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ROPBOX ENERO 20 DE 2017\Productos Elkin\01 ENERO DE 2017\GOBERNACIÓN\PLAN DE ACCIÓN 2016 CONSOLIDANDO\"/>
    </mc:Choice>
  </mc:AlternateContent>
  <bookViews>
    <workbookView xWindow="0" yWindow="0" windowWidth="20490" windowHeight="7755"/>
  </bookViews>
  <sheets>
    <sheet name="PLAN DE ACCIÓN 2016" sheetId="1" r:id="rId1"/>
  </sheets>
  <definedNames>
    <definedName name="_xlnm._FilterDatabase" localSheetId="0" hidden="1">'PLAN DE ACCIÓN 2016'!$B$5:$AK$857</definedName>
    <definedName name="_xlnm.Print_Area" localSheetId="0">'PLAN DE ACCIÓN 2016'!$A$1:$AK$137</definedName>
    <definedName name="CULTURA" localSheetId="0">#REF!</definedName>
    <definedName name="CULTURA">#REF!</definedName>
    <definedName name="_xlnm.Print_Titles" localSheetId="0">'PLAN DE ACCIÓN 2016'!$5:$5</definedName>
    <definedName name="Total" localSheetId="0">#REF!</definedName>
    <definedName name="Total">#REF!</definedName>
    <definedName name="xx" localSheetId="0">#REF!</definedName>
    <definedName name="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021" i="1" l="1"/>
  <c r="AF1012" i="1"/>
  <c r="AF1175" i="1" l="1"/>
  <c r="AG1175" i="1" s="1"/>
  <c r="AF1174" i="1"/>
  <c r="AG1174" i="1" s="1"/>
  <c r="AF1171" i="1"/>
  <c r="AG1171" i="1" s="1"/>
  <c r="AF1170" i="1"/>
  <c r="AG1170" i="1" s="1"/>
  <c r="AF1169" i="1"/>
  <c r="AG1169" i="1" s="1"/>
  <c r="AF1168" i="1"/>
  <c r="AG1168" i="1" s="1"/>
  <c r="AF1167" i="1"/>
  <c r="AG1167" i="1" s="1"/>
  <c r="AF1165" i="1"/>
  <c r="AG1165" i="1" s="1"/>
  <c r="AF1164" i="1"/>
  <c r="AG1164" i="1" s="1"/>
  <c r="AG1162" i="1"/>
  <c r="AF1162" i="1"/>
  <c r="AF1160" i="1"/>
  <c r="AG1160" i="1" s="1"/>
  <c r="AF1159" i="1"/>
  <c r="AG1159" i="1" s="1"/>
  <c r="AG1158" i="1"/>
  <c r="AF1157" i="1"/>
  <c r="AG1157" i="1" s="1"/>
  <c r="AF1136" i="1"/>
  <c r="AG1136" i="1" s="1"/>
  <c r="AF1135" i="1"/>
  <c r="AG1135" i="1" s="1"/>
  <c r="AF1134" i="1"/>
  <c r="AG1134" i="1" s="1"/>
  <c r="AF1133" i="1"/>
  <c r="AG1133" i="1" s="1"/>
  <c r="AF1131" i="1"/>
  <c r="AG1131" i="1" s="1"/>
  <c r="AG1051" i="1" l="1"/>
  <c r="AC1051" i="1"/>
  <c r="AF881" i="1" l="1"/>
  <c r="AF873" i="1"/>
  <c r="AC873" i="1"/>
  <c r="J871" i="1"/>
  <c r="AF1002" i="1" l="1"/>
  <c r="AC1002" i="1"/>
  <c r="AG996" i="1"/>
  <c r="AG994" i="1"/>
  <c r="R766" i="1" l="1"/>
  <c r="AG710" i="1" l="1"/>
  <c r="AG702" i="1"/>
  <c r="AG693" i="1"/>
  <c r="AG683" i="1"/>
  <c r="AG652" i="1" l="1"/>
  <c r="AC652" i="1"/>
  <c r="AG650" i="1"/>
  <c r="AC650" i="1"/>
  <c r="AG648" i="1"/>
  <c r="AF545" i="1" l="1"/>
  <c r="Y541" i="1"/>
  <c r="AC539" i="1"/>
  <c r="AC489" i="1"/>
  <c r="Q484" i="1"/>
  <c r="AG371" i="1" l="1"/>
  <c r="AF371" i="1"/>
  <c r="AG366" i="1"/>
  <c r="AF366" i="1"/>
  <c r="AC366" i="1"/>
  <c r="AG134" i="1" l="1"/>
  <c r="AG65" i="1"/>
  <c r="AG57" i="1"/>
  <c r="AG51" i="1"/>
  <c r="Q48" i="1"/>
  <c r="AG47" i="1"/>
  <c r="AG46" i="1"/>
  <c r="AG44" i="1"/>
  <c r="AG40" i="1"/>
  <c r="AG19" i="1"/>
  <c r="AG16" i="1"/>
  <c r="AG14" i="1"/>
  <c r="AG12" i="1"/>
  <c r="AG11" i="1"/>
  <c r="AG6" i="1"/>
</calcChain>
</file>

<file path=xl/comments1.xml><?xml version="1.0" encoding="utf-8"?>
<comments xmlns="http://schemas.openxmlformats.org/spreadsheetml/2006/main">
  <authors>
    <author>ELKIN</author>
    <author>ASUS</author>
  </authors>
  <commentList>
    <comment ref="AC187" authorId="0" shapeId="0">
      <text>
        <r>
          <rPr>
            <b/>
            <sz val="9"/>
            <color indexed="81"/>
            <rFont val="Tahoma"/>
            <family val="2"/>
          </rPr>
          <t>NO SE DEBE REPETIR EL RECURSO DE UN MISMO PROYECTO</t>
        </r>
      </text>
    </comment>
    <comment ref="AC190" authorId="0" shapeId="0">
      <text>
        <r>
          <rPr>
            <b/>
            <sz val="9"/>
            <color indexed="81"/>
            <rFont val="Tahoma"/>
            <family val="2"/>
          </rPr>
          <t>NO SE DEBE REPETIR EL RECURSO DE UN MISMO PROYECTO</t>
        </r>
      </text>
    </comment>
    <comment ref="AD476" authorId="1" shapeId="0">
      <text>
        <r>
          <rPr>
            <sz val="12"/>
            <color indexed="81"/>
            <rFont val="Arial"/>
            <family val="2"/>
          </rPr>
          <t>FUNCIONARIO RESPONSABLE</t>
        </r>
        <r>
          <rPr>
            <sz val="8"/>
            <color indexed="81"/>
            <rFont val="Tahoma"/>
            <family val="2"/>
          </rPr>
          <t xml:space="preserve">
</t>
        </r>
      </text>
    </comment>
    <comment ref="AE476" authorId="1" shapeId="0">
      <text>
        <r>
          <rPr>
            <sz val="12"/>
            <color indexed="81"/>
            <rFont val="Arial"/>
            <family val="2"/>
          </rPr>
          <t>INSERTAR UNA FILA POR CADA FUENTE</t>
        </r>
      </text>
    </comment>
    <comment ref="W531" authorId="1" shapeId="0">
      <text>
        <r>
          <rPr>
            <sz val="12"/>
            <color indexed="81"/>
            <rFont val="Arial"/>
            <family val="2"/>
          </rPr>
          <t>INDICAR LA CANTIDAD DE LA META DE PRODUCTO 2016 QUE PRETENTE ALCANZAR CON EL PROYECTO</t>
        </r>
        <r>
          <rPr>
            <sz val="8"/>
            <color indexed="81"/>
            <rFont val="Tahoma"/>
            <family val="2"/>
          </rPr>
          <t xml:space="preserve">
</t>
        </r>
      </text>
    </comment>
    <comment ref="AD531" authorId="1" shapeId="0">
      <text>
        <r>
          <rPr>
            <sz val="12"/>
            <color indexed="81"/>
            <rFont val="Arial"/>
            <family val="2"/>
          </rPr>
          <t>FUNCIONARIO RESPONSABLE</t>
        </r>
        <r>
          <rPr>
            <sz val="8"/>
            <color indexed="81"/>
            <rFont val="Tahoma"/>
            <family val="2"/>
          </rPr>
          <t xml:space="preserve">
</t>
        </r>
      </text>
    </comment>
    <comment ref="AD620" authorId="1" shapeId="0">
      <text>
        <r>
          <rPr>
            <sz val="12"/>
            <color indexed="81"/>
            <rFont val="Arial"/>
            <family val="2"/>
          </rPr>
          <t>FUNCIONARIO RESPONSABLE</t>
        </r>
        <r>
          <rPr>
            <sz val="8"/>
            <color indexed="81"/>
            <rFont val="Tahoma"/>
            <family val="2"/>
          </rPr>
          <t xml:space="preserve">
</t>
        </r>
      </text>
    </comment>
    <comment ref="AE620" authorId="1" shapeId="0">
      <text>
        <r>
          <rPr>
            <sz val="12"/>
            <color indexed="81"/>
            <rFont val="Arial"/>
            <family val="2"/>
          </rPr>
          <t>INSERTAR UNA FILA POR CADA FUENTE</t>
        </r>
      </text>
    </comment>
    <comment ref="AD681" authorId="1" shapeId="0">
      <text>
        <r>
          <rPr>
            <sz val="12"/>
            <color indexed="81"/>
            <rFont val="Arial"/>
            <family val="2"/>
          </rPr>
          <t>FUNCIONARIO RESPONSABLE</t>
        </r>
        <r>
          <rPr>
            <sz val="8"/>
            <color indexed="81"/>
            <rFont val="Tahoma"/>
            <family val="2"/>
          </rPr>
          <t xml:space="preserve">
</t>
        </r>
      </text>
    </comment>
    <comment ref="AE798" authorId="1" shapeId="0">
      <text>
        <r>
          <rPr>
            <sz val="12"/>
            <color indexed="81"/>
            <rFont val="Arial"/>
            <family val="2"/>
          </rPr>
          <t>INSERTAR UNA FILA POR CADA FUENTE</t>
        </r>
      </text>
    </comment>
  </commentList>
</comments>
</file>

<file path=xl/sharedStrings.xml><?xml version="1.0" encoding="utf-8"?>
<sst xmlns="http://schemas.openxmlformats.org/spreadsheetml/2006/main" count="8729" uniqueCount="3289">
  <si>
    <t>Dimensión:</t>
  </si>
  <si>
    <t>SOCIAL</t>
  </si>
  <si>
    <t>Eje estratégico:</t>
  </si>
  <si>
    <t>REDUCCIÓN DE BRECHAS DE POBREZA PARA LA IGUALDAD</t>
  </si>
  <si>
    <t>Objetivo del Eje estratégico:</t>
  </si>
  <si>
    <t>Garantizar condiciones de igualdad de oportunidades, identidad e inclusión social para que el desarrollo sea más humano, creciente y sostenible forjando de esta manera las condiciones de paz y progreso que el Departamento necesita.</t>
  </si>
  <si>
    <t>Programa</t>
  </si>
  <si>
    <t>%</t>
  </si>
  <si>
    <t>Objetivos de desarrollo sostenible</t>
  </si>
  <si>
    <t>Objetivo del programa</t>
  </si>
  <si>
    <t>Código Meta Resultado</t>
  </si>
  <si>
    <t>Descripción de la meta de resultado</t>
  </si>
  <si>
    <t>Indicador</t>
  </si>
  <si>
    <t>Línea base</t>
  </si>
  <si>
    <t>Meta de resultado para el cuatrienio</t>
  </si>
  <si>
    <t>Subprograma</t>
  </si>
  <si>
    <t>Objetivo del subprograma</t>
  </si>
  <si>
    <t>Código Producto</t>
  </si>
  <si>
    <t>Descripción de productos (bienes y servicios)</t>
  </si>
  <si>
    <t>Indicador de producto</t>
  </si>
  <si>
    <t xml:space="preserve">Línea base </t>
  </si>
  <si>
    <t>Meta de producto para el cuatrienio</t>
  </si>
  <si>
    <t>Tipo de Meta</t>
  </si>
  <si>
    <t>Valor Programado 2016</t>
  </si>
  <si>
    <t>Nombre del proyecto 2016</t>
  </si>
  <si>
    <t>Obejtivo del Proyecto</t>
  </si>
  <si>
    <t>metas del proyecto</t>
  </si>
  <si>
    <t>Actividades (componentes)</t>
  </si>
  <si>
    <t>Indicador de Gestión</t>
  </si>
  <si>
    <t>Fecha de inicio (dd/mm/aa)</t>
  </si>
  <si>
    <t>Fecha de terminación (dd/mm/aa)</t>
  </si>
  <si>
    <t>Rubro presupuestal</t>
  </si>
  <si>
    <t>Valor del proyecto</t>
  </si>
  <si>
    <t>Responsable</t>
  </si>
  <si>
    <t>FUENTE DE FINANCIACION</t>
  </si>
  <si>
    <t>VALOR POR FUENTE DE FINANCIACION</t>
  </si>
  <si>
    <t>Código Sector</t>
  </si>
  <si>
    <t>Sector de competencia/ Total Inversion del Plan</t>
  </si>
  <si>
    <t>Meta de objetivos de desarrollo sostenible</t>
  </si>
  <si>
    <t>Unidad responsable</t>
  </si>
  <si>
    <t>1. EDUCACIÓN DE CALIDAD.</t>
  </si>
  <si>
    <r>
      <t>Objetivo 4:</t>
    </r>
    <r>
      <rPr>
        <sz val="12"/>
        <rFont val="Tahoma"/>
        <family val="2"/>
      </rPr>
      <t xml:space="preserve"> Asegurar una educación inclusiva, de calidad y equitativa y promover oportunidades de aprendizaje permanente para todos.</t>
    </r>
    <r>
      <rPr>
        <b/>
        <sz val="12"/>
        <rFont val="Tahoma"/>
        <family val="2"/>
      </rPr>
      <t xml:space="preserve">
Objetivo 2:</t>
    </r>
    <r>
      <rPr>
        <sz val="12"/>
        <rFont val="Tahoma"/>
        <family val="2"/>
      </rPr>
      <t xml:space="preserve"> Erradicar el hambre, alcanzar la seguridad alimentaria y mejorar la nútricion, y promover la agricultura sostenible.</t>
    </r>
  </si>
  <si>
    <t>Aumentar y mantener  el acceso con calidad y pertinencia a los diferentes niveles de formación a lo largo del curso de la vida de las personas, mediante estrategias para la ampliación de cobertura con énfasis en el cierre de brechas y para el mejoramiento de la calidad de la prestación del servicio educativo.</t>
  </si>
  <si>
    <t>01.01</t>
  </si>
  <si>
    <t>Garantizar el tránsito de los niños y niñas  en edad escolar al sistema de educación formal.</t>
  </si>
  <si>
    <t>Porcentaje de  estudiantes que transitan al sistema de educación formal.</t>
  </si>
  <si>
    <t xml:space="preserve"> Educación inicial para la Paz.</t>
  </si>
  <si>
    <t xml:space="preserve">Desarrollar las potencialidades y competencias de niños y niñas en un territorio de Paz, garantizando calidad de vida enmarcado en procesos de protección social. </t>
  </si>
  <si>
    <t>Implementar el modelo integral de atención en  educación inicial a través del apoyo para la prestación del servicio, infraestructura, tecnología e insumos con enfoque  diferencial que facilite la potenciación de las capacidades de niños y niñas.</t>
  </si>
  <si>
    <t xml:space="preserve">Porcentaje de implementación del modelo integral de educación inicial. </t>
  </si>
  <si>
    <t>Mantenimiento</t>
  </si>
  <si>
    <t>Implementación del modelo integral de atención en educación en el Departamento de Arauca</t>
  </si>
  <si>
    <t>Implementar el modelo integral de atención en educación en el Departamento de Arauca</t>
  </si>
  <si>
    <t>DOTACION DE MATERIAL PEDAGÓGICO Y KIT TECNOLÓGICO NOVOADVENTURE PLUS PARA EL FORTALECIMIENTO DE LA CALIDAD EN LA EDUCACIÓN INICIAL DE LAS INSTITUCIONES EDUCATIVAS RURALES DEL DEPARTAMENTO DE ARAUCA</t>
  </si>
  <si>
    <t>21/12/2016%</t>
  </si>
  <si>
    <t>GLADYS YOLANDA MONTES OVALLES</t>
  </si>
  <si>
    <t>Desahorro Faep (Ley 1530 de 2012)</t>
  </si>
  <si>
    <t>A.1</t>
  </si>
  <si>
    <t>Educación. A.1</t>
  </si>
  <si>
    <t>4.1
4.2</t>
  </si>
  <si>
    <t>Secretaría de Educación.</t>
  </si>
  <si>
    <t>Incremento</t>
  </si>
  <si>
    <t>Superavit Al Consumo de Licores Extranjeros (Ley 14/83)</t>
  </si>
  <si>
    <t>01.03</t>
  </si>
  <si>
    <t xml:space="preserve">Aumentar la tasa de cobertura bruta en educación básica secundaria. </t>
  </si>
  <si>
    <t xml:space="preserve">
Tasa de cobertura bruta en educación básica secundaria.
</t>
  </si>
  <si>
    <t>Acceso y permanencia.</t>
  </si>
  <si>
    <t>Implementar y desarrollar  estrategias para garantizar  la cobertura y permanencia, con énfasis en la educación media, en población con necesidades educativas especiales y en zonas rurales; con el propósito de aumentar el número de matriculados y la promoción de estudiantes bachilleres, a la vez que se impulsa su ingreso a la
educación superior y a la formación para el trabajo y el desarrollo humano.</t>
  </si>
  <si>
    <t>02.01</t>
  </si>
  <si>
    <t>Aumentar la disponibilidad de infraestructura educativa con calidad, sostenibilidad  y la legalización de la propiedad  para mejorar el acceso y permanencia en las instituciones educativas y Centro Educativo Rural (CER).</t>
  </si>
  <si>
    <t>Número de sedes educativas con infraestructuras mejoradas, dotadas o nuevas infraestructuras.</t>
  </si>
  <si>
    <t>Adecuación y mejoramiento  de la Sede educativa Antonio Ricaurte, del Municipio de Saravena, Departamento de Arauca</t>
  </si>
  <si>
    <t>Adecuar y mejorar la Sede educativa Antonio Ricaurte, del Municipio de Saravena, Departamento de Arauca</t>
  </si>
  <si>
    <t>CERRAMIENTO DE LA SEDE EDUCATIVA ANTONIO RICAURTE DEL MUNICIPIO DE SARAVENA</t>
  </si>
  <si>
    <t>Al Consumo de Licores Nacionales (Ley 14(83)</t>
  </si>
  <si>
    <t>Al Consumo de Licores Extranjeros (Ley 14(83)</t>
  </si>
  <si>
    <t>Construcción de las  Instalaciones de la Sede Educativa Liceo Tame, en el Municipio de Tame(I Etapa), Departamento de Arauca</t>
  </si>
  <si>
    <t>Construui las  Instalaciones de la Sede Educativa Liceo Tame, en el Municipio de Tame(I Etapa), Departamento de Arauca</t>
  </si>
  <si>
    <t xml:space="preserve">Construcción de 12 aulas escolares, 2 baterias sanitarias, una sala de profesores,  una sala de informática, una cafeteria,  un lobby de acceso,  dos canchas de futboll show, una bodega,una enfermeria, una zona de mantenimiento, un tanque elevado y un cerramiento perimetral </t>
  </si>
  <si>
    <t>Mejoramiento de  la infraestructura física de la institución educativa Andrés Bello del Centro poblado la Paz del Mpio de Arauquita, Depto de Arauca</t>
  </si>
  <si>
    <t>Mejorar la infraestructura física de la institución educativa Andrés Bello del Centro poblado la Paz del Mpio de Arauquita, Depto de Arauca</t>
  </si>
  <si>
    <t>Construcción de una aula escolar y cerramiento  de la institución educativa</t>
  </si>
  <si>
    <t>Mejoramiento de los ambientes escolares de aprendizaje en las I.E oficiales del Dpto. de Arauca</t>
  </si>
  <si>
    <t>Mejorar los ambientes escolares de aprendizaje en las I.E oficiales del Dpto. de Arauca</t>
  </si>
  <si>
    <t>Dotación de implementos educativos para aumentar los niveles de cumplimiento en el ranking del índice sintético de calidad educativa (Indice de Ambiente Escolar) en las instituciones educativas oficiales del Departamento de Arauca</t>
  </si>
  <si>
    <t>SGR-2089</t>
  </si>
  <si>
    <t>Sistema General de Regalías</t>
  </si>
  <si>
    <t>01.04</t>
  </si>
  <si>
    <t xml:space="preserve">Aumentar la tasa de cobertura bruta en educación básica primaria.  </t>
  </si>
  <si>
    <t>Tasa de cobertura bruta en educación básica primaria.</t>
  </si>
  <si>
    <t>Número de sedes educativas que legalizan la propiedad.</t>
  </si>
  <si>
    <t>Apoyo a la formalización y legalización de predios de las sedes educativas del sector Rural en el Departamento de Arauca</t>
  </si>
  <si>
    <t>Legalización de predios</t>
  </si>
  <si>
    <t>Solamente se invertiran $222.685.480</t>
  </si>
  <si>
    <t>01.05</t>
  </si>
  <si>
    <t>Aumentar la tasa de cobertura bruta en educación preescolar.</t>
  </si>
  <si>
    <t>02.02</t>
  </si>
  <si>
    <t>Apoyar la estrategia de implementación de la jornada única para el mejoramiento de la calidad educativa.</t>
  </si>
  <si>
    <t>Número de sedes educativas con jornada única implementada.</t>
  </si>
  <si>
    <t>Construcción de obras para la infraestructura educativa de la Concentración de Desarrollo Rural del Municipio de Saravena, Departamento de Arauca (I Etapa)</t>
  </si>
  <si>
    <t>Apoyo para el desarrollo y cumplimiento del Plan Nacional de Infraestructura Educativa para la implementación de la jornada unica escolar en el Departamento de Arauca (CONPES 3831)</t>
  </si>
  <si>
    <t>Mejorar la infrastestuctura educativa de 6 instittucines educativas del departamento para la implementación de la jornada única escolara en el Departamentl de Arauca (CONPES 3831)</t>
  </si>
  <si>
    <t>Mejoramiento y construcción de 6 institucions educativas</t>
  </si>
  <si>
    <t>Oscar Diaz</t>
  </si>
  <si>
    <t xml:space="preserve"> Estampilla Prodesarrollo Departamental (Ordenanza 07E de 2013)) Desahorro Faep (Ley 1530 de 2012))</t>
  </si>
  <si>
    <t>28.0000.000   6.511.400.000</t>
  </si>
  <si>
    <t>ALIANZA FIDUCIARIA S.A FIDEICOMISOS</t>
  </si>
  <si>
    <t>Tasa de cobertura bruta en educación preescolar.</t>
  </si>
  <si>
    <t>Mejoramiento de la infraestructura educativa para instituciones que implementan la jornada única en el Departamento de Arauca</t>
  </si>
  <si>
    <t>Mejorar la infraestructura educativa para instituciones que implementan la jornada única en el Departamento de Arauca</t>
  </si>
  <si>
    <t>Mejoramiento y construcción de 2 institucions educativas. Colegio Caldas y Santa Teresita.</t>
  </si>
  <si>
    <t>Superavit Al Consumo de Licores Nacionales (Ley 14/83)</t>
  </si>
  <si>
    <t>Superavit Rendimientos Financieros  Estampilla Prodesarrollo Departamental</t>
  </si>
  <si>
    <t>Superavit Estampilla Prodesarrollo Departamental (Decreto 1222/86)</t>
  </si>
  <si>
    <t>02.03</t>
  </si>
  <si>
    <t>Beneficiar a estudiantes con la prestación de servicio de alimentación escolar para garantizar acceso y permanencia al sistema educativo.</t>
  </si>
  <si>
    <t>Número de estudiantes atendidos con  el Programa de Alimentación Escolar.</t>
  </si>
  <si>
    <t>APOYO AL PROGRAMA DE ALIMENTACION ESCOLAR EN LAS INSTITUCIONES Y CENTROS EDUCATIVOS DEL DEPARTAMENTO DE ARAUCA</t>
  </si>
  <si>
    <t>Contribuir al acceso con permanencia escolar de los niños, niñas  y adolescentes y jóvenes, registrados en la matricula oficial, fomentando hábitos alimenticios saludables, a través del suministro de un complemento alimenticio.</t>
  </si>
  <si>
    <t>Aumentar acceso con permanencia escolar de los niños, niñas  y adolescentes y jóvenes del Departamento de Arauca</t>
  </si>
  <si>
    <t>Complemento alimentario lunes a viernes</t>
  </si>
  <si>
    <t>36.479 NIÑOS BENEFICIADOS</t>
  </si>
  <si>
    <t>Cofinanciacion de coberturas en educacion entidades productoras</t>
  </si>
  <si>
    <t>Complemento Alimentario Jornada de la mañana estudiantes  de lunes a viernes</t>
  </si>
  <si>
    <t>Almuerzo, para estudiantes  de lunes a viernes</t>
  </si>
  <si>
    <t>Superavit Cofinanciación del Programa de Alimentación Escolar (Resolución 16480 de 2.015 Mineducación)</t>
  </si>
  <si>
    <t>Complemento alimentario jornada de la tarde, (lunes a viernes)</t>
  </si>
  <si>
    <t>Complemento alimentario jornada de la tarde, para estudianes internos  (lunes a viernes)</t>
  </si>
  <si>
    <t>Cofinanciación del Programa de Alimentación Escolar (Resolución 16480 DE CONVENIOS)</t>
  </si>
  <si>
    <t>Complemento alimentario fines de semanas  (INTERNOS)</t>
  </si>
  <si>
    <t>Contrato especifico entre el DNP y el Departamento de Arauca, Alimentación Escolar 2013 - 2020</t>
  </si>
  <si>
    <t>Superavit Rendimientos Financieros Cofinanciacion de coberturas en educación entidades productoras</t>
  </si>
  <si>
    <t>Complemento Alimentario Jornada de la mañana -CAJM, estudiantes internos  (sabados, domingos y festivos)</t>
  </si>
  <si>
    <t>Superavit recurso para Cofinanciación de coberturas en Educación de las Entidades Territoriales Productoras - Arauca (Resolución No. 16841 del 21 Dic 2012)</t>
  </si>
  <si>
    <t>Almuerzo, para estudiantes  (sabados, domingos y festivos)</t>
  </si>
  <si>
    <t>Superavit Rendimientos  Financieros cta.no.137-30074-5 Recursos para Cofinanciación Cobertura en Educación de las Entidades Territoriales Productoras, art.145 decreto 4923/2011</t>
  </si>
  <si>
    <t>Cena para estudianes internos  ( sabados, domingos y festivos)</t>
  </si>
  <si>
    <t>Superavit Cofinanciación del Programa de Alimentación Escolar (Resolución 16480)</t>
  </si>
  <si>
    <t>Interventoria</t>
  </si>
  <si>
    <t>Rendimientos Financieros cta. No.137-30074-5 Recursos para Cofinanciación Cobertura en Educación de las Entidades Territoriales Productoras, art.145 decreto 4923/2011</t>
  </si>
  <si>
    <t>Implementacion del programa de Alimentación escolar en las instituciones y centros educativos del Departamento de Arauca</t>
  </si>
  <si>
    <t>Dotacion de Menaje para los establecimientos públicos del Dpto. de Arauca</t>
  </si>
  <si>
    <t>RUBEN LARA</t>
  </si>
  <si>
    <t>CONTRATO ENTRE EL DNP Y EL DEPARTAMENTO DE ARAUCA,ALIMENTACION ESCOLAR 2013-2020</t>
  </si>
  <si>
    <t>01.07</t>
  </si>
  <si>
    <t>Disminuir la tasa de deserción en educación preescolar.</t>
  </si>
  <si>
    <t>Tasa de deserción en educación preescolar.</t>
  </si>
  <si>
    <t>02.04</t>
  </si>
  <si>
    <t xml:space="preserve">Beneficiar a  estudiantes de los establecimientos educativos oficiales con el Programa de Transporte Escolar. </t>
  </si>
  <si>
    <t>Número de estudiantes atendidos por el Programa de Transporte Escolar.</t>
  </si>
  <si>
    <t>Apoyo  a la prestación del servicio de transporte escolar para las instituciones educativas del Departamento de Arauca</t>
  </si>
  <si>
    <t>Contribuir al acceso con permanencia escolar de los niños, niñas  y adolescentes y jóvenes, registrados en la matricula oficial, brindadoles el Servicio de Transporte Escolar</t>
  </si>
  <si>
    <t>Contratacion de rutas para la prestación del servicio de trnasporte escolar</t>
  </si>
  <si>
    <t>8,312 Estudiantes de las Instiruciones Edcuativas de la Zona ruraL y urbana del departamento de Arauca.</t>
  </si>
  <si>
    <t xml:space="preserve">Fortalecimiento del servicio de Transporte Escolar para los estudiantes de los Establecimientos Educativos Oficiales del Departamento de Arauca. </t>
  </si>
  <si>
    <t>Implementar el servicio de transporte escolar a 8.926 estudiantes de 45 establecimientos educativos mediante 205 rutas desde las zonas más dispersas durante 75 días calendario escolar</t>
  </si>
  <si>
    <t>HOLMAN JEFFREY RUIZ PUERTA</t>
  </si>
  <si>
    <t>Fondo de compensacion Regional  Bienio 2015-2016</t>
  </si>
  <si>
    <t>02.05</t>
  </si>
  <si>
    <t>02.06</t>
  </si>
  <si>
    <t>4.1</t>
  </si>
  <si>
    <t>01.10</t>
  </si>
  <si>
    <t xml:space="preserve">Disminuir la tasa de deserción en educación media. </t>
  </si>
  <si>
    <t>Tasa de deserción en educación media.</t>
  </si>
  <si>
    <t>02.07</t>
  </si>
  <si>
    <t>Apoyar a niños niñas y jóvenes con el programa de atención a población con Necesidades Educativas Especiales (NEE).</t>
  </si>
  <si>
    <t>Número de niños, niñas y jóvenes atendidos con la prestación de servicio educativo en atención a población con Necesidades Educativas Especiales (NEE).</t>
  </si>
  <si>
    <t xml:space="preserve">Fortalecimiento de la educación inclusiva ( NEE) en los establecimientos educativos del Departamento de Arauca </t>
  </si>
  <si>
    <t xml:space="preserve">Fortalecer la educación inclusiva ( NEE) en los establecimientos educativos del Departamento de Arauca </t>
  </si>
  <si>
    <t>no se ejecutó</t>
  </si>
  <si>
    <t>Convenio con INSOR</t>
  </si>
  <si>
    <t>Rendimientos Financieros Regalías</t>
  </si>
  <si>
    <t>Mejoramiento de la atención a la población con necesidades educativas especiales -nee- (excepto baja visión y baja audición) en establecimientos educativos oficiales del departamento de Arauca</t>
  </si>
  <si>
    <t>Mejorar la atención a la población con necesidades educativas especiales -nee- (excepto baja visión y baja audición) en establecimientos educativos oficiales del departamento de Arauca</t>
  </si>
  <si>
    <t>Beneficiar a 383 niños de los coleios de educación especial del Departamento de Arauca, contratando a 19 personas de apoyo parala atencion de los mismos (técnicos, profesionales y no profeisnales)</t>
  </si>
  <si>
    <t>Gisell Garrido</t>
  </si>
  <si>
    <t>Asignación por Población Atendida -SGP-</t>
  </si>
  <si>
    <t>02.08</t>
  </si>
  <si>
    <t>4.3</t>
  </si>
  <si>
    <t>02.09</t>
  </si>
  <si>
    <t>01.14</t>
  </si>
  <si>
    <t>Disminuir la tasa de analfabetismo en personas mayores de 15 años.</t>
  </si>
  <si>
    <t>Tasa de analfabetismo en personas mayores de 15 años.</t>
  </si>
  <si>
    <t>02.10</t>
  </si>
  <si>
    <t>Formar jóvenes en competencias laborales, emprendimientos productivos y vocacionales.</t>
  </si>
  <si>
    <t>Número de estudiantes formados en competencias laborales, emprendimientos productivos y vocacionales.</t>
  </si>
  <si>
    <t>Desarrollo del  programa de implementacion de jornadas escolares complementarias en los establecimientos educativos del Depto de Arauca</t>
  </si>
  <si>
    <t>01.15</t>
  </si>
  <si>
    <t>Aumentar  en 68 instituciones educativas los resultados del Índice Sintético de Calidad Educativa (ISCE) con relación al promedio nacional en básica primaria, en básica secundaria y educación media.</t>
  </si>
  <si>
    <t>Puntuación de Índice Sintético de Calidad Educativa (ISCE)  en educación básica primaria.</t>
  </si>
  <si>
    <t>Calidad educativa para un territorio de Paz.</t>
  </si>
  <si>
    <t>Proporcionar herramientas técnicas y administrativas que permitan identificar, planificar y gestionar los elementos del territorio araucano y las actividades humanas; a partir de criterios normativos, para definir e implementar políticas y planes sectoriales con el propósito de aprovechar y potenciar las oportunidades de desarrollo sustentable.</t>
  </si>
  <si>
    <t>03.01</t>
  </si>
  <si>
    <t>Mejorar los procesos de aprendizaje en las 68 instituciones educativas y realizar acompañamiento continuo en el proceso pedagógico.</t>
  </si>
  <si>
    <t>Número de instituciones educativas focalizadas para el acompañamiento situado.</t>
  </si>
  <si>
    <t xml:space="preserve">Fortalecimiento de la Gestion Educativa de los establecimientos educativos Oficiales del Departamento de Arauca </t>
  </si>
  <si>
    <t>Sin recursos a la fecha</t>
  </si>
  <si>
    <t>Número de jóvenes beneficiados con estímulos por buenos resultados académicos.</t>
  </si>
  <si>
    <t>Programa ser pilo paga del Ministerio de educación Nacional</t>
  </si>
  <si>
    <t>Gestión</t>
  </si>
  <si>
    <t>4.3
4.6</t>
  </si>
  <si>
    <t>Número de instituciones educativas que firman el pacto por la excelencia (día E- día E Familia).</t>
  </si>
  <si>
    <t>Meta de gestión</t>
  </si>
  <si>
    <t>Número de foros educativos realizados.</t>
  </si>
  <si>
    <t>Modelo pedagógico pertinente con el desarrollo regional implementado.</t>
  </si>
  <si>
    <t>Construccion del Modelo  pedagogico pertinente con el desarrollo regional del Departamento de Arauca</t>
  </si>
  <si>
    <t>01.16</t>
  </si>
  <si>
    <t>Aumentar los resultados del promedio de la evaluación anual de desempeño de los docentes y directivos docentes.</t>
  </si>
  <si>
    <t>Tasa del resultados de la  evaluación anual del desempeño de los docentes y directivos docentes mejorada.</t>
  </si>
  <si>
    <t>03.02</t>
  </si>
  <si>
    <t>Garantizar procesos de formación y cualificación de  directivos y docentes hacia la excelencia docente y mejoramiento de las competencias pedagógicas.</t>
  </si>
  <si>
    <t>Número de docentes beneficiados con educación superior (Especialización, Maestrías y Doctorados).</t>
  </si>
  <si>
    <t>Programa del Ministerio de Educación Nacional para Maestría y doctorado en ciencias exactas con la universidad nacional.</t>
  </si>
  <si>
    <t>Programa del Ministerio</t>
  </si>
  <si>
    <t>4.1
4.4
4.3</t>
  </si>
  <si>
    <t>Secretaría de Educación, Secretaría de Planeación, IDEAR</t>
  </si>
  <si>
    <t>Número de docentes formados y cualificados mediante el Programa de capacitación docente.</t>
  </si>
  <si>
    <t>directivos docente que realizaron el ciclo I y II de la escuela de la alta dirección. Aporte del bicentenario y la universidad nacional.</t>
  </si>
  <si>
    <t>01.18</t>
  </si>
  <si>
    <t>Aumentar el porcentaje de estudiantes beneficiados con el programa de conectividad en las instituciones educativas.</t>
  </si>
  <si>
    <t>Porcentaje de estudiantes beneficiados con el programa de conectividad en los establecimientos educativos.</t>
  </si>
  <si>
    <t>03.04</t>
  </si>
  <si>
    <t xml:space="preserve">Promover, fortalecer  y potenciar las capacidades y habilidades para identificar, comprender y utilizar los conocimientos propios de la ciencia, tecnología, innovación,  investigación y emprendimiento como requisitos para su desempeño en la vida social y productiva en un nuevo entorno de paz.
</t>
  </si>
  <si>
    <t>Número de redes de conocimiento fortalecidas.</t>
  </si>
  <si>
    <t>4.7</t>
  </si>
  <si>
    <t>Alcanzar la media Nacional.</t>
  </si>
  <si>
    <t>01.20</t>
  </si>
  <si>
    <t>Niveles de desempeño en las pruebas SABER  grado 9, lenguaje, matemáticas, ciencias naturales y competencias ciudadanas.</t>
  </si>
  <si>
    <t>Promedio de los resultados de las pruebas SABER grado 9.</t>
  </si>
  <si>
    <t>Lenguaje: 288. Matemáticas: 295. Ciencias: 296. Competencias: 297</t>
  </si>
  <si>
    <t>Número de sedes educativas con continuidad en el servicio de internet.</t>
  </si>
  <si>
    <t xml:space="preserve">Apoyo con enfoque diferencial a los establecimientos educativos oficiales del departamento de Arauca para garantizar la sostenibilidad de la conectividad  a través del programa conexión total, implementado por el Men </t>
  </si>
  <si>
    <t xml:space="preserve">Apoyar con enfoque diferencial a los establecimientos educativos oficiales del departamento de Arauca para garantizar la sostenibilidad de la conectividad  a través del programa conexión total, implementado por el Men </t>
  </si>
  <si>
    <t>Cocnectividad a 87 establecimientos educativos del Departamento</t>
  </si>
  <si>
    <t xml:space="preserve">Alexander Arismendi </t>
  </si>
  <si>
    <t>Asignación por Población Atendida -SGP-) /  Superavit Asignación por Población Atendida -SGP- Conectividad) /  Reserva Superavit  Prestación de Servicios S.G.P. Educación (Conectividad))</t>
  </si>
  <si>
    <t>343.107.125   733.670.940   56.065.462,93</t>
  </si>
  <si>
    <t>Número de convenios con Servicio Nacional de Aprendizaje (SENA) o universidades para el fortalecimiento de los programas pedagógicos transversales.</t>
  </si>
  <si>
    <t>Convenio con el SENA para beneficiar a 1.083 estudiantes matriculados en el programa de articulación de la media con el SENA.</t>
  </si>
  <si>
    <t>beneficiar a 1.083 estudiantes matriculados en el programa de articulación de la media con el SENA.</t>
  </si>
  <si>
    <t>Meta de Gestión</t>
  </si>
  <si>
    <t>Número de programas pedagógicos transversales implementados en las 68 instituciones educativas.</t>
  </si>
  <si>
    <t>Fortalecimiento a los programas transversales en los Establecimientos Educativos Oficiales en el Departamento de Arauca</t>
  </si>
  <si>
    <t xml:space="preserve">CAPACITACIÓN Y ASISTENCIA  TÉCNICA   PARA LOS PROGRAMAS TRANSVERSALES  TALES COMO: EDUCACIÓN SEXUAL Y CONSTRUCCIÓN DE CIUDADANÍA, DERECHOS HUMANOS
EDUCACIÓN AMBIENTAL 
SEGURIDAD VIAL 
EDUCACIÓN ECONÓMICA Y FINANCIERA
ESCUELAS Y ESTILOS DE VIDA  SALUDABLES
</t>
  </si>
  <si>
    <t>Superavit Excedentes Fonpet en virtud del Decreto No. 4105/2004, Resolución 1371 del 13 de Mayo de 2.015 Minhacienda</t>
  </si>
  <si>
    <t>01.23</t>
  </si>
  <si>
    <t>Aumentar el número de matrícula por nivel de formación técnica y tecnológica.</t>
  </si>
  <si>
    <t>Tasas de educación técnica  y tecnológica.</t>
  </si>
  <si>
    <t>Educación con pertinencia.</t>
  </si>
  <si>
    <t>Fomentar la pertinencia de la educación técnica,  tecnológica y superior para que el sistema educativo forme el recurso humano requerido para aumentar la productividad del territorio.</t>
  </si>
  <si>
    <t>04.01</t>
  </si>
  <si>
    <t xml:space="preserve">Apoyar y fomentar el acceso a la educación técnica, tecnológica y superior a los jóvenes con un enfoque de formación de capital humano. </t>
  </si>
  <si>
    <t>Número de instituciones de educación técnica, tecnólogica o superior que mejoran, amplían o construyen nuevas infraestructuras.</t>
  </si>
  <si>
    <t xml:space="preserve"> Fortalecimiento a la  Universidad Pública como apoyo a la educación superior en el Dpto de Arauca.</t>
  </si>
  <si>
    <t>Aumentar y mantener  el acceso con calidad y pertinencia a los diferentes niveles de formación a lo largo del curso de la vida de las personas, mediante estrategias para la ampliación de cobertura con énfasis en el cierre de brechas y para el mejoramiento de la calidad de la prestación del servicio educativo.</t>
  </si>
  <si>
    <t>Brindar mayor cobertura y acceso, primeramente realizando estudios que contribuyan al objetivo planteado para el Departamento de Arauca, en aras de invertir los recursos suficientes para alcanzar los objetivos y alcances de los proyectos de inversión pública.</t>
  </si>
  <si>
    <t>Adecuación Aulas y Auditorio</t>
  </si>
  <si>
    <t>Numero de personas que acceden a la educación superior de la universidad de los llanos sede Arauca</t>
  </si>
  <si>
    <t>Estampilla Prodesarrollo Fronterizo (Ley 191/95)(Ordenzana 07E del 2013)</t>
  </si>
  <si>
    <t>4.3
4.a</t>
  </si>
  <si>
    <t>Secretaría de Educación, IDEAR</t>
  </si>
  <si>
    <t>Adecuación Área Administrativa</t>
  </si>
  <si>
    <t>Adecuación Zona Deportiva</t>
  </si>
  <si>
    <t>Superavit Rendimientos Financieros Estampilla Prodesarrollo Fronterizo (Ley 191/95)</t>
  </si>
  <si>
    <t>Adecuación Baterias Sanitarias</t>
  </si>
  <si>
    <t>Apoyo y fortalecimiento  a la educación superior a jóvenes del Departamento de Arauca</t>
  </si>
  <si>
    <t>Estudio de contexto, estudio descriptivo, estudio financiero, estudio descriptivo</t>
  </si>
  <si>
    <t>Numero de personas que acceden a la educación superior en la universidad de los llanos sede Arauca</t>
  </si>
  <si>
    <t>GLADYS YOLANDA MONTERS OVALLES</t>
  </si>
  <si>
    <t>Superavit Impuesto de Registro y Anotación</t>
  </si>
  <si>
    <t xml:space="preserve">Plan estratégico, marco normativo </t>
  </si>
  <si>
    <t>Superavit Al Consumo de Tabaco y Cigarrillo Nacional</t>
  </si>
  <si>
    <t xml:space="preserve">Evaluación técnica, documentos maestros </t>
  </si>
  <si>
    <t>Superavit Al Consumo de Tabaco y Cigarrillo Extranjero</t>
  </si>
  <si>
    <t>Condiciones de calidad, estudio programas nuevos</t>
  </si>
  <si>
    <t>Superavit Al Consumo de Cerveza Nacional (Decreto 190/69)</t>
  </si>
  <si>
    <t>4.3
4.4
4.7</t>
  </si>
  <si>
    <t>Secretaría de Educación, Secretaría de Planeación</t>
  </si>
  <si>
    <t>4.3
4.5</t>
  </si>
  <si>
    <t>01.25</t>
  </si>
  <si>
    <t>Garantizar la eficiencia, operación y prestación del servicio educativo en las instituciones educativas del departamento de Arauca.</t>
  </si>
  <si>
    <t>Porcentaje de instituciones educativas que prestan eficientemente el  servicio educativo.</t>
  </si>
  <si>
    <t>Eficiencia administrativa.</t>
  </si>
  <si>
    <t>Fortalecer la gestión del sector educativo mediante la modernización,  mejora continua y seguimiento a los recursos humanos, físicos y financieros para garantizar la prestación del servicio educativo en condiciones de calidad, oportunidad y eficiencia para lograr la transformación e impacto social.</t>
  </si>
  <si>
    <t>05.01</t>
  </si>
  <si>
    <t>Apoyar la gestión de la prestación del servicio educativo para garantizar la eficiencia administrativa, operativa y planta de servicios al 100% de las sedes  educativas del Departamento.</t>
  </si>
  <si>
    <t>Número de sedes educativas que prestan eficientemente el servicio educativo.</t>
  </si>
  <si>
    <t>Apoyo, fortalecimiento y Asistencia Técnica  al Sistema de Gestión de Talento Humano-HUMANO ONLINE de la Secretaria de Educación Departamental</t>
  </si>
  <si>
    <t>Garantizar el fincionamiento del aplicativo humano online</t>
  </si>
  <si>
    <t>Superavit Impuesto de Registro y anotación</t>
  </si>
  <si>
    <t>4,1
4,2</t>
  </si>
  <si>
    <t>Proyecto para el pago de la nómina de funcionarios administrativos de los establecimientos educativos oficiales del departamento de Arauca</t>
  </si>
  <si>
    <t xml:space="preserve"> pago de la nómina de funcionarios administrativos</t>
  </si>
  <si>
    <t>09010101051131</t>
  </si>
  <si>
    <t xml:space="preserve">Aportes eps salud,  nómina personal administrativo  de los establecimientos educativos oficiales del departamento de Arauca </t>
  </si>
  <si>
    <t xml:space="preserve">Pago de Aportes eps salud,  nómina personal administrativo </t>
  </si>
  <si>
    <t>09010101051132</t>
  </si>
  <si>
    <t xml:space="preserve">Aportes fondos pensión,  nómina personal administrativo  de los establecimientos educativos oficiales del departamento de Arauca </t>
  </si>
  <si>
    <t>Pago Aportes fondos pensión,  nómina personal administrativo</t>
  </si>
  <si>
    <t>09010101051133</t>
  </si>
  <si>
    <t xml:space="preserve">Aportes administradora riesgos laborales, nómina personal administrativo  de los establecimientos educativos oficiales del departamento de Arauca </t>
  </si>
  <si>
    <t xml:space="preserve">Pago Aportes administradora riesgos laborales, nómina personal administrativo </t>
  </si>
  <si>
    <t>09010101051134</t>
  </si>
  <si>
    <t>Aportes fondos cesantías, nómina personal administrativo  de los establecimientos educativos oficiales del departamento de Arauca. (Incluye provisión para pago de los intereses sobre cesantías de los empleados del régimen anualizado)</t>
  </si>
  <si>
    <t>Pago Aportes fondos cesantías, nómina personal administrativo</t>
  </si>
  <si>
    <t>09010101051135</t>
  </si>
  <si>
    <t>Aporte parafiscal  a  Sena, nómina personal administrativo de los establecimientos educativos oficiales del departamento de Arauca</t>
  </si>
  <si>
    <t xml:space="preserve">Pago Aporte parafiscal  a  Sena, nómina personal administrativo </t>
  </si>
  <si>
    <t>09010101051136</t>
  </si>
  <si>
    <t>Aporte parafiscal a ICBF, nómina personal administrativo de los establecimientos educativos oficiales del departamento de Arauca</t>
  </si>
  <si>
    <t xml:space="preserve">Pago Aporte parafiscal a ICBF, nómina personal administrativo </t>
  </si>
  <si>
    <t>09010101051137</t>
  </si>
  <si>
    <t xml:space="preserve">Aporte parafiscal a  esap,  nómina personal administrativo de los establecimientos educativos oficiales del departamento de Arauca </t>
  </si>
  <si>
    <t xml:space="preserve">Pago Aporte parafiscal a  esap,  nómina personal administrativo </t>
  </si>
  <si>
    <t>09010101051138</t>
  </si>
  <si>
    <t>Aporte parafiscal a caja compensación familiar, personal administrativos de los establecimientos educativos oficiales del departamento de Arauca</t>
  </si>
  <si>
    <t xml:space="preserve">Pago Aporte parafiscal a caja compensación familiar, personal administrativos </t>
  </si>
  <si>
    <t>09010101051139</t>
  </si>
  <si>
    <t>Aporte parafiscal a Men-escuelas industriales e institutos técnicos,  nómina personal administrativo de los establecimientos educativos oficiales del departamento de Arauca</t>
  </si>
  <si>
    <t>Pago Aporte parafiscal a Men-escuelas industriales e institutos técnicos,  nómina personal administrativo</t>
  </si>
  <si>
    <t>09010101051140</t>
  </si>
  <si>
    <t>Aportes provisión retroactividad cesantías personal administrativo de los establecimientos educativos del departamento de Arauca. (aplicable a servidores vinculados antes del 30 de diciembre de 1996)</t>
  </si>
  <si>
    <t>Pago Aportes provisión retroactividad cesantías personal administrativo(aplicable a servidores vinculados antes del 30 de diciembre de 1996)</t>
  </si>
  <si>
    <t>09010101051141</t>
  </si>
  <si>
    <t>Aportes para pagar a la comisión nacional del servicio civil - cnsc,  las convocatorias de concursos públicos para proveer cargos en el sector educativo del departamento de Arauca. (en cumplimiento del artículo  9º del dec. 3982/2006)</t>
  </si>
  <si>
    <t>Pago Aportes para pagar a la comisión nacional del servicio civil - cnsc, (en cumplimiento del artículo  9º del dec. 3982/2006)</t>
  </si>
  <si>
    <t>09010101051142</t>
  </si>
  <si>
    <t>Apoyo con personal ocasional para el desarrollo de actividades netamente transitorias diferentes a docencia en los establecimientos educativos públicos del dpto. De Arauca</t>
  </si>
  <si>
    <t xml:space="preserve">Apoyar con personal ocasional el desarrollo de actividades netamente transitorias </t>
  </si>
  <si>
    <t>09010101051143</t>
  </si>
  <si>
    <t>Apoyo para viáticos y gastos de viaje  de  los servidores públicos del sector educativo del departamento de Arauca, financiados con recursos del sgp-educación</t>
  </si>
  <si>
    <t>Apoyar  viáticos y gastos de viaje  de  los servidores públicos del sector educativo}</t>
  </si>
  <si>
    <t>09010101051144</t>
  </si>
  <si>
    <t>Capacitación, bienestar social y estímulos para los servidores públicos del sector educativo del departamento de Arauca, financiados con recursos del sgp-educación</t>
  </si>
  <si>
    <t xml:space="preserve">Brindar Capacitación, bienestar social y estímulos para los servidores públicos del sector educativo </t>
  </si>
  <si>
    <t>SE BENEFICIARAN 98 DIRECTIVOS (RECTORES,COORDINADORES,SUPERVISORES) DE TODO EL DPTO. DE ARAUCA CON CAPACITACION DE 16 HORAS,CERTIFICACIONES,TRANSPORTE Y LOGÍSTICA DEL EVENTO, EL LUGAR DE ENCUENTRO MUNICIPIO DE ARAUCA</t>
  </si>
  <si>
    <t>09010101051145</t>
  </si>
  <si>
    <t>Aportes para pago de sentencias y conciliaciones resultante de procesos conciliatorios o fallos proferidos mediante sentencia judicial en favor de servidores públicos del sector educativo del dpto. de Arauca, financiados con recursos del sgp-educación</t>
  </si>
  <si>
    <t xml:space="preserve">Pago Aportes para pago de sentencias y conciliaciones resultante de procesos conciliatorios o fallos proferidos mediante sentencia judicial en favor de servidores públicos del sector educativo </t>
  </si>
  <si>
    <t xml:space="preserve">Pago Aportes para pago de sentencias y conciliaciones </t>
  </si>
  <si>
    <t>09010101051146</t>
  </si>
  <si>
    <t>Servicio de aseo para los establecimientos educativos públicos del departamento de Arauca</t>
  </si>
  <si>
    <t>Auxiliar administrativo para prestación de servicios generales,  aseo.</t>
  </si>
  <si>
    <t>No. de establecimientos educativos con servicio de aseo</t>
  </si>
  <si>
    <t>09010101051147</t>
  </si>
  <si>
    <t>Coordinador servicio de aseo</t>
  </si>
  <si>
    <t>Supervisor servicio de aseo</t>
  </si>
  <si>
    <t>Servicio de vigilancia para los establecimientos educativos públicos del departamento de Arauca</t>
  </si>
  <si>
    <t>Servicio de  Vigilancia de 12 Horas Nocturnas de lunes a Domingo,con su respectivo medio de comunicación</t>
  </si>
  <si>
    <t>No. de establecimientos educativos con servicio de Vigilancia</t>
  </si>
  <si>
    <t>09010101051148</t>
  </si>
  <si>
    <t xml:space="preserve">Servicio de  Vigilancia de 12 Horas Nocturnas deSabados, Domingo y Festivos ,con su respectivo medio de comunicación </t>
  </si>
  <si>
    <t>Proyecto para el  pago de la nómina de los docentes de los establecimientos educativos oficiales  del departamento de Arauca  - con situación de fondos (csf)</t>
  </si>
  <si>
    <t>Pago de la nómina de los docentes de los establecimientos educativos oficiales  - con situación de fondos (csf)</t>
  </si>
  <si>
    <t xml:space="preserve"> pago de la nómina de los docentes de los establecimientos educativos oficiales</t>
  </si>
  <si>
    <t>No. de docentes con pago de nomina</t>
  </si>
  <si>
    <t>09010101051149</t>
  </si>
  <si>
    <t>Proyecto para el  pago de la nómina de los docentes de los establecimientos educativos oficiales  del departamento de Arauca  - sin situación de fondos (ssf)</t>
  </si>
  <si>
    <t>Pago de la nómina de los docentes de los establecimientos educativos oficiales    - sin situación de fondos (ssf)</t>
  </si>
  <si>
    <t>09010101051150</t>
  </si>
  <si>
    <t>Asignación por Población Atendida (Descuentos del docente SSF) -SGP-</t>
  </si>
  <si>
    <t>Aportes a Sena, nómina personal docente de los establecimientos educativos oficiales del departamento de Arauca</t>
  </si>
  <si>
    <t xml:space="preserve">Pago Aportes a Sena, nómina personal docente </t>
  </si>
  <si>
    <t>Aportes al sena pagados</t>
  </si>
  <si>
    <t>09010101051151</t>
  </si>
  <si>
    <t>Aportes a ICBF, nómina personal docente de los establecimientos educativos oficiales del departamento de Arauca</t>
  </si>
  <si>
    <t xml:space="preserve">Pago Aportes a ICBF, nómina personal docente de los establecimientos educativos oficiales </t>
  </si>
  <si>
    <t xml:space="preserve">Pago Aportes a ICBF, nómina personal docente </t>
  </si>
  <si>
    <t>Aportes al ICBF Pagado</t>
  </si>
  <si>
    <t>09010101051152</t>
  </si>
  <si>
    <t>Aportes a ESAP, nómina personal docente de los establecimientos educativos oficiales del departamento de Arauca</t>
  </si>
  <si>
    <t>Pago Aportes a ESAP, nómina personal docente de los establecimientos educativos oficiales</t>
  </si>
  <si>
    <t>Pago Aportes a ESAP, nómina personal docente</t>
  </si>
  <si>
    <t>Aporte a la ESAP pagado</t>
  </si>
  <si>
    <t>09010101051153</t>
  </si>
  <si>
    <t>Aportes a  caja de compensación familiar, nómina personal docente de los establecimientos educativos oficiales del departamento de Arauca</t>
  </si>
  <si>
    <t>Pago Aportes a  caja de compensación familiar, nómina personal docente de los establecimientos educativos oficiales</t>
  </si>
  <si>
    <t>Pago Aportes a  caja de compensación familiar, nómina personal docente</t>
  </si>
  <si>
    <t>Aportes Caja de Compensación Pagado</t>
  </si>
  <si>
    <t>09010101051154</t>
  </si>
  <si>
    <t>Aportes a MEN-escuelas industriales e institutos técnicos, nómina personal docente de los establecimientos educativos oficiales del departamento de Arauca</t>
  </si>
  <si>
    <t xml:space="preserve">Aportes a MEN-escuelas industriales e institutos técnicos </t>
  </si>
  <si>
    <t>Aportes a MEN-escuelas industriales e institutos técnicos pagado</t>
  </si>
  <si>
    <t>09010101051155</t>
  </si>
  <si>
    <t>Aporte patronal cesantías - sin situación de fondos (ssf), nómina personal docente de los establecimientos educativos oficiales del departamento de Arauca</t>
  </si>
  <si>
    <t xml:space="preserve">Aporte patronal cesantías - sin situación de fondos (ssf) </t>
  </si>
  <si>
    <t>Aporte patronal cesantías - sin situación de fondos (ssf) Pagado</t>
  </si>
  <si>
    <t>09010101051156</t>
  </si>
  <si>
    <t>Asignación por Población Atendida (Aportes patronales del Personal Docente SSF) -SGP-</t>
  </si>
  <si>
    <t>Aporte patronal salud - sin situación de fondos (ssf), nómina personal docente de los establecimientos educativos oficiales del departamento de Arauca</t>
  </si>
  <si>
    <t xml:space="preserve">Aporte patronal salud - sin situación de fondos (ssf) </t>
  </si>
  <si>
    <t>Aporte patronal salud - sin situación de fondos (ssf) Pagado</t>
  </si>
  <si>
    <t>09010101051157</t>
  </si>
  <si>
    <t>Dotación de calzado y vestido de labor para   el personal docente de los establecimientos educativos oficiales  del departamento de Arauca. (ley 70/88 y decreto reglamentario n°1978/89)</t>
  </si>
  <si>
    <t xml:space="preserve">Dotación de calzado y vestido de labor para   el personal docente de los establecimientos educativos oficiales </t>
  </si>
  <si>
    <t>No. de dotaciones entregadas</t>
  </si>
  <si>
    <t>09010101051158</t>
  </si>
  <si>
    <t>Proyecto para el  pago de la nómina de los directivos docentes de los establecimientos educativos oficiales  del departamento de Arauca  - con situación de fondos (csf)   (supervisores, rectores, directores rurales y coordinadores)</t>
  </si>
  <si>
    <t>Pago de la nómina de los directivos docentes de los establecimientos educativos oficiales  del departamento de Arauca  - con situación de fondos (csf)   (supervisores, rectores, directores rurales y coordinadores)</t>
  </si>
  <si>
    <t>Pago de la nómina de los directivos docentes de los establecimientos educativos oficiales</t>
  </si>
  <si>
    <t xml:space="preserve"> Nómina de los directivos docentes Pagados</t>
  </si>
  <si>
    <t>09010101051159</t>
  </si>
  <si>
    <t>Proyecto para el  pago de la nómina de los directivos docentes de los establecimientos educativos oficiales  del departamento de Arauca  - sin situación de fondos (ssf)   (supervisores, rectores, directores rurales y coordinadores)</t>
  </si>
  <si>
    <t>Pago de la nómina de los directivos docentes de los establecimientos educativos oficiales  del departamento de Arauca  - sin situación de fondos (ssf)   (supervisores, rectores, directores rurales y coordinadores)</t>
  </si>
  <si>
    <t>Pago de la nómina de los directivos docentes sin situación de fondos (ssf)   (supervisores, rectores, directores rurales y coordinadores)</t>
  </si>
  <si>
    <t>Pago de la nómina de los directivos docentes Pagado</t>
  </si>
  <si>
    <t>09010101051160</t>
  </si>
  <si>
    <t>Aportes a Sena, nómina personal  directivo docente del departamento de Arauca</t>
  </si>
  <si>
    <t>Pago Aportes a Sena, nómina personal  directivo docente del departamento de Arauca</t>
  </si>
  <si>
    <t xml:space="preserve"> Aportes a Sena, Pagado</t>
  </si>
  <si>
    <t>09010101051161</t>
  </si>
  <si>
    <t>Aportes a Icbf, nómina personal  directivo docente del departamento de Arauca</t>
  </si>
  <si>
    <t>Pago Aportes a Icbf, nómina personal  directivo docente</t>
  </si>
  <si>
    <t>Aportes a Icbf, nómina personal  directivo docente -Pagado</t>
  </si>
  <si>
    <t>09010101051162</t>
  </si>
  <si>
    <t>Aportes a esap, nómina personal directivo docente de los establecimientos educativos oficiales del Departamento de Arauca</t>
  </si>
  <si>
    <t>Pago Aportes a esap, nómina personal directivo docente</t>
  </si>
  <si>
    <t>Aportes a esap, nómina personal directivo docente pagado</t>
  </si>
  <si>
    <t>09010101051163</t>
  </si>
  <si>
    <t>Aportes a caja compensación familiar, nómina personal  directivo docente del Departamento de Arauca</t>
  </si>
  <si>
    <t>Pago Aportes a caja compensación familiar, nómina personal  directivo docente del Departamento de Arauca</t>
  </si>
  <si>
    <t>Aportes a caja compensación familiar, Pagado</t>
  </si>
  <si>
    <t>09010101051164</t>
  </si>
  <si>
    <t>Aportes a men-escuelas industriales e institutos técnicos, nómina personal directivo docente de los establecimientos educativos oficiales del Departamento de Arauca</t>
  </si>
  <si>
    <t>Pago Aportes a men-escuelas industriales e institutos técnicos, nómina personal directivo docente de los establecimientos educativos oficiales del Departamento de Arauca</t>
  </si>
  <si>
    <t>Aportes a men-escuelas industriales e institutos técnicos, Pagados</t>
  </si>
  <si>
    <t>09010101051165</t>
  </si>
  <si>
    <t xml:space="preserve">Aporte patronal cesantías - sin situación de fondos (ssf),  nómina del personal  directivo docente del Departamento de Arauca </t>
  </si>
  <si>
    <t xml:space="preserve">Pago Aporte patronal cesantías - sin situación de fondos (ssf),  nómina del personal  directivo docente del Departamento de Arauca </t>
  </si>
  <si>
    <t>Aporte patronal cesantías - sin situación de fondos (ssf), Pagados</t>
  </si>
  <si>
    <t>09010101051166</t>
  </si>
  <si>
    <t xml:space="preserve">Aporte patronal salud - sin situación de fondos (ssf),  nómina del personal  directivo docente del Departamento de Arauca </t>
  </si>
  <si>
    <t xml:space="preserve">Pago Aporte patronal salud - sin situación de fondos (ssf),  nómina del personal  directivo docente del Departamento de Arauca </t>
  </si>
  <si>
    <t>Aporte patronal salud - sin situación de fondos (ssf),Pagado</t>
  </si>
  <si>
    <t>09010101051167</t>
  </si>
  <si>
    <t>Dotación de calzado y vestido de labor para   el personal directivo docente de los establecimientos educativos oficiales  del departamento de Arauca. (ley 70/88 y decreto reglamentario n°1978/89)</t>
  </si>
  <si>
    <t>Entregada Dotación de calzado y vestido de labor para   el personal directivo docente</t>
  </si>
  <si>
    <t>No. de Docentes que reciben dotación</t>
  </si>
  <si>
    <t>09010101051168</t>
  </si>
  <si>
    <t>Apoyo al funcionamiento y la adecuada atención de la población atendida bajo la modalidad de internados  para garantizar su acceso y permanencia en los E.E. del Depto. de Arauca</t>
  </si>
  <si>
    <t>Apoyo al funcionamiento y la adecuada atención de la población atendida bajo la modalidad de internados  para garantizar su acceso y permanencia en los e.e. del Depto de Arauca</t>
  </si>
  <si>
    <t xml:space="preserve">Transferencia para el  Apoyo al funcionamiento y la adecuada atención de la población atendida bajo la modalidad de internados  </t>
  </si>
  <si>
    <t>No de Internados que reciben apoyo</t>
  </si>
  <si>
    <t>09010101051169</t>
  </si>
  <si>
    <t>Apoyo con enfoque diferencial a los establecimientos educativos oficiales del departamento de Arauca para garantizar la sostenibilidad de la conectividad  a través del programa conexión total, implementado por el Men</t>
  </si>
  <si>
    <t>Pago Apoyo con enfoque diferencial a los establecimientos educativos oficiales</t>
  </si>
  <si>
    <t>Instituciones Educativas con conectividad</t>
  </si>
  <si>
    <t>09010101051170</t>
  </si>
  <si>
    <t>Personal de Apoyo Profesional</t>
  </si>
  <si>
    <t>383 Personas con NEE atendidas</t>
  </si>
  <si>
    <t>09010101051171</t>
  </si>
  <si>
    <t>$ 151.671.213.37.</t>
  </si>
  <si>
    <t>Personal de Apoyo Normalista</t>
  </si>
  <si>
    <t>Fortalecimiento de la eficiencia y calidad educativa a través de la realización del foro educativo departamental de Arauca</t>
  </si>
  <si>
    <t>Organización de acciones a corto, mediano y largo plazo planteadas en foro 2016. (profesionales)</t>
  </si>
  <si>
    <t>Un Foro Educativo Realizado</t>
  </si>
  <si>
    <t>09010101051172</t>
  </si>
  <si>
    <t>Rendimientos Financieros - SGP - Prestación de Servicios</t>
  </si>
  <si>
    <t>Socialización comunitaria de los resultados del foro 2016 dirigido a 67 EE. En 7 municipios</t>
  </si>
  <si>
    <t>Preparatoria de los actores comunitarios y sociales de los municipios para la participación del foro nacional 2016</t>
  </si>
  <si>
    <t>Edición producción del Video con las experiencias significativas seleccionadas</t>
  </si>
  <si>
    <t>CONFERENCIA Incluye alojamiento, transporte y alimentación</t>
  </si>
  <si>
    <t>Logística</t>
  </si>
  <si>
    <t>Desayunos</t>
  </si>
  <si>
    <t>Almuerzos</t>
  </si>
  <si>
    <t>Cenas</t>
  </si>
  <si>
    <t>Alojamientos</t>
  </si>
  <si>
    <t>Refrigerios</t>
  </si>
  <si>
    <t>Escarapelas, Carpeta y Lapicero</t>
  </si>
  <si>
    <t>Escenarios + equipos</t>
  </si>
  <si>
    <t>Transporte intermunicipal</t>
  </si>
  <si>
    <t>Publicidad global</t>
  </si>
  <si>
    <t>1 Coordinador General del proceso</t>
  </si>
  <si>
    <t>Fortalecimiento a la gestión educativa institucional y de sus establecimientos educativos mejorando su capacidad para cumplir las funciones de dirección de la educación (plan de apoyo al mejoramiento de la calidad educativa -pam-)</t>
  </si>
  <si>
    <t>09010101051173</t>
  </si>
  <si>
    <t>Apoyo al funcionamiento básico de los establecimientos educativos estatales</t>
  </si>
  <si>
    <t>09010101051174</t>
  </si>
  <si>
    <t>Proyecto para el pago de la nómina de pensionados nacionalizados docentes y administrativos que se financian con recursos de cancelaciones -SGP/Educación (Ley 43/1975, Ley 91/1989 y Ley 100/1993)</t>
  </si>
  <si>
    <t xml:space="preserve">pago de la nómina de pensionados nacionalizados docentes y administrativos </t>
  </si>
  <si>
    <t>No. de Personas con Pago de Nomina</t>
  </si>
  <si>
    <t>09010101051175</t>
  </si>
  <si>
    <t>Cancelaciones -SGP-</t>
  </si>
  <si>
    <t>Rendimientos Financieros Recursos SGP- Cancelaciones</t>
  </si>
  <si>
    <t>Apoyo con enfoque diferencial a través de Dotación de materiales pedagógico en las áreas de matemáticas y lenguajes de los establecimientos educativos focalizados como pioneros PTA, del Departamento de Arauca.</t>
  </si>
  <si>
    <t xml:space="preserve">Dotacion de material pedagogico </t>
  </si>
  <si>
    <t>13 establecimientos dotados</t>
  </si>
  <si>
    <t>06-20-2016</t>
  </si>
  <si>
    <t>09010101051253</t>
  </si>
  <si>
    <t xml:space="preserve">TOTAL INVERSIÓN </t>
  </si>
  <si>
    <t>CUMPLIMIENTO FINANCIERO  (EFICIENCIA)</t>
  </si>
  <si>
    <t>Valor Esperado 2016</t>
  </si>
  <si>
    <t>Metas del proyecto</t>
  </si>
  <si>
    <t>RUBRO DE LA GOBERNACIÓN</t>
  </si>
  <si>
    <t>VALOR (TOTAL APROPIADO)</t>
  </si>
  <si>
    <t>2. SALUD PREVENTIVA, ASISTENCIAL E INTERVENCIONISTA.</t>
  </si>
  <si>
    <r>
      <t xml:space="preserve">Objetivo 1: </t>
    </r>
    <r>
      <rPr>
        <sz val="12"/>
        <rFont val="Tahoma"/>
        <family val="2"/>
      </rPr>
      <t>Terminar con la pobreza en todas sus formas
en todas partes.</t>
    </r>
    <r>
      <rPr>
        <b/>
        <sz val="12"/>
        <rFont val="Tahoma"/>
        <family val="2"/>
      </rPr>
      <t xml:space="preserve">
Objetivo 2: </t>
    </r>
    <r>
      <rPr>
        <sz val="12"/>
        <rFont val="Tahoma"/>
        <family val="2"/>
      </rPr>
      <t>Erradicar el hambre, alcanzar la seguridad alimentaria y
mejorar la nutrición, y promover la agricultura sostenible.</t>
    </r>
    <r>
      <rPr>
        <b/>
        <sz val="12"/>
        <rFont val="Tahoma"/>
        <family val="2"/>
      </rPr>
      <t xml:space="preserve">
Objetivo 3: </t>
    </r>
    <r>
      <rPr>
        <sz val="12"/>
        <rFont val="Tahoma"/>
        <family val="2"/>
      </rPr>
      <t>Asegurar vidas sanas y promover el bienestar para todos
en todas las edades.</t>
    </r>
    <r>
      <rPr>
        <b/>
        <sz val="12"/>
        <rFont val="Tahoma"/>
        <family val="2"/>
      </rPr>
      <t xml:space="preserve">
Objetivo 8: </t>
    </r>
    <r>
      <rPr>
        <sz val="12"/>
        <rFont val="Tahoma"/>
        <family val="2"/>
      </rPr>
      <t>Promover el crecimiento económico sostenido, inclusivo y
sostenible, el empleo pleno y productivo y el trabajo
decente para todos.</t>
    </r>
    <r>
      <rPr>
        <b/>
        <sz val="12"/>
        <rFont val="Tahoma"/>
        <family val="2"/>
      </rPr>
      <t xml:space="preserve">
Objetivo 10: </t>
    </r>
    <r>
      <rPr>
        <sz val="12"/>
        <rFont val="Tahoma"/>
        <family val="2"/>
      </rPr>
      <t>Reducir la desigualdad dentro y entre los países.</t>
    </r>
  </si>
  <si>
    <t>Garantizar la calidad y oportunidad de las acciones en salud, mejorar las condiciones de vida de la población y reducir los índices de morbimortalidad y discapacidad evitables, fortaleciendo el trabajo intersectorial, interinstitucional y participación comunitaria de manera que contribuya al cierre de brechas con enfoque de desarrollo humano.</t>
  </si>
  <si>
    <t xml:space="preserve">Disminuir la prevalencia de morbimortalidad y discapacidad evitable en el departamento de Arauca. </t>
  </si>
  <si>
    <t>Número de  Instituciones Prestadoras de Salud (IPS), Empresas Promotoras de Salud (EPS), con el Modelo Preventivo con Enfoque de Riesgo (MPER) implementado en los 7 municipios.</t>
  </si>
  <si>
    <t>Modelo Preventivo con Enfoque de Riesgos.</t>
  </si>
  <si>
    <t>Promover la salud en la población vulnerable a factores ambientales y laborales modificando de manera positiva los determinantes sociales y sanitarios para contribuir al mejoramiento de las condiciones de salud y medio ambiente laboral  implementando el nuevo modelo de atención humanizada con enfoque de factores de riesgo.</t>
  </si>
  <si>
    <t>06.01</t>
  </si>
  <si>
    <t>Implementar el modelo de atención en salud preventiva, humanizada, familiar, comunitaria con factores de riesgo individualizado y en concordancia con el Modelo Integral de Atención en Salud (MIAS) Resolución 00429 de 2016 para el Departamento.</t>
  </si>
  <si>
    <t xml:space="preserve">Rutas Integrales de Atención en Salud (RIAS) reguladas y operativizadas en los 7 municipios.
</t>
  </si>
  <si>
    <t>Apoyo y Fortalecimiento a las Rutas Integrales de Atención en Salud reguladas en el Departamento de Arauca</t>
  </si>
  <si>
    <t>0</t>
  </si>
  <si>
    <t>200000000</t>
  </si>
  <si>
    <t>A.2</t>
  </si>
  <si>
    <t>SALUD A.2</t>
  </si>
  <si>
    <t>3.8</t>
  </si>
  <si>
    <t>Unidad Administrativa Especial de Salud de Arauca. Empresas Sociales del Estado</t>
  </si>
  <si>
    <t xml:space="preserve">Estrategia de Gestión Integral del Riesgo en Salud (GIRS) implementada en los 7 municipios.
</t>
  </si>
  <si>
    <t xml:space="preserve">Número de municipios con delimitación territorial del Modelo Integral de Atención en Salud (MIAS).
</t>
  </si>
  <si>
    <t>Implementación del nuevo modelo integral de atención en salud (MIAS) en el departamento de Arauca.</t>
  </si>
  <si>
    <t>Construir el pre diseño del Modelo Integral de Atención en Salud MIAS, adaptado para el Departamento de Arauca De acuerdo a los lineamientos definidos por el Ministerio de Salud y Protección Social.</t>
  </si>
  <si>
    <t>Componente 1. Prediseño y costeo del modelo integral de atención en salud MIAS del Arauca.  Componente 2. Ejecución de acciones en salud para los y las niñas, sus cuidadores en el desarrollo de habilidades para el cuidado y las prácticas de estilos de vida saludables.</t>
  </si>
  <si>
    <t>Número de municipios con delimitación territorial del Modelo Integral de Atención en Salud (MIAS).</t>
  </si>
  <si>
    <t xml:space="preserve">Profesional de Prestaciòn de Servicios </t>
  </si>
  <si>
    <t>Porcentaje de Instituciones Prestadoras de Salud (IPS), Empresas Promotoras de Salud (EPS) con procesos de verificación y cumplimiento de lineamientos en promoción, prevención y adherencia al nuevo modelo.</t>
  </si>
  <si>
    <t>Unidad Administrativa Especial de Salud de Arauca</t>
  </si>
  <si>
    <t>Porcentaje de Instituciones Prestadoras de Salud (IPS), Empresas Promotoras de Salud (EPS) con procesos de verificación y cumplimiento de lineamientos en promoción y prevención.</t>
  </si>
  <si>
    <t>Porcentaje de fortalecimiento del Recurso Humano en Salud (RHS).</t>
  </si>
  <si>
    <t>Porcentaje de la investigación, innovación y apropiación de conocimiento en salud.</t>
  </si>
  <si>
    <t>Formulación, socialización y divulgación de la Política Integral de Salud Ambiental (PISA).</t>
  </si>
  <si>
    <t>06.02</t>
  </si>
  <si>
    <t>Contribuir al mejoramiento de la salud ambiental de la población Araucana.</t>
  </si>
  <si>
    <t>Porcentaje de implementación de la política integral de salud ambiental en el Departamento.</t>
  </si>
  <si>
    <t>Fortalecimiento de la autoridad sanitara para la gestión de la salud pública.</t>
  </si>
  <si>
    <t>Fortalecer el ejercicio de la Autoridad Sanitaria en el departamento de Arauca para la gestión de la Salud Pública.</t>
  </si>
  <si>
    <t>Componente 1. Fortalecimiento de las acciones de la gestión de salud pública en el departamento de Arauca.  Componente 2. Apoyo a las acciones de vigilancia de las enfermedades de interés en salud pública en el departamento de Arauca.</t>
  </si>
  <si>
    <t>$ 135.000.000</t>
  </si>
  <si>
    <t xml:space="preserve">Profesional de Salud Pùblica </t>
  </si>
  <si>
    <t>Superávit I.V.A.</t>
  </si>
  <si>
    <t>1.3
1.4
3.7
3.9</t>
  </si>
  <si>
    <t>Unidad Administrativa Especial de Salud de Arauca, Empresa de Servicios Públicos, CUMARE, Secretaría de Agricultura y desarrollo sostenible</t>
  </si>
  <si>
    <t>Implementación de estrategias de Salud Familiar para la prevención de la morbilidad en los Municipios del Departamento de Arauca.</t>
  </si>
  <si>
    <t>Contribuir a la disminución de las tasas de morbilidad y mortalidad prevenibles por Condiciones Crónicas No Transmisibles, Morbilidad materna y enfermedades prevalentes de la infancia en el Municipio de Saravena Departamento de Arauca.</t>
  </si>
  <si>
    <t>Componente 1. Estrategia de APS con enfoque de salud familiar y comunitario.  Componente 2. Acciones de promoción y posicionamiento de los Modos, Condiciones y Estilos de Vida Saludables.  Componente 3. Acciones de fortalecimiento de la dimensión Sexualidad, Derechos Sexuales y Reproductivos.  Componente 4. Acciones de Información y Educación en salud.</t>
  </si>
  <si>
    <t>Fortalecimiento y apoyo de las acciones de inspección, vigilancia y control para los diferentes programas de salud publica en el Dpto. de Arauca</t>
  </si>
  <si>
    <t>Realizar las acciones de inspección, vigilancia y control para los diferentes programas de salud publica en el Departamento de Arauca con profesionales capacitados en el desarrollo de las actividades en salud buscando mejorar el grado de implementación de las políticas, planes y programas en salud publica en el SGSSS en el Departamento de Arauca.</t>
  </si>
  <si>
    <t>Componente No. 1 Fortalecimiento a la implementación de políticas, planes y programas en salud pública para el departamento de Arauca mediante la implementación de actividades de I.V.C en cada uno de los programas estratégicos como el de Laboratorio de Salud Pública, Vigilancia Salud Pública, Salud Ambiental, Salud Sexual, Salud Bucal y Ámbito Laboral.   Componente No. 2 Estrategia de fortalecimiento mediante la adquisición de elementos de bioseguridad, equipos y reactivos de laboratorio y servicio de transporte de muestras de agua potable que permitan dar cumplimiento con las metas del Plan de Desarrollo Departamental 2016 – 2019 “Humanizando el Desarrollo”</t>
  </si>
  <si>
    <t>Transferencia departamental Al Consumo de Licores Nacionales</t>
  </si>
  <si>
    <t>Número de unidades educativas públicas del Departamento fortalecidas con la estrategia de escuelas saludables.</t>
  </si>
  <si>
    <t>Unidad Administrativa Especial de Salud de Arauca, Secretaría de Educación</t>
  </si>
  <si>
    <t>Porcentaje de muestras tomadas para vigilancia y control de calidad del agua para consumo humano.</t>
  </si>
  <si>
    <t>Porcentaje de establecimientos de interés sanitario con Inspección, Vigilancia y Control (IVC) con concepto sanitario.</t>
  </si>
  <si>
    <t>Porcentaje de establecimientos generadores de residuos hospitalarios y similares que cumplen con la entrega de los residuos a empresas autorizadas para su disposición final.</t>
  </si>
  <si>
    <t>Unidad Administrativa Especial de Salud de Arauca, Empresa de Servicios Públicos CUMARE</t>
  </si>
  <si>
    <t>Porcentaje de prestadores del servicio de acueducto con concepto sanitario.</t>
  </si>
  <si>
    <t>Porcentaje de trabajadores afiliados a las Administradoras de Riesgo Laborales (ARL) en la población ocupada.</t>
  </si>
  <si>
    <t>06.03</t>
  </si>
  <si>
    <t>Aumentar la cobertura de la población ocupada en riesgo laboral.</t>
  </si>
  <si>
    <t>Porcentaje de población trabajadora informal con caracterización.</t>
  </si>
  <si>
    <t>8.8</t>
  </si>
  <si>
    <t>Unidad Administrativa Especial de Salud de Arauca, Secretaría de Planeación</t>
  </si>
  <si>
    <t>Porcentaje de municipios con implementación de estrategias de promoción de salud y prevención en riesgos laborales.</t>
  </si>
  <si>
    <t>Porcentaje de accidentes laborales en población ocupada en riesgo laboral.</t>
  </si>
  <si>
    <t>Reducción</t>
  </si>
  <si>
    <t>Avanzar en la implementación de la política de convivencia social y salud mental a través de la promoción, la prevención y la atención integral de los problemas y trastornos mentales, consumo de sustancias psicoactivas (SPA), suicidio y a diferentes formas de violencia en el 100% de los municipios.</t>
  </si>
  <si>
    <t>Porcentaje  de municipios que conocen e  implementan la ley de salud mental, de sustancias psicoactivas , los lineamientos de la promoción de la convivencia y prevención de la violencia conforme a los lineamientos técnicos definidos por Ministerio de Salud y protección Social</t>
  </si>
  <si>
    <t>El 100% de los municipios del Departamento de Arauca adoptan la norma de salud mental y consumo de sustancias psicoactivas.</t>
  </si>
  <si>
    <t>Sistema asistencial e intervencionista humanizado.</t>
  </si>
  <si>
    <t>Propender por la seguridad alimentaria y nutricional; promoviendo, generando y desarrollando mecanismos que garanticen condiciones sociales, económicas, políticas y culturales que incidan en el ejercicio pleno de los derechos sexuales y reproductivos de la población araucana; gestando espacios para construir y participar en la gestión integral de riesgos asociados a la salud mental y convivencia social para mitigar el impacto de las enfermedades causadas por eventos, problemas, trastornos mentales y las distintas formas de violencia; garantizando el derecho de la población araucana a vivir libre de enfermedades transmisibles reduciendo la exposición a condiciones y factores ambientales, sanitarios y biológicos; promoviendo e implementando una agenda transectorial que priorice las políticas de todos los sectores para la promoción de la salud, el control de las Enfermedades No Transmisibles (ENT) y las alteraciones de la salud bucal, visual, auditiva y comunicativa e impulsar la investigación en este sentido, así mismo favorecer la reducción a la exposición de factores de riesgo, generando condiciones a través del fortalecimiento, la gestión de los servicios, la vigilancia, monitoreo social y económico de las políticas y las intervenciones de salud pública; atendiendo los determinantes particulares que conlleven a inequidades sociales y sanitarias en la población vulnerable con enfoque diferencial, fomentando buenas prácticas en la gestión y desarrollo de los procesos de planeación y control social; sin dejar de lado la gestión del riesgo de desastres para garantizar la protección de las personas, colectividades y el ambiente.</t>
  </si>
  <si>
    <t>07.01</t>
  </si>
  <si>
    <t xml:space="preserve">Fortalecer la capacidad de respuesta institucional y comunitaria para garantizar la gestión de los riesgos, atención integral de los problemas, trastornos mentales, consumo de sustancias psicoactivas, conducta suicida y eventos asociados a la convivencia social con enfoque de derechos en cumplimiento de la normatividad vigente, mediante la implementación de programas, proyectos y estrategias en el Departamento de Arauca. </t>
  </si>
  <si>
    <r>
      <t>Apoyo a los programas de prevención, mitigación, integral a las familias indígenas con problemas de adicción a sustancias psicoactivas alcoholismo y abandono en el de departamento de Arauca.</t>
    </r>
    <r>
      <rPr>
        <b/>
        <sz val="10"/>
        <color theme="1"/>
        <rFont val="Arial"/>
        <family val="2"/>
      </rPr>
      <t xml:space="preserve"> </t>
    </r>
  </si>
  <si>
    <t>Reducir el consumo de sustancias psicoactivas en el municipio de Arauca en la población indígena SIKUANI en situación de calle</t>
  </si>
  <si>
    <t xml:space="preserve">Componente 1: Acciones interdisciplinarias para complementar el proceso de mitigación de consumo de sustancias psicoactivas de los integrantes del pueblo sikuani en situación de calle del municipio de Arauca.  Componente 2: acciones interdisciplinarias para caracterizar los integrantes de las comunidades indígenas del municipio de tame, fortul y arauquita frente al  consumo de sustancias psicoactivas, alcohol y situación de calle.  Componente 3. desarrollo de acciones complementarias para los integrantes del pueblo sikuani en situación de calle del municipio de Arauca. </t>
  </si>
  <si>
    <t>$200.000.000</t>
  </si>
  <si>
    <t xml:space="preserve">Profesional de Salud Publica </t>
  </si>
  <si>
    <t>3.4
3.5</t>
  </si>
  <si>
    <t xml:space="preserve">Número  de personas  beneficiadas con la implementación de la estrategia de Rehabilitación Basada en Comunidad en salud mental (RBC) </t>
  </si>
  <si>
    <t>600 personas beneficiadas con la  estrategia de rehabilitación basada en comunidad en salud mental.</t>
  </si>
  <si>
    <t>Número de población beneficiada con la implementación de la estrategia de Rehabilitación Basada en Comunidad en salud mental (RBC) en el Departamento de Arauca.</t>
  </si>
  <si>
    <t>Unidad Administrativa Especial de Salud de Arauca, Secretaría de Desarrollo Social</t>
  </si>
  <si>
    <t xml:space="preserve">Porcentaje de municipios del Departamento de Arauca que implementan programas de prevención, superación y mitigación de consumo de sustancias psicoactivas. </t>
  </si>
  <si>
    <t>Fortalecer las  acciones de prevención del consumo de sustancias psicoactivas en el 100% de los municipios del Departamento de Arauca.</t>
  </si>
  <si>
    <t>Número de familias intervenidos con la estrategia "Familias fuertes, amor y límites" implementada en el Departamento de Arauca.</t>
  </si>
  <si>
    <t>Unidad Administrativa Especial de Salud de Arauca, Secretaría de Educación, Secretaría de Desarrollo Social</t>
  </si>
  <si>
    <t xml:space="preserve">Número de instituciones educativas urbanas y rurales fortalecidas con estrategias de base comunitaria (centros de escucha, zonas de orientación escolar) para la prevención y mitigación del consumo de sustancias psicoactivas en el Departamento de Arauca. </t>
  </si>
  <si>
    <t>Tasa de suicidio*100.000 Hab. en el Departamento de Arauca.</t>
  </si>
  <si>
    <t xml:space="preserve">6,2 x 100.000 Hab. </t>
  </si>
  <si>
    <t>Disminuir a 5,7 x 100.000 Hab. la tasa de suicidio en la población del Departamento de Arauca.</t>
  </si>
  <si>
    <t>Porcentaje de población de 10 a 19 años caracterizada para establecer prevalencia de consumo de sustancias psicoactivas en el Departamento.</t>
  </si>
  <si>
    <t>Unidad Administrativa Especial de Salud de Arauca, Secretaría de Desarrollo Social, Secretaría de Planeación</t>
  </si>
  <si>
    <t xml:space="preserve">Número de atenciones realizadas desde la línea de atención psicológica 125 para la mitigación de la conducta suicida, violencias, consumo de Sustancias Psicoactivas (SPA), trastornos mentales  a través de  contención emocional, canalización a las Empresas Promotoras de Salud (EPS)  y seguimiento en el departamento de Arauca. </t>
  </si>
  <si>
    <t>Fortalecimiento de las acciones de salud mental y la línea 125 para la prevención y disminución del  suicidio en el departamento de Arauca</t>
  </si>
  <si>
    <t>Disminuir los índices de morbilidad y mortalidad por eventos en salud mental en la población general del departamento de Arauca. Este efecto se logra mediante intervenciones oportunas y seguras en salud mental por recurso humano calificado.</t>
  </si>
  <si>
    <t>1000</t>
  </si>
  <si>
    <t xml:space="preserve">Componente 1. Estrategia  de operativizacion.  Componente 2.  estrategia de educacion y capacitacion.  </t>
  </si>
  <si>
    <t>Unidad Administrativa Especial de Salud de Arauca UAESA</t>
  </si>
  <si>
    <t xml:space="preserve">Número de instituciones educativas urbanas y rurales fortalecidas con la estrategia "Habilidades de afrontamiento" para la promoción de la salud mental y prevención de la conducta suicida en el Departamento de Arauca. </t>
  </si>
  <si>
    <t xml:space="preserve">Porcentaje de profesionales en el área de salud mental calificados y cualificados para la atención e intervención psicoterapéutica a personas con diagnósticos de trastornos mentales de base y consumo de sustancias psicoactivas y sus familias en los municipios del Departamento. </t>
  </si>
  <si>
    <t xml:space="preserve">100% del personal de los Hospitales de los municipios del Departamento de Arauca capacitado en atención primaria en salud mental. </t>
  </si>
  <si>
    <t>Número de personal del área de la salud (médicos, enfermeras y psicólogos) capacitados con el "Programa de acción para superar las brechas en salud mental" en el departamento de Arauca.</t>
  </si>
  <si>
    <t>Aumentar el porcentaje de población  que consume una alimentación completa, equilibrada, suficiente y adecuada; mejorando el nivel de aprovechamiento y utilización biológica de los alimentos y vigilando la inocuidad y calidad de los alimentos.</t>
  </si>
  <si>
    <t>Mediana de duración de la lactancia materna exclusiva.</t>
  </si>
  <si>
    <t xml:space="preserve">3,7 MESES </t>
  </si>
  <si>
    <t>4 MESES</t>
  </si>
  <si>
    <t>07.02</t>
  </si>
  <si>
    <t>Apoyar acciones que garanticen la Seguridad Alimentaria y Nutricional (SAN) mediante la implementación, seguimiento y evaluación con enfoque diferencial de acciones transectoriales el fortalecimiento de la autoridad sanitaria y la vigilancia nutricional con el fin de asegurar la salud nutricional y el derecho de los consumidores en el Departamento.</t>
  </si>
  <si>
    <t>Número de estrategias fortalecidas a los programas de método madre canguro e Instituciones Amigas de la Mujer y la Infancia (IAMI) en las instituciones hospitalarias en el marco del plan decenal de lactancia materna.</t>
  </si>
  <si>
    <t>2.1
2.2</t>
  </si>
  <si>
    <t>Nacidos vivos con peso inferior a 2.500 gramos/total de nacidos vivos x 100.</t>
  </si>
  <si>
    <t>Número de asistencias en Inspección, Vigilancia y Control (IVC) a las acciones de nutrición en poblaciones prioritarias del Departamento.</t>
  </si>
  <si>
    <t>Número de beneficiarios menores de 10 años con las estrategias de complementación, suplementación y desparasitación masiva con participación comunitaria realizadas.</t>
  </si>
  <si>
    <t>Implementación de acciones para el fortalecimiento de la promoción de la salud y prevención hacia el mejoramiento de la calidad de vida de las madres gestantes, lactantes, puérperas, adolescentes en embarazo, niños y niñas del departamento de Arauca.</t>
  </si>
  <si>
    <t>Reducir laprevalencia de morbilidad y mortalidad infantil, neonatal, materna y tasa de fecundidad en mujeres y adolecentes en el departamento de Arauca.</t>
  </si>
  <si>
    <t>3750</t>
  </si>
  <si>
    <t xml:space="preserve">Componente 1: estrategia de garantía de condiciones de igualdad, respeto y dignidad en el marco de acciones de atención integral a la primera infancia en el departamento de Arauca. </t>
  </si>
  <si>
    <t>Desahorro  FAEP (ley 1530 de 2012)</t>
  </si>
  <si>
    <t>Apoyo a los programas de recuperación nutricional especial para atender a niños y niñas indígenas del departamento de arauca.</t>
  </si>
  <si>
    <t>Reducir las deficiencias nutricionales con base en actividades de inmunización masiva antihelmíntica  y complementación nutricional en población infantil indígena de Tame departamento de Arauca.</t>
  </si>
  <si>
    <t xml:space="preserve">componente 1: implementación de un centro de recuperación nutricional ambulatorio comunitario dirigido a comunidad indígena makaguan del municipio de Tame Dpto. Arauca. </t>
  </si>
  <si>
    <t>Contribuir a la disminución de las tasas de morbilidad y mortalidad prevenibles por Condiciones Crónicas No Transmisibles, Morbilidad materna y enfermedades prevalentes de la infancia en el Municipio de Saravena Departamento de Arauca</t>
  </si>
  <si>
    <t>Componente 1. Estrategia de APS con enfoque de salud familiar y comunitario.  Componente 2. Acciones de promoción y posicionamiento de los Modos, Condiciones y Estilos de Vida Saludables.  Componente 3. Acciones de fortalecimiento de la dimensión Sexualidad, Derechos Sexuales y Reproductivos.  Componente 4. Acciones de Información y Educación en salud</t>
  </si>
  <si>
    <t xml:space="preserve">
Porcentaje de niños y niñas de 0-5 años captados por el sistema de vigilancia nutricional con desnutrición crónica, aguda y global del Departamento.</t>
  </si>
  <si>
    <t xml:space="preserve">
Desnutrición crónica=6.5% 
Desnutrición  aguda=6.4% 
Desnutrición global=5%</t>
  </si>
  <si>
    <t xml:space="preserve">
Desnutrición crónica=5.5% 
Desnutrición aguda=5.4% 
Desnutrición global=4%</t>
  </si>
  <si>
    <t>Prevención de la morbimortalidad infantil a través del seguimiento y continuidad del programa nutricional dirigido a niños menores de 10 años  en el departamento de Arauca.</t>
  </si>
  <si>
    <r>
      <t>Desarrollar una estrategia de prevención y control de deficiencias nutricionales con base en  acciones educativas que  generen movilización social, enmarcada en la política nacional de SAN y el  desarrollo</t>
    </r>
    <r>
      <rPr>
        <b/>
        <sz val="10"/>
        <color theme="1"/>
        <rFont val="Arial"/>
        <family val="2"/>
      </rPr>
      <t xml:space="preserve"> </t>
    </r>
    <r>
      <rPr>
        <sz val="10"/>
        <color theme="1"/>
        <rFont val="Arial"/>
        <family val="2"/>
      </rPr>
      <t>de actividades de inmunización masiva antihelmíntica  y complementación nutricional en población</t>
    </r>
    <r>
      <rPr>
        <b/>
        <sz val="10"/>
        <color theme="1"/>
        <rFont val="Arial"/>
        <family val="2"/>
      </rPr>
      <t xml:space="preserve"> </t>
    </r>
    <r>
      <rPr>
        <sz val="10"/>
        <color theme="1"/>
        <rFont val="Arial"/>
        <family val="2"/>
      </rPr>
      <t>infantil del departamento de Arauca.</t>
    </r>
  </si>
  <si>
    <t>Componente N° 1 estrategia de fortalecimiento del sistema de vigilancia alimentario y nutricional del departamento de Arauca. Este componente N° 2 se caracteriza por desarrollar acciones de amplio espectro en salud pública. así mismo la estrategia de prevención de deficiencias nutricionales en el marco de la intervención sanitaria extramural en  nutrición en población infantil del departamento de Arauca.  Componente 3: estrategia de información, educación y comunicación para el fomento de salud nutricional  y calidad e inocuidad de alimentos en población general del departamento de Arauca estrategia de información, educación y comunicación para el fomento de salud nutricional  y calidad e inocuidad de alimentos en población general del departamento de Arauca</t>
  </si>
  <si>
    <t>Desahorro Faeb (Ley 1530 de 2012). -            Rendimientos Financieros FAEP</t>
  </si>
  <si>
    <t>$700.000.000            100.000.000</t>
  </si>
  <si>
    <t>Número de municipios que operativizan la estrategia nacional para la prevención y control de las deficiencias de micronutrientes.</t>
  </si>
  <si>
    <t>Prevalencia de exceso de peso en niños, niñas menores de 5 años.</t>
  </si>
  <si>
    <t>Número de estrategias de información, educación y comunicación en salud para el fomento de hábitos de alimentación y seguridad alimentaria con promoción de estilos de vida saludable mediante el uso adecuado de las Tecnologías de Información y Comunicación (TIC) realizadas.</t>
  </si>
  <si>
    <t>Unidad Administrativa Especial de Salud de Arauca, Instituto Departamental de Deportes</t>
  </si>
  <si>
    <r>
      <t xml:space="preserve">Objetivo 1: </t>
    </r>
    <r>
      <rPr>
        <sz val="12"/>
        <rFont val="Tahoma"/>
        <family val="2"/>
      </rPr>
      <t>Terminar con la pobreza en todas sus formas
en todas partes.</t>
    </r>
    <r>
      <rPr>
        <b/>
        <sz val="12"/>
        <rFont val="Tahoma"/>
        <family val="2"/>
      </rPr>
      <t xml:space="preserve">
Objetivo 2:</t>
    </r>
    <r>
      <rPr>
        <sz val="12"/>
        <rFont val="Tahoma"/>
        <family val="2"/>
      </rPr>
      <t xml:space="preserve"> Erradicar el hambre, alcanzar la seguridad alimentaria y
mejorar la nutrición, y promover la agricultura sostenible.</t>
    </r>
    <r>
      <rPr>
        <b/>
        <sz val="12"/>
        <rFont val="Tahoma"/>
        <family val="2"/>
      </rPr>
      <t xml:space="preserve">
Objetivo 3: </t>
    </r>
    <r>
      <rPr>
        <sz val="12"/>
        <rFont val="Tahoma"/>
        <family val="2"/>
      </rPr>
      <t>Asegurar vidas sanas y promover el bienestar para todos
en todas las edades.</t>
    </r>
    <r>
      <rPr>
        <b/>
        <sz val="12"/>
        <rFont val="Tahoma"/>
        <family val="2"/>
      </rPr>
      <t xml:space="preserve">
Objetivo 8: </t>
    </r>
    <r>
      <rPr>
        <sz val="12"/>
        <rFont val="Tahoma"/>
        <family val="2"/>
      </rPr>
      <t>Promover el crecimiento económico sostenido, inclusivo y
sostenible, el empleo pleno y productivo y el trabajo
decente para todos.</t>
    </r>
    <r>
      <rPr>
        <b/>
        <sz val="12"/>
        <rFont val="Tahoma"/>
        <family val="2"/>
      </rPr>
      <t xml:space="preserve">
Objetivo 10:</t>
    </r>
    <r>
      <rPr>
        <sz val="12"/>
        <rFont val="Tahoma"/>
        <family val="2"/>
      </rPr>
      <t xml:space="preserve"> Reducir la desigualdad dentro y entre los países.</t>
    </r>
  </si>
  <si>
    <t>Número de notificaciones inmediatas de brotes de Enfermedad Transmitida por Alimentos (ETA) al Sistema Nacional de Vigilancia en salud pública (SIVIGILA) con agente etiológico identificado en alimentos/ Número de brotes notificados al Sistema Nacional de Vigilancia en salud pública (SIVIGILA) x 100.</t>
  </si>
  <si>
    <t xml:space="preserve">Porcentaje de verificación de brotes de enfermedad transmitida por alimentos reportados por el Sistema Nacional de Vigilancia en salud pública (SIVIGILA). </t>
  </si>
  <si>
    <t>90%</t>
  </si>
  <si>
    <t>Porcentaje de muestreo de alimentos involucrados en brote de Enfermedad Trasmitida por Alimentos (ETA) notificados al Sistema Nacional de Vigilancia en salud pública (SIVIGILA).</t>
  </si>
  <si>
    <t>Porcentaje de acciones de Inspección, Vigilancia y Control (IVC) del programa ejecutadas bajo enfoque de riesgo.</t>
  </si>
  <si>
    <t>Porcentaje de acciones en Inspección, Vigilancia y Control (IVC) de los establecimientos generadores de riesgo sanitario.</t>
  </si>
  <si>
    <t>Promocionar, prevenir y atender integralmente los derechos sexuales y reproductivos al 100% de la población araucana desde los enfoques de derecho, de género y diferencial.</t>
  </si>
  <si>
    <t>Razón de mortalidad materna.</t>
  </si>
  <si>
    <t>25,04 x 100.000 Nacidos Vivos</t>
  </si>
  <si>
    <t>Igual o menor 70 x 100.000 Nacido Vivos</t>
  </si>
  <si>
    <t>07.03</t>
  </si>
  <si>
    <t xml:space="preserve">Garantizar la estrategia en sexualidad, derechos sexuales y reproductivos en el Departamento priorizando la población materno infantil y adolescente, con enfoque diferencial. </t>
  </si>
  <si>
    <t>Porcentaje de nacidos vivos con cuatro o más consultas de control prenatal.</t>
  </si>
  <si>
    <t>Implementación de acciones de fortalecimiento en salud de mediana complejidad para la reducción de la morbimortalidad en la población de Tame Departamento de Arauca</t>
  </si>
  <si>
    <t>Promover la adopción de prácticas saludables mediante el mejoramiento de las habilidades de los cuidadores, para el cuidado y bienestar del niño y niña menor de cinco años Promover desarrollo de capacidades de la gestante y sus familias, así como de profesionales de la salud en la atención materna perinatal. Establecer la línea de base epidemiológica para enfermedad de Chagas y garantizar la canalización y atención de pacientes de acuerdo con las rutas de atención.</t>
  </si>
  <si>
    <t>85%</t>
  </si>
  <si>
    <t>Componente 1: Fortalecimiento de habilidades comunitarias en salud para los cuidadores de niños y niñas de la primera infancia del municipio de Tame. Componente 2: Fortalecimiento de ls acciones comunitarias en mujeres gestantes del municipio de tame y fortalecimiento de servicios amigables. Componente 3: Desarrollo de acciones individuales de focalización, educación, realización de tamizaje, seguimiento chagas.</t>
  </si>
  <si>
    <t>3.1
3.2
3.3
3.7</t>
  </si>
  <si>
    <t>Implementación de acciones de salud sexual y reproductiva y prevención de embarazos para el control de las enfermedades de transmisión sexual en la población joven y adolescente del departamento de Arauca.</t>
  </si>
  <si>
    <t>Mejorar la adherencia de las gestantes a los controles prenatales y partos institucionales con el fin de reducir los
riesgos de enfermar y morir. Garantizar la promoción de derechos sexuales y reproductivos a la población del departamento. Mejorar indicadores de salud pública en la dimensión de sexualidad, derechos sexuales y reproductivos en el marco
del desarrollo sostenible y plan de desarrollo departamental.</t>
  </si>
  <si>
    <t xml:space="preserve">componente 1: Fortalecimiento de capacidades técnicas institucionales en la organización, gestión, operación y prestación de servicios de interrupción voluntaria del embarazo – IVE y VIH/sida en prestadores públicos del departamento de Arauca.  
Componente n°2: seminario de actualización para personal de la salud del departamento de Arauca en prevención, diagnóstico y tratamiento de las ITS (VIH y sífilis congénita). Componente: n° 3 Estrategias de fortalecimiento a los servicios amigables.  Componente 4: estrategias de información, educación y comunicación en salud para la prevención de las ITS VIH/sida en el departamento de Arauca. 
</t>
  </si>
  <si>
    <t xml:space="preserve">Fortalecimiento de las acciones en salud pública, habilidades de la familia y comunidad para mejorar la calidad de vida de la población gestantes, niños y niñas, adolescentes y adultos en el departamento de Arauca. </t>
  </si>
  <si>
    <r>
      <t xml:space="preserve">Reducir tasas de morbilidad y mortalidad materno perinatal y altos índices de enfermedades prevalentes de la infancia en el municipio de Arauca departamento de Arauca </t>
    </r>
    <r>
      <rPr>
        <b/>
        <sz val="11"/>
        <color theme="1"/>
        <rFont val="Arial"/>
        <family val="2"/>
      </rPr>
      <t xml:space="preserve"> </t>
    </r>
  </si>
  <si>
    <t>Componente 1: fortalecimiento de la dimensión sexualidad, derechos sexuales y reproductivos.  Componente 2:  Ejecución de acciones en salud para los y las niñas, sus cuidadores en el desarrollo de habilidades para el cuidado y las prácticas de estilos de vida saludables. Componente 3: implementación de acciones en salud publica en la población general</t>
  </si>
  <si>
    <t>Porcentaje de partos institucionales.</t>
  </si>
  <si>
    <t>Porcentaje de adolescentes (Hasta 19 años) que han sido madres o están embarazadas por primera vez.</t>
  </si>
  <si>
    <t>Porcentaje de  municipios con acciones de asistencia técnica, seguimiento y vigilancia para la implementación de servicio amigables para los y las adolescentes, en cualquiera de las 3 modalidades.</t>
  </si>
  <si>
    <t>Porcentaje de implementación de acciones para el fortalecimiento de la atención y promoción de la salud sexual y reproductiva de adolescentes y jóvenes previniendo el embarazo temprano, la explotación sexual y la trata de personas.</t>
  </si>
  <si>
    <t>Apoyo de acciones de mediana complejidad y especialistas para la reducción de la morbimortalidad en la población del Departamento de Arauca</t>
  </si>
  <si>
    <t xml:space="preserve">Contribuir a la disminución de las tasas de morbilidad y mortalidad prevenibles por Condiciones Crónicas No Transmisibles, Morbilidad materna, enfermedades genitourinarias, enfermedades prevalentes de la infancia y de la piel en el Municipio de AraucaDepartamento de Arauca  </t>
  </si>
  <si>
    <t xml:space="preserve">1: estrategia de APS con enfoque de salud familiar y comunitaria .  Componente 2. Desarrollo de actividades educativas en salud por profesionales especialistas.  Componente 3. Acciones de información y educación en salud . </t>
  </si>
  <si>
    <t>Porcentaje de implementación de acciones para el fortalecimiento de la atención y promoción de la salud sexual y reproductiva de adolescentes y jóvenes previniendo el embarazo temprano, la explotación sexual y la trata de personas</t>
  </si>
  <si>
    <t xml:space="preserve">Desahorro Faep (Ley 1530 de 2012 </t>
  </si>
  <si>
    <t>Tasa de mortalidad por cáncer de cuello uterino.</t>
  </si>
  <si>
    <t>Proporción de mujeres de 18 a 69 años que se han tomado la citología.</t>
  </si>
  <si>
    <t>Sin dato</t>
  </si>
  <si>
    <t>establecer line base</t>
  </si>
  <si>
    <t>Porcentaje de victimas de violencias de género y violencias sexuales.</t>
  </si>
  <si>
    <t>Porcentaje de instituciones prestadoras de salud con abordaje integral de las violencias de género y violencias sexuales.</t>
  </si>
  <si>
    <t>Número de campañas de información en salud para prevención de violencias de género, basada en violencia sexual.</t>
  </si>
  <si>
    <t>Prevalencia de virus de inmunodeficiencia humana (VIH/SIDA) en población de 15 a 49 años * 100.</t>
  </si>
  <si>
    <t xml:space="preserve">0,05 x 100 </t>
  </si>
  <si>
    <t>0,05 x 100</t>
  </si>
  <si>
    <t>Porcentaje de Instituciones Prestadoras de Salud Públicas (IPS) con el  modelo de gestión programática y la guía de práctica clínica para virus de inmunodeficiencia humana (VIH) implementada.</t>
  </si>
  <si>
    <t>Porcentaje de menores de 18 meses, hijos de madres con virus de inmunodeficiencia humana  (VIH) positivas, con diagnóstico de virus de inmunodeficiencia humana (VIH).</t>
  </si>
  <si>
    <t>Porcentaje de instituciones prestadoras de salud de la red pública con la estrategia de la reducción de la transmisión materno infantil del virus de inmunodeficiencia humana (VIH) y la sífilis congénita implementada.</t>
  </si>
  <si>
    <t>Tasa de mortalidad por virus de inmunodeficiencia humana (VIH/SIDA).</t>
  </si>
  <si>
    <t>0,78 x 100.000</t>
  </si>
  <si>
    <t>Mantener la tasa de mortalidad por VIH/SIDA en 0,78  x 100.000</t>
  </si>
  <si>
    <t>Tasa de incidencia de sífilis congénita.</t>
  </si>
  <si>
    <t>Tasa de incidencia de hepatitis B.</t>
  </si>
  <si>
    <t xml:space="preserve">5 x 100.000 </t>
  </si>
  <si>
    <t>4 x 100.000</t>
  </si>
  <si>
    <t>Porcentaje de instituciones prestadoras de salud con la guía clínica para manejo de hepatitis B implementada.</t>
  </si>
  <si>
    <t>Número de municipios en los que se fortaleció la política de salud sexual y reproductiva.</t>
  </si>
  <si>
    <t>Número de municipios con la estrategia de prevención de embarazo en adolescentes implementada.</t>
  </si>
  <si>
    <t>Unidad Administrativa Especial de Salud de Arauca,  Empresas Sociales del Estado, Secretaría de Desarrollo Social</t>
  </si>
  <si>
    <t>Desarrollar acciones transectoriales  en los 7 municipios del Departamento en búsqueda del disfrute de una vida sana promoviendo modos, condiciones y estilos; así como el acceso a una atención integral ante situaciones o eventos transmisibles; enfermedades emergentes, reemergentes y desatendidas, inmunoprevenibles y endemo - epidémicas.</t>
  </si>
  <si>
    <t>Tasa de mortalidad por tuberculosis en el Departamento de Arauca.</t>
  </si>
  <si>
    <t>Reducción progresiva a menos de 1,59 x 100.000 habitantes</t>
  </si>
  <si>
    <t>07.04</t>
  </si>
  <si>
    <t>Garantizar y materializar el derecho de la población a vivir libre de condiciones transmisibles en todas las etapas del ciclo de vida;  propendiendo por la accesibilidad, integralidad, continuidad, vínculo y sostenibilidad de la atención con enfoque diferencial de las contingencias, agravantes y daños; mediante la transformación positiva de situaciones y condiciones endémicas, epidémicas, emergentes, reemergentes y desatendidas para favorecer el desarrollo humano, social y sostenible.</t>
  </si>
  <si>
    <t xml:space="preserve">Porcentaje de curación: Número de pacientes que ingresaron al programa y que terminaron el tratamiento con baciloscopia negativo/ Número de pacientes que ingresan al programa de tuberculosis b x 100. </t>
  </si>
  <si>
    <t>3.3</t>
  </si>
  <si>
    <t>Éxito terapéutico en casos pulmonares nuevos detectados con baciloscopia positiva.</t>
  </si>
  <si>
    <t>Tasa de discapacidad grado 2: casos nuevos diagnosticados con la enfermedad que ingresan al programa /total de la población *100.000.</t>
  </si>
  <si>
    <t>1,17 x 100.000 Hab.</t>
  </si>
  <si>
    <t>Menos de un caso x 100.000 habitantes</t>
  </si>
  <si>
    <t>Prevalencia de lepra.</t>
  </si>
  <si>
    <t>0,58 x 10.000 habitantes</t>
  </si>
  <si>
    <t>Menos de 1 caso por 10.000 habitantes</t>
  </si>
  <si>
    <t>0.58</t>
  </si>
  <si>
    <t>Tasa de mortalidad por rabia humana.</t>
  </si>
  <si>
    <t>0 x 100.000 Hab.</t>
  </si>
  <si>
    <t>Porcentaje de observación de animales agresores.</t>
  </si>
  <si>
    <t>Fortalecimiento de las acciones de salud pública a través de la implementación de la Estrategia de Gestión Integrada – EGI, en el departamento de Arauca.</t>
  </si>
  <si>
    <t>Disminuir las tasas de morbilidad y mortalidad relacionadas con los eventos de interés en Salud Pública en el Departamento de Arauca.</t>
  </si>
  <si>
    <t>100%</t>
  </si>
  <si>
    <t>Componente 1: ejecución de Estrategia de Gestión Integrada de salud pública en el departamento de Arauca para garantizar el componente gerencial de la EGI. Componente 2. Fortalecimiento de la gestión, promoción de la salud, atención de contingencias de salud pública del departamento de Arauca. Componente 3. Fortalecimiento a los sistemas de información de la vigilancia en salud pública del departamento de Arauca. Componente 4. Mejoramiento de la estructura física en las instalaciones del área de salud pública del departamento de Arauca.</t>
  </si>
  <si>
    <t>$450.000.000</t>
  </si>
  <si>
    <t>Desahorro FAEP (Ley 1530 de2012)</t>
  </si>
  <si>
    <t>Porcentaje de atención integral a pacientes agredidos por animales potencialmente transmisores de rabia.</t>
  </si>
  <si>
    <t>Tasa de mortalidad por rabia canina.</t>
  </si>
  <si>
    <t>0 x 1.000 Animales</t>
  </si>
  <si>
    <t>Porcentaje de esterilización de animales (caninos y felinos) programados.</t>
  </si>
  <si>
    <t>Fortalecimiento al control de la población canina y felina en el departamento de arauca.</t>
  </si>
  <si>
    <r>
      <t>Reducir el riesgo de</t>
    </r>
    <r>
      <rPr>
        <sz val="12"/>
        <color theme="1"/>
        <rFont val="Arial"/>
        <family val="2"/>
      </rPr>
      <t xml:space="preserve"> Transmisión de enfermedades Zoonóticas a los animales susceptibles y a la población humana, mediante acciones de prevención de los eventos de interés en Salud Pública, relacionadas con la enfermedad de la rabia y otras zoonosis, mediante actividades de vacunación, alcanzando coberturas útiles durante la presente vigencia y el control natalidad de la población canina y felina, en los municipios de Arauca y Arauquita.</t>
    </r>
  </si>
  <si>
    <t xml:space="preserve">Componente 1: acciones de fortalecimiento para prevención y control de las zoonosis: Realizar la vacunación antirrábica masiva-intensiva de perros y gatos, casa a casa, con énfasis en los municipios fronterizos, áreas rurales del departamento de Arauca.  Realizar el control de natalidad en la población canina y felina de los municipios de Arauca y Arauquita.           </t>
  </si>
  <si>
    <t>Desahorro Faeb - Ordenanza 02 de 2016</t>
  </si>
  <si>
    <t>Porcentaje cobertura antirrábica de vacunación de perros y gatos.</t>
  </si>
  <si>
    <t>92,85%</t>
  </si>
  <si>
    <t>Desarrollo de acciones de vigilancia de las enfermedades zoonóticas en el departamento de Arauca</t>
  </si>
  <si>
    <t>Reducir el riesgo de Transmisión de enfermedades Zoonóticas a los animales susceptibles y a la población</t>
  </si>
  <si>
    <t xml:space="preserve">Componente 1: acciones de fortalecimiento para prevención y control de las zoonosis.  Componente 2: fortalecimiento de las medidas de protección del talento humano. </t>
  </si>
  <si>
    <t xml:space="preserve">Rendimientos Financieros FAEP .                                      Al consumo de cerveza
extranjera, Decreto 190/69      Al consumo de licores
Nacionales, Ley 14/83               Al consumo de licores
Extranjeros, Ley 14/83                     Superávit Al consumo de Licores Nacionales.                        Superávit Al consumo de Licores Extranjeros.             </t>
  </si>
  <si>
    <t>$7.156.207,43              $3.210.000                                $ 81.083.500               $20.400.000                               $8.049.202,50                            $15.253.792,57</t>
  </si>
  <si>
    <t>Letalidad de leptospira.</t>
  </si>
  <si>
    <t>Porcentaje de viviendas con control de roedores.</t>
  </si>
  <si>
    <t>Porcentaje de focos de rabia silvestre en animales de producción, con acciones de control y estudio de campo, según competencia.</t>
  </si>
  <si>
    <t xml:space="preserve">Porcentaje de establecimientos educativos capacitados en "Tenencia responsable de mascotas", con acciones de información educación y comunicación en rabia. </t>
  </si>
  <si>
    <t>Porcentaje de establecimientos veterinarios del Departamento con acciones de Inspección, Vigilancia y Control (IVC) y manejo seguro de biológicos.</t>
  </si>
  <si>
    <t>Letalidad de accidente ofídico.</t>
  </si>
  <si>
    <t>Menor 1</t>
  </si>
  <si>
    <t>Porcentaje de municipios con estimativos de las poblaciones caninas y felinas actualizadas.</t>
  </si>
  <si>
    <t>Número de municipios con acciones de promoción, prevención primaria, atención de casos y gestión de contingencias desarrolladas para enfermedades transmitidas por vectores.</t>
  </si>
  <si>
    <t>Porcentaje de reducción de letalidad por dengue grave al 2019.</t>
  </si>
  <si>
    <t>Tasa de reducción de la morbilidad por dengue al 2019.</t>
  </si>
  <si>
    <t>639 x 100.000</t>
  </si>
  <si>
    <t>500 x 100.000</t>
  </si>
  <si>
    <t>Fortalecimiento de las estrategias de prevención primaria para la reducción del virus transmitido por vector AEDES en el Departamento de Arauca</t>
  </si>
  <si>
    <t>Reducir la morbilidad y letalidad de las enfermedades trasmitidas por Aedes (Zika, Dengue, Chikungunya).</t>
  </si>
  <si>
    <t>500</t>
  </si>
  <si>
    <t>Componente 1. Fortalecimiento de la capacidad de gestión del programa de ETV.  Componente 2: Fortalecimiento de la inteligencia epidemiológica para la toma de decisiones.  Componente 3. Prevención primaria de los virus transmitidos por AEDES</t>
  </si>
  <si>
    <t>Certificación internacional de la interrupción de la transmisión de T. cruzi por vectores domiciliados en el  60% de los municipios endémicos.</t>
  </si>
  <si>
    <t>Fortalecimiento de las acciones de vigilancia epidemiologica para el desarrollo del plan de certificación de la interrupción de la transmisión de la enfermedad de chagas en Puerto Rondón y Cravo Norte.</t>
  </si>
  <si>
    <t>Reducir la morbilidad y letalidad de la enfermedad Chagas en el departamento de Arauca</t>
  </si>
  <si>
    <t>Componente 1. Fortalecimiento de la inteligencia epidemiologica para la toma de decisiones. Componente 2. Atención integral de casos para la reducción de la trasmision de la enfermedad de chagas en el marco del plan de certificación</t>
  </si>
  <si>
    <t>Porcentaje de letalidad por chagas agudo.</t>
  </si>
  <si>
    <t>Porcentaje de atención y control de brotes de dengue, chagas agudo, zika, chikungunya  y otras enfermedades transmitidas por vector detectadas en áreas endémicas del Departamento.</t>
  </si>
  <si>
    <t>Porcentaje de atención, intervención y control de los focos de leishmaniosis y malaria en las áreas endémicas del Departamento.</t>
  </si>
  <si>
    <t>Porcentaje de cobertura de vacunación en la población susceptible del programa ampliado de inmunización (PAI).</t>
  </si>
  <si>
    <t xml:space="preserve">Cobertura de vacunación en menores de un año de edad 
Cobertura de vacunación con terceras dosis de polio 93,2% 
Cobertura de vacunación con terceras dosis de Pentavalente 93,6% 
Coberturas de Vacunación con segundas dosis de Neumococo 95% 
Coberturas de vacunación con segundas dosis de Rotavirus  95% </t>
  </si>
  <si>
    <t>Porcentaje cobertura en vacunación en la población susceptible del programa ampliado de inmunización.</t>
  </si>
  <si>
    <t>Cobertura de vacunación en menores de un año de edad 
Cobertura de vacunación con terceras dosis de polio 93,2% 
Cobertura de vacunación con terceras dosis de Pentavalente 93,6% 
Coberturas de Vacunación con segundas dosis de Neumococo 95% 
Coberturas de vacunación con segundas dosis de Rotavirus  95%</t>
  </si>
  <si>
    <t>Cobertura de vacunación en niños y niñas menores de un año de edad 
Cobertura de vacunación con triple viral 94,4%</t>
  </si>
  <si>
    <r>
      <t>Objetivo 1:</t>
    </r>
    <r>
      <rPr>
        <sz val="12"/>
        <rFont val="Tahoma"/>
        <family val="2"/>
      </rPr>
      <t xml:space="preserve"> Terminar con la pobreza en todas sus formas
en todas partes.</t>
    </r>
    <r>
      <rPr>
        <b/>
        <sz val="12"/>
        <rFont val="Tahoma"/>
        <family val="2"/>
      </rPr>
      <t xml:space="preserve">
Objetivo 2: </t>
    </r>
    <r>
      <rPr>
        <sz val="12"/>
        <rFont val="Tahoma"/>
        <family val="2"/>
      </rPr>
      <t>Erradicar el hambre, alcanzar la seguridad alimentaria y
mejorar la nutrición, y promover la agricultura sostenible.</t>
    </r>
    <r>
      <rPr>
        <b/>
        <sz val="12"/>
        <rFont val="Tahoma"/>
        <family val="2"/>
      </rPr>
      <t xml:space="preserve">
Objetivo 3:</t>
    </r>
    <r>
      <rPr>
        <sz val="12"/>
        <rFont val="Tahoma"/>
        <family val="2"/>
      </rPr>
      <t xml:space="preserve"> Asegurar vidas sanas y promover el bienestar para todos
en todas las edades.</t>
    </r>
    <r>
      <rPr>
        <b/>
        <sz val="12"/>
        <rFont val="Tahoma"/>
        <family val="2"/>
      </rPr>
      <t xml:space="preserve">
Objetivo 8:</t>
    </r>
    <r>
      <rPr>
        <sz val="12"/>
        <rFont val="Tahoma"/>
        <family val="2"/>
      </rPr>
      <t xml:space="preserve"> Promover el crecimiento económico sostenido, inclusivo y
sostenible, el empleo pleno y productivo y el trabajo
decente para todos.</t>
    </r>
    <r>
      <rPr>
        <b/>
        <sz val="12"/>
        <rFont val="Tahoma"/>
        <family val="2"/>
      </rPr>
      <t xml:space="preserve">
Objetivo 10:</t>
    </r>
    <r>
      <rPr>
        <sz val="12"/>
        <rFont val="Tahoma"/>
        <family val="2"/>
      </rPr>
      <t xml:space="preserve"> Reducir la desigualdad dentro y entre los países.</t>
    </r>
  </si>
  <si>
    <t>Garantizar al 100% de la población intervenida del Departamento, la promoción de modos,  condiciones y estilos de vida saludables, mejorando la capacidad de respuesta transectorial y comunitaria promoviendo el acceso, prevención, atención integral y efectiva de las condiciones no transmisibles y las alteraciones de la salud bucal, visual, auditiva y comunicativa.</t>
  </si>
  <si>
    <t>Tasa de mortalidad por enfermedad del sistema circulatorio.</t>
  </si>
  <si>
    <t>112.6 x 100.000 Hab.</t>
  </si>
  <si>
    <t>07.05</t>
  </si>
  <si>
    <t>Fortalecer las acciones transectoriales e intersectoriales para la promoción, prevención, detección temprana, tratamiento, rehabilitación y paliación con enfoque diferencial,  de las condiciones no transmisibles; los modos y estilos de vida saludables y las alteraciones de la salud bucal, visual, auditiva y comunicativa en la población urbana y rural del Departamento.</t>
  </si>
  <si>
    <t>Número de Instituciones Prestadoras de Salud (IPS) y Entidades Promotoras de Salud (EPS), fortalecidas y con acciones de promoción, prevención, detección temprana, tratamiento, rehabilitación y paliación para el control y manejo de las condiciones crónicas no transmisibles implementadas.</t>
  </si>
  <si>
    <t>33 Instituciones Prestadoras de Salud 
6 Empresas Promotoras de Salud 
4 Empresas Sociales del Estado</t>
  </si>
  <si>
    <t>3.4</t>
  </si>
  <si>
    <t>Unidad Administrativa Especial de Salud de Arauca,  Empresas Sociales del Estado.</t>
  </si>
  <si>
    <t>Número de acciones intersectoriales realizadas para la promoción de los modos, condiciones y estilos de vida saludables en población de todas las edades con enfoque diferencial.</t>
  </si>
  <si>
    <t>Unidad Administrativa Especial de Salud de Arauca,  Empresas Sociales del Estado, Instituto Departamental de Deportes</t>
  </si>
  <si>
    <t>Tasa de mortalidad para diabetes.</t>
  </si>
  <si>
    <t>10.9 x 100.000 Hab.</t>
  </si>
  <si>
    <t>Política transectorial de estilos de vida saludable elaborada e implementada.</t>
  </si>
  <si>
    <t>Número de muertes por neoplasias en mujeres.</t>
  </si>
  <si>
    <t>75 casos</t>
  </si>
  <si>
    <t>71 casos</t>
  </si>
  <si>
    <t>Número de acciones intersectoriales realizadas para la promoción de los modos, condiciones y estilos de vida saludables en población de todas las edades realizadas.</t>
  </si>
  <si>
    <t>Número de muertes por neoplasias en hombres.</t>
  </si>
  <si>
    <t xml:space="preserve">83 casos </t>
  </si>
  <si>
    <t>79 casos</t>
  </si>
  <si>
    <t>Número de personas con enfermedades cardiovasculares.</t>
  </si>
  <si>
    <t>Índice  de dientes cariados, obturados y perdidos (COP).</t>
  </si>
  <si>
    <t>Porcentaje de instituciones prestadoras de salud  y planes territoriales de salud -plan de intervenciones colectivas con la normatividad y estrategias del programa de salud bucal implementadas.</t>
  </si>
  <si>
    <t>Fortalecimiento de los programas de prevencion, promocion  y rehabilitacion de habitos de salud oral en el departamento de arauca</t>
  </si>
  <si>
    <t>Reducir el índice de caries dental a edades tempranas en la población infantil del municipio de Arauca mediante acciones de promoción, desarrollo de capacidades y apoyo a las prácticas diarias de higiene bucal; e implementar la estrategia vuelve a sonreír en la población pobre y vulnerable mayor de 35 años,  mediante el uso prótesis dentales parciales a fin de incentivar la conservación y preservación de los dientes existentes y garantizar mejor calidad de vida.</t>
  </si>
  <si>
    <t>20%</t>
  </si>
  <si>
    <t xml:space="preserve">Componente 1: Acciones de fortalecimiento de la promoción de hábitos higiénicos de salud bucal. Componente 2: Implementación de la estrategia vuelve a sonreír. Componente 3: Información y educación en salud para el fortalecimiento de las estrategias de salud bucal. </t>
  </si>
  <si>
    <t>Porcentaje de población mayor de 18 años sin pérdida dental.</t>
  </si>
  <si>
    <t>Número de niños entre 2 y 8 años remitidos al servicio de optometría y oftalmología / total de niños que presentaron disminución de la agudeza visual.</t>
  </si>
  <si>
    <t>Porcentaje de instituciones prestadoras de salud (IPS) y entidades promotoras de salud (EPS) sensibilizadas para la realización de detección temprana de  alteraciones de la agudeza visual y auditiva.</t>
  </si>
  <si>
    <t>Número de niños de 0 a 12 años identificados con hipoacusia y que  reciben tratamiento / total de niños que presentaron hipoacusia.</t>
  </si>
  <si>
    <t>Garantizar la atención integral y sanitaria de la población Araucana vulnerable en salud con enfoque de derechos y diferencial.</t>
  </si>
  <si>
    <t>Tasa de mortalidad en menores de 1 año.</t>
  </si>
  <si>
    <t>11,54 x 1.000 NV</t>
  </si>
  <si>
    <t>07.06</t>
  </si>
  <si>
    <r>
      <t>Atender los determinantes particulares que conllevan inequidades sociales y sanitarias persistentes en la primera infancia, infancia y adolescencia; envejecimiento y vejez; salud y género; salud en poblaciones étnicas; discapacidad y víctimas del conflicto a través del cumplimiento de las políticas públicas de primera infancia, infancia y adolescencia, con trabajo articulado entre los actores del sector, generando estrategias de movilización social y participación de niñas, niños y adolescentes para la exigibilidad de sus derechos, aplicando acciones de disminución de barreras de acceso a los servicios de salud, tecnologías de la información y la comunicación al servicio de la salud de la primera infancia, infancia y adolescencia, perfeccionado a través del seguimiento y evaluación de la gestión para el desarrollo integral de niñas, niños y adolescentes, envejecimiento y vejez.</t>
    </r>
    <r>
      <rPr>
        <sz val="12"/>
        <color indexed="9"/>
        <rFont val="Tahoma"/>
        <family val="2"/>
      </rPr>
      <t xml:space="preserve"> (gestión de recursos)</t>
    </r>
  </si>
  <si>
    <t>Número de visitas domiciliarias realizadas para la educación en detección, identificación, clasificación y tratamiento oportuno de las enfermedades prevalentes de la primera infancia en los menores de un año, con enfoque diferencial incluido zona rural.</t>
  </si>
  <si>
    <t>1.3
10,2</t>
  </si>
  <si>
    <t>Tasa de mortalidad en  menores de 5 años.</t>
  </si>
  <si>
    <t xml:space="preserve">1,5 x 1.000 </t>
  </si>
  <si>
    <t>Tasa de mortalidad por infección respiratoria aguda (IRA) en menores de 5 años.</t>
  </si>
  <si>
    <t>21,04 x 100.000 &lt; 5 Años</t>
  </si>
  <si>
    <t>Número de acciones de promoción de la salud sectoriales e intersectoriales realizadas para superar las barreras de acceso a la atención integral en salud de niños y niñas.</t>
  </si>
  <si>
    <t>Mantener la tasa de mortalidad por enfermedad diarreica aguda (EDA) en menores de 5 años.</t>
  </si>
  <si>
    <t>6,06 x 100.000 &lt; 5 AÑOS</t>
  </si>
  <si>
    <t>Número de instituciones prestadoras de salud públicas con la política de atención integral de la primera infancia, infancia y adolescencia, incluida la estrategia de atención integrada a las enfermedades prevalentes de la infancia (AIEPI), fortalecimiento de las salas para la atención de la Enfermedad Respiratoria Aguda (ERA).</t>
  </si>
  <si>
    <t>Número de adultos mayores con acciones de envejecimiento activo.</t>
  </si>
  <si>
    <t>Número de personas mayores beneficiadas con la implementación de la estrategia de envejecimiento y vejez en población urbana y rural del Departamento de Arauca.</t>
  </si>
  <si>
    <t>Número de acciones para la reducción de inequidades de género en salud con participación social.</t>
  </si>
  <si>
    <t>Número de personas beneficiadas con acciones de promoción del trato digno y prevención de violencia de género en los siete municipios incluido zona rural.</t>
  </si>
  <si>
    <t>Número de personas beneficiadas con acciones de promoción  según la orientación sexual  e identidad de género diversa  de acuerdo a las necesidades diferenciales en los municipios del Departamento.</t>
  </si>
  <si>
    <t>Garantía del goce efectivo de derechos de la población priorizada en sentencias, autos de la corte constitucional, tutelas en beneficio de la población étnica del Departamento.</t>
  </si>
  <si>
    <t xml:space="preserve">Número de estrategias realizadas para garantizar el restablecimiento de derechos en salud de acuerdo a sentencia T 025 y autos de seguimiento emanados por la corte constitucional y tutelas en beneficio de la población étnica del Departamento. </t>
  </si>
  <si>
    <t>Número de personas con discapacidad que se les garantiza servicios de salud accesibles e incluyentes con disponibilidad de oferta en salud.</t>
  </si>
  <si>
    <t>Porcentaje de cobertura del  registro de localización y caracterización de la personas con discapacidad (RLCPD), según censo Departamento Administrativo Nacional de Estadística (DANE) 2005.</t>
  </si>
  <si>
    <t>Número de personas con discapacidad atendidas con la estrategia rehabilitación basada en la comunidad en el Departamento de Arauca.</t>
  </si>
  <si>
    <t>Fortalecer la accesibilidad y calidad de los servicios de salud para las personas con discapacidad en el departamento de Arauca</t>
  </si>
  <si>
    <r>
      <t xml:space="preserve">Promover la </t>
    </r>
    <r>
      <rPr>
        <sz val="10"/>
        <color rgb="FF000000"/>
        <rFont val="Arial"/>
        <family val="2"/>
      </rPr>
      <t>accesibilidad y calidad de los servicios en salud para las personas con discapacidad en el departamento de Arauca</t>
    </r>
    <r>
      <rPr>
        <sz val="10"/>
        <color theme="1"/>
        <rFont val="Arial"/>
        <family val="2"/>
      </rPr>
      <t>.</t>
    </r>
  </si>
  <si>
    <t xml:space="preserve">Componente 1: Fortalecer el acceso a los servicios de salud  de las personas con discapacidad en el departamento de arauca. Componente 2: Garantizar la entrega de productos de apoyo para las personas con discapacidad en el departamento de Arauca.  Componente 3: estrategia de información, educación y comunicación. </t>
  </si>
  <si>
    <t>profesional de salud publica</t>
  </si>
  <si>
    <t xml:space="preserve">Número de personas con discapacidad beneficiados con entrega de productos de apoyo  no contemplados en el plan obligatorio de salud. </t>
  </si>
  <si>
    <t>Número de centros de rehabilitación para  población con discapacidad dotado y en funcionamiento.</t>
  </si>
  <si>
    <t>Población víctima del conflicto armado y desplazada con garantía del goce efectivo de derechos en salud.</t>
  </si>
  <si>
    <t>Número de Personas con Atención Psicosocial  y Salud Integral de las Víctimas (PAPSIVI) del conflicto armado en el Departamento.</t>
  </si>
  <si>
    <t>Fortalecimiento de acciones para el programa de atencion psicosocial y salud integral a las victimas del conflicto armado en el departamento de Arauca.</t>
  </si>
  <si>
    <r>
      <t xml:space="preserve">Brindar atención psicosocial a </t>
    </r>
    <r>
      <rPr>
        <sz val="10"/>
        <color theme="1"/>
        <rFont val="Arial"/>
        <family val="2"/>
      </rPr>
      <t>3.513</t>
    </r>
    <r>
      <rPr>
        <sz val="10"/>
        <color rgb="FF000000"/>
        <rFont val="Arial"/>
        <family val="2"/>
      </rPr>
      <t xml:space="preserve"> víctimas del conflicto armado a través del  Programa de Atención Psicosocial y Salud Integral a Víctimas en el departamento de Arauca.</t>
    </r>
  </si>
  <si>
    <t xml:space="preserve">Componente 1: garantizar las acciones  operativas, administrativas y financieras   del programa de atención psicosocial y salud integral a las víctimas del conflicto armado “PAPSIVI” en el departamento de Arauca. Componente  2: garantizar encuentros con las mesas  municipales de victimas (MPEV) y encuentros de autocuidado y cuidado emocional en el marco del PAPSIVI. </t>
  </si>
  <si>
    <t xml:space="preserve">profesional de salud publica </t>
  </si>
  <si>
    <t>Superávit excedentes FONPET-Decreto No. 4105 de 2004, Resolución No. 1371 del 13 de mayo de 2015 Minhacienda</t>
  </si>
  <si>
    <t>Número de personas que cumplen con la normatividad de goce efectivo de los derechos en salud de la población reintegrada.</t>
  </si>
  <si>
    <t>Número de personas reintegradas beneficiadas con estilo de vida saludable e información de rutas de acceso en salud, en articulación con la Agencia Colombiana para la Reintegración  (ACR) en el Departamento.</t>
  </si>
  <si>
    <t>Fortalecimiento de acciones de promoción social en salud para la atención a la población en proceso de reintegración y desmovilizada en el departamento de Arauca.</t>
  </si>
  <si>
    <t>Divulgar los derechos y deberes en salud para la población desmovilizada y en proceso de reintegración.</t>
  </si>
  <si>
    <t>20</t>
  </si>
  <si>
    <t xml:space="preserve">Componente 1: estrategia de promoción de salud para el fortalecimiento de la población en proceso de reintegrada y desmovilizada en el departamento de Arauca. </t>
  </si>
  <si>
    <t>Transferencias departamentales desahorro-FAEP (Ley 1530 de 2012).</t>
  </si>
  <si>
    <t>Fortalecer  el centro regulador de urgencias, emergencias y desastres (CRUED) en el Departamento de Arauca.</t>
  </si>
  <si>
    <t xml:space="preserve">Porcentaje de componentes implementados </t>
  </si>
  <si>
    <t>07.07</t>
  </si>
  <si>
    <t>Garantizar la protección y atención de las personas y colectividades en situaciones de urgencias, emergencias y desastres en salud en el Departamento.</t>
  </si>
  <si>
    <t>Centro de reservas implementado a nivel Departamental.</t>
  </si>
  <si>
    <t>1.5</t>
  </si>
  <si>
    <t>Centro regulador de urgencias, emergencias y desastres (CRUED) operativizado.</t>
  </si>
  <si>
    <t>Número  de municipios fortalecidos con red de urgencias, emergencias y desastres.</t>
  </si>
  <si>
    <t>Fortalecimiento de acciones para mejorar la atención de emergencias y accidentes en la comunidad del departamento de arauca.</t>
  </si>
  <si>
    <t xml:space="preserve">Fortalecimiento de la disponibilidad de primeros respondientes que atiendan emergencias de manera adecuada en el Departamento de Arauca, en busca de acciones para mejorar la atención de emergencias y accidentes en la comunidad en general.  </t>
  </si>
  <si>
    <t>2</t>
  </si>
  <si>
    <r>
      <t xml:space="preserve">Componente 1: </t>
    </r>
    <r>
      <rPr>
        <sz val="11"/>
        <color rgb="FF000000"/>
        <rFont val="Arial"/>
        <family val="2"/>
      </rPr>
      <t xml:space="preserve">desarrollo de actualización en  soporte vital básico (bls) dirigido a personal asistencial de la red pública hospitalaria de baja mediana y alta complejidad. Componente 2: habilitación  a OVEM (operadores de vehículos de emergencias médicas). dirigido a personal asistencial de la red pública hospitalaria de baja mediana y alta complejidad. Componente 3: habilitación soporte vital básico y avanzado BLS/ACLS. dirigido a personal asistencial de la red pública hospitalaria de baja mediana y alta complejidad.  Componente 4. primeros auxilios, dirigido al personal de misión médica de la red pública. Componente 5. capacitación a líderes de la comunidad. </t>
    </r>
  </si>
  <si>
    <t xml:space="preserve">profesional de prestaciòn de servicios </t>
  </si>
  <si>
    <t>Desahorro Faeb (Ley 1530 de 2012)</t>
  </si>
  <si>
    <t>Mejorar la prestación de los servicios de salud básicos y especializados de baja, mediana y alta complejidad del Departamento.</t>
  </si>
  <si>
    <t>Porcentaje de población afiliada al régimen subsidiado del sistema general de seguridad social en salud (SGSSS) en el Departamento de Arauca.</t>
  </si>
  <si>
    <t>Red  integral para la prestación de servicios básicos, especializados  y respuesta a las capacidades básicas en salud pública.</t>
  </si>
  <si>
    <t>Aumentar la capacidad de respuesta de la  red sanitaria integral y salud púbica,  para el mejoramiento, accesibilidad y calidad en la prestación de los servicios de salud.</t>
  </si>
  <si>
    <t>08.01</t>
  </si>
  <si>
    <t>Lograr cobertura universal y garantizar la accesibilidad y oportunidad, calidad y eficiencia de la prestación de los servicios de salud básicos y/o especializados mediante la gestión de recursos, construcción, terminación, adecuación, puesta en marcha y dotación de la infraestructura física, científica, tecnológica y operativa con enfoque diferencial de la red pública hospitalaria de baja, mediana y alta complejidad del Departamento.</t>
  </si>
  <si>
    <t>Porcentaje de prestación de servicios hospitalarios mejorados (baja, mediana y alta complejidad).</t>
  </si>
  <si>
    <t>Número de infraestructura hospitalaria construida  (baja, mediana y alta complejidad).</t>
  </si>
  <si>
    <t>Unidad Administrativa Especial de Salud de Arauca, Empresas Sociales del Estado</t>
  </si>
  <si>
    <t>Porcentaje de infraestructura hospitalaria adecuada (baja, mediana y alta complejidad).</t>
  </si>
  <si>
    <t>Adecuación y mejoramiento de las instalaciones del Hospital San Vicente de Arauca.</t>
  </si>
  <si>
    <t xml:space="preserve">un área que cumpla con las especificaciones requeridas para el óptimo funcionamiento del equipo requerido específicamente el resonador, y mejorar la capacidad resolutiva en ayudas diagnosticas de alta complejidad en la red pública hospitalaria en el departamento de Arauca ESE Hospital San Vicente de Arauca. </t>
  </si>
  <si>
    <t>0%</t>
  </si>
  <si>
    <r>
      <t>Componente 1:</t>
    </r>
    <r>
      <rPr>
        <b/>
        <sz val="10"/>
        <color theme="1"/>
        <rFont val="Arial"/>
        <family val="2"/>
      </rPr>
      <t xml:space="preserve"> </t>
    </r>
    <r>
      <rPr>
        <sz val="10"/>
        <color theme="1"/>
        <rFont val="Arial"/>
        <family val="2"/>
      </rPr>
      <t xml:space="preserve">Adecuación y mejoramiento de las instalaciones del Hospital San Vicente de Arauca. </t>
    </r>
  </si>
  <si>
    <t xml:space="preserve">Profesional de prestaciòn de servicios </t>
  </si>
  <si>
    <t>Mejoramiento de la sub-estacion de energía eléctrica del hospital del Sarare, municipio de Saravena, departamento de Arauca</t>
  </si>
  <si>
    <t>Mejoramiento en la operación de la sub-estación de energía eléctrica del hospital del Sarare Primera Fase, Municipio de Saravena, Departamento de Arauca</t>
  </si>
  <si>
    <t>Componente 1: Mejoramiento de la sub-estacion de energía eléctrica del hospital del Sarare, municipio de Saravena, departamento de Arauca</t>
  </si>
  <si>
    <t>Número de entidades hospitalarias de baja complejidad puestas en marcha.</t>
  </si>
  <si>
    <t>Porcentaje de afiliación al sistema general  de seguridad social en salud de población pobre no asegurada (PPNA - 10.524 personas) en el Departamento de Arauca.</t>
  </si>
  <si>
    <t>Porcentaje de accesibilidad a los servicios de salud.</t>
  </si>
  <si>
    <t>Historia clínica unificada en la red  de prestadores de servicios de salud públicos y privados del Departamento.</t>
  </si>
  <si>
    <t>Porcentaje de cobertura de continuidad de régimen subsidiado. (192.558 afiliados).</t>
  </si>
  <si>
    <t>Porcentaje población  pobre no asegurada (PPNA) atendida que demande servicios salud.</t>
  </si>
  <si>
    <t>Fortalecimiento de las capacidades operativas para la prestación del servicio de salud en el departamento de Arauca</t>
  </si>
  <si>
    <t>Garantizar las acciones de seguimiento y control al sistema General de Seguridad Social en salud en el  del Departamento de Arauca.</t>
  </si>
  <si>
    <t>Componente 1. Fortalecimiento de las acciones operativas de seguimiento y control al sistema general de seguridad social.  Componente 2. Fortalecimiento  a las acciones de seguimiento y control a la red pública del  departamento de Arauca.</t>
  </si>
  <si>
    <t xml:space="preserve">Desahorro Faep (Ley 1530 de 2012)                                           Superavit excedentes fonpet en virtud del decreto No.  4105/2004, Resolución 1371 del 13 de mayo de 2015 Minhacienda.                              Superavit sobretasa a la gasolina </t>
  </si>
  <si>
    <t>$250000000                       $150.000.000                      $100.000.000</t>
  </si>
  <si>
    <t xml:space="preserve">Porcentaje de servicios no incluidos en el plan obligatorio de salud (No POS) de la población pobre afiliada al régimen subsidiado atendida que demande servicios salud. </t>
  </si>
  <si>
    <t>Apoyo  y fortalecimiento a la prestación de los servicios de salud en lo no cubierto por el POSS a  la población pobre afiliada al régimen subsidiado del Dpto. de Arauca</t>
  </si>
  <si>
    <t>Garantizar la accesibilidad en salud de los servicios no POS-S al 100%  de la población afiliada al régimen subsidiado en el Departamento de Arauca que demande servicios de salud.</t>
  </si>
  <si>
    <t>Componente 1: Garantizar la atención integral en salud de Mediana y alta complejidad en IPS Públicas a la población pobre afiliada al régimen subsidiado en el departamento de Arauca.  Componente 2: Garantizar la atención integral en salud de Mediana y alta complejidad en IPS Privadas a la población pobre afiliada al régimen subsidiado en el departamento de Arauca.</t>
  </si>
  <si>
    <t>Porcentaje de Apoyo al tribunal de ética médica del Departamento.</t>
  </si>
  <si>
    <t>Documento actualizado de las redes integrales de prestación de servicios de salud.</t>
  </si>
  <si>
    <t>Fortalecimiento de las acciones operativas de la red prestadora de servicios en el departamento de arauca</t>
  </si>
  <si>
    <t>Fortalecer la  implementación de las acciones operativas en la red prestadora de servicios del departamento de Arauca.</t>
  </si>
  <si>
    <t xml:space="preserve">• Componente 1: actualización del  programa territorial reorganización, rediseño y modernización de redes de las eses (ptrrm).  • Componente 2: Estudio Administrativo, Tecnico – Cientifico Y Financiero Del Hospital San Antonio De Tame. </t>
  </si>
  <si>
    <t xml:space="preserve">Desahorro Faep (Ley 1530 de 2012)         </t>
  </si>
  <si>
    <t>02.11</t>
  </si>
  <si>
    <t>Fortalecer las capacidades administrativas de la red sanitaria integral para gestionar, regular, conducir, verificar, controlar, fiscalizar y vigilar epidemiológica y sanitariamente generando movilización social propendiendo por el aseguramiento y la provisión de servicios de salud.</t>
  </si>
  <si>
    <t>Porcentaje de municipios con accesibilidad al laboratorio de salud pública fronterizo.</t>
  </si>
  <si>
    <t>08.02</t>
  </si>
  <si>
    <t>Regular, conducir, gestionar financieramente, fiscalizar el sistema general de seguridad social en salud, vigilar epidemiológica y sanitariamente, generar movilización social, ejecutar las acciones colectivas y garantizar el aseguramiento, la red de laboratorios  y la provisión adecuada de servicios de salud en el Departamento.</t>
  </si>
  <si>
    <t>Porcentaje de muestras biológicas procesadas por  laboratorio  para eventos de interés en salud pública que cumplan los criterios de calidad, procedentes de los 7 municipios del Departamento.</t>
  </si>
  <si>
    <t>Fortalecimiento del laboratorio de salud pública mediante la implementacion de acciones de vigilancia en el departamento de arauca.</t>
  </si>
  <si>
    <t>Fortalecer el Laboratorio de Salud Pública Fronterizo en el Departamento de Arauca, para el diagnóstico, prevención, vigilancia y control de enfermedades de importancia en salud pública, vigilancia fitosanitaria  y factores de riesgo del ambiente para contribuir a solucionar los problemas de salud pública que afectan a la comunidad araucana y sus áreas fronterizas.</t>
  </si>
  <si>
    <t xml:space="preserve">Componente 1: estrategia de acciones profesionales exclusivas para el proyecto.  Componente 2: estrategia de acciones operativas exclusivas del proyecto. </t>
  </si>
  <si>
    <t>$135.010.405.63</t>
  </si>
  <si>
    <t xml:space="preserve">profesional de salud pùblica </t>
  </si>
  <si>
    <t>Superavit I.V.A.</t>
  </si>
  <si>
    <t>Porcentaje de municipios con vigilancia de la calidad del agua.</t>
  </si>
  <si>
    <t>Porcentaje de procesamiento de muestras de agua para consumo humano para vigilancia recibidas en el laboratorio de salud pública fronterizo.</t>
  </si>
  <si>
    <t>Porcentaje de vigilancia en la calidad de los alimentos.</t>
  </si>
  <si>
    <t>Porcentaje de  muestras de alimentos procesadas en el laboratorio de salud pública fronterizo para vigilancia de la calidad e inocuidad de los alimentos en el Departamento de Arauca.</t>
  </si>
  <si>
    <t>Porcentaje de municipios apoyados por la red de laboratorios.</t>
  </si>
  <si>
    <t>Número de laboratorios del Departamento apoyados por la red de laboratorios.</t>
  </si>
  <si>
    <t>Porcentaje de municipios con política nacional de sangre fortalecida.</t>
  </si>
  <si>
    <t>Número de ensayos acreditados en el laboratorio de salud pública fronterizo.</t>
  </si>
  <si>
    <t>100% (10 ensayos)</t>
  </si>
  <si>
    <t>Porcentaje de ensayos acreditados proyectados (10) en el laboratorio de salud pública fronterizo bajo la norma ISO 17025:2005.</t>
  </si>
  <si>
    <t>Cumplimiento de los estándares de calidad en la infraestructura física del laboratorio de salud pública fronterizo.</t>
  </si>
  <si>
    <t>Porcentaje de mejoramiento de la infraestructura física del  laboratorio de salud pública fronterizo.</t>
  </si>
  <si>
    <t xml:space="preserve">Porcentaje de plan de salud territorial con control de la gestión y ejecución.
</t>
  </si>
  <si>
    <t>Porcentaje de visitas de asistencia técnica y seguimiento a los planes de salud territorial  de los 7 municipios.</t>
  </si>
  <si>
    <t>Porcentaje de municipio con seguimiento al plan de intervenciones colectivas (PIC).</t>
  </si>
  <si>
    <t>Programa de auditoría para el mejoramiento de la calidad de la atención en salud (PAMEC) de prestación de servicios de (Población pobre no afiliada) implementado.</t>
  </si>
  <si>
    <t>Porcentaje de entidades sujetas de inspección vigilancia y control de aseguramiento y prestación de servicios visitados en el Departamento.</t>
  </si>
  <si>
    <t>Número de establecimientos farmacéuticos con acciones de inspección vigilancia y control /total de establecimientos farmacéuticos  en el Departamento.</t>
  </si>
  <si>
    <t>Número de establecimientos farmacéuticos del Departamento con acciones de inspección vigilancia y control.</t>
  </si>
  <si>
    <t>Número de instituciones prestadoras de salud con acciones de inspección vigilancia y control  en el manejo de los medicamentos de control franja violeta.</t>
  </si>
  <si>
    <t>Porcentaje del fortalecimiento de la rectoría departamental en vigilancia epidemiológica durante el cuatrienio.</t>
  </si>
  <si>
    <t>Porcentaje de implementación del plan de recuperación de capacidades básicas en el componente  de vigilancia en salud pública.</t>
  </si>
  <si>
    <t>93.20%</t>
  </si>
  <si>
    <t>Porcentaje de unidades notificadoras municipales con el sistema de vigilancia en salud pública operando.</t>
  </si>
  <si>
    <t>Porcentaje de instituciones prestadoras  de salud con implementación y operativización del sistema de información  registro individual de prestación de servicios (RIPS) como fuente primaria de información del sistema Integral de información de la protección social SISPRO en concordancia con el plan decenal de salud pública.</t>
  </si>
  <si>
    <t>Porcentaje de instituciones prestadoras  de salud con implementación y operativización del sistema de información de Estadísticas Vitales como fuente primaria de información del  plan decenal de salud pública. Sistema Integral de Información de la protección social SISPRO en concordancia con el plan decenal de salud pública.</t>
  </si>
  <si>
    <t>Porcentaje de análisis de situación de salud (ASIS), realizados o actualizados con enfoque de determinantes sociales de acuerdo a directrices del Ministerio de Salud y Protección Social y Resolución 1536 de 2015.</t>
  </si>
  <si>
    <t>Porcentaje de Análisis de Situación de Salud (ASIS) realizados o actualizados de acuerdo a directrices del Ministerio de salud y Protección Social según resolución 1536 de 2015.</t>
  </si>
  <si>
    <t>Número de empresas sociales del estado creadas o fortalecidas administrativa y financieramente.</t>
  </si>
  <si>
    <t>1 Creada</t>
  </si>
  <si>
    <t>Unidad Administrativa Especial de Salud de Arauca y Emprersas Sociales del Estado</t>
  </si>
  <si>
    <t>3 Fortalecidas</t>
  </si>
  <si>
    <t>02.12</t>
  </si>
  <si>
    <t>Fortalecer las acciones del Sistema Obligatorio de la Garantía de la Calidad en Salud con el fin de mantener y mejorar la calidad de los servicios de salud en el Departamento de Arauca.</t>
  </si>
  <si>
    <t xml:space="preserve">Número de componentes de sistema obligatorio de calidad en salud (SOGCS) implementados. </t>
  </si>
  <si>
    <t>08.03</t>
  </si>
  <si>
    <t>Lograr  que las  sedes prestadoras de servicios de salud obtengan el certificado de cumplimiento de las condiciones mínimas de habilitación.</t>
  </si>
  <si>
    <t>Porcentaje de sedes de prestadores de servicios de salud certificados.</t>
  </si>
  <si>
    <t>08.04</t>
  </si>
  <si>
    <t>Verificar el cumplimiento del programa de Auditoría para el Mejoramiento de la calidad de la Atención en Salud (PAMEC) en las Instituciones Prestadoras de Salud (IPS) habilitadas en el Departamento de Arauca.</t>
  </si>
  <si>
    <t>Porcentaje de instituciones prestadoras de salud que cumplen con el  Programa de Auditoría para el Mejoramiento de la Calidad de la atención en salud (PAMEC).</t>
  </si>
  <si>
    <t>7.5%</t>
  </si>
  <si>
    <t>08.05</t>
  </si>
  <si>
    <t>Verificar el cumplimiento del sistema de información para la calidad en las Instituciones Prestadoras de Salud (IPS) habilitadas en el Departamento de Arauca.</t>
  </si>
  <si>
    <t xml:space="preserve">Porcentaje de  instituciones prestadoras  de salud (IPS) que cumplen con el Sistema de Información para la Calidad (SIC) </t>
  </si>
  <si>
    <t>12.5%</t>
  </si>
  <si>
    <t>RUBRO</t>
  </si>
  <si>
    <t>Garantizar la atención integral en salud a las personas, familias y comunidades a partir de intervenciones de valoración integral de la salud, detección temprana, protección específica, diagnóstico, tratamiento, rehabilitación, paliación y educación para la salud, teniendo en cuenta el mejoramiento de la calidad en todo él continuo de atención, el logro de los resultados esperados en salud, la seguridad y aumento de la satisfacción del usuario y la optimización del uso deslos recursos.</t>
  </si>
  <si>
    <t xml:space="preserve">Acciones para la implementación y desarrollo del modelo integral en atención en salud para el sistema general 'de seguridad social en salud en el departamento de Arauca.
Actividad 1.1: estrategia de implementación de las rutas integrales de Atención  en salud — RIAS.
</t>
  </si>
  <si>
    <t>Rutas Integrales de Atención en Salud (RIAS) reguladas y operativizadas en los 7 municipios.</t>
  </si>
  <si>
    <t>GESTIÓN</t>
  </si>
  <si>
    <t>Implementar el Modelo Integral de Atención en Salud MIAS, adaptado para el Departamento de Arauca De acuerdo a los lineamientos definidos por el Ministerio de Salud y Protección Social.</t>
  </si>
  <si>
    <t xml:space="preserve">Componente 1. Acciones para la implementación y desarrollo del Modelo Integral en Atención en Salud para el Sistema General de Segurirdad Social en Salud en el Departamento de Arauca. </t>
  </si>
  <si>
    <t>11010102061423052</t>
  </si>
  <si>
    <t>Componente 1. Acciones para la implementación y desarrollo del Modelo Integral en Atención en Salud para el Sistema General de Segurirdad Social en Salud en el Departamento de Arauca.</t>
  </si>
  <si>
    <t>Fortalecimiento de las  acciones de gestión de la salud pública  del departamento de Arauca, para el Programa de Gestión PSPIC</t>
  </si>
  <si>
    <t>Fortalecimiento de las  acciones de gestión de la salud pública  del departamento de Arauca, para el programa de gestión individual y colectiva</t>
  </si>
  <si>
    <t>Fortalecimiento de la autoridad sanitaria</t>
  </si>
  <si>
    <t>SGP</t>
  </si>
  <si>
    <t>11010102081445244</t>
  </si>
  <si>
    <t>GESTION</t>
  </si>
  <si>
    <t>11010102071432052</t>
  </si>
  <si>
    <t>11010102071424000</t>
  </si>
  <si>
    <t>Fortalecimiento de las acciones en la seguridad sanitaria y ambiental con énfasis en agua potable, saneamiento básico, residuos hospitalarios,  plaguicidas, Sanidad Portuaria, establecimientos y espacios públicos y entornos saludables del departamento de Arauca</t>
  </si>
  <si>
    <t>Promover la salud de la población con acciones de promoción y prevención mediante la gestión intersectorial y la participación comunitaria afectando de manera positiva los determinantes sociales, sanitarios y ambientales.</t>
  </si>
  <si>
    <t>Implementar la estrategia de entornos saludables en el departamento de Arauca</t>
  </si>
  <si>
    <t>Realizar y Vigilancia y Control al agua para consumo humano según lo establecido en el Decreto 1575 y Resolución 2115 de 2007.</t>
  </si>
  <si>
    <t>Desarrollar acciones de IVC en saneamiento básico y ambiental  en sistemas de suministro de agua para consumo humano, alcantarillado sanitario, residuos sólidos domiciliarios y residuos sólidos hospitalarios; así como espacios educativos, viviendas  y establecimientos públicos y privados con el objetivo de identificar, eliminar o minimizar riesgos, daños e impactos negativos para la salud humana por el uso o consumo de bienes y servicios en los siete (7)  municipio del departamento de Arauca.</t>
  </si>
  <si>
    <t>Realizar Inspección Vigilancia y Control a establecimientos comerciales.</t>
  </si>
  <si>
    <t xml:space="preserve">Coordinación intersectorial para desarrollar acciones de seguimiento,   asesoría  y evaluaciones de salud ambiental con énfasis en agua potable, saneamiento básico,  residuos sólidos domiciliarios y  hospitalarios, plaguicidas,  Sanidad portuaria y Establecimientos y espacios públicos, dentro del proceso de mejoramiento de la seguridad sanitaria y ambiental, que permitan la consecución de los objetivos de la dimensión de Salud Ambiental, en los 7 municipios del Departamento de Arauca. </t>
  </si>
  <si>
    <t>Realizar acciones de IVC, para la consecución de los mapas de riesgo en suministro de agua potable de los siete municipios del departamento.</t>
  </si>
  <si>
    <t xml:space="preserve"> Desarrollar y monitorear  acciones  de  saneamiento y agua potable , residuos sólidos domiciliarios y hospitalarios , residuos liquidos, entornos saludables con el objetivo de identificar, prevenir, eliminar o minimizar y atender las necesidades sanitarias y ambientales de las poblaciones de los  siete (7)  municipio del departamento de Arauca y sus poblaciones indígenas.</t>
  </si>
  <si>
    <t>Fortalecimiento de las acciones de gestión de la salud pública del Dpto. de Arauca para el programa de Salud y ambito laboral</t>
  </si>
  <si>
    <t>Promover la salud de las poblaciones vulnerables a riesgos ocupacionales aunando esfuerzos para prevenir, mitigar y superar los riesgos, fortaleciendo la gestión intersectorial y la participación social.</t>
  </si>
  <si>
    <t>1, Apoyo de implementación de politicas enmarcadas en las metas y obijetivos de la dimensión No. 8 Salud y ambito laboral del plan decenal de salud pública 2012-2021. 2, Desarrollo de acciones para crear, construir y fortalecer capacidades, habilidades, actitudes, aptitudes, conocimiento del talento humano en salud y ambito laboral.</t>
  </si>
  <si>
    <t>SGP SALUD PUBLICA 2016</t>
  </si>
  <si>
    <t>Desarrollo de acciones para crear, construir y fortalecer capacidades, habilidades, actitudes, aptitudes, conocimiento del talento humano en salud y ambito laboral.</t>
  </si>
  <si>
    <t>Ultima doceava 2015</t>
  </si>
  <si>
    <t>Ejecucion de acciones prioritarias de promocion de la salud y prevencion de la enfermedad en el Dpto de Arauca.</t>
  </si>
  <si>
    <t>mplementar en un 100% La estrategia (RBC) en salud mental dirgida a poblacion con algun tipo de transtorno mental, sus familias, cuidadores y comunidad de referencia, localizada en el municipio de Arauca.</t>
  </si>
  <si>
    <t>Iimplementación de la estrategia de rehabilitación basada en comunidad (RBC) en  salud mental dirigida a personas que presentan algún trastorno mental, familias y/o cuidadores del municipio de Arauca, con enfoque psicosocial diferencial.</t>
  </si>
  <si>
    <t>META DE GESTIÓN</t>
  </si>
  <si>
    <t>Fortalecimiento de las acciones en salud publica, habilidades de la familia y la comunidad para mejora la calidad de vida de la poblacion  gestantes, niños, niñas, adolescente y adultos en el departamento de Arauca</t>
  </si>
  <si>
    <t>Desarrollo de estrategia educativa para las familias con adolescentes la cual busca fortalecer el amor y los límites en su interior, como herramienta para afrontar la etapa de la adolescencia.</t>
  </si>
  <si>
    <t>11010102071433052</t>
  </si>
  <si>
    <t>Programa de acción para superar las brechas en salud mental" en el departamento de Arauca.</t>
  </si>
  <si>
    <t>Capacitar personal del área de la salud (médicos, enfermeras y psicólogos) capacitados con el "Programa de acción para superar las brechas en salud mental" en el departamento de Arauca.</t>
  </si>
  <si>
    <t>Capacitaciones a personal del área de la salud (médicos, enfermeras y psicólogos) capacitados con el "Programa de acción para superar las brechas en salud mental" en el departamento de Arauca.</t>
  </si>
  <si>
    <t>Fortalecimiento de las  acciones de gestión de la salud pública  del departamento de arauca, para el programa de nutrición</t>
  </si>
  <si>
    <t>Fortalecer la vigilancia nutricional (SISVAN)  e IVC de las acciones de nutrición y promover los principios  de la alimentación saludable (completa, equilibrada, suficiente y adecuada -CESA), con especial énfasis en poblaciones prioritarias.</t>
  </si>
  <si>
    <r>
      <t xml:space="preserve">Componente 1: fortalecimiento de espacios de análisis y difusión de información en SAN , generación de información y evidencia confiable y complementaria acerca de las temáticas que requieran investigación para la toma de decisiones en SAN y promover la protección de los derechos del consumidor en espacios comunitarios del departamento de Arauca.                                                                                                                                                                                             </t>
    </r>
    <r>
      <rPr>
        <b/>
        <sz val="10"/>
        <color theme="1"/>
        <rFont val="Arial"/>
        <family val="2"/>
      </rPr>
      <t xml:space="preserve">Componente 2 : </t>
    </r>
    <r>
      <rPr>
        <sz val="10"/>
        <color theme="1"/>
        <rFont val="Arial"/>
        <family val="2"/>
      </rPr>
      <t xml:space="preserve">Estrategia de fortalecimiento a las acciones de Inspección, vigilancia y control que garanticen el cumplimiento e  Implementación del componente de vigilancia de la situación nutricional poblacion infantil y  gestantes  complementario a  asistencia técnica y seguimiento de los  PST, PSTIC, EAPB e IPS para Identificar, eliminar o minimizar riesgos, daños e impactos negativos para la salud humana en el  departamento.                                                                                                                            </t>
    </r>
    <r>
      <rPr>
        <b/>
        <sz val="10"/>
        <color theme="1"/>
        <rFont val="Arial"/>
        <family val="2"/>
      </rPr>
      <t>Componente 3:</t>
    </r>
    <r>
      <rPr>
        <sz val="10"/>
        <color theme="1"/>
        <rFont val="Arial"/>
        <family val="2"/>
      </rPr>
      <t xml:space="preserve">  Fortalecer de las acciones de mejora de habilidades y conocimientos  de SAN a través de asistencia a  eventos Nacionales y asistencia Técnica, seguimiento y evaluación de las actividades, Gestión de acciones de promoción y prevención en SAN con las IPS, EAPB,  ARL y  Definición de estrategias que integren las acciones del PIC y los lineamientos técnicos  para su implementación en el departamento de Arauca.</t>
    </r>
  </si>
  <si>
    <t>META GES</t>
  </si>
  <si>
    <t>gestion institucional</t>
  </si>
  <si>
    <t>Profesional referente de nutrición</t>
  </si>
  <si>
    <t>META GESTION</t>
  </si>
  <si>
    <t>10</t>
  </si>
  <si>
    <r>
      <t>Componente 1: fortalecimiento de espacios de análisis y difusión de información en SAN , generación de información y evidencia confiable y complementaria acerca de las temáticas que requieran investigación para la toma de decisiones en SAN y promover la protección de los derechos del consumidor en espacios comunitarios del departamento de Arauca.                                                                                                                                                                                             Componente 2 :</t>
    </r>
    <r>
      <rPr>
        <b/>
        <sz val="10"/>
        <color theme="1"/>
        <rFont val="Arial"/>
        <family val="2"/>
      </rPr>
      <t xml:space="preserve"> </t>
    </r>
    <r>
      <rPr>
        <sz val="10"/>
        <color theme="1"/>
        <rFont val="Arial"/>
        <family val="2"/>
      </rPr>
      <t xml:space="preserve">Estrategia de fortalecimiento a las acciones de Inspección, vigilancia y control que garanticen el cumplimiento e  Implementación del componente de vigilancia de la situación nutricional poblacion infantil y  gestantes  complementario a  asistencia técnica y seguimiento de los  PST, PSTIC, EAPB e IPS para Identificar, eliminar o minimizar riesgos, daños e impactos negativos para la salud humana en el  departamento.                                                                                                                            </t>
    </r>
    <r>
      <rPr>
        <b/>
        <sz val="10"/>
        <color theme="1"/>
        <rFont val="Arial"/>
        <family val="2"/>
      </rPr>
      <t>Componente 3:</t>
    </r>
    <r>
      <rPr>
        <sz val="10"/>
        <color theme="1"/>
        <rFont val="Arial"/>
        <family val="2"/>
      </rPr>
      <t xml:space="preserve">  Fortalecer de las acciones de mejora de habilidades y conocimientos  de SAN a través de asistencia a  eventos Nacionales y asistencia Técnica, seguimiento y evaluación de las actividades, Gestión de acciones de promoción y prevención en SAN con las IPS, EAPB,  ARL y  Definición de estrategias que integren las acciones del PIC y los lineamientos técnicos  para su implementación en el departamento de Arauca.</t>
    </r>
  </si>
  <si>
    <t xml:space="preserve">Prevención de la morbimortalidad infantil a través del seguimiento y continuidad del programa nutricional dirigido a niños menores de 10 años en el departamento de Arauca </t>
  </si>
  <si>
    <t>Contribuir con el mejoramiento de las prevalencia de malnutrición en los municipios de Arauca y Arauquita mediante actividades de complementacion, suplementación nutricional e inmunización masiva antihelmintica y vigilancia del estado nutricional de la poblacion mediante el fortalecimiento al SISVAN</t>
  </si>
  <si>
    <t>1</t>
  </si>
  <si>
    <t>Componente 1: Estrategia de fortalecimiento del sistema de vigilancia alimentario y nutriciona del departamento de Arauca</t>
  </si>
  <si>
    <t>11010102071441051 11010102071441052</t>
  </si>
  <si>
    <t xml:space="preserve">Estrategia de fortalecimiento a la seguridad alimentaria y nutricional en poblacion infantil, mediante acciones de intervencion sanitaria de nutricion en el departamento de Arauca.   </t>
  </si>
  <si>
    <t xml:space="preserve">Desarrollar una estrategia de prevención y control de deficiencias nutricionales con base en  acciones educativas que  generen movilización social, enmarcada en la política nacional de SAN y el  desarrollo de actividades de inmunización masiva antihelmíntica  y complementación nutricional en población infantil del departamento de Arauca.  </t>
  </si>
  <si>
    <r>
      <t xml:space="preserve">Componente 1: Implementación de una estrategia para el fortalecimiento del consumo adecuado de alimentos la promoción de la salud y prevención de deficiencias nutricionales en la población infantil del departamento de  Arauca.
Componente 2: Estrategia de prevención de deficiencias nutricionales en el marco de la intervención sanitaria extramural en  nutrición en población infantil del departamento de Arauca.
</t>
    </r>
    <r>
      <rPr>
        <b/>
        <sz val="10"/>
        <color theme="1"/>
        <rFont val="Arial"/>
        <family val="2"/>
      </rPr>
      <t/>
    </r>
  </si>
  <si>
    <t>$ 3.476.190.476</t>
  </si>
  <si>
    <t>11010208221449052</t>
  </si>
  <si>
    <t>Contribuir con el mejoramiento de las prevalencia de malnutrición en los municipios de Arauca y Arauquita mediante actividades de complementacion, suplementación nutricional e inmunización masiva antihelmintica</t>
  </si>
  <si>
    <t>Componente 2: Estrategia de Estrategia de prevención de deficiencias nutricionales en el marco de la intervención sanitaria extramural en  nutrición en población infantil del departamento de Arauca.</t>
  </si>
  <si>
    <t>4248</t>
  </si>
  <si>
    <r>
      <t>Componente 1: Implementación de una estrategia para el fortalecimiento del consumo adecuado de alimentos la promoción de la salud y prevención de deficiencias nutricionales en la población infantil del departamento de  Arauca.
Componente 2</t>
    </r>
    <r>
      <rPr>
        <b/>
        <sz val="10"/>
        <color theme="1"/>
        <rFont val="Arial"/>
        <family val="2"/>
      </rPr>
      <t>:</t>
    </r>
    <r>
      <rPr>
        <sz val="10"/>
        <color theme="1"/>
        <rFont val="Arial"/>
        <family val="2"/>
      </rPr>
      <t xml:space="preserve"> Estrategia de prevención de deficiencias nutricionales en el marco de la intervención sanitaria extramural en  nutrición en población infantil del departamento de Arauca.
</t>
    </r>
    <r>
      <rPr>
        <b/>
        <sz val="10"/>
        <color theme="1"/>
        <rFont val="Arial"/>
        <family val="2"/>
      </rPr>
      <t/>
    </r>
  </si>
  <si>
    <t>225</t>
  </si>
  <si>
    <t xml:space="preserve">Componente 1: Implementación de una estrategia para el fortalecimiento del consumo adecuado de alimentos la promoción de la salud y prevención de deficiencias nutricionales en la población infantil del departamento de  Arauca.
</t>
  </si>
  <si>
    <t>11010102071426000</t>
  </si>
  <si>
    <t xml:space="preserve">Fortalecimiento de las acciones de gestIÓN DE LA SALUD PÚBLICA DEL DEPARTAMENTO DE ARAUCA, PARA EL PROGRAMA de Alimentos y Bebidas Alcoholicas
</t>
  </si>
  <si>
    <t>aplicar los lineamientos tecnicos y adminbistrativos para la planeación, ejecución, evaluación de las actividades de IVC incorporando el analisis y gestión del riesgo para garantizar la calidad e inocuidad de los alimentos de acuerdo al uso a que se destinan contribuyendo a la seguridad alimentaria y nutricional de la población Araucana</t>
  </si>
  <si>
    <t>Desarrollo de acciones de IVC a establecimietos de preparación distribución, comercialización y transporte de alimntos minimizando riesgos y daños para la salud humana por consumo de alimentos, fortaleciendo las politicas de cumplimiento del programa de alimentos y bebidas alcoholicas en el Dpto de Arauca</t>
  </si>
  <si>
    <t xml:space="preserve">Vigencia futura, </t>
  </si>
  <si>
    <t>Por ejecutar</t>
  </si>
  <si>
    <t>GESTIÒN</t>
  </si>
  <si>
    <t>Apoyo a las acciones de Promocion y Prevencion de Sexualidad, Derechos Sexuales y Reproductiva il en el Departamento de Arauca</t>
  </si>
  <si>
    <t>Fortalecer en un 100 % las líneas de la Dimensión Sexulidad, Derechos Sexuales y Reproductivos</t>
  </si>
  <si>
    <t>5. Fortalecer las acciones de la línea de violencia domestica y sexual de la dimensión Sexualidad, Derechos Sexuales y Reproductiva con acompañamiento y asistencia tecnica a los municipios, EAPB y red de prestadores de servicios de salud en el departamento de Arauca</t>
  </si>
  <si>
    <t>7. Desarrollo de acciones para difusión de  informaciónen salud de sexualidad derechos sexuales y reproductivos  en el departamento de Arauca con objeto de promoción del respeto y garantía de los derechs sexuales y reproductivos, la igualdad ente hombres y mujeres, equidad de género, prevención de embarazos en adolescentes, prevención de VIH/SIDA.</t>
  </si>
  <si>
    <t>2. Fortalecer las acciones de la línea de de ITS/VIH de la dimensión Sexualidad, Derechos Sexuales y Reproductiva mediante Implementación y Supervisión de cumplimiento del Modelo de Gestión Programática en VIH/SIDA, Guías de Práctica Clínica de VIH, Sífilis Gestacional y Congénita, Estrategia para la Eliminación de la transmisión materno-infantil del VIH y de Sífilis Congénita en el Departamento de Arauca y supervisión de la toma de muestra para el examen de VIH con previa Asesoria, pre-test y pos-test a todas las gestantes y pacientes con TB.</t>
  </si>
  <si>
    <t>1. Garantizar la gestion en Salud Publica de la dimensión Sexualidad, Derechos Sexuales y Reproductivos con acompañamiento y asistencia tecnica a los municipios, EAPB y red de prestadores de servicios de salud en el departamento de Arauca</t>
  </si>
  <si>
    <t>Arauca libre de tuberculosis</t>
  </si>
  <si>
    <t>Fortalecer e implementar la estrategia DOTS para el manejo de pacientes con Tuberculosis en el Dpto de Arauca</t>
  </si>
  <si>
    <t>Realizar asistencia tecnica al 100% de las entidades territoriales, municipales sobre el plan estrategico de Tuberculosis Post 2015</t>
  </si>
  <si>
    <t>Profesional TB Y Lepra</t>
  </si>
  <si>
    <t>sgp</t>
  </si>
  <si>
    <t>Investigación Operativa para el fortalecimiento de la atención integral de Tuberculosis y Lepra</t>
  </si>
  <si>
    <t>Arauca libre de Lepra</t>
  </si>
  <si>
    <t>Disminuir la discapacidad severa por enfermedad de Hansen hasta llegar a una tasa de 0,58 casos por Un millon de habitantes</t>
  </si>
  <si>
    <t>Fortalecimiento de la busqueda activa de sintomaticos de piel y el SNP</t>
  </si>
  <si>
    <t>11010102071427000</t>
  </si>
  <si>
    <t>11010102071425000 11010102071425008 11010102071425009 11010102071425051 11010102071425216 11010102071425217</t>
  </si>
  <si>
    <t>Fortalecimiento de la gestión institucional para el desarrollo operativo y funcional de las Enfermedades Zoonóticas del Departamento de Arauca.</t>
  </si>
  <si>
    <t xml:space="preserve">Gestión integral para la promoción de la salud, prevención y control de las enfermedades transmitidas por zoonosis                                                                                      </t>
  </si>
  <si>
    <t xml:space="preserve">Vigilancia en Salud Pública para generar infomacion sobre la dinámica de los eventos que incidan en la salud de la población, realizando el 100% de las acciones contempladas en los protocolos y guías de atención de eventos de interés en salud pública, relacionadas con la enfermedad de la rabia y otras zoonosis. </t>
  </si>
  <si>
    <t>META DE GESTIÓN SGP</t>
  </si>
  <si>
    <t>Programa de Promoción prevención y control de las ETV</t>
  </si>
  <si>
    <t>Contribuir a la reducción de la carga económica y social producida por morbilidad, discapacidad, complicaciones y mortalidad generada por ETV</t>
  </si>
  <si>
    <t>Actividad 4. Desarrollo de estrategias para la reducción de letalidad por ETV en el departamento de Arauca</t>
  </si>
  <si>
    <t xml:space="preserve">Componente 1. Fortalecimiento de la inteligencia epidemiologica para la toma de decisiones. Componente </t>
  </si>
  <si>
    <t>2. Atención integral de casos para la reducción de la trasmision de la enfermedad de chagas en el marco del plan de certificación</t>
  </si>
  <si>
    <t xml:space="preserve"> Componente 3. Prevención primaria de los virus transmitidos por AEDES</t>
  </si>
  <si>
    <t>100% de brotes intervenidos</t>
  </si>
  <si>
    <t>Desarrollo de actividades regulares y de prevención primaria, control integral de las ETV, educación, busqueda activa de casos, estudios de campo y vigilancia entomologica</t>
  </si>
  <si>
    <t>100% de Focos intervenidos</t>
  </si>
  <si>
    <t>Vigencia futura, Ordenanza N° 010E-2016</t>
  </si>
  <si>
    <t xml:space="preserve">FORTALECIMIENTO DE LAS ACCIONES DE GESTIÓN DE LA SALUD PÚBLICA DEL DEPARTAMENTO DE ARAUCA, PARA EL PROGRAMA AMPLIADO DE INMUNIZACIONES - PAI
</t>
  </si>
  <si>
    <t>Eliminación, Erradicación y Control de las enfermedades inmunoprevenibles en Colombia, con el fin de disminuir las tasas de mortalidad y morbilidad causadas por estas enfermedades en la población menor de 6 años.</t>
  </si>
  <si>
    <t xml:space="preserve">1. Estrategia de fortalecimiento de las acciones de inspección, vigilancia y control del programa ampliado de inmunizaciones para disminuir las enfermedades inmunoprevenibles  en el departamento de Arauca / 2. Estrategia de fortalecimiento a la vigilancia en salud pública a través del monitoreo de biológicos de la cadena de frio del programa ampliado de inmunizaciones en el departamento de Arauca. / 3. Estrategia de fortalecimiento de  la Inspeccion , vigilancia y control a traves de la concurrencia a los siete Municipio  y a las IPS y ESES vacunadoras del departamento de Arauca, para el mejoramiento de las coberturas de vacunacion del esquema permanente,  calidad del dato, red de frio, monitoreos de vacunacion, evaluaciones rapidas de coberturas de vacunacion, Jornadas de Vacunacion Nacional y particpacion de la reuniones nacionales, Regionales y/o Departamentales, convocadas por entes del nivel Nacional para mejorar la Promoción, Fomento, Prevención, Vigilancia, Control, Eliminación y Erradicación de enfermedades inmunoprevenibles en el departamento de Arauca. / 4. Garantizar la gestion de insumos de salud publica a traves del servicio de trasporte  de los biológicos e insumos críticos del Programa Ampliado de Inmunizaciones a nivel Nacional, Departamental e Intermunicipal. / 5. Fortalecimiento De La Red De Frio Departamental Para garantizar la Conservación De Biológicos. / 6. Mantenimiento preventivo y correctivo  de los equipos utilizados para el almacenamiento de biológicos y acciones del plan de contingencia de cadena de frio en el departamento de Arauca. / 7. Estrategia de fortalecimiento de  la Inspeccion , vigilancia y control a traves  del servicio de Transporte terrestre para el seguimiento de acciones de la vigilancia en salud publica  y disminucion de las enfermedades inmunoprevenibles en el departamento de arauca  Área rural y Urbana y cumplimiento de las acciones inmersas en los lineamientos nacionales del programa ampliado de inmunizaciones. / 8. Fortalecimiento del programa ampliado de inmunizaciones a traves de la recoleccion y transporte  de residuos peligrosos (jeringas, envases de biologicos, agujas, generados por el  Programa Ampliado de Inmunizaciones). </t>
  </si>
  <si>
    <t xml:space="preserve">Fortalecimiento de las  acciones de gestión de la salud pública  del departamento de Arauca, para el Programa de Condiciones Crónicas No Transmisibles </t>
  </si>
  <si>
    <t>Garantizar la Implementación de las  estrategias de: Promoción, Prevención y Detección temprana, para el diagnóstico, control y manejo de las Condiciones Crónicas No Transmisibles, dirigidas a grupos poblacionales a lo largo del curso de la vida, garantizando la Promoción de los Hábitos y Estilos de Vida Saludables</t>
  </si>
  <si>
    <t>Componente 1. COORDINACION SECTORIAL E INTERSECTORAL: DESARROLLO DE COMITES, CONSEJOS  Y REUNIONES. Componnete 2.  GESTION DEL CONOCIMIENTO:RESPORTE DE INFORMES  Y ANALISIS DE INFORMACION PARA TOMA DE DECISONES EN SALUD. Componente 3. DESARROLLO DE CAPACIDADES:ASISTENCIAS TECNICAS Y ACTIVIDADES DE CAPACITACION. Componente 4. GESTION DE LA PRESTACION DE LOS SERVICIOS INDIVIDUALES: ACCIONES REALIZADAS PARA LOGRAR UNA ATENCION EN SALUD EFECTIVA E INTEGRAL. Componente 5. GESTION DE INTERVENCIONES COLECTIVAS: MONITOREO Y EVALUACION DEL PIC EN EL PROGRAMA  SDSR.</t>
  </si>
  <si>
    <t>META DE GESTION</t>
  </si>
  <si>
    <t xml:space="preserve">Garantizar la Implementación de las  estrategias de: Promoción, Prevención y Detección temprana, para el diagnóstico, control y manejo de las Condiciones Crónicas No Transmisibles, dirigidas a grupos poblacionales a lo largo del curso de la vida, garantizando la Promoción de los Hábitos y Estilos de Vida Saludables. Contribuir a la disminucion de las Condiciones Cronicas No Transmisibles en poblacion de todas las edades y con enfoque diferencial </t>
  </si>
  <si>
    <t>Componente 2. Acciones de promoción y posicionamiento de los Modos, Condiciones y Estilos de Vida Saludables</t>
  </si>
  <si>
    <t>Fortalecimiento de las acciones en salud pública, habilidades de la familia y comunidad para mejorar la calidad de vida de la población gestantes, niños y niñas, adolescentes y adultos en el departamento de Arauca</t>
  </si>
  <si>
    <r>
      <t xml:space="preserve">Reducir tasas de morbilidad y mortalidad materno perinatal y altos índices de enfermedades prevalentes de la infancia en el municipio de Arauca departamento de Arauca </t>
    </r>
    <r>
      <rPr>
        <b/>
        <sz val="10"/>
        <color theme="1"/>
        <rFont val="Arial"/>
        <family val="2"/>
      </rPr>
      <t xml:space="preserve"> </t>
    </r>
  </si>
  <si>
    <t>Componente 6: Acciones de promoción y fomento de los hábitos y estilos de vida saludables en población adulta en el municipio de Arauca</t>
  </si>
  <si>
    <t>Fortalecimiento de las  acciones de gestión de la salud pública  del departamento de Arauca, para el Programa de  salud bucal, visual, auditiva y comunicativa.</t>
  </si>
  <si>
    <t>Garantizar la implementacion de las estrategias nacionales y departamentales de salud bucal, visual, auditiva y comunicativa.</t>
  </si>
  <si>
    <t>Componente 1. Coordinación sectorial e intersectorial: Desarrollo de actividades  y reuniones. Componente 2.  Gestión del conocimiento: reporte de informes  y análisis de información para toma de decisiones en salud. Componente 3. Desarrollo de capacidades: asistencias técnicas y actividades de capacitación. Componente 4.gestion de intervenciones colectivas: monitoreo y evaluación del pic en el programa  sbvayc. Componente 5. Vigilancia en salud pública: acciones enmarcadas en protocolos y lineamientos de los eventos de interés de salud pública.</t>
  </si>
  <si>
    <t>$36.636.960</t>
  </si>
  <si>
    <t>Fortalecimiento de las  acciones de  salud pública  a traves de la implementacion de la estrategia de gestion integradaa EGI en el departamento de Arauca</t>
  </si>
  <si>
    <t>Componente 1. Ejecución de estrategias de gestión integrada de salud pública en el departamento de Arauca para garantizar el componente gerencial de la EGI.</t>
  </si>
  <si>
    <t>$6.412.400</t>
  </si>
  <si>
    <t>Componente 1. Coordinación sectorial e intersectorial: desarrollo de actividades  y reuniones. Componente 2.  Gestión del conocimiento: reporte de informes  y análisis de información para toma de decisiones en salud. Componente 3. Desarrollo de capacidades: asistencias técnicas y actividades de capacitación. Componente 4.gestion de intervenciones colectivas: monitoreo y evaluación del PIC en el programa  sbvayc. Componente 5. Vigilancia en salud pública: acciones enmarcadas en protocolos y lineamientos de los eventos de interés de salud pública.</t>
  </si>
  <si>
    <t>$26.255.880</t>
  </si>
  <si>
    <t>Fortelecimiento y apoyo de las acciones de inspeccion vigilancia y control para los diferentes programas de salud publica en el departamento de Arauca</t>
  </si>
  <si>
    <t>Componente 1. Coordinación sectorial e intersectorial: desarrollo de actividades  y reuniones. Componente 2.  Desarrollo de capacidades: asistencias técnicas y actividades de capacitación. Componente 3 .Gestión de intervenciones colectivas: monitoreo y evaluación del PIC en el programa  SBVAYC.</t>
  </si>
  <si>
    <t>$12.504.180</t>
  </si>
  <si>
    <t>Vigencia futura</t>
  </si>
  <si>
    <t xml:space="preserve">Fortalecimiento de estrategias en salud infantil que contribuyan al desarrollo integral de los niños y niñas en el departamento de Arauca. </t>
  </si>
  <si>
    <t>Promover la adopción de prácticas saludables mediante el mejoramiento de las habilidades de los cuidadores, para el cuidado y bienestar del niño y niña menor de cinco años.</t>
  </si>
  <si>
    <t xml:space="preserve">Componente 1: fortalecimiento de habilidades comunitarias en salud para los cuidadores de niños y niñas de la primera infancia en los municipios de Arauquita, Fortul y Tame.  </t>
  </si>
  <si>
    <t>Fortalecimiento de las  acciones de gestión de la salud pública  del departamento de Arauca, para el Programa de Salud Infantil.</t>
  </si>
  <si>
    <t xml:space="preserve">Garantizar la calidad y oportunidad de las acciones en salud, en pro de mejorar las condiciones de vida, reduciendo los índices de morbimortalidad por medio de actividades de Inspección vigilancia y control, asistencias técnicas,  trabajo intersectorial, interinstitucional y participación comunitaria en beneficio de los niños y niñas del departamento de Arauca. </t>
  </si>
  <si>
    <t xml:space="preserve">Act 1: Realizar el 100% de los informes solicitado por el Ministerio de Salud y Protección social que aporten al desarrollo integral de las niñas, niños y adolescentes del departamento de Arauca, Act 2:Convocar y participar en el  100% de las reuniones sectoriales e intersectoriales (comités y reuniones) que se  requieran en el  programa para el  desarrollo integral de las niñas, niños y adolescentes – Salud Infantil del departamento de Arauca., Act 3:Participar en reuniones comunitarias e institucionales con temática que beneficie la salud infantil y que contribuyan al desarrollo integral de las niñas, niños y adolescentes del departamento de Arauca , Act 4:Realizar asistencia técnica a las IPS, EAPB, Centros de Desarrollo Infantil (CDI) Y entidades territoriales de los diferentes municipios del departamento respecto a actividades enfocadas a desarrollo integral de las niñas, niños y adolescentes –salud infantil., Act 5:Realizar mínimo dos monitoreo y evaluación a cada uno de los entes territoriales del departamento de Arauca, para evaluar el Plan de intervenciones colectiva en cuanto al programa de desarrollo integral de las niñas, niños y adolescentes, Act 6:Realizar el seguimiento al 100% de las necesidades presentadas frente a los incumplimientos de las EAPB e IPS en detección temprana y protección específica que incidan en el desarrollo integral de las niñas, niños y adolescentes, Act 7:Realizar seguimiento y Participar en el 100% de las unidades de análisis de  muertes materno perinatales y de niños y niñas convocadas por vigilancia epidemiológica </t>
  </si>
  <si>
    <t>Implementación de estrategias para el fortalecimiento de las líneas de acción del adulto del Departamento de Arauca</t>
  </si>
  <si>
    <t>Ejecutar actividades  en salud a población especial (madres gestantes, madres puérperas y adultos mayores) para contribuir a mejorar la protección de la salud pública disminuyendo la morbimortalidad materna y la desnutrición  en el Departamento de Arauca.</t>
  </si>
  <si>
    <t xml:space="preserve">1, Acciones colectivas en salud para el formato de estilos de vida saludable en la población adulta y adulto mayor en el Departamento de Arauca,
2, Estrategia de atención nutricional y promoción de calidad de vida para el bienestar del adulto mayor del Departamento de Arauca y
3, Componente de información, educación y comunicación en salud para poblaciones especiales  del Departamento de Arauca en Promoción de la Salud. 4. Interventoría
</t>
  </si>
  <si>
    <t>11010102071187000</t>
  </si>
  <si>
    <t xml:space="preserve">Desahorro Faep (Ley 1530 de 2012) </t>
  </si>
  <si>
    <t>FORTALECIMIENTO DE LAS  ACCIONES EN GESTIÓN DE LA SALUD EN LA DIMENSIÓN DIFERENCIAL DE POBLACIONES VULNERABLES DEL DEPARTAMENTO DE ARAUCA</t>
  </si>
  <si>
    <t>FORTALECER  LAS  ACCIONES EN GESTIÓN DE LA SALUD EN LA DIMENSIÓN DIFERENCIAL DE POBLACIONES VULNERABLES DEL DEPARTAMENTO DE ARAUCA</t>
  </si>
  <si>
    <t>Fortalecer las acciones de asistencia técnica en la normatividad jurisprudencia, y lineamientos relacionados con la poblacion adulto mayor del departamento, en las EAPBS y los planes de salud territorial municipales.</t>
  </si>
  <si>
    <t>FORTALECER LA ATENCION INTEGRAL Y LA PRESTACION DE LOS SERVICIOS PARA LAS MUJERES Y HOMBRES, ENFOCANDOSE EN LA ARTICULACION  Y EL TRABAJO INTERSECTORIAL</t>
  </si>
  <si>
    <t>Acciones de fortalecimiento para garantizar el acceso al goce efectivo de derechos y necesidades de los hombres y mujeres desde la perspectiva de género y equidad</t>
  </si>
  <si>
    <t>Fortalecer las acciones de asistencia técnica  en la normatividad jurisprudencia, y lineamientos relacionados con poblacion indigena y afrodescendiente del departamento, en las EAPB y los planes de salud territorial municipales.</t>
  </si>
  <si>
    <t>PREVENIR LA DISCAPACIDAD EN LA POBLACION GENERAL DEL DEPARTAMENTO Y CONTRIBUIR A QUE LAS PERSONAS CON DISCAPACIDAD DISFRUTEN DEL DERECHO AL MAS ALTO NIVEL POSIBLE DE SALUD.</t>
  </si>
  <si>
    <t>Fortalecer las acciones de asistencia técnica en la normatividad jurisprudencia, y lineamientos relacionados con la poblacion con discapacidad del departamento, en las EAPBS y los planes de salud territorial municipales.</t>
  </si>
  <si>
    <t>Fortalecimiento de acciones incluyentes para las personas con discapacidad del departamento de Arauca</t>
  </si>
  <si>
    <t>Fortalecer las acciones incluyentes para las personas con discapacidad del departamento de Arauca</t>
  </si>
  <si>
    <t xml:space="preserve">Componente 1. Búsqueda activa de la población con discapacidad, Realización de visitas domiciliarias a las personas con discapacidad para la continuidad de la estrategia de la rehabilitación basada en la comunidad (RBC) en su componente en salud, Canalización de las EAPB para la garantía de los derechos en salud de las personas con discapacidad, Identificación de barreras de acceso a los servicios de salud para la atención integral a la población con discapacidad. Componente 2. Elaboración de la ruta en salud para las personas con discapacidad en el departamento de Arauca
</t>
  </si>
  <si>
    <t>11010102071190052</t>
  </si>
  <si>
    <t>Suspendido</t>
  </si>
  <si>
    <t>11010102081447052</t>
  </si>
  <si>
    <t>Desarrollo de acciones para la inclusión de las personas con discapacidad en el Municipio de Arauca</t>
  </si>
  <si>
    <t>Fortalecer las acciones para la inclusión de las personas con discapacidad en el Municipio de Arauca</t>
  </si>
  <si>
    <t xml:space="preserve">Componente 1. Fortalecimiento de productos de apoyo para personas con Discapacidad Componente 2 Fortalecimiento de la estrategia RBC en el Municipio de Arauca Componente 3 Fortalecimiento del Comité Municipal de Discapacidad y su articulación con el Consejo Territorial de política social
</t>
  </si>
  <si>
    <t xml:space="preserve">META DE GESTIÓN </t>
  </si>
  <si>
    <t>Implementación del Programa de Atención Psicosocial y Salud Integral a Víctimas –PAPSIVI- para la vigencia 2016.</t>
  </si>
  <si>
    <t>Brindar atención psicosocial a 3.513 víctimas del conflicto armado a través del  Programa de Atención Psicosocial y Salud Integral a Víctimas en el departamento de Arauc</t>
  </si>
  <si>
    <t xml:space="preserve">Componente 1 Talento Humano,Transporte. Componente 2.Formación autocuidado,Encuentros comunitarios y encuentros individuales grupales.Mesas Municipales de Participación  Efectiva de victimas (MPEV)
Dotación y comunicaciones
</t>
  </si>
  <si>
    <t>Recursos de Transferencia Nacional  Resolución 1123 de 2016</t>
  </si>
  <si>
    <t>11010102071431068</t>
  </si>
  <si>
    <t>ACCIONES DE PROTECCIÓN DE LA POBLACIÓN VICTIMA EN EL DEPARTAMENTO DE ARAUCA</t>
  </si>
  <si>
    <t>BRINDAR ACCIONES DE PROTECCIÓN DE LA POBLACIÓN VICTIMA EN EL DEPARTAMENTO DE ARAUCA</t>
  </si>
  <si>
    <t>Fortalecer las acciones de asistencia tecnica en la normatividad jurisprudencia, y lineamientos relacionados con la poblacion victima del departamento, en las EAPB y los planes de salud territorial municipales.</t>
  </si>
  <si>
    <t>11010102071192052</t>
  </si>
  <si>
    <t>NO EJECUTADO</t>
  </si>
  <si>
    <t xml:space="preserve">Fortalecimiento del Sistema general  de seguridad social mediante la afiliación pobre no asegurada en el Dpto de Arauca </t>
  </si>
  <si>
    <t>Fortalecer la cobertura de Aseguramiento</t>
  </si>
  <si>
    <t>Promover la afiliación de la población pobre no asegurada</t>
  </si>
  <si>
    <t>Apoyo a la prestacion de los servicios de salud en lo no cubierto por el poss a la poblacion pobre afiliada al regimen subsidiado de Depto de Arauca</t>
  </si>
  <si>
    <t xml:space="preserve">Garantizar la accesibilidad en salud de los servicios no POS-S al 100% de la población afiliada al régimen subsidiado en el Departamento de Arauca que demande servicios de salud. </t>
  </si>
  <si>
    <t>Componente 1: Garantizar la atención integral en salud en lo no pos, de mediana y alta complejidad en IPS publicas  privadas a la población pobre afiliada al régimen subsidiado en el departamento de Arauca,</t>
  </si>
  <si>
    <t>Apoyo a la prestacion de los servicios de salud  a la poblacion pobre no cubierta con subsidio a la demanda del  afiliada al regimen subsidiado de Depto de Arauca</t>
  </si>
  <si>
    <t>Apoyo a las acciones operativas del sistema general de seguridad social en salud de la red prestadora de servicios en el departamento de Arauca</t>
  </si>
  <si>
    <t xml:space="preserve">Componente 1. Fortalecimiento de las acciones de la gestión de salud pública en el departamento de Arauca.  Componente </t>
  </si>
  <si>
    <t>Porcentaje de muestras biológicas procesadas por  laboratorio  para eventos de interés en salud pública que cumplan los criterios de calidad, procedentes de los 7 municipios del Departamento</t>
  </si>
  <si>
    <t>Componente 1: ejecución de Estrategia de Gestión Integrada de salud pública en el departamento de Arauca para garantizar el componente gerencial de la EGI. Componente 2. Fortalecimiento de la gestión, promoción de la salud, atención de contingencias de salud pública del departamento de Arauca. Componente.</t>
  </si>
  <si>
    <t>31/12/2016</t>
  </si>
  <si>
    <t>$411.550.675</t>
  </si>
  <si>
    <t>Profesional Especializado Laboratorio de Salud Pública</t>
  </si>
  <si>
    <t>Fortalecimiento de la Red de Laboratorios en el Departamento de Arauca</t>
  </si>
  <si>
    <t>Fortalecimiento de la Red de Laboratorios en el Departamento de Arauca, para el cumplimiento de sus funciones de acuerdo a la normatividad</t>
  </si>
  <si>
    <t>•Garantizar y fortalecer  la operatividad de la Red de laboratorios en el departamento de Arauca, Realizar asesoría, asistencia técnica y control de calidad a los laboratorios clínicos públicos, privados y bancos de sangre del Departamento de Arauca.</t>
  </si>
  <si>
    <t>Porcentaje de municipios apoyados por la Red de Laboratorios.</t>
  </si>
  <si>
    <t>$50.000.000</t>
  </si>
  <si>
    <t>Fortalecimiento de la Política Nacional de Sangre en el Departamento de Arauca.</t>
  </si>
  <si>
    <t>Fortalecimiento de la Política Nacional de Sangre, hemovigilancia y la promoción de la donación voluntaria de sangre en el Departamento de Arauca.</t>
  </si>
  <si>
    <t>Fortalecer la Política Nacional de Sangre, hemovigilancia y la promoción de la donación voluntaria de sangre; Realizar  control de calidad a los servicios transfusionales y  bancos de sangre del Departamento de Arauca para garantizar componentes sanguíneos con calidad.</t>
  </si>
  <si>
    <t>Porcentaje de municipios con Política Nacional de Sangre fortalecida.</t>
  </si>
  <si>
    <t>$45.000.000</t>
  </si>
  <si>
    <t>Fortalecimiento de las acciones de inspeccion, vigilancia y control para garantizar la habilitacion de servicios de la red prestadora de salud en el Depto de Arauca</t>
  </si>
  <si>
    <t>Realizar visitas de verificación a los prestadores de servicios de salud del Departamento.</t>
  </si>
  <si>
    <t xml:space="preserve">Componente 1: Implementación de una estrategia de verificación a los prestadores de servicios de salud en el departamento de Arauca.
Componente 2: Acciones de fortalecimiento a las actividades de Verificación
</t>
  </si>
  <si>
    <t>11010102081181000 11010102081181028</t>
  </si>
  <si>
    <t>Profesional Habilitación y Aseguraiento</t>
  </si>
  <si>
    <t>Transferencia Departamental I.V.A Sobretasa a la Gasolina</t>
  </si>
  <si>
    <t>Fortalecimiento de la gestion de salud publica del departamento de arauca para el programa de medicamentos.</t>
  </si>
  <si>
    <t>Realizar acciones de IVC al 100%  de los establecimientos generadores de riesgos sanitarios y ambientales (medicamentos) que afectan la salud de la población en el departamento de Arauca.</t>
  </si>
  <si>
    <t>Desarrollar acciones de  IVC a   las Droguerias, Centros Naturistas,Centros de Esteticas y   Servicios de atencion farmaceutica  del Departamento con el objetivo de indentificar,eliminar o minimizar  riesgos,daños e impactos negativos para la salud humana por el uso o consumo  de  Medicamentos. Realizacion y seguimiento de los diferentes procesos juridicos que arrojen las acciones  IVC del programa de IVC de medicamentos y FRE.</t>
  </si>
  <si>
    <t>Promover acciones  de control de los factores de riesgos sanitarios,  ambientales de consumo de Medicamentos y Sustancias Tóxicas  en procesos que afecten la  seguridad sanitaria y ambiental del departamento de Arauca</t>
  </si>
  <si>
    <t>Desarrollar Acciones de IVC  a los  Hospitales, IPS , Entes de Control, Establecimientos y Servicios farmaceuticos ,con el objetivo de indentificar,eliminar o minimizar  riesgos,daños e impactos negativos para la salud humana por el uso o consumo  de  Medicamentos   y  fortalezer con acciones de IVC el  Fondo Rotatorio de Estupefacientes,  teniendo presente los lineamientos del INVIMA, MPS Y FNE.</t>
  </si>
  <si>
    <t>45613200</t>
  </si>
  <si>
    <t>2.Gestionar y desarrollar acciones de vigilancia en salud pública ante los casos de inmunoprevenibles  en los siete municipios del Departamento de Arauca.                                                                                 .                                                   4.Gestión del equipo básico territorial de vigilancia en salud pública para el fortalecimiento de los eventos de interes en salud pública definidos por el nivel Nacional.                         .                                           13.Garantizar la realización de las Evaluaciones Rapidas de Coberturas de Vacunación en todos los municipios del departamento, en cumplimiento con los lineamientos nacionales.                           .                                             19.Realizar acciones de soporte tecnico a los equipos en los que se manejan los Sistemas de Informacion para garantizar su adecuado desempeño.                                      .                                                                                         10.Fortalecimiento de las acciones de Vigilancia en Salud Publica del departamento de Arauca, mediante la asistencia a eventos nacionales (reuniones y/o capacitaciones) de interés en Salud Pública y acciones de seguimiento a eventos de interes en salud publica en los 7 municipios segun pro.tocolos y lineamientos nacionales</t>
  </si>
  <si>
    <t>Porcentaje de implementación del plan de recuperación de capacidades básicas en el componente  de vigilancia en salud pública</t>
  </si>
  <si>
    <t>3.Mantenimiento y operativización del Subsistema de Información para la Vigilancia de la Salud Publica  SIVIGILA</t>
  </si>
  <si>
    <t>Porcentaje de unidades notificadoras municipales con el sistema de vigilancia en salud pública operando</t>
  </si>
  <si>
    <t>36978173,33</t>
  </si>
  <si>
    <t xml:space="preserve">17.Garantizar la operativización del Sistema de Información - RIPS- en el  Departamento de Arauca para generar información oportuna para la toma de decisiones a traves de la disponibilidad de la fuente de información en salud.                                   .                          </t>
  </si>
  <si>
    <t xml:space="preserve">18.Garantizar la operativizacion del sistema de Estadísticas Vitales en el  Departamento de Arauca, para generar información oportuna para la toma de decisiones a traves de la disponibilidad de la fuente de información en salud.                                 .                                            </t>
  </si>
  <si>
    <t>16.Garantizar la Actualizacion del Análisis de Situación de Salud -asis- con enfoque de determinantes sociales de acuerdo a PDSP y resolucuón 1536 de 2015</t>
  </si>
  <si>
    <t>$33.420.000    $265.860.000</t>
  </si>
  <si>
    <t>EQUIDAD SOCIAL PARA LA PAZ</t>
  </si>
  <si>
    <t>Valor programado 2016</t>
  </si>
  <si>
    <t>7. POBLACIONES PRIORITARIAS</t>
  </si>
  <si>
    <r>
      <rPr>
        <b/>
        <sz val="12"/>
        <rFont val="Tahoma"/>
        <family val="2"/>
      </rPr>
      <t>Objetivo 5:</t>
    </r>
    <r>
      <rPr>
        <sz val="12"/>
        <rFont val="Tahoma"/>
        <family val="2"/>
      </rPr>
      <t xml:space="preserve"> Lograr la igualdad de género y empoderar a todas  las mujeres y niñas. </t>
    </r>
    <r>
      <rPr>
        <b/>
        <sz val="12"/>
        <rFont val="Tahoma"/>
        <family val="2"/>
      </rPr>
      <t>Objetivo 10:</t>
    </r>
    <r>
      <rPr>
        <sz val="12"/>
        <rFont val="Tahoma"/>
        <family val="2"/>
      </rPr>
      <t xml:space="preserve"> Reducir la desigualdad dentro y entre los países</t>
    </r>
  </si>
  <si>
    <t>Fortalecer las garantías de derechos de la población prioritaria: mujeres, población con orientación sexual e identidad de género, diversas; personas en condición de discapacidad y personas mayores, construyendo espacios y capacidades de desarrollo humanos que disminuya la inequidad y las brechas sociales de la población y mejorando sus condiciones de vida.</t>
  </si>
  <si>
    <t>Aumentar la cobertura de participación de las mujeres en los programas sociales y económicos del territorio.</t>
  </si>
  <si>
    <t>Porcentaje de mujeres de la población que participa en los programas y proyectos.</t>
  </si>
  <si>
    <t>Mujeres y equidad de genero</t>
  </si>
  <si>
    <t>Fortalecer el acceso, ejercicio  reconocimiento y goce pleno  de los derechos humanos de hombres y mujeres, que incluyan acciones de atención diferenciada para la protección y atención de los derechos de las mujeres buscando superar las brechas de inequidad, para mejorar la calidad y bienestar de vida.</t>
  </si>
  <si>
    <t>18.01</t>
  </si>
  <si>
    <t>Diseñar e implementar programas para la garantía de los derechos de las mujeres a nivel urbano y rural.</t>
  </si>
  <si>
    <t>Número de mujeres beneficiadas de los programas de promoción y reconocimiento de los derechos.</t>
  </si>
  <si>
    <t>incremento</t>
  </si>
  <si>
    <t>Desarrollo de acciones para la  prevenciòn de violencias basadas en género, promoción y reconocimiento de Derechos con enfoque diferencial  de las Mujeres, Niñas y Adolescentes  Urbano Rural del Departamento de Arauca</t>
  </si>
  <si>
    <t>BEATRIZ PALACIO MUÑOZ</t>
  </si>
  <si>
    <t>A.14</t>
  </si>
  <si>
    <t>Atención a grupos vulnerables- promoción social A.14</t>
  </si>
  <si>
    <t>5.1
5.2</t>
  </si>
  <si>
    <t>Secretaría de Desarrollo Social.</t>
  </si>
  <si>
    <t>Número de  servidores públicos  formados  en equidad y transversalidad del enfoque de género y derechos humanos de las mujeres.</t>
  </si>
  <si>
    <t>mantenimiento</t>
  </si>
  <si>
    <t>5.1</t>
  </si>
  <si>
    <t>18.02</t>
  </si>
  <si>
    <t>Desarrollar estrategias que promocionen  los derechos sexuales reproductivos de hombres y mujeres, con criterios de equidad de género y enfoque diferencial.</t>
  </si>
  <si>
    <t xml:space="preserve">Número de personas sensibilizadas en  promoción de derechos sexuales reproductivos. </t>
  </si>
  <si>
    <t>Prevenir el embarazo en adolescentes en el Dpto de Arauca</t>
  </si>
  <si>
    <t xml:space="preserve">Sensibilizar 50 adolescentes y jòvenes en  promoción de derechos sexuales reproductivos. </t>
  </si>
  <si>
    <t>Acciones en Prevención de Embarazo Adolescente Encuentro Departamental juvenil con Personeros y/0 Representantes de Instituciones educativas del Departamento de Arauca  en Prevención de Embarazo adolescente</t>
  </si>
  <si>
    <t>Nùmero de Adolescentes y Jóvenes formados en derechos Sexuales Reproductivos</t>
  </si>
  <si>
    <t>17  01  02  07  18   1466</t>
  </si>
  <si>
    <t>Rendimientos Financieros FAEP</t>
  </si>
  <si>
    <t>5.6</t>
  </si>
  <si>
    <t>Secretaría de Desarrollo Social, UAESA</t>
  </si>
  <si>
    <t>18.03</t>
  </si>
  <si>
    <t>Crear y consolidar los espacios de participación  e incidencia política, social, cultural y comunitario de las mujeres en la toma de decisiones en el territorio.</t>
  </si>
  <si>
    <t>Número de Consejos Comunitarios de mujeres, redes y  asociaciones  fortalecidas.</t>
  </si>
  <si>
    <t>Desarrollo de un programa en promocion de mecanismos de participación ciudadana y control social a mujeres con enfoque diferencial del Departameno de Arauca</t>
  </si>
  <si>
    <t>Fortalecer la participación ciudadana y control social de la gestión pública por parte de las mujeres del departamento de</t>
  </si>
  <si>
    <t>Fortlecer 9 Consejos Comunitarios de mujeres, redes y  asociaciones  fortalecidas.</t>
  </si>
  <si>
    <t>FORTALECIMIENTO CONSEJOS COMUNITARIOS DE MUJERES</t>
  </si>
  <si>
    <t>Nùmero de consejos comunitarios fortalecidos</t>
  </si>
  <si>
    <t>17 01 02 07 18   1465</t>
  </si>
  <si>
    <t>Desahorro FAEP(Ley 1530 de 2012)</t>
  </si>
  <si>
    <t>5.5</t>
  </si>
  <si>
    <t xml:space="preserve">Número de mujeres formadas en mecanismos de participación, asociatividad y control social. </t>
  </si>
  <si>
    <t>Fortalecer la participación ciudadana y control social de la gestión pública por parte de las mujeres del Departamento de Arauca</t>
  </si>
  <si>
    <t>Formar 30 mujeres en mecanismos de participación ciudadana, asociatividad y control social</t>
  </si>
  <si>
    <t>Desarrollo del programa de Formación en PARTICIPACION CIUDADANA Y CONTROL SOCIAL  a través de un curso de 64  horas en: MODULO I -Participación ciudadana y Control Social a 30 Mujeres del Municipio de Saravena</t>
  </si>
  <si>
    <t>Nùmero de mujeres formadas en mecanismos de participación ciudadana, asociatividad y control social</t>
  </si>
  <si>
    <t>Número de cupos gestionados  para mujeres  con acceso a  eduación superior, técnica y tecnológica.</t>
  </si>
  <si>
    <t>Secretaría de Desarrollo Social, Secretaría de Educación, IDEAR.</t>
  </si>
  <si>
    <t>Número de mujeres certificadas y cualificadas en las escuelas  creadas para  liderazgo y formación política.</t>
  </si>
  <si>
    <t>18.04</t>
  </si>
  <si>
    <t>Generar independencia, autonomía, igualdad  y estabilidad económica para las mujeres en las zonas  urbana y rural.</t>
  </si>
  <si>
    <t>Número de mujeres y asociaciones con proyectos de generación de ingresos y emprendimientos productivos creados o fortalecidos.</t>
  </si>
  <si>
    <t>Apoyo a  los procesos de generación de trabajo asociativo, emprendimientos productivos e ingresos para mujeres de la zona urbana y rural del Depto de Arauca</t>
  </si>
  <si>
    <t>Mejorar  el nivel de ingreso en las mujeres Araucana</t>
  </si>
  <si>
    <t>Desarrollar  y fortalecer proyectos de generación de ingresos y emprendimientos productivos a 200 mujeres de la zona urbana rural del Departamento de Arauca</t>
  </si>
  <si>
    <t>1) SENSIBILIZACION cultura de emprendimiento y mentalidad innovadora 2) IDENTIFICACION de oportunidades de negocios y estructuración de ideas innovadoras 3) FORMACION PARA EL TRABAJO - Competencias laborales 4)ACELERACION- Fortalecimiento Empresarial 5).DESARROLLO DE LA ESTRATEGIA IEC</t>
  </si>
  <si>
    <t>Nùmero de mujeres con proyectos de generación de ingresos y emprendimientos productivos desarrollados y fortalecidos</t>
  </si>
  <si>
    <t>17  01  02  07  18   1464</t>
  </si>
  <si>
    <t>1).Superavit Desahorro Faep (Ley 1530 de 2012),2).Desahorro Faep (Ley 1530 de 2012),3).Rendimientos Financieros FAEP, 4). Rendimientos Financieros Departamento de Arauca- Saldos Empréstitos,            5). Rendimientos Excedentes Fonpet en virtud del Decreto No. 4105/2004, Resolución 1371 del 13 de Mayo de 2.015 Minhacienda</t>
  </si>
  <si>
    <t>1)125,933,970,40; 2)300,000,000; 3)63,618,474,62; 4).42,129,590; 5)168,317,964,98</t>
  </si>
  <si>
    <t>Secretaría de Desarrollo Social, Secretaría de Planeación</t>
  </si>
  <si>
    <t>Número de ferias empresariales y de emprendimiento de la mujer, realizadas.</t>
  </si>
  <si>
    <t>Realizar 1 feria empreasarial y de emprendimeinto de la Mujer</t>
  </si>
  <si>
    <t>Comercialización de productos elaborados por mujeres emprendedoras Araucanas</t>
  </si>
  <si>
    <t xml:space="preserve">Número de feria empresarial y de emprendimiento de la Mujer realizada </t>
  </si>
  <si>
    <t>Secretaría de Desarrollo Social, Secretaría de Planeación.</t>
  </si>
  <si>
    <t>18.05</t>
  </si>
  <si>
    <t>Propiciar escenarios de construcción de paz, reconciliación y convivencia, desde la gestión de la mujer.</t>
  </si>
  <si>
    <t>Número de mujeres formadas en escuelas de perdón y reconciliación.</t>
  </si>
  <si>
    <t>5.2</t>
  </si>
  <si>
    <t>Secretaría de Desarrollo Social</t>
  </si>
  <si>
    <t>Número de iniciativas de construcción de paz, lideradas por las mujeres, e implementadas.</t>
  </si>
  <si>
    <t>Secretaría de Desarrollo Social, Secretaría de Gobierno y seguridad ciudadana.</t>
  </si>
  <si>
    <t>18.06</t>
  </si>
  <si>
    <t>Sensibilizar e informar a la comunidad araucana de la modalidades de trata de personas, promoviendo la prevención, y garantizando la atención y protección de las víctimas.</t>
  </si>
  <si>
    <t>Número de  acciones de prevención, atención y protección contra la trata de personas.</t>
  </si>
  <si>
    <t>Implementaciòn de acciones para  la prevención, atención y protección de lucha contra la trata de personas en el Depto de Arauca</t>
  </si>
  <si>
    <t>Fortalecer la capacidad de identificación de casos de trata de personas mediante un proceso de formación de actores y autoridades locales.</t>
  </si>
  <si>
    <t>Desarollar una accion para  la prevención, atención y protección de lucha contra la trata de personas en el Depto de Arauca</t>
  </si>
  <si>
    <t xml:space="preserve">1. Formación de psico-orientadores de las instituciones educativas del departamento. 
En un proceso de formación con duración de dos días (16 horas), se entrenará un grupo de 67  psico-orientadores para la identificación y atención de casos de trata de personas. Además, se capacitaran para el desarrollo de acciones de prevención de las instituciones educativas del departamento y se entregarán 45 maletas de material pedagógico para la prevención de la trata de personas.
2. Acompañamiento para la creación del comité municipal de lucha contra la trata de personas en Saravena y Fortul.  
Se realizará una jornada de 4 horas cada una en cada municipio con instituciones, comunidad en general, organizaciones, con el fin de promover  la creación del comité municipal.
</t>
  </si>
  <si>
    <t>Nùmero de acciones implementadas  para la prevención, atención y protección de lucha contra la trata de personas en el Depto de Arauca</t>
  </si>
  <si>
    <t>30 de junio del 2017</t>
  </si>
  <si>
    <t xml:space="preserve"> 17 01 02 07 18  1467</t>
  </si>
  <si>
    <t>Secretaría de Desarrollo Social, UAESA, Secretaría de Gobierno y seguridad ciudadana</t>
  </si>
  <si>
    <t>Disminuir los casos de violencias contra las mujeres en el departamento de Arauca,  generando espacios de prevención, atención integral y protección.</t>
  </si>
  <si>
    <t>Número de casos de violencias contra las mujeres presentados en el departamento de Arauca.</t>
  </si>
  <si>
    <t>18.07</t>
  </si>
  <si>
    <t>Generar espacios de protección y ofrecer mecanismos de prevención a las mujeres víctimas de violencias, que mejoren las condiciones de vida y el bienestar social.</t>
  </si>
  <si>
    <t>Diseñar e implementar el Plan Integral de Prevención de Violencias  basadas en género.</t>
  </si>
  <si>
    <t>Reducir los índices de vulnerabilidad de las mujeres del departamento de Arauca</t>
  </si>
  <si>
    <t>Diseñar e implementar un l Plan Integral de Prevención de Violencias  basadas en género.</t>
  </si>
  <si>
    <t xml:space="preserve">1)Estrategia de formación y capacitación en empoderamiento de la Mujer, Derechos, Ley 1257 del 2008 entre otros. 2).Conmemoraciòn del día Internacional de No violencias contra la Mujeres 3).DESARROLLO DE LA ESTRATEGIA IEC </t>
  </si>
  <si>
    <t>Plan  De prevenciòn de Violencias basadas en Genero Diseñado e implmentado</t>
  </si>
  <si>
    <t>Número de comisarias de familia asistidas.</t>
  </si>
  <si>
    <t>Secretaría de Desarrollo Social, Secretaría de Gobierno y seguridad ciudadana</t>
  </si>
  <si>
    <t>Número de acciones de comunicación y prevención  de las  violencias basadas en género, en la zona urbana  y rural  implementadas.</t>
  </si>
  <si>
    <t xml:space="preserve">acciones de comunicación y prevención  de las  violencias basadas en género en la zona urbana y rural  </t>
  </si>
  <si>
    <t>Número de espacios de protección temporal para las mujeres con medidas de protección y atención.</t>
  </si>
  <si>
    <t>Número de acciones insterinsitucionales de lucha contra la impunidad y atención integral a las victimas de violencia basadas en género en el marco del conflicto armado.</t>
  </si>
  <si>
    <t>Aumentar la participacón de población con orientación sexual e identidad de género diversa en los programas y proyectos del territorio.</t>
  </si>
  <si>
    <t>Número de personas con orientación sexual e identidad de género diversa que se identifican y visibilizan en los programas y proyectos.</t>
  </si>
  <si>
    <t>Orientación sexual e identidades de género diversa.</t>
  </si>
  <si>
    <t>Generar el acceso, ejercicio  reconocimiento y goce pleno de los derechos humanos de las personas con orientación sexual e identidad de género diversas  buscando superar las brechas de discriminación e inequidad.</t>
  </si>
  <si>
    <t>19.01</t>
  </si>
  <si>
    <t>Generar acciones encaminadas a la prevención, atención y protección de las personas  con orientación sexual e idetidad de género diversas victimas de violencia, maltrato psicologico, la exclusión social, estigmatización y prejuicios.</t>
  </si>
  <si>
    <t>Política pública para la población con orientación sexual e identidad de género diversa implementada.</t>
  </si>
  <si>
    <t>10.2</t>
  </si>
  <si>
    <t>Número de servidores públicos capacitados en la atención diferencial para la población con orientación sexual e identidad de género diversa.</t>
  </si>
  <si>
    <t>10.3</t>
  </si>
  <si>
    <t>19.02</t>
  </si>
  <si>
    <t>Desarrollar un programa de desarrollo económico, emprendimiento  y fortaleciemiento empresarial para peronas con orientación sexual e identidad de género diversas.</t>
  </si>
  <si>
    <t>Número de personas con orientación sexual e identidad de género  con proyectos de generación de ingresos y emprendimientos creados y  fortalecidos.</t>
  </si>
  <si>
    <t>APOYO A PROCESOS DE EMPRENDIMIENTO PRODUCTIVO Y GENERACIÓN DE INGRESOS PARA LA POBLACIÓN LGBTI DEL DEPARTAMENTO DE ARAUCA</t>
  </si>
  <si>
    <t>Incrementar los niveles de ingresos en la población LGBTI del departamento de Arauca</t>
  </si>
  <si>
    <t>Desarrollar y fortalecer  proyectos de generación de ingresos y emprendimientos a 30  personas con orientación sexual e identidad de género  diversa</t>
  </si>
  <si>
    <t>1), Convocatoria y selección de personas con orientación sexual e identidad de género diversas. (80 entrevistas) Incluye todo el apoyo logístico para el desarrollo de la actividad.  2). Talleres lúdicos cultura de emprendimiento y mentalidad innovadora como opción de vida (80 personas s) 8 horas.  (Incluye todo el apoyo logístico para el desarrollo de la actividad).3). Taller de identificación de ideas de negocio y habilidades para el trabajo personas  emprendedoras   (80 personas) 8 horas. (Incluye todo el apoyo logístico para el desarrollo de la actividad) 4). Curso de elaboración de pasabocas  con una duración de 60 horas dirigido para 20 personas LGBTI en el Municipio de Tame  con el fin de apoyar  ideas de negocio como mecanismo de transformación social y crecimiento empresarial. (Incluye todo el apoyo logístico para el desarrollo de la actividad) 5). Curso de organización de eventos   con una duración de 40 horas dirigido para 20 personas en el municipio de  Arauca, con el fin de apoyar  ideas de negocio innovadora como mecanismo de transformación social y crecimiento empresarial de las personas con orientación sexual e identidades de género diversas del departamento de Arauca. (Incluye todo el apoyo logístico para el desarrollo de la actividad) 6). Fortalecimiento  y actualización en belleza integral  con una duración de 24  horas dirigido a 45 personas orientación sexual e identidades de género diversas del Departamento de Arauca. (Incluye todo el apoyo logístico para el desarrollo de la actividad)7). Estrategia IEC</t>
  </si>
  <si>
    <t xml:space="preserve">Nùmero de personas con orientación sexual e identidad de género con proyectos de generación de ingresos y emprendimientos desarrollados y fortalecidos </t>
  </si>
  <si>
    <t>10.4</t>
  </si>
  <si>
    <t>19.03</t>
  </si>
  <si>
    <t>Implementar en los  muncipios  una estrategia para aumentar y fortalecer la participación social, comunitaria y politica, como el bienestar social de las personas con orientación sexual e identidad de género diversa.</t>
  </si>
  <si>
    <t>Número  de programas y planes implementados para la garantia y reconocimiento de los derechos de las personas con orientación sexual e identidad de genero diversa.</t>
  </si>
  <si>
    <t>DESARROLLO DE ACCIONES PARA LA PROMOCIÓN, RECONOCIMIENTO Y RESPETO DE LOS DERECHOS HUMANOS Y GARANTIAS DE PARTICIPACIÓN DE LAS PERSONAS CON ORIENTACIÓN SEXUAL E IDENTIDADES DE GÉNERO DIVERSAS EN EL DEPARTAMENTO DE ARAUCA.</t>
  </si>
  <si>
    <t>Reducir los índices de vulnerabilidad de la población LGBTI en el departamento de Arauca</t>
  </si>
  <si>
    <t>Implementar un programa y 1 plan para la garantia y reconocimiento de los derechos de las personas con orientación sexual e identidad de genero diversa.</t>
  </si>
  <si>
    <t>1). PROMOCIÓN, RECONOCIMIENTO Y RESPETO DE LOS DERECHOS HUMANOS Y GARANTIAS DE LAS PERSONAS LGBTI EN EL MUNICIPIO DE ARAUCA. 2). DESARROLLO DE LA ESTRATEGIA IEC</t>
  </si>
  <si>
    <t xml:space="preserve"> programa y  plan implementado para la garantia y reconocimiento de los derechos de las personas con orientación sexual e identidad de genero diversa.</t>
  </si>
  <si>
    <t>10.5</t>
  </si>
  <si>
    <t>Número de cupos gestionados  para  personas  con orientación sexual e identidad de género diversa con acceso a educación superior, técnica y tecnológica.</t>
  </si>
  <si>
    <t>10.6</t>
  </si>
  <si>
    <t>Secretaría de Desarrollo Social, Secretaría de Educación, IDEAR</t>
  </si>
  <si>
    <t>Número de personas con orientación sexual e identidad de género participantes de procesos de cultura, recreación y deporte.</t>
  </si>
  <si>
    <t xml:space="preserve">Garantizar la participación de 30  personas con orientación sexual e identidad de género en  procesos de cultura, recreación y deporte.  </t>
  </si>
  <si>
    <t>1) Olimpiadas Departamentales "Siente la Paz  Respeta la Diversidad" con el fin de garantizar los derechos culturales, recreativos y deportivos de personas de los sectores LGBTI y como una estrategia de disminución de representaciones sociales negativas hacia los sectores LGBTI de los  municpios de Arauca, fortul, Puerto rondon, Cravo Norte, Arauquita,Saravena y Tame.(Incluye todo el apoyo logistico para el desarrollo de la actividad)</t>
  </si>
  <si>
    <t xml:space="preserve">Nùmero de personas con orientación sexual e identidad de género en  procesos de cultura, recreación y deporte.  </t>
  </si>
  <si>
    <t>17 01 02 07 19 1468</t>
  </si>
  <si>
    <t>10.7</t>
  </si>
  <si>
    <t>Secretaría de Desarrollo Social. Oficina asesora de Cultura y Instituto de Deportes</t>
  </si>
  <si>
    <t>Número de familias que se priorizan y focalizan para los proyectos de vivienda digna.</t>
  </si>
  <si>
    <t>10.8</t>
  </si>
  <si>
    <t>Número de asociaciones, redes  de personas de orientación sexual e identidad fortalecidas.</t>
  </si>
  <si>
    <t>10.9</t>
  </si>
  <si>
    <t>Número de personas con orientación sexual e identidad de género diversas,  beneficiados con programas  de formación en participación social, comunitaria y control social.</t>
  </si>
  <si>
    <t>10.10</t>
  </si>
  <si>
    <r>
      <rPr>
        <b/>
        <sz val="12"/>
        <color indexed="8"/>
        <rFont val="Tahoma"/>
        <family val="2"/>
      </rPr>
      <t xml:space="preserve">Objetivo 1: </t>
    </r>
    <r>
      <rPr>
        <sz val="12"/>
        <color indexed="8"/>
        <rFont val="Tahoma"/>
        <family val="2"/>
      </rPr>
      <t xml:space="preserve">Terminar con la pobreza en todas sus formas en todas partes.
</t>
    </r>
    <r>
      <rPr>
        <b/>
        <sz val="12"/>
        <color indexed="8"/>
        <rFont val="Tahoma"/>
        <family val="2"/>
      </rPr>
      <t>Objetivo 3:</t>
    </r>
    <r>
      <rPr>
        <sz val="12"/>
        <color indexed="8"/>
        <rFont val="Tahoma"/>
        <family val="2"/>
      </rPr>
      <t xml:space="preserve"> Asegurar vidas sanas y promover el bienestar  para todos en todas las edades.
</t>
    </r>
    <r>
      <rPr>
        <b/>
        <sz val="12"/>
        <color indexed="8"/>
        <rFont val="Tahoma"/>
        <family val="2"/>
      </rPr>
      <t>Objetivo 4:</t>
    </r>
    <r>
      <rPr>
        <sz val="12"/>
        <color indexed="8"/>
        <rFont val="Tahoma"/>
        <family val="2"/>
      </rPr>
      <t xml:space="preserve"> Asegurar una educación inclusiva, de calidad y equitativa y promover oportunidades de aprendizaje permanente para todos.
</t>
    </r>
    <r>
      <rPr>
        <b/>
        <sz val="12"/>
        <color indexed="8"/>
        <rFont val="Tahoma"/>
        <family val="2"/>
      </rPr>
      <t xml:space="preserve">Objetivo 8: </t>
    </r>
    <r>
      <rPr>
        <sz val="12"/>
        <color indexed="8"/>
        <rFont val="Tahoma"/>
        <family val="2"/>
      </rPr>
      <t>Promover el crecimieno económico sostenido, inclusivo y sostenible, el empleo pleno y productivo y el trabajo decente para todos.</t>
    </r>
  </si>
  <si>
    <t>Incrementar la cobertura de los programas atención integral a las personas con discapacidad, en el departamento de Arauca.</t>
  </si>
  <si>
    <t>Número de personas con discapacidad atendidas integralmente.</t>
  </si>
  <si>
    <t>Personas en condición de discapacidad.</t>
  </si>
  <si>
    <t xml:space="preserve">Promover los servicios de atención, asistencia integral y protección de las personas en condición de discapacidad que permitan la accesibilidad y la inclusión. </t>
  </si>
  <si>
    <t>20.01</t>
  </si>
  <si>
    <t>Ajustar e implementar la política pública de las personas en condición de discapacidad.</t>
  </si>
  <si>
    <t>Número de acciones de la  política pública implementadas.</t>
  </si>
  <si>
    <t xml:space="preserve">APOYO A ACCIONES DE LA POLITICA DEPARTAMENTAL DE DISCAPACIDAD E INCLUSION SOCIAL COMO GARANTIA DEL MEJORAMIENTO DE LA CALIDAD DE VIDA Y APOYO PSICOSOCIAL A LAS PERSONAS CON DISCAPACIDAD Y SU ENTORNO FAMILIAR DEL DEPARTAMENTO </t>
  </si>
  <si>
    <t xml:space="preserve">Promover, proteger y generar estrategias para el goce pleno y en condiciones de igualdad de los derechos humanos de las personas con discapacidad, a través de  la promoción de la política pública de discapacidad. </t>
  </si>
  <si>
    <t>IMPLEMENTAR DOS (02) ACCIONES DE LA POLITICA PUBLICA</t>
  </si>
  <si>
    <t>1. SEMINARIO MARCO LEGAL - DEBERES Y DERECHOS PcD. Y SOCIALIZACION POLITICA PUBLICA DE DISCAPACIDAD.   2. APOYO PSICOSOCIAL</t>
  </si>
  <si>
    <t>ACCIONES DE POLITICA PUBLICA IMPLEMENTADAS</t>
  </si>
  <si>
    <t>LUZ MARY GUTIERREZ ALVAREZ</t>
  </si>
  <si>
    <t>Atención a grupos Vulnerables- Promoción Social A.14</t>
  </si>
  <si>
    <t>8.3</t>
  </si>
  <si>
    <t>20.02</t>
  </si>
  <si>
    <t xml:space="preserve">Promover la generación de ingresos y oportunidad laboral de las personas en condición de discapacidad, familiares y cuidadores, en los municipios. </t>
  </si>
  <si>
    <t>Número de iniciativas empresariales fortalecidas.</t>
  </si>
  <si>
    <t>APOYO A PROYECTOS DE EMPRENDIMIENTO EMPRESARIAL  PRODUCTIVOS Y ASOCIATIVOS PARA PERSONAS EN CONDICION DE DISCAPACIDAD Y SU RED DE CUIDADO  EN EL DEPARTAMENTO DE ARAUCA.</t>
  </si>
  <si>
    <t>Mejorar el nivel de ingresos de personas con discapacidad en el departamento de Arauca</t>
  </si>
  <si>
    <t>IMPLEMENTAR DOS (02) ACCIONES DE APOYO A PROYECTOS DE EMPRENDIMIENTO EMPRESARIAL  PRODUCTIVOS Y ASOCIATIVOS PARA PERSONAS EN CONDICION DE DISCAPACIDAD Y SU RED DE CUIDADO  EN EL DEPARTAMENTO DE ARAUCA</t>
  </si>
  <si>
    <t>1. CURSO EN MANICURE Y PEDICURE. 2. CURSO DE BELLEZA EN CORTE, CEPILLADO Y PLANCHADO DEL CABELLO</t>
  </si>
  <si>
    <t>ACCIONES DE INICIATIVAS EMPRESARIALES FORTALECIDAS.</t>
  </si>
  <si>
    <t>8.5</t>
  </si>
  <si>
    <t>Numero de Alianzas interinstitucionales con bolsas de empleo autorizadas para inclusión laboral de la población</t>
  </si>
  <si>
    <t>Secretaría de Desarrollo Social. Secretaría de Planeación</t>
  </si>
  <si>
    <t>Número de personas con discapacidad con formación para el trabajo  o inclusión  laboral.</t>
  </si>
  <si>
    <t>Secretaría de Desarrollo Social, Secretaría de Educación.</t>
  </si>
  <si>
    <t>20.03</t>
  </si>
  <si>
    <t>Mejora la atención integral a las personas con discapacidad, para mejorar la calidad de vida.</t>
  </si>
  <si>
    <t>Número de jóvenes discapacitados que participan en programas de recreación y deporte y aprovechamiento del tiempo libre.</t>
  </si>
  <si>
    <t>FORTALECIMIENTO DE LA ATENCIÓN INTEGRAL A LAS PERSONAS CON DISCAPACIDAD EN EL DEPARTAMENTO DE ARAUCA</t>
  </si>
  <si>
    <t>Brindar  a las personas en condición de discapacidad, sus familias, cuidadores y cuidadoras, actividades orientadas  a garantizar el uso del derecho a la recreación, al descanso, a la diversión, formación laboral para fortalecer los procesos  funcionales, de integración familiar y comunitaria, fundamentados en el reconocimiento de sus habilidades, capacidades, oportunidades y destrezas.</t>
  </si>
  <si>
    <t>100 JOVENES ATENDIDOS A TRAVÉS DE PROYECTOS DE FORTALECIMIENTO DE LA ATENCIÓN INTEGRAL A LAS PERSONAS CON DISCAPACIDAD EN EL DEPARTAMENTO DE ARAUCA</t>
  </si>
  <si>
    <t>ENCUENTRO LUDICO RECREATIVO "ACTIVACION SIN LIMITES"</t>
  </si>
  <si>
    <t>ACCIONES DE FORTALECIMIENTO A LA ATENCION INTEGRAL DE LAS PERSONAS CON DISCAPACIDAD FORTALECIDAS.</t>
  </si>
  <si>
    <t>Secretaría de Desarrollo Social, Instituto de Deportes.</t>
  </si>
  <si>
    <t>20.04</t>
  </si>
  <si>
    <t>Fortalecer a las personas con discapacidad y cuidadores en liderazgo activo, organización y asociatividad, en el territorio.</t>
  </si>
  <si>
    <t>Número de organizaciones, asociaciones  o instancias fortalecidas.</t>
  </si>
  <si>
    <t>20.05</t>
  </si>
  <si>
    <t>Implementar estrategias que garanticen las condiciones mínimas de accesibilidad, habitabilidad y movilidad de las personas con discapacidad.</t>
  </si>
  <si>
    <t>Número de personas con discapacidad que se focalizan y priorizan con cupos para el acceso a vivienda digna.</t>
  </si>
  <si>
    <t>1.2</t>
  </si>
  <si>
    <t>Secretaría de Desarrollo Social y Secretaría de Planeación.</t>
  </si>
  <si>
    <t>Número de personas sensibilizadas en prevención de  incidentes y accidentes de transito y respeto a la movilidad de la persona con discapacidad.</t>
  </si>
  <si>
    <t>3.6</t>
  </si>
  <si>
    <t>Secretaría de Desarrollo Social, Instituto de Tránsito y Transporte.</t>
  </si>
  <si>
    <t>20.06</t>
  </si>
  <si>
    <t>Fomentar valores en la comunidad araucana, que propicien el respeto y la no discriminación a la población con discapacidad.</t>
  </si>
  <si>
    <t>Número personas formadas sensibilizadas.</t>
  </si>
  <si>
    <t>1.3</t>
  </si>
  <si>
    <t>Número de acciones para el reconocimiento de la discapacidad</t>
  </si>
  <si>
    <t>Número de personas formadas en lengua de señas</t>
  </si>
  <si>
    <t>20.07</t>
  </si>
  <si>
    <t xml:space="preserve">Generar cooperación y articulación institucional para garantizar el derecho a la educación de la población en condición de discapacidad en los municipios. </t>
  </si>
  <si>
    <t>Número de personas  en condición de discapaciadad que acceden  a la educación técnica, tecnológica y superior.</t>
  </si>
  <si>
    <t>4.5</t>
  </si>
  <si>
    <t>Implementar las acciones de la política pública de la Persona mayor en los municipios del departamento de Arauca.</t>
  </si>
  <si>
    <t>Número de personas mayores beneficiadas por la implementación de la política pública de la persona mayor.</t>
  </si>
  <si>
    <t>Persona mayor.</t>
  </si>
  <si>
    <t>Promover estrategias para la atención, asistencia integral y protección de las personas mayores  de los municipios garantizando la inclusión y el bienestar social de la población.</t>
  </si>
  <si>
    <t>21.01</t>
  </si>
  <si>
    <t>Implementar la política pública como herramienta de planeación que garantice la atención y protección de la persona mayor en el Departamento.</t>
  </si>
  <si>
    <t>Porcentaje de la politica pública  implementada.</t>
  </si>
  <si>
    <t>Secretraría de Desarrollo Social, Secretaría de Planeación.</t>
  </si>
  <si>
    <t>21.02</t>
  </si>
  <si>
    <t>Crear espacios saludables para la prestación de servicios sociales, culturales, nutricionales y recreativos a las personas mayores en el Departamento.</t>
  </si>
  <si>
    <t>Número de centros de bienestar construidos, mejorados, adecuados y dotados.</t>
  </si>
  <si>
    <t>CONSTRUCCIÓN SEGUNDA FASE DEL CENTRO DE VIDA PARA PERSONAS MAYORES EN EL CENTRO POBLADO DE CARANAL DEL MUNICIPIO DE FORTUL, DEPARTAMENTO DE ARAUCA</t>
  </si>
  <si>
    <t>IMPLEMENTAR UNA (01) ACCION A TRAVÉS DE CONSTRUCCIÓN SEGUNDA FASE DEL CENTRO DE VIDA PARA PERSONAS MAYORES EN EL CENTRO POBLADO DE CARANAL DEL MUNICIPIO DE FORTUL, DEPARTAMENTO DE ARAUCA</t>
  </si>
  <si>
    <t>Construcción de la segunda fase del Centro de Vida para el Anciano en Nuevo Caranal – Fortul</t>
  </si>
  <si>
    <t>ACCIONES DE CONSTRUCCION A LOS CENTROS DE BIENESTAR DEL ADULTO MAYOR</t>
  </si>
  <si>
    <t>LUZ MARY GUTIERREZ A.</t>
  </si>
  <si>
    <t>DESAHORRO FAEP (LEY 1530 DE 2012)</t>
  </si>
  <si>
    <t>Secretraría de Desarrollo Social.</t>
  </si>
  <si>
    <t>Número de centros vida fortalecidos</t>
  </si>
  <si>
    <t>21.03</t>
  </si>
  <si>
    <t>Generar estrategias de bienestar social para la atención  a las personas mayores de la zonas rural y urbana, con el propósito de garantizar el bienestar, asi como  brindar servicios culturales, recreativos y de aprovechamiento del tiempo libre.</t>
  </si>
  <si>
    <t>Número de personas mayores beneficiarias de programas de hábitos de vida saludable.</t>
  </si>
  <si>
    <t>Secretraría de Desarrollo Social, Instituto de Deportes.</t>
  </si>
  <si>
    <t>Número de personas mayores participantes en iniciativas de generación de ingresos.</t>
  </si>
  <si>
    <t>1.4</t>
  </si>
  <si>
    <t>Número de personas mayores participantes de las actividades de recreación, cultura, deporte,  y actividades lúdicas, en los centros de bienestar en cada municipio.</t>
  </si>
  <si>
    <t>Número de personas mayores beneficiadas de programas de orientación psicosocial.</t>
  </si>
  <si>
    <t>21.04</t>
  </si>
  <si>
    <t>Promover el acceso a la vivienda digna y condicición de habitabilidad a las personas mayores del departamento.</t>
  </si>
  <si>
    <t>Número de personas  mayores que se focalizan y priorizan con cupos  en los programas de vivienda.</t>
  </si>
  <si>
    <t>21.05</t>
  </si>
  <si>
    <t>Complementar la seguridad alimentaria y nutricional a las personas mayores, priorizados por los Centros de Vida del Anciano (C.V.A.) de los municipios.</t>
  </si>
  <si>
    <t>Número de personas mayores atendidas en programas nutricionales, disponibilidad de alimentos  y seguridad alimentaria en la zona urbana y rural.</t>
  </si>
  <si>
    <t>Apoyo a la Seguridad Alimentaria,  nutricional  y atención integral de las personas mayores priorizados por los centros  vida  del Departamento de Arauca</t>
  </si>
  <si>
    <t>MEJORAR LAS CONDICIONES DE NUTRICIÓN DE LOS ADULTOS MAYORES EN LOS CENTROS VIDA PARA EL ANCIANO  DEL DEPARTAMENTO DE ARAUCA.</t>
  </si>
  <si>
    <t>1220 ADULTOS MAYORES ATENDIDOS A TRAVÉS DE entrega de paquetes nutricionales y 800 adultos mayores con Apoyo a la Seguridad Alimentaria,  nutricional  (almuerzos) y atención integral de las personas mayores priorizados por los centros  vida  del Departamento de Arauca</t>
  </si>
  <si>
    <t>1. RACION SERVIDA. 2. PAQUETES NUTRICIONALES</t>
  </si>
  <si>
    <t xml:space="preserve">ACCIONES DE FORTALECIMIENTO A TRAVÉS DEL  APOYO A LA SEGURIDAD ALIMENTARIA,  NUTRICIONAL  Y ATENCION INTEGRAL DE LAS PERSONAS MAYORES </t>
  </si>
  <si>
    <t>17 01 02 07 21 1474</t>
  </si>
  <si>
    <t>1. Superavit Rendimientos Financieros Estampilla Pro-Adulto Mayor.  2. Superavit Estampilla Pro-Adulto Mayor.  3. Estampilla Pro-Adulto Mayor.  4.Rendimientos Financieros Estampilla Pro-Adulto Mayor</t>
  </si>
  <si>
    <t>1.$ 38376563,21      2. $826472702,83       3.$510000000, 00    4. 21000000</t>
  </si>
  <si>
    <t>8. GRUPOS ÉTNICOS.</t>
  </si>
  <si>
    <r>
      <rPr>
        <b/>
        <sz val="12"/>
        <color indexed="8"/>
        <rFont val="Tahoma"/>
        <family val="2"/>
      </rPr>
      <t>Objetivo 1:</t>
    </r>
    <r>
      <rPr>
        <sz val="12"/>
        <color indexed="8"/>
        <rFont val="Tahoma"/>
        <family val="2"/>
      </rPr>
      <t xml:space="preserve"> Terminar con la pobreza en todas sus formas en todas partes.
</t>
    </r>
    <r>
      <rPr>
        <b/>
        <sz val="12"/>
        <color indexed="8"/>
        <rFont val="Tahoma"/>
        <family val="2"/>
      </rPr>
      <t>Objetivo 2:</t>
    </r>
    <r>
      <rPr>
        <sz val="12"/>
        <color indexed="8"/>
        <rFont val="Tahoma"/>
        <family val="2"/>
      </rPr>
      <t xml:space="preserve"> Erradicar el hambre, alcanzar la seguridad alimentaria y mejorar la nutrición, y promover la agricultura sostenible 
</t>
    </r>
    <r>
      <rPr>
        <b/>
        <sz val="12"/>
        <color indexed="8"/>
        <rFont val="Tahoma"/>
        <family val="2"/>
      </rPr>
      <t>Objetivo 3:</t>
    </r>
    <r>
      <rPr>
        <sz val="12"/>
        <color indexed="8"/>
        <rFont val="Tahoma"/>
        <family val="2"/>
      </rPr>
      <t xml:space="preserve"> Asegurar vidas sanas y promover el bienestar para todos en  todas las edades.
</t>
    </r>
    <r>
      <rPr>
        <b/>
        <sz val="12"/>
        <color indexed="8"/>
        <rFont val="Tahoma"/>
        <family val="2"/>
      </rPr>
      <t>Objetivo 4:</t>
    </r>
    <r>
      <rPr>
        <sz val="12"/>
        <color indexed="8"/>
        <rFont val="Tahoma"/>
        <family val="2"/>
      </rPr>
      <t xml:space="preserve"> Asegurar una educación inclusiva, de calidad y equitativa y promover oportunidades de aprendizaje permanente para todos.
</t>
    </r>
    <r>
      <rPr>
        <b/>
        <sz val="12"/>
        <color indexed="8"/>
        <rFont val="Tahoma"/>
        <family val="2"/>
      </rPr>
      <t>Objetivo 5:</t>
    </r>
    <r>
      <rPr>
        <sz val="12"/>
        <color indexed="8"/>
        <rFont val="Tahoma"/>
        <family val="2"/>
      </rPr>
      <t xml:space="preserve"> Lograr la igualdad de género y empoderar a todas las mujeres y las niñas.
</t>
    </r>
    <r>
      <rPr>
        <b/>
        <sz val="12"/>
        <color indexed="8"/>
        <rFont val="Tahoma"/>
        <family val="2"/>
      </rPr>
      <t>Objetivo 6:</t>
    </r>
    <r>
      <rPr>
        <sz val="12"/>
        <color indexed="8"/>
        <rFont val="Tahoma"/>
        <family val="2"/>
      </rPr>
      <t xml:space="preserve"> Asegurar la disponiblidad y el manejo sostenible del agua y el saneamiento para todos.
</t>
    </r>
    <r>
      <rPr>
        <b/>
        <sz val="12"/>
        <color indexed="8"/>
        <rFont val="Tahoma"/>
        <family val="2"/>
      </rPr>
      <t>Objetivo 7:</t>
    </r>
    <r>
      <rPr>
        <sz val="12"/>
        <color indexed="8"/>
        <rFont val="Tahoma"/>
        <family val="2"/>
      </rPr>
      <t xml:space="preserve"> Garantizar el acceso a energías asequibles, confiables, sostenibles y modernas para todos .
</t>
    </r>
    <r>
      <rPr>
        <b/>
        <sz val="12"/>
        <color indexed="8"/>
        <rFont val="Tahoma"/>
        <family val="2"/>
      </rPr>
      <t>Objetivo 8:</t>
    </r>
    <r>
      <rPr>
        <sz val="12"/>
        <color indexed="8"/>
        <rFont val="Tahoma"/>
        <family val="2"/>
      </rPr>
      <t xml:space="preserve"> Promover el crecimiento económico sostenido, inclusivo y sostenible, el empleo pleno y productivo y el trabajo decente para todos.
</t>
    </r>
    <r>
      <rPr>
        <b/>
        <sz val="12"/>
        <color indexed="8"/>
        <rFont val="Tahoma"/>
        <family val="2"/>
      </rPr>
      <t>Objetivo 10:</t>
    </r>
    <r>
      <rPr>
        <sz val="12"/>
        <color indexed="8"/>
        <rFont val="Tahoma"/>
        <family val="2"/>
      </rPr>
      <t xml:space="preserve"> Reducir la desigualdad dentro y entre los países.
</t>
    </r>
    <r>
      <rPr>
        <b/>
        <sz val="12"/>
        <color indexed="8"/>
        <rFont val="Tahoma"/>
        <family val="2"/>
      </rPr>
      <t>Objetivo 11:</t>
    </r>
    <r>
      <rPr>
        <sz val="12"/>
        <color indexed="8"/>
        <rFont val="Tahoma"/>
        <family val="2"/>
      </rPr>
      <t xml:space="preserve">  Hacer que las ciudades y asentamientos humanos sean inclusivos, seguiros, resilientes y sostenibles.
</t>
    </r>
    <r>
      <rPr>
        <b/>
        <sz val="12"/>
        <color indexed="8"/>
        <rFont val="Tahoma"/>
        <family val="2"/>
      </rPr>
      <t>Objetivo 16:</t>
    </r>
    <r>
      <rPr>
        <sz val="12"/>
        <color indexed="8"/>
        <rFont val="Tahoma"/>
        <family val="2"/>
      </rPr>
      <t xml:space="preserve"> Promover sociedades pacíficas e inclusivas para el desarrollo sostenible, proveer acceso a la justicia para todos y construir instituciones efectivas, responsables e inclusivas en todos los niveles.</t>
    </r>
  </si>
  <si>
    <t>Implementar acciones de gestión social que conlleven al goce efectivo de derechos de los pueblos indígenas y la población Afrodescendiente del departamento de Arauca, en el marco de su autonomía, identidad  y diversidad cultural.</t>
  </si>
  <si>
    <t>Avanzar en la implementación de acciones estratégicas que permitan a la población Afrodescendiente el goce efectivo de los derechos sociales, económicos, políticos y culturales.</t>
  </si>
  <si>
    <t>Número de personas de la población Afrodescendiente con goce efectivo de los derechos sociales, económicos, políticos y culturales, atendidos.</t>
  </si>
  <si>
    <t>Afrodescendientes</t>
  </si>
  <si>
    <t>Desarrollar capacidades en la población Afrodescendiente, que permita ampliar las oportunidades en materia de desarrollo humano con enfoque diferencial en el marco de la interculturalidad.</t>
  </si>
  <si>
    <t>22.01</t>
  </si>
  <si>
    <t>Desarrollar estrategias de promoción para que familias Afrodescendientes gocen  del derecho a la vivienda  sostenible y sustentable, en condiciones de calidad y dignidad.</t>
  </si>
  <si>
    <t>Número de familias priorizadas para el acceso a  vivienda digna en los programas de la entidad.</t>
  </si>
  <si>
    <t>Atención  a grupos vulnerables-Promoción social A.14</t>
  </si>
  <si>
    <t>11.1
7.1</t>
  </si>
  <si>
    <t>Secretaría de Desarrollo Social  y Secretaría de Planeación</t>
  </si>
  <si>
    <t>Número de viviendas urbanas y rurales de familias Afrodescendientes con sistemas de energía  construidos.</t>
  </si>
  <si>
    <t>PLANEACIÓN, VIVIENDA</t>
  </si>
  <si>
    <t>Atención  a grupos vulnerables-Promoción social A.15</t>
  </si>
  <si>
    <t>Secretaría de Infraestructura Física, Empresa de Energía Eléctrica de Arauca ENELAR E.S.P</t>
  </si>
  <si>
    <t>22.02</t>
  </si>
  <si>
    <t>Fortalecer y empoderar socio-políticamente a las comunidades y organizaciones de base de la población Afrodescendiente.</t>
  </si>
  <si>
    <t>Actualización y adopción del Plan de Vida o Etnodesarrollo de la población Afrodescendiente.</t>
  </si>
  <si>
    <t>Atención  a grupos vulnerables-Promoción social A.16</t>
  </si>
  <si>
    <t>Número de mujeres Afrodescendientes con formación en liderazgo y emprendimiento activo.</t>
  </si>
  <si>
    <t>FORTALECIMIENTO ORGANIZACIONAL Y CULTURAL DE LA POBLACIÓN AFRODESCENDIENTE DEL DEPARTAMENTO DE ARAUCA</t>
  </si>
  <si>
    <t>Incrementar la participación de las comunidades como garantía del ejercicio de los derechos sociales, económicos, políticos y culturales, focalizando el desarrollo de políticas
públicas de manera intersectorial, ampliando oportunidades, opciones, y
posibilidades de escoger, así como ampliación del rango de alternativas
que se le presentan a quien escoge.</t>
  </si>
  <si>
    <t>25</t>
  </si>
  <si>
    <t>EMPODERAMIENTO  COMUNITARIO -RESCATE CULTURAL</t>
  </si>
  <si>
    <t xml:space="preserve">JOSE  CORREA </t>
  </si>
  <si>
    <t>RendlnÉento 5 Ehardmoa FAEP</t>
  </si>
  <si>
    <t>Número de personas Afrodescendientes que acceden a programas de fortalecimiento organizacional, social y comunitario.</t>
  </si>
  <si>
    <t>Incrementar la participación de las
comunidades como garantía del
ejercicio de los derechos sociales,
económicos, políticos y culturales,
focalizando el desarrollo de políticas
públicas de manera intersectorial,
ampliando oportunidades, opciones, y
posibilidades de escoger, así como
ampliación del rango de alternativas
que se le presentan a quien
escoge.</t>
  </si>
  <si>
    <t>150</t>
  </si>
  <si>
    <t>Atención  a grupos vulnerables-Promoción social A.17</t>
  </si>
  <si>
    <t xml:space="preserve">Número de Consejos Comunitarios y otras formas de organización de la población Afrodescendientes fortalecidos. </t>
  </si>
  <si>
    <t>4</t>
  </si>
  <si>
    <t>Atención  a grupos vulnerables-Promoción social A.18</t>
  </si>
  <si>
    <t>Número de territorios colectivos de los  Consejos Comunitarios  fortalecidos.</t>
  </si>
  <si>
    <t>Atención  a grupos vulnerables-Promoción social A.19</t>
  </si>
  <si>
    <t>22.03</t>
  </si>
  <si>
    <t xml:space="preserve">Promocionar el desarrollo económico y la igualdad en materia de empleo y generación de ingresos  para la población Afrodescendiente del territorio. </t>
  </si>
  <si>
    <t>Número de personas Afrodescendientes con unidades empresariales y productivas establecidas.</t>
  </si>
  <si>
    <t>Implementacion  de  Proyectos  productivos para  el  Fortalecimiento de  los derechos económicos y politicos  de  la  Población Afrodescendiente  del  Departamento de arauca</t>
  </si>
  <si>
    <t>115</t>
  </si>
  <si>
    <t>1. Implementación de unidad de producción piscícola. Implementación de 25 unidadesproductivas de gallinas ponedores. 3. Curso avanzado de gastronom{ia cultura como estategi de generación deingresos. 4. Apoyo a iniciativas juveniles para la formación de los jóvenes afrodescendienes en competencias laborales.</t>
  </si>
  <si>
    <t>17010208221478000   17010208221478069</t>
  </si>
  <si>
    <t>1-Superevil deSeherre (Ley 1530 del 20121 FAEP 2-Rendimientos Financieros FAEP</t>
  </si>
  <si>
    <t>Atención  a grupos vulnerables-Promoción social A.22</t>
  </si>
  <si>
    <t>Secretaría de Desarrollo Social, Secretaría de Desarrollo Agropecuario y Sostenible</t>
  </si>
  <si>
    <t>Número de estrategias para que la población Afrodescendiente acceda a empleos decentes.</t>
  </si>
  <si>
    <t>2-Rendimientos Financieros FAEP</t>
  </si>
  <si>
    <t>Atención  a grupos vulnerables-Promoción social A.23</t>
  </si>
  <si>
    <t>Número de acciones para que la población Afrodescendiente  mejore el  acceso a servicios financieros y crédito para emprendimiento y fortalecimiento empresarial.</t>
  </si>
  <si>
    <t>Atención  a grupos vulnerables-Promoción social A.24</t>
  </si>
  <si>
    <t>Secretaría de Desarrollo Social, IDEAR</t>
  </si>
  <si>
    <t>Número de personas Afrodescendientes capacitadas en competencias laborales o formación para el trabajo.</t>
  </si>
  <si>
    <t>Atención  a grupos vulnerables-Promoción social A.25</t>
  </si>
  <si>
    <t>Secretaría de Desarrollo Social, Secretaría de Educación</t>
  </si>
  <si>
    <t>22.04</t>
  </si>
  <si>
    <t xml:space="preserve">Promover oportunidades de acceso y permanencia en los diferentes niveles de educación a la población Afrodescendiente del departamento de Arauca. </t>
  </si>
  <si>
    <t>Cátedra de estudios afrocolombianos implementada.</t>
  </si>
  <si>
    <t>Atención  a grupos vulnerables-Promoción social A.26</t>
  </si>
  <si>
    <t>Secretaría de Educación</t>
  </si>
  <si>
    <t>Número de personas Afrodescendientes que acceden a programas de Alfabetización y modelos flexibles extraedad priorizando zona rural.</t>
  </si>
  <si>
    <t>Atención  a grupos vulnerables-Promoción social A.27</t>
  </si>
  <si>
    <t>Número de programas de etnoeducación, implementados para la población Afrodescendiente.</t>
  </si>
  <si>
    <t>Atención  a grupos vulnerables-Promoción social A.28</t>
  </si>
  <si>
    <t>Número de jóvenes Afrodescendientes que acceden a la educación técnica, tecnológica  y superior.</t>
  </si>
  <si>
    <t>Atención  a grupos vulnerables-Promoción social A.30</t>
  </si>
  <si>
    <t>22.05</t>
  </si>
  <si>
    <t>Realizar el autoreconocimiento y caracterización de la población Afrodescendiente, como herramienta de planificiación territorial para el desarrollo humano, la no discriminación  y rescate de la identidad cultural.</t>
  </si>
  <si>
    <t>Número de personas Afrodescendientes con acciones de autoreconocimiento y promoviendo la no discriminación racial.</t>
  </si>
  <si>
    <t>celebración del día de la afrocolombianidad como fortalecimiento como expresión y reconocimiento cultural</t>
  </si>
  <si>
    <t>JOS{E CORREA</t>
  </si>
  <si>
    <t>Atención  a grupos vulnerables-Promoción social A.31</t>
  </si>
  <si>
    <t>Número de estrategias de promoción de la declaratoria del decenio internacional Afrodescendiente.</t>
  </si>
  <si>
    <t>Número de personas mayores Afrodescendientes, participando en actividades de rescate de la identidad cultural.</t>
  </si>
  <si>
    <t>Secretaría de Desarrollo Social. Oficina Asesora de Cultura</t>
  </si>
  <si>
    <t>Número de encuentros deportivos, recreativos y lúdicos tradicionales.</t>
  </si>
  <si>
    <t>Secretaría de Desarrollo Social. Instituto de Deportes</t>
  </si>
  <si>
    <t>Desarrollar estrategias para la generación de espacios para la recreación cultural de la población Afrodescendiente.</t>
  </si>
  <si>
    <t>Atención  a grupos vulnerables-Promoción social A.32</t>
  </si>
  <si>
    <t>Secretaría de Desarrollo Social, Oficina Asesora de Cultura</t>
  </si>
  <si>
    <t>Número de personas Afrodescendientes que participan en los encuentros culturales.</t>
  </si>
  <si>
    <t>Atención  a grupos vulnerables-Promoción social A.33</t>
  </si>
  <si>
    <t>Oficina asesora de Cultura, Secretaría de Educación</t>
  </si>
  <si>
    <t>Objetivo 1: Terminar con la pobreza en todas sus formas en todas partes.
Objetivo 2: Erradicar el hambre, alcanzar la seguridad alimentaria y mejorar la nutrición, y promover la agricultura sostenible 
Objetivo 3: Asegurar vidas sanas y promover el bienestar para todos en  todas las edades.
Objetivo 4: Asegurar una educación inclusiva, de calidad y equitativa y promover oportunidades de aprendizaje permanente para todos.
Objetivo 5: Lograr la igualdad de género y empoderar a todas las mujeres y las niñas.
Objetivo 6: Asegurar la disponiblidad y el manejo sostenible del agua y el saneamiento para todos.
Objetivo 7: Garantizar el acceso a energías asequibles, confiables, sostenibles y modernas para todos .
Objetivo 8: Promover el crecimiento económico sostenido, inclusivo y sostenible, el empleo pleno y productivo y el trabajo decente para todos.
Objetivo 10: Reducir la desigualdad dentro y entre los países.
Objetivo 11:  Hacer que las ciudades y asentamientos humanos sean inclusivos, seguiros, resilientes y sostenibles.
Objetivo 16: Promover sociedades pacíficas e inclusivas para el desarrollo sostenible, proveer acceso a la justicia para todos y construir instituciones efectivas, responsables e inclusivas en todos los niveles.</t>
  </si>
  <si>
    <t>Desarrollar acciones que fortalezcan la autonomía, la identidad y la cultura de los pueblos Indígenas, garantizando el goce efectivos de los derechos sociales, económicos, políticos, culturales y ambientales.</t>
  </si>
  <si>
    <t>Número de comunidades indígenas con condiciones de autonomía, identidad y cultura fortalecida, en el marco de la garantía de derechos sociales, económicos, políticos, culturales y ambientales.</t>
  </si>
  <si>
    <t>Indígenas</t>
  </si>
  <si>
    <t>Fortalecer la autonomía e identidad de los pueblos indígenas  Uwa, Makaguan, Betoy, Hitnú, Sikuani, Inga y Kichwa con  enfoque de desarrollo humano en el marco de la interculturalidad.</t>
  </si>
  <si>
    <t>23.01</t>
  </si>
  <si>
    <t>Generar estrategias de habitabilidad para los pueblos indígenas del departamento de Arauca, que sustenten el  territorio, el ambiente y la naturaleza.</t>
  </si>
  <si>
    <t>Número de familias  de los pueblos indígenas que se focalizan y priorizan para la construcción o mejoramiento de la calidad de la vivienda indígena  conservando su cultura, entorno y cosmovisión en el marco del Contrato Plan.</t>
  </si>
  <si>
    <t>Atención  a grupos vulnerables-Promoción social A.35</t>
  </si>
  <si>
    <t xml:space="preserve"> Secretaría de Planeación</t>
  </si>
  <si>
    <t>Número de resguardo, asentamientos y territorios ancestrales  indígenas ampliados, saneados,  legalizados.</t>
  </si>
  <si>
    <t>Atención  a grupos vulnerables-Promoción social A.36</t>
  </si>
  <si>
    <t>Número de familias indígenas que se focalizan y priorizan  con servicio de acueducto o  sistemas de suministros de agua  sostenible.</t>
  </si>
  <si>
    <t xml:space="preserve">Incremento </t>
  </si>
  <si>
    <t>Atención  a grupos vulnerables-Promoción social A.37</t>
  </si>
  <si>
    <t>Secretaría de Infraestructura Física</t>
  </si>
  <si>
    <t>Número de famlias indígenas que se focalizan y priorizan con sistemas de saneamiento básico  construido de acuerdo a la cultura de cada pueblo indígena.</t>
  </si>
  <si>
    <t>Atención  a grupos vulnerables-Promoción social A.38</t>
  </si>
  <si>
    <t>Número de familias indígenas con acceso al servicio de energía eléctrica.</t>
  </si>
  <si>
    <t>Atención  a grupos vulnerables-Promoción social A.39</t>
  </si>
  <si>
    <t>Secretaría de Infraestructura Física, ENELAR</t>
  </si>
  <si>
    <t>23.02</t>
  </si>
  <si>
    <t>Desarrollar estrategias que garanticen  la soberanía alimentaria de cada uno de los pueblos Indígenas presentes en el territorio.</t>
  </si>
  <si>
    <t>Número de comunidades indígenas con sistemas de producción propios, fortalecidos e implementados.</t>
  </si>
  <si>
    <t>FORTALECIMIENTO DE LA AUTONOMIA Y TERRITORIO MEDIANTE ESTRATEGIA DE SISTEMA DE PRODUCCION PROPIO DE LOS PUEBLOS INDIGENAS DEL DEPARTAMENTO DE ARAUCA</t>
  </si>
  <si>
    <t>Fortalecer y establecer los sistemas de producción agropecuaria de las comunidades de Cuiloto II, Macarieros, Puyeros, Cusay La Colorada perteneciente al pueblo Makaguan del municipio de Tame y Fortul y la comunidad Uncasia del pueblo Uwa del municipio de Saravena</t>
  </si>
  <si>
    <t xml:space="preserve"> 2.  FORTALECIMIENTO DE LA SEGURIDAD ALIMENTARIA TRADICIONAL PARA LA PRODUCCIÓN DE ALIMENTOS EN LAS COMUNIDADES INDÍGENAS DE MACARIEROS , CUSAY LA COLORADA, PUYEROS, CUILOTO II  PARA MEJORAR LAS CONDICIONES DE VIDA FAMILIAR.</t>
  </si>
  <si>
    <t>12.-05-2017</t>
  </si>
  <si>
    <t>VERONICA SOLIS FUENTES/EYEGMA YOVELYS CHAVEZ</t>
  </si>
  <si>
    <t>Atención  a grupos vulnerables-Promoción social A.40</t>
  </si>
  <si>
    <t>2.1</t>
  </si>
  <si>
    <t>Secretaría de Desarrollo Social. Secretaría de Desarrollo Agropecuario y Sostenible</t>
  </si>
  <si>
    <t>Número de estrategias de respuesta para atención en seguridad alimentaria y nutricional a los pueblos indígenas, en el marco del Plan Nacional de Seguridad Alimentaria y Nutricional.</t>
  </si>
  <si>
    <t>Fortalecimiento de la autonomia y territorio mediante estrategia de sistema de produccion propio de los pueblos indigenas del Departamento de Arauca</t>
  </si>
  <si>
    <t>1. Fortalecimiento de la seguridad alimentaria tradicional para la prudcción de alimentos en la comunidades indígenas. 2. Socialización. 3.Concertación. 4.Asistencia técnica.</t>
  </si>
  <si>
    <t>Secretaría de Desarrollo Social, Secretaría de Planeación, Unidad Administrativa de Salud de Arauca UAESA, Secretaría de Infraestructura Física y Secretaría de Desarrollo Agropecuario y Sostenible</t>
  </si>
  <si>
    <t>Número de Alianzas Público Privadas (APP), para garantizar la soberanía alimentaria en las comunidades indígenas.</t>
  </si>
  <si>
    <t>Número de acciones desarrolladas para garantizar la accesibilidad y disponibilidad de los alimentos en las comunidades indígenas.</t>
  </si>
  <si>
    <t>1. SOCIALIZACION Y CONCERTACION DE METODOLOGIA DEL TRABAJO  POR COMUNIDAD, 3.ESTABLECIMIENTO DE SISTEMA COMUNITARIO  DE PRODUCCION PECUARIA  PARA MEJORAR LAS CONDICIONES DE VIDA COMUNITARIA, 4.  EQUIPO PROFESIONALES  PARA ASISTENCIA TÉCNICA, 5. EQUIPO DE APOYO DE TRABAJO COMUNITARIIO</t>
  </si>
  <si>
    <t>Número de planes de uso y manejo de recursos alimenticios tradicionales formulados para las  comunidades  indígenas.</t>
  </si>
  <si>
    <t>Atención  a grupos vulnerables-Promoción social A.41</t>
  </si>
  <si>
    <t>Secretaría de Desarrollo Social, Secretaría de Planeación, Unidad Administrativa de Salud de Arauca UAESA  y Secretaría de Desarrollo Agropecuario y Sostenible</t>
  </si>
  <si>
    <t>23.03</t>
  </si>
  <si>
    <t>Fortalecer la gobernabilidad, la autonomía e identidad propia de los pueblos indígenas.</t>
  </si>
  <si>
    <t>Número de pueblos indígenas con fortalecimiento familiar, recuperación de la lengua ancestral y tradiciones socio-culturales.</t>
  </si>
  <si>
    <t xml:space="preserve">Mantenimiento </t>
  </si>
  <si>
    <t>APOYO AL RESTABLECIMIENTO DE DERECHOS A LOS INDIGENAS CON CONSUMO DE SUSTANCIAS PSICOACTIVAS EN EL
DEPARTAMENTO DE ARAUCA</t>
  </si>
  <si>
    <t>Diseño e Implementación de una estrategia de
atención integral a jóvenes y familias Indígenas,
mediante la atención psicosocial, integral en el
Resguardo de Corocito, Matecandela municipio de
Arauca, Y asentamiento Caño Mico municipio de Tame
que propicie el uso productivo del tiempo libre para
mitigar, atender y prevenir el consumo de sustancias
psicoactivas.</t>
  </si>
  <si>
    <t>3</t>
  </si>
  <si>
    <t>Número de indígenas atendidos en programas de prevención y mitigación del consumo problemático de sustancias psicoactivas y alcohol.</t>
  </si>
  <si>
    <t>1- (Fuente de Financiación: Superavit Desahorro Faep (Ley 1530 de 2012)) 2- Reintegros Participación Regalías Petrolífera</t>
  </si>
  <si>
    <t>Atención  a grupos vulnerables-Promoción social A.42</t>
  </si>
  <si>
    <t>Secretaría de Educación, Oficina Asesora de Cultura, Secretaría de Desarrollo Social</t>
  </si>
  <si>
    <t>Número  de comunidades indígenas con sistemas de justicia y gobierno propio fortalecidos.</t>
  </si>
  <si>
    <t>FORTALECIMIENTO  DE LA MESA DEPARTAMENTAL  DE CONCERTACIÓN INDÍGENA EN EL DEPARTAMENTO  DE ARAUCA</t>
  </si>
  <si>
    <t>Promover y garantizar el  escenario de Concertación y consulta previa con los pueblos indígenas que tiene derechos colectivos y milenarios.</t>
  </si>
  <si>
    <t>1. COORDINACIÓN DEL PROYECTO. 2. ENCUENTROS COMUNITARIO DE LOS PUEBLOS PREVIO A LAS SESIONES DE LA MESA DE CONCERTACION, 3. SESIONES DE LA MESA DEPARTAMENTAL DE CONCERTACION INDIGENAS SEGÚN DECRETO 113 DE 20019. 4. ESTRATEGIA IEC SOBRE  CONCERTACION CON PUEBLOS INDIGENAS</t>
  </si>
  <si>
    <t>1. FUENTE DE FINANCIACIÓN: Al Consumo de Cerveza Nacional (Decreto 190/69):  2. I.V.A.</t>
  </si>
  <si>
    <t>1. $.11605000; 2. $22,087,000,00</t>
  </si>
  <si>
    <t>Atención  a grupos vulnerables-Promoción social A.43</t>
  </si>
  <si>
    <t>Número de comunidades indígenas con atención en  casos de violencia intra e interétnicos.</t>
  </si>
  <si>
    <t>MEJORAMIENTO Y ADECUACIÓN DE UNIDADES PRODUCTIVAS FAMILIARES</t>
  </si>
  <si>
    <t>Atención  a grupos vulnerables-Promoción social A.44</t>
  </si>
  <si>
    <t>Secretaría de Desarrollo Social, Unidad Administrativa de Salud de Arauca UAESA</t>
  </si>
  <si>
    <t>Número de mujeres indígenas con formación en liderazgo y emprendimiento activo.</t>
  </si>
  <si>
    <t>APOYO PARA LA ATENCION A MUJERES INDIGENAS CABEZA DE HOGAR Y EN SITUACION DE DESPLAZAMIENTO Y OTROS HECHOS VICTIMIZANTES EN EL DEPARTAMENTO DE ARAUCA</t>
  </si>
  <si>
    <t>Desarrollo acciones de fortalecimiento comunitario  y apoyo a iniciativas propias culturales de las mujeres indigenas sikuani y makaguan del municipio de arauquita</t>
  </si>
  <si>
    <t>1. COORDINACION Y SEGUIMIENTO TECNICO DEL PROYECTO 2. DESARROLLO ACCIONES DE FORTALECIMIENTO COMUNITARIO  Y APOYO A INICIATIVAS PROPIAS CULTURALES DE LAS MUJERES INDIGENAS SIKUANI Y MAKAGUAN DEL MUNICIPIO DE ARAUQUITA</t>
  </si>
  <si>
    <t>1. FUENTE DE FINANCIACIÓN: Desahorro Faep (Ley 1530 de 2012)2. 2. Rendimientos financieros Regalias</t>
  </si>
  <si>
    <t>1. $21396000 2. $.604000</t>
  </si>
  <si>
    <t>Atención  a grupos vulnerables-Promoción social A.45</t>
  </si>
  <si>
    <t>23.04</t>
  </si>
  <si>
    <t>Implementar modelos de atención en salud con la práctica de la medicina tradicional y ocidentental, brindando bienestar social integral a las comunidades indígenas.</t>
  </si>
  <si>
    <t>Número de pueblos indígenas que se benefician con modelos de atención en salud propia e intercultural.</t>
  </si>
  <si>
    <t>Atención  a grupos vulnerables-Promoción social A.46</t>
  </si>
  <si>
    <t xml:space="preserve">5.1
3.3
3.5
</t>
  </si>
  <si>
    <t>Número de  comunidades indígenas con programas de  recuperación de medicina tradicional implementados.</t>
  </si>
  <si>
    <t>Atención  a grupos vulnerables-Promoción social A.47</t>
  </si>
  <si>
    <t>Número de espacios de salud construidos, mejorados, dotados y en operación.</t>
  </si>
  <si>
    <t>Atención  a grupos vulnerables-Promoción social A.48</t>
  </si>
  <si>
    <t>Unidad Administrativa de Salud de Arauca UAESA</t>
  </si>
  <si>
    <t>44</t>
  </si>
  <si>
    <t>COMPONENTE 1:Coordinación general del proceso de adiestramiento so iocultural</t>
  </si>
  <si>
    <t>JOSE  CORREA</t>
  </si>
  <si>
    <t>1- (Fuente de Financiación: Superavit Desahorro Faep (Ley 1530 de 2012)) 2- Reintegros Participación Regalías Petrolíferas</t>
  </si>
  <si>
    <t>1-200000000 2- 48
-
758
'
302,27</t>
  </si>
  <si>
    <t>Atención  a grupos vulnerables-Promoción social A.49</t>
  </si>
  <si>
    <t>Secretaría de Desarrollo Social, Unidad Administrativa de Salud de Arauca UAESA, Instituto de Deportes, Secretaría de Educación</t>
  </si>
  <si>
    <t>Número de comunidades indígenas víctimas con Plan de Reparación Colectiva, formulados e implementados.</t>
  </si>
  <si>
    <t>Atención  a grupos vulnerables-Promoción social A.50</t>
  </si>
  <si>
    <t>Número de acciones de los Planes de Salvaguarda en el territorio indígena, implementados.</t>
  </si>
  <si>
    <t>Atención  a grupos vulnerables-Promoción social A.51</t>
  </si>
  <si>
    <t xml:space="preserve">Número de comunidades indígenas atendidas por la afectación del riesgo físico natural, en articulación Nación-territorio. </t>
  </si>
  <si>
    <t>Atención  a grupos vulnerables-Promoción social A.52</t>
  </si>
  <si>
    <t>Número de niñas, niños y adolescentes indígenas que accedan a programas de restablecimiento de derechos.</t>
  </si>
  <si>
    <t>atención integral a jóvenes y familias Indígenas,
mediante la atención psicosocial, integral en el
Resguardo de Corocito, Matecandela municipio de
Arauca, Y asentamiento Caño Mico municipio de Tame
que propicie el uso productivo del tiempo libre para
mitigar, atender y prevenir el consumo de sustancias
psicoactivas.</t>
  </si>
  <si>
    <t>50</t>
  </si>
  <si>
    <t>COMPONENTE 2 :ATENCION HUMANITARIA NNAyJ en CALLE</t>
  </si>
  <si>
    <t>Atención  a grupos vulnerables-Promoción social A.53</t>
  </si>
  <si>
    <t>Número de mujeres indigenas que acceden a programas de formación artes y oficios.</t>
  </si>
  <si>
    <t>30</t>
  </si>
  <si>
    <t xml:space="preserve"> 2. Rendimientos financieros Regalias</t>
  </si>
  <si>
    <t>2. $.78000000</t>
  </si>
  <si>
    <t>Atención  a grupos vulnerables-Promoción social A.54</t>
  </si>
  <si>
    <t>Número de acciones desarrolladas de prevención de violencia contra la mujer indígena.</t>
  </si>
  <si>
    <t>Atención  a grupos vulnerables-Promoción social A.55</t>
  </si>
  <si>
    <t>Número de personas mayor indígenas que accede a programas de atención integral.</t>
  </si>
  <si>
    <t>DESARROLLO DE ACCIONES PARA LA ATENCION INTEGRAL A LOS INDIGENAS DE LA TERCERA EDAD DEL DEPARTAMENTO DE ARAUCA</t>
  </si>
  <si>
    <t>Desarrollo de acciones para la atención integral a los indígenas de la tercera edad de las comunidades Hitnu y Sikuani del municipio de Arauca, departamento de Arauca</t>
  </si>
  <si>
    <t>1, ATENCION INTEGRAL PARA GARANTIZAR EL BIENESTAR SOCIAL INDIGENA. 2, ATENCIÓN EN SEGURIDAD Y AUTONOMIA  ALIMENTARIA</t>
  </si>
  <si>
    <t>FUENTE DE FINANCIACIÓN: Desahorro Faep (Ley 1530 de 2012)</t>
  </si>
  <si>
    <t>Atención  a grupos vulnerables-Promoción social A.56</t>
  </si>
  <si>
    <t>Número de indígenas participantes en actividades lúdicas tradicionales y de aprovechamiento del tiempo libre.</t>
  </si>
  <si>
    <t>80</t>
  </si>
  <si>
    <t>4: Actividades Ocupacionales Niños,Niñas, Adolescentes y Jovenes mediante dotacion implementos
Deportivos Matecandela- Caño Mico</t>
  </si>
  <si>
    <t>Atención  a grupos vulnerables-Promoción social A.57</t>
  </si>
  <si>
    <t>Secretaría de Desarrollo Social y COLDEPORTES</t>
  </si>
  <si>
    <t>Número de comunidades indígenas fortalecidas en la gestión social, mediante la celebración de Alianzas Público Privados (APP).</t>
  </si>
  <si>
    <t>0.25</t>
  </si>
  <si>
    <t>Atención  a grupos vulnerables-Promoción social A.58</t>
  </si>
  <si>
    <t>Número de indígenas capacitados en emprendimiento, artes u oficios.</t>
  </si>
  <si>
    <t>Atención  a grupos vulnerables-Promoción social A.59</t>
  </si>
  <si>
    <t>23.05</t>
  </si>
  <si>
    <t>Promover la educación propia de los pueblos Indígenas en el Departamento de Arauca.</t>
  </si>
  <si>
    <t>Número de Sedes con programas de educación indigena  implementados.</t>
  </si>
  <si>
    <t>Atención  a grupos vulnerables-Promoción social A.60</t>
  </si>
  <si>
    <t>Número de proyectos educativos comunitarios desarrollados.</t>
  </si>
  <si>
    <t>Número de niños, niñas, adolescentes y jóvenes indígenas que acceden y permanecen en el sistema educativo.</t>
  </si>
  <si>
    <t>Atención  a grupos vulnerables-Promoción social A.61</t>
  </si>
  <si>
    <t>Número de Sedes, construidas, mejoradas, adecuadas o dotadas con material que facilite el proceso pedagógico y productivo</t>
  </si>
  <si>
    <t>Atención  a grupos vulnerables-Promoción social A.62</t>
  </si>
  <si>
    <t xml:space="preserve">Número de infraestructuras construidas para la prestación del servicio de educación inicial para las comunidades indigenas. </t>
  </si>
  <si>
    <t>Atención  a grupos vulnerables-Promoción social A.63</t>
  </si>
  <si>
    <t>Número de jóvenes indigenas que acceden a la  educación técnica, técnológica o superior.</t>
  </si>
  <si>
    <t>Atención  a grupos vulnerables-Promoción social A.64</t>
  </si>
  <si>
    <t>Secretaría Desarrollo Social y Secretaría de Educación</t>
  </si>
  <si>
    <t>5. NIÑEZ, ADOLESCENCIA Y FAMILIA.</t>
  </si>
  <si>
    <r>
      <rPr>
        <b/>
        <sz val="12"/>
        <rFont val="Tahoma"/>
        <family val="2"/>
      </rPr>
      <t>Objetivo 1:</t>
    </r>
    <r>
      <rPr>
        <sz val="12"/>
        <rFont val="Tahoma"/>
        <family val="2"/>
      </rPr>
      <t xml:space="preserve"> Terminar con la pobreza en todas sus formas en todas partes. 
</t>
    </r>
    <r>
      <rPr>
        <b/>
        <sz val="12"/>
        <rFont val="Tahoma"/>
        <family val="2"/>
      </rPr>
      <t>Objetivo 3:</t>
    </r>
    <r>
      <rPr>
        <sz val="12"/>
        <rFont val="Tahoma"/>
        <family val="2"/>
      </rPr>
      <t xml:space="preserve"> Asegurar vidas sanas y promover el bienestar para todos en todas las edades.</t>
    </r>
  </si>
  <si>
    <t>Aumentar las condiciones para la protección, garantía y restablecimiento de los derechos y el desarrollo integral y las realizaciones de niños y niñas desde los enfoques de derechos, poblacional, curso de vida, diferencial y territorial.</t>
  </si>
  <si>
    <t>Garantizar el restablecimiento de derechos a la primera infancia, niños, niñas y adolescentes.</t>
  </si>
  <si>
    <t>Porcentaje de infantes, niñas, niños y adolescentes con restablecimiento de derechos.</t>
  </si>
  <si>
    <t>Por definir</t>
  </si>
  <si>
    <t>Primera Infancia</t>
  </si>
  <si>
    <t>Orientar y gestionar la institucionalidad e intersectorialidad de los servicios de atención integral a la primera infancia y sus realizaciones para asegurar su pleno desarrollo mediante esfuerzos para lograr que el desarrollo integral como marco ético y político sea una realidad en la vida de los niños y de las niñas.</t>
  </si>
  <si>
    <t>13.01</t>
  </si>
  <si>
    <t>Fomentar programas conjuntos entre la registraduría auxiliar y las alcaldías municipales para registrar a todos los niños y niñas de la primera infancia que aún no lo estén.</t>
  </si>
  <si>
    <t>Porcentaje de niños y niñas registrados.</t>
  </si>
  <si>
    <t>Atención a Grupos Vulnerables - Promoción Social A.14</t>
  </si>
  <si>
    <t>1.2
1.3
3.8</t>
  </si>
  <si>
    <t>13.02</t>
  </si>
  <si>
    <t>Implementar programas de atención psicosocial y orientación a las familias para acceder a las rutas integrales de atención.</t>
  </si>
  <si>
    <t>Número de programas implementadas.</t>
  </si>
  <si>
    <t>13.03</t>
  </si>
  <si>
    <t>Realizar acciones para el fomento de la denuncia de abuso, maltrato, explotación, trata de personas, reclutamiento, trabajo infantil, violencia intrafamiliar entre otros que vulneren los derechos de la primera infancia.</t>
  </si>
  <si>
    <t>Número de niños, niñas y personas sensibilizados.</t>
  </si>
  <si>
    <t>13.04</t>
  </si>
  <si>
    <t>Fomentar programas de actualización a los actores y agentes educativos del Sistema Nacional de Bienestar Familiar (ICBF).</t>
  </si>
  <si>
    <t>Número de agentes educativos formados.</t>
  </si>
  <si>
    <t xml:space="preserve">1.2
1.3
3.8
</t>
  </si>
  <si>
    <t>13.05</t>
  </si>
  <si>
    <t>Implementar estrategias de información, educación y comunicación que promueven la expresión de los niños y las niñas de la primera infancia.</t>
  </si>
  <si>
    <t>Número de programas o piezas comunicativas realizadas.</t>
  </si>
  <si>
    <t>13.06</t>
  </si>
  <si>
    <t>Implementar la política pública de primera infancia.</t>
  </si>
  <si>
    <t>Porcentaje de política pública implementada.</t>
  </si>
  <si>
    <t>Secretaría de Desarrollo Social, apoyan todas las Secretarías</t>
  </si>
  <si>
    <t>13.07</t>
  </si>
  <si>
    <t>Apoyar la implementación de la estrategia de atención integral a la primera infancia,
denominada “Estrategia de cero a siempre”.</t>
  </si>
  <si>
    <t>Número de municipios que implementan la estrategia de atención integral a la primera infancia.</t>
  </si>
  <si>
    <t>Infancia</t>
  </si>
  <si>
    <t>Orientar y gestionar la institucionalidad e intersectorialidad de los servicios de atención integral a la infancia y sus realizaciones para asegurar su pleno desarrollo mediante esfuerzos para lograr que el desarrollo integral como marco ético y político sea una realidad en la vida de los niños y las niñas.</t>
  </si>
  <si>
    <t>14.01</t>
  </si>
  <si>
    <t>Implementar la estrategia de erradicación de trabajo infantil.</t>
  </si>
  <si>
    <t>Número de niños, niñas y adolescentes registrados en Sistema de Información Integrado para la Identificación, Registro y Caracterización del Trabajo Infantil y sus Peores Formas (SIRITI).</t>
  </si>
  <si>
    <t>1.1</t>
  </si>
  <si>
    <t>14.02</t>
  </si>
  <si>
    <t>Difundir  las rutas integrales de atención a niños y niñas para el fomento de la denuncia de vulneración de derechos.</t>
  </si>
  <si>
    <t>Número de niñas, niños y personas informados.</t>
  </si>
  <si>
    <t>Apoyo a la realización de acciones para la protección integral  para la infancia   en el Departamento de Arauca</t>
  </si>
  <si>
    <t>pendiente mercedes</t>
  </si>
  <si>
    <t>Desarrollo de acción para garatziar entornos portectores para los niños y niñas indígenas en el Departamento de Arauca</t>
  </si>
  <si>
    <t>17010205141458000   17010205141458275   17010205141458278</t>
  </si>
  <si>
    <t>Verónica</t>
  </si>
  <si>
    <t>14.03</t>
  </si>
  <si>
    <t>Desarrollar estrategias para la prevención de la violencia intrafamiliar, el maltrato infantil y el abuso sexual de menores y otros flagelos que vulneran los derechos de los niños y niñas.</t>
  </si>
  <si>
    <t>Número de personas, niñas y niños atendidos.</t>
  </si>
  <si>
    <t>14.04</t>
  </si>
  <si>
    <t>Implementar la política pública de niñez en los municipios del Departamento de Arauca.</t>
  </si>
  <si>
    <t>Adolescencia</t>
  </si>
  <si>
    <t>Orientar y gestionar la institucionalidad e intersectorialidad de los servicios de atención integral a la infancia y sus realizaciones para asegurar su pleno desarrollo mediante esfuerzos en lograr que el desarrollo integral como marco ético y político sea una realidad en la vida de los niños y de las niñas.</t>
  </si>
  <si>
    <t>15.01</t>
  </si>
  <si>
    <t>Diseñar, fomentar y articular acciones intersectoriales para reducir los embarazos de adolescentes, consumo de sustancias psicoactivas, trata de personas, Estrategia Nacional de Prevención de la Explotación Social y Comercial de Niños, Niñas y Adolescentes (ESCNNA) entre otros flagelos.</t>
  </si>
  <si>
    <t>Número de acciones implementadas en prevención de embarazo en adolescentes.</t>
  </si>
  <si>
    <t>Fortalecimiento de las estrategias de protección y prevención de la garantía de derechos de la adolescencia en el  Departamento de Arauca</t>
  </si>
  <si>
    <t>Fortalecer estrategias de protección y prevención de la garantía de derechos de la adolescencia en el  Departamento de Arauca</t>
  </si>
  <si>
    <t>1. Desarrollo de potencialiadades para la vida. 2. Acciones de información, educacion y comunicació. 3. Realiación de estrategia de comunicación.</t>
  </si>
  <si>
    <t>Nelsy Gelvez</t>
  </si>
  <si>
    <t>3.7</t>
  </si>
  <si>
    <t>Secretaría de Desarrollo Social y Unidad Administrativa Especial de Salud</t>
  </si>
  <si>
    <t>Número de acciones implementadas en prevención de consumo de sustancias psicoactivas.</t>
  </si>
  <si>
    <t>3.5</t>
  </si>
  <si>
    <t>Número de acciones implementadas en prevención del abuso, maltrato, explotación sexual y otros flagelos que afectan a la adolescencia.</t>
  </si>
  <si>
    <t>15.02</t>
  </si>
  <si>
    <t>Implementar y fortalecer acciones de prevención de violencia en entornos familiares, escolares, comunitarios y atención del impacto de las diferentes formas de violencia sobre la salud mental, que contemple el enfoque de derechos, enfoque diferencial,  psicosocial, territorial y curso de vida.</t>
  </si>
  <si>
    <t>Número de acciones de prevención implementadas y fortalecidas.</t>
  </si>
  <si>
    <t>Fortalecimiento y bienestar familiar</t>
  </si>
  <si>
    <t>Fortalecer las dinámicas familiares y transformar los ambientes donde transcurre la vida de las niñas y niños, con el propósito de favorecer su desarrollo integral desde un enfoque diferencial de derechos, siendo la familia el nexo más importante en el individuo y la sociedad.</t>
  </si>
  <si>
    <t>16.01</t>
  </si>
  <si>
    <t>Apoyar el cumplimiento de los logros contemplados en las cinco dimensiones familiares de la estrategia red unidos.</t>
  </si>
  <si>
    <t>Número de familias que alcanzan logros de la Red Unidos.</t>
  </si>
  <si>
    <t>Secretaría de Desarrollo Social y Secretaría de Planeación</t>
  </si>
  <si>
    <t>16.02</t>
  </si>
  <si>
    <t>Desarrollar estrategias de articulación para la implementación de la política pública de Familia.</t>
  </si>
  <si>
    <t>Porcentaje de la política pública implementada.</t>
  </si>
  <si>
    <t>16.03</t>
  </si>
  <si>
    <t>Focalizar la atención en pobreza extrema en al menos el 30% de los cupos de los programas y proyectos sociales ofrecidos por el Departamento.</t>
  </si>
  <si>
    <t>Porcentaje de los cupos focalizados.</t>
  </si>
  <si>
    <t>Todas las unidades ejecutoras</t>
  </si>
  <si>
    <t>16.04</t>
  </si>
  <si>
    <t>Fortalecer en el núcleo familiar valores que impacten en la disminución,  incidencia y prevalencia de la reintegración y descomposición familiar que aporta a la vulnerabilidad de la familia.</t>
  </si>
  <si>
    <t>Número de familias atendidas.</t>
  </si>
  <si>
    <t xml:space="preserve">TOTAL INVERSION </t>
  </si>
  <si>
    <t>9. VÍCTIMAS.</t>
  </si>
  <si>
    <r>
      <t xml:space="preserve">Objetivo 10: </t>
    </r>
    <r>
      <rPr>
        <sz val="12"/>
        <color indexed="8"/>
        <rFont val="Tahoma"/>
        <family val="2"/>
      </rPr>
      <t>Reducir la desigualdad dentro y entre los países.</t>
    </r>
  </si>
  <si>
    <t xml:space="preserve">Implementación efectiva, articulada y coordinada de la política de víctimas y restitución de tierras para mejorar la calidad de vida y superación de condiciones de vulnerabilidad de las víctimas del Departamento de Arauca. </t>
  </si>
  <si>
    <t>09.01</t>
  </si>
  <si>
    <t>Adoptar e implementar la política pública de víctimas.</t>
  </si>
  <si>
    <t xml:space="preserve">Número de acciones del Plan de Acción Territorial implementadas. </t>
  </si>
  <si>
    <t>Prevención y  protección para  las víctimas.</t>
  </si>
  <si>
    <t xml:space="preserve">Implementar la política de víctimas y restitución de tierras con enfoque diferencial, garantizando el goce de derechos y  una articulación efectiva para el desarrollo económico y social en la construcción de paz del departamento de Arauca. </t>
  </si>
  <si>
    <t>24.01</t>
  </si>
  <si>
    <t>Ajustar e implementar el Plan de Acción Territorial para la prevención y protección a las víctimas.</t>
  </si>
  <si>
    <t>Plan de Acción Territorial ajustado.</t>
  </si>
  <si>
    <t>Atención a grupos vulnerables - promoción social A.14</t>
  </si>
  <si>
    <t>10.2
10.3</t>
  </si>
  <si>
    <t>Secretaria de Desarrollo Social</t>
  </si>
  <si>
    <t>Número de intervenciones realizadas del Plan de Acción Territorial.</t>
  </si>
  <si>
    <t>IMPLEMENTACION DE ACCIONES DE LOS DIFERENTES COMPONENTES DEL PLAN DE ACCION TERRITORIAL PARA LA PREVENCION, ASISTENCIA , ATENCION Y REPARACION INTEGRAL A LAS VICTIMAS DEL DEPARTAMENTO DE ARAUCA</t>
  </si>
  <si>
    <t>Desarrollar de estrategias de garantías de no repetición  para la prevención, asistencia, atención y reparación integral a las víctimas del departamento de Arauca</t>
  </si>
  <si>
    <t>mejorar la calidad de vida de las familias victimas, implementando medidas de reparacion. 13 intevervenciones.</t>
  </si>
  <si>
    <t>COMPONENTE 1 :  DESARROLLO DE ACCIONES DEL PAT DESDE EL COMPONENTE DE REPARACION INTEGRAL : ADQUISICION Y ADJUDICACION TIERRAS PARA EL DESARROLLO DE  PROYECTOS PRODUCTIVOS COLECTIVOS.                                                                                                COMPONENTE 2 : DESARROLLO DE ACCIONES DEL PAT DESDE EL COMPONENTE DE ASISTENCIA Y ATENCION: ASISTENCIA TECNICA MEDIANTE DEMOSTRACION DE METODO PARA EL ESTABLECIMIENTO DE CINCUENTA (50) UNIDADES DE PRODUCCION PISCICOLA PARA LA SEGURIDAD ALIMENTARIA Y AUTOCONSUMO DE LAS VICTIMAS</t>
  </si>
  <si>
    <t>Mercedes Leon H.</t>
  </si>
  <si>
    <t>superavit desahorro Faep (Ley 1530/2012)</t>
  </si>
  <si>
    <t xml:space="preserve">Apoyo a los procesos de retornos y reubicaciones a comunidades indigenas en el marco de los autos 382 y sentencia T-091 en el Departamento  de Arauca </t>
  </si>
  <si>
    <t xml:space="preserve">Apoyar a los procesos de retornos y reubicaciones a comunidades indigenas en el marco de los autos 382 y sentencia T-091 en el Departamento  de Arauca </t>
  </si>
  <si>
    <t>5</t>
  </si>
  <si>
    <t>1. Apoyo al proceseo de reubicación de la comunidad indígena culoto marrero, reubicada en el predio los mangos.</t>
  </si>
  <si>
    <t>24.02</t>
  </si>
  <si>
    <t xml:space="preserve">Caracterizar a la población víctima del departamento de Arauca.  </t>
  </si>
  <si>
    <t xml:space="preserve">Número de víctimas caracterizadas. </t>
  </si>
  <si>
    <t xml:space="preserve">APOYO AL PROCESO DE CARACTERIZACION DE LA POBLACION VICTIMA EN EL DEPARTAMENTO DE ARAUCA  </t>
  </si>
  <si>
    <t xml:space="preserve">identificar y focalizar la poblacion victima, que permita evidenciar el estado actual de derechos y su reclamacion </t>
  </si>
  <si>
    <t>caracterizar la poblacion victima del departamento de arauca, asi como fortalecer el ente territorial en materia de atencion.</t>
  </si>
  <si>
    <t xml:space="preserve">COMPONENTE 1 PROFESIONAL DE APOYO AL PROCESO DE CARACTERIZACION                                                                                                               COMPONENTE 2:  DIVLULGACION Y ORGANIZACIÓN DEL PROCESO                 COMPONENTE 3:  TRANSPORTES  </t>
  </si>
  <si>
    <t>$176.949.176,7 Superavit Rendimientos Financieros Regalías</t>
  </si>
  <si>
    <t>24.03</t>
  </si>
  <si>
    <t>Garantizar la participación de las víctimas en los espacios conferidos por la Ley 1448/2011.</t>
  </si>
  <si>
    <t>Número de estrategias implementadas para la garantía de la participación de las víctimas.</t>
  </si>
  <si>
    <t>APOYO Y FORTALECIMIENTO A LA MESA DEPARTAMENTAL DE PARTICIPACION DE VICTIMAS DE ARAUCA</t>
  </si>
  <si>
    <t>Apoyar el funcionamiento de la mesa departamental de participacion de victimas</t>
  </si>
  <si>
    <t>garantizar la representacion, el apoyo al a participacion efectiva a las organizaciones de poblacion desplazada y victimas de la violencia</t>
  </si>
  <si>
    <t>Apoyo a la sesiones de la Mesa Departamental de Victimas: se garantizara lo establecido en el Decreto 860 del 2016  por el "POR MEDIO DEL CUAL SE ADOPTA LA TABLA DE VALORES DE LA GOBERNACION DE ARAUCA PARA EL RECONOCIMIENTO DE APOYO DESTINADOS A GARANTIZAR LA PARTICIPACIÓN EFECTIVA DE LOS MIEMBROS DE LA MESA DEPARTAMENTAL DE PARTICIPACIÓN DE LAS VÍCTIMAS DEL CONFLICTO ARMADO" en donde se estipula reconocer  los tipos de apoyo: 
a) APOYO EN TRANSPORTE
b) APOYO GASTOS POR ASISTENCIA DE PARTICIPACION 
c) APOYO ESTADIA
d) APOYO LOGISTICO</t>
  </si>
  <si>
    <t>24.04</t>
  </si>
  <si>
    <t>Implementar estrategias de prevención, protección del reclutamiento forzado y utilización de niños, niñas y adolescentes (NNA) menores de edad.</t>
  </si>
  <si>
    <t>Número de acciones desarrollas en función al protocolo de prevención del reclutamiento forzado y utilización de niños, niñas y adolescentes (NNA) menores de edad en el Departamento de Arauca.</t>
  </si>
  <si>
    <t>Secretaria de Desarrollo Social y Secretaría de Gobierno y Seguridad Ciudadana</t>
  </si>
  <si>
    <t>09.02</t>
  </si>
  <si>
    <t>Desarrollar el componente de oferta social y económica hacia las víctimas.</t>
  </si>
  <si>
    <t>Número de intervenciones desarrolladas en el componente de oferta social y económica para la población del Departamento con énfasis hacia la víctimas.</t>
  </si>
  <si>
    <t>24.05</t>
  </si>
  <si>
    <t xml:space="preserve">Desarrollar el componente de oferta social y económica para la población del Departamento con énfasis hacia la víctimas (vivienda, salud, educación, agua, saneamiento ambiental). </t>
  </si>
  <si>
    <t>Número de víctimas beneficiadas con oferta social.</t>
  </si>
  <si>
    <t xml:space="preserve">                                                                                                                                                                                                                                                                                                                                                                                                                                                                                                                                                                                                                                                                                                                                                                                                                       </t>
  </si>
  <si>
    <t>Secretaria de Desarrollo Social con apoyo de todas las unidades ejecutoras e Institutos descentralizados</t>
  </si>
  <si>
    <t>Número de niños, niñas, adolescentes y jóvenes (NNAJ) víctimas que acceden y permanecen  a la educación primaria y secundaria.</t>
  </si>
  <si>
    <t>educacion</t>
  </si>
  <si>
    <t>Secretaría de Educación, Secretaria de Desarrollo Social</t>
  </si>
  <si>
    <t>Número de personas víctimas que acceden a programas de alfabetización y modelos flexibles extraedad priorización zona rural.</t>
  </si>
  <si>
    <t>Número de Adolescentes, jóvenes (AJ) víctimas que acceden a la educación técnica, tecnológica o superior.</t>
  </si>
  <si>
    <t>IMPLEMENTACION DE UN PROGRAMA DE FORMACION EN COMPETENCIAS LABORALES Y TECNICAS JOVENES VICTIMAS DEL DEPARTAMENTO DE ARAUCA</t>
  </si>
  <si>
    <t>Garantizar el acceso y la permanencia a la educacion superior a los  jovenes  victimas del departamento de arauca</t>
  </si>
  <si>
    <t>desarrollo de estrategias de acceso y permanencia a la educacion superior a los jovenes victimas del departamento de arauca</t>
  </si>
  <si>
    <t>1. Pago de matricula a jovenes victimas que se encuentren inscritos en  tecnicas y Tecnologicas en  Institutos regionales- centros  tecnicos laborales certificados por la Secretaria de Educacion Departamental.                                        2 .  Apoyo a la permanencia  de los jovenes victimas que se encuentren inscritos en  tecnicas y Tecnologicas en el Servicio Nacional de  Aprendizaje o en  Institutos regionales- centros de tecnicos laborales certificados por la Secretaria de Educacion Departamental, para lograr la culminacion del programa de formacion educativa a traves del apoyo en sostenimiento.</t>
  </si>
  <si>
    <t>Número de personas víctimas formadas para el trabajo o en artes y oficios.</t>
  </si>
  <si>
    <t>DESARROLLO DE MEDIDAS DE REPARACIÓN Y INICIATIVAS  DE PAZ  Y RECONCILIACIÓN EN EL DEPARTAMENTO</t>
  </si>
  <si>
    <t xml:space="preserve">implementacion de estrategias que contribuyan a superar el estado de cosas inconstitucionales que propenda por la paz y la reconciliacion </t>
  </si>
  <si>
    <t>apoyo a las inciaitivas de paz de las victimas</t>
  </si>
  <si>
    <t xml:space="preserve">1. Acompañamiento psicosocial  y de orientacion a las Asociaciones de victimas                                                                                                                                                            2. APOYO A LAS INCIATIVAS COMUNITARIAS  PARA LA PAZ </t>
  </si>
  <si>
    <t xml:space="preserve">Superavit Saldos de Empréstitos                Superavit Desahorro Faep (Ley 1530 de 2012) ($64.366.790)   Rendimientos Financieros Margen de Comercializacion Regalías            </t>
  </si>
  <si>
    <t>$360.000                             $64.366.790                     $20.000.000</t>
  </si>
  <si>
    <t>Número de iniciativas productivas y empresariales apoyados.</t>
  </si>
  <si>
    <t xml:space="preserve"> Apoyo a la generación de ingresos enmarcado en la cadena productiva de las familias victimas urbano rural del Departamento  de Arauca</t>
  </si>
  <si>
    <t>Secretaria de Desarrollo Social, Secretaría de Desarrollo Agropecuario y Sostenible</t>
  </si>
  <si>
    <t>24.06</t>
  </si>
  <si>
    <t>Restablecer de los derechos de las mujeres víctimas del conflicto armado.</t>
  </si>
  <si>
    <t>Número de estrategias desarrolladas para la atención de los casos de violencia sexual en el marco del conflicto.</t>
  </si>
  <si>
    <t>Secretaria de Desarrollo Social, Unidad Administrativa Especial de Salud UAESA</t>
  </si>
  <si>
    <t>24.07</t>
  </si>
  <si>
    <t>Garantizar la atención en salud mental a las víctimas del conflicto armado.</t>
  </si>
  <si>
    <t>Número de personas que reciben  acompañamiento psicosocial en el Departamento.</t>
  </si>
  <si>
    <t>Unidad Administrativa Especial de Salud UAESA, Secretaría de Desarrollo Social</t>
  </si>
  <si>
    <t>24.08</t>
  </si>
  <si>
    <t>Incidir en la política migratoria para la atención a las víctimas retornadas (Ley 1565/2012).</t>
  </si>
  <si>
    <t>Número de estrategias implementadas para la atención de las víctimas del conflicto en zona de frontera.</t>
  </si>
  <si>
    <t>Secretaría de Desarrollo Social y Secretaría de Gobierno y Seguridad Ciudadana</t>
  </si>
  <si>
    <t>09.03</t>
  </si>
  <si>
    <t>Desarrollar los procesos integrales de reparación.</t>
  </si>
  <si>
    <t>Número de procesos integrales desarrollados en el Departamento.</t>
  </si>
  <si>
    <t>Reparación integral a las víctimas</t>
  </si>
  <si>
    <t>Implementar medidas  de Reparación  dirigidas  a dar continuidad y avanzar en los procesos integrales, que buscan la superación de la situación de vulnerabilidad y la garantía plena de los derechos  de las víctimas.</t>
  </si>
  <si>
    <t>25.01</t>
  </si>
  <si>
    <t>Formalizar el acompañamiento institucional a las familias victimas que retornan.</t>
  </si>
  <si>
    <t xml:space="preserve">Número de planes de retornos y reubicación implementados.                                          </t>
  </si>
  <si>
    <t>25.02</t>
  </si>
  <si>
    <t xml:space="preserve">Garantizar el avance en la reubicación de las familias víctimas priorizadas. </t>
  </si>
  <si>
    <t>Número de comunidades acompañados por el protocolo de retornos y reubicaciones.</t>
  </si>
  <si>
    <t>APOYO Y ASISTENCIA PARA   LA REUBICACIÓN  Y ACOMPAÑAMIENTO INTEGRAL A LAS  COMUNIDADES VÍCTIMAS PRIORIZADAS PARA LA REUBICACIÓN EN EL DEPARTAMENTO DE ARAUCA.</t>
  </si>
  <si>
    <t xml:space="preserve">Garantizar los mínimos vitales para la supervivencia de la comunidad indígena Caño mico. </t>
  </si>
  <si>
    <t xml:space="preserve">apoyar los procesos de reubicación en el departamento </t>
  </si>
  <si>
    <t>COMPONENTE 1 : Desarrollo del Principio de Dignidad en 3 minimos vitales para supervivencia de la Comunidad Indígena Caño Mico reubicada en el predio Los Andes.</t>
  </si>
  <si>
    <t>N° familias beneficiadas</t>
  </si>
  <si>
    <t>25.03</t>
  </si>
  <si>
    <t>Implementar medidas de reparación colectiva.</t>
  </si>
  <si>
    <t>Número de obras de infraestructura social y comunitaria implementadas dentro de los Planes de Intervención y Reparación Colectiva (PIRC).</t>
  </si>
  <si>
    <t>Diseño e implementación de un plan de acción para atender las ordenes judiciales en restablecimiento de derechos.</t>
  </si>
  <si>
    <t>25.04</t>
  </si>
  <si>
    <t>Desarrollar soluciones duraderas y auto sostenibles en la reintegración local de manera colectiva para la superación de la situación de vulnerabilidad y la garantía plena de los derechos de las víctimas.</t>
  </si>
  <si>
    <t xml:space="preserve">Número de  acciones  y/o obras de infraestructura social y comunitaria  implementadas  para la integración local de las familias a puertas de superar el estado de vulnerabilidad y goce de derechos. </t>
  </si>
  <si>
    <t xml:space="preserve">Número de Alianzas Publico Privadas (APP) para la integración local de las familias víctimas. </t>
  </si>
  <si>
    <t>10. CULTURA ESENCIA DEL TERRITORIO.</t>
  </si>
  <si>
    <r>
      <rPr>
        <b/>
        <sz val="12"/>
        <rFont val="Tahoma"/>
        <family val="2"/>
      </rPr>
      <t xml:space="preserve">Objetivo 4: </t>
    </r>
    <r>
      <rPr>
        <sz val="12"/>
        <rFont val="Tahoma"/>
        <family val="2"/>
      </rPr>
      <t xml:space="preserve">Asegurar una educacion inclusiva, de calidad y equitativa y promover oportunidades de aprendizaje permante para todos.
</t>
    </r>
    <r>
      <rPr>
        <b/>
        <sz val="12"/>
        <rFont val="Tahoma"/>
        <family val="2"/>
      </rPr>
      <t>Objetivo 11:</t>
    </r>
    <r>
      <rPr>
        <sz val="12"/>
        <rFont val="Tahoma"/>
        <family val="2"/>
      </rPr>
      <t xml:space="preserve"> Hacer que las ciudades y asentamientos humanos sean inclusivos, seguros, resilientes y sostenibles.</t>
    </r>
  </si>
  <si>
    <t xml:space="preserve">Fortalecer  la diversidad cultural como un espacio de participación en la construcción de paz del territorio, de inclusión social para las poblaciones más vulnerables y recuperación de la memoria histórica y patrimonial. </t>
  </si>
  <si>
    <t>10.01</t>
  </si>
  <si>
    <t>Incrementar el número de actores de desarrollo cultural: gestores, formadores y usuarios de los programas y servicios culturales; afianzando en todo el territorio araucano, para la generación de una identidad propia.</t>
  </si>
  <si>
    <t>Número de actores culturales generando identidad.</t>
  </si>
  <si>
    <t xml:space="preserve">Formación y promoción cultural. </t>
  </si>
  <si>
    <t>Fortalecer la cultura de manera integral en todas sus áreas de expesión artística generando  empoderamiento de los actores y gestores culturales para posicionar la imegen como escencia de la región.</t>
  </si>
  <si>
    <t>26.01</t>
  </si>
  <si>
    <t>Aumentar la cobertura de los programas de la red de bibliotecas públicas en la zona rural y urbana de los 7 municipios del departamento.</t>
  </si>
  <si>
    <t>Número de registros de visitas a la red de bibliotecas durante el cuatrienio en los municipios del departamento de Arauca.</t>
  </si>
  <si>
    <t>Adquisición de modulos  para el desarrollo de la lectura y servicios bibliotecarios para la población del Departamento de Arauca</t>
  </si>
  <si>
    <t>Adquisición de un bibliomóvil para llevar la promoción de lectura a los centros poblados y municipios del Departamento de Arauca</t>
  </si>
  <si>
    <t>120000</t>
  </si>
  <si>
    <t>1. Adquisición de bibliomóvil. 2.Implementación y puesta en marcha de un programa de rescate y promoción de lectura e los 7 municipios del Departamento de Arauca</t>
  </si>
  <si>
    <t>Marisol Padilla</t>
  </si>
  <si>
    <t>A.5</t>
  </si>
  <si>
    <t>Cultura. A.5</t>
  </si>
  <si>
    <t>Secretaría de Educacion - Cultura y Turismo.</t>
  </si>
  <si>
    <t>Número de bibliotecarios formados durante el cuatrienio en los municipios del departamento de Arauca.</t>
  </si>
  <si>
    <t>Apoyo a la realizacion del encuentro y formacion de bibliotecarios que integran la Red Departamental de bibliotecas del Departamento de Arauca.</t>
  </si>
  <si>
    <t>Realizar el encuentro de coordinadores de cultura para la actualización y formación en nuevas políticas</t>
  </si>
  <si>
    <t>8</t>
  </si>
  <si>
    <t>Capacitaciones a los bibliotecarios en manejo de las nuevas políticas de rescate y promoción de la lectura en el Departamento de Arauca</t>
  </si>
  <si>
    <t>Número de registros de acceso a programas de promoción de lectura y escritura en la red de bibliotecas durante el cuatrienio, en los municipios del departamento de Arauca.</t>
  </si>
  <si>
    <t>Desarrollo de estrategias de   lectura a niños, niñas, adolescentes con el fin de facilitar y promover la disponibilidad y el acceso a la información  y a la cultura con oportunidad a la población araucana</t>
  </si>
  <si>
    <t>Rescatar y promocionar la lectura y escritura en las bibliotecas públicas del Departamento de Arauca.</t>
  </si>
  <si>
    <t>2400</t>
  </si>
  <si>
    <t>1. Contratación de 19 promotores de lectura distribuidos en los 7 municipios del Departamento de Arauca. 2. Realización de 8 programas de lectura en los municipios. 3. Adquisición de morrales viajeros y cuentos para la promoción de lectura articulado con el plan nacional de bibiotecas leer es mi cuento.</t>
  </si>
  <si>
    <t>Difusión, promoción y desarrollo de la cultura local y universal a través de la lectura en el Departamento de Arauc</t>
  </si>
  <si>
    <t>Promover la asistencia de los niños, niñas, jóvenes y adolescentes a las bibliotecas públicas del Departameno de Arauca, atrav{es de actividades de animación de lectura</t>
  </si>
  <si>
    <t>700</t>
  </si>
  <si>
    <t xml:space="preserve">Actividades acrtísticas y literarias de la cultura loca y universal. </t>
  </si>
  <si>
    <t>Apoyo a la Promocion de programas de lectura de la biblioteca pública en espacios públicos  del municipio de Arauca, Departamento de Arauca</t>
  </si>
  <si>
    <t>Promición de elctura en diferentes zonas del muncipio de Araucas, atraés de colecciones literarias generando identidad con la biblioteca como espacios de encuentro a la literatura.</t>
  </si>
  <si>
    <t>720</t>
  </si>
  <si>
    <t>1. Disposición de 6 promotores de lectura, 2. 48 jornadas de promoción de lectura en diferentes zonas del municipio de Arauca, 3. material de papelería.</t>
  </si>
  <si>
    <t>26.02</t>
  </si>
  <si>
    <t xml:space="preserve">Empoderar el ejercicio misional del Consejo Departamental de Cultura y demás instancias, que contribuyan al desarrollo cultural del territorio. </t>
  </si>
  <si>
    <t>Número de consejeros departamentales y municipales de cultura capacitados.</t>
  </si>
  <si>
    <t>Apoyo a la realizacion de encuentro de Consejeros culturales de los municipios del Departamento de Arauca</t>
  </si>
  <si>
    <t>11.4</t>
  </si>
  <si>
    <t>Número de programas de fortalecimiento al Consejo Departamental de Cultura implementado.</t>
  </si>
  <si>
    <t>26.03</t>
  </si>
  <si>
    <t xml:space="preserve">Implementar estrategias que promocionen la diversidad cultural en las zonas rurales y urbanas del departamento, y a nivel nacional e internacional, a través del formento de las manisfestaciones artisticas, tradiciones y eventos. </t>
  </si>
  <si>
    <t>Número de eventos de promoción cultural e históricos realizados.</t>
  </si>
  <si>
    <t>Difusión y promoción cultural y artística mediante la realización de eventos en los municipios del Departamento de Arauca</t>
  </si>
  <si>
    <t>Realizar las fiesta patronales de los municipios de Tame y San josé de Cravo norte en el Departamento de Arauca</t>
  </si>
  <si>
    <t>1. Promoción de artistas llaneros. 2. Promoción de voces llaneras.</t>
  </si>
  <si>
    <t>Número de eventos y acciones de promoción de la imagen del departamento.</t>
  </si>
  <si>
    <t xml:space="preserve">Apoyo a la difusión, promoción, participación cultural y artística mediante la realización de eventos en los municipios del departamento de Arauca. (promoción cultural e imagen a nivel nacional)   </t>
  </si>
  <si>
    <t>Realizar la promocion de la imagen cultural a nivel nacional e internacional</t>
  </si>
  <si>
    <t xml:space="preserve">1. participacion en la feria de las colonias.     2. Participacion en el evento e¿ yurupari  </t>
  </si>
  <si>
    <t>Número de acciones y eventos realizados para la participación en encuentros de la celebración del Bicentenario de la independencia.</t>
  </si>
  <si>
    <t>Apoyo a la realización de encuentro de la conmemoración del Bicentenario de la Independencia</t>
  </si>
  <si>
    <t>Número de eventos de promoción cultural en las instituciones educativas, realizados.</t>
  </si>
  <si>
    <t>Número de emprendimientos culturales, fortalecidos.</t>
  </si>
  <si>
    <t>Número de iniciativas culturales  y religiosas de construcción de paz en los municipios del Departamento, implementadas.</t>
  </si>
  <si>
    <t>Número de escuelas de formación cultural en las instituciones educativas que realizan eventos culturales, constituidas y fortalecidas.</t>
  </si>
  <si>
    <t>Número de niños, niñas y adolescentes formados en expresiones artísticas y culturales.</t>
  </si>
  <si>
    <t>Secretaría de Educacion - Cultura y Turismo. Secretaría de Desarrollo Social.</t>
  </si>
  <si>
    <t>Número de jóvenes formados en expresiones artísticas y culturales.</t>
  </si>
  <si>
    <t>Número de personas de los grupos étnicos: Indígenas y Afrodescendientes formados en expresiones artísticas y culturales.</t>
  </si>
  <si>
    <t xml:space="preserve">Número de víctimas formados en expresiones artísticas y culturales. </t>
  </si>
  <si>
    <t>Número de  personas de poblaciones prioritarias (mujeres, personas con orientación sexual e identidad de género diversa, personas con discapacidad y personas mayores), participando de actividades culturales.</t>
  </si>
  <si>
    <t>Apoyo a programas culturales a la poblacion con discapacidad en el departamento de Arauca.</t>
  </si>
  <si>
    <t>Realizar  una investigacion con la poblacio con discapacidad auditiva para la identificacion del patrimonio material e inmaterial del municipio de Arauca.</t>
  </si>
  <si>
    <t>1. Capacitacion  e investigacion.     2.  60 estimulos a niños y jovenes con discapacidad auditiva.</t>
  </si>
  <si>
    <t>601011027107 8245          060101102706 1359</t>
  </si>
  <si>
    <t>10.02</t>
  </si>
  <si>
    <t>Bienes patrimoniales reconocidos e identificados por el Ministerio de Cultura.</t>
  </si>
  <si>
    <t>Número de patrimonio tangible e intangible indentificado y aprobado.</t>
  </si>
  <si>
    <t xml:space="preserve">Bienes, servicios culturales y patrimonio histórico. </t>
  </si>
  <si>
    <t>Proporcionar los espacios, infraestructura e implementos culturales para lograr procesos de formación sustentables y sostenibles que fortalezcan el patrimonio tangible e intangilble de la región.</t>
  </si>
  <si>
    <t>27.01</t>
  </si>
  <si>
    <t>Reconocer e identificar el patrimonio tangible e intangible, que contribuya a la afirmación de la diversidad cultural, la memoria colectiva y la construcción de paz en el departamento.</t>
  </si>
  <si>
    <t>Número de actores culturales que lideran los procesos de producción intelectual y cultural, de las tradiciones llaneras.</t>
  </si>
  <si>
    <t>Número de comunidades indígenas con recuperación del patrimonio ancestral en lengua, tradición y memoria.</t>
  </si>
  <si>
    <t>Número de patrimonio tangible e intangible identificado, inventariado y reconocido.</t>
  </si>
  <si>
    <t>Apoyo y fortalecimiento del patrimonio material e inmaterial en el Departamento de Arauca. (Promocion y Difusion de la danza el paloteo: Enseñando nuestra identidad y tradicion cultural Arauca)</t>
  </si>
  <si>
    <t>Realizar un trabajo investigacion de la danza el paloteo en el municipio de Arauca.</t>
  </si>
  <si>
    <t xml:space="preserve">1. Investigacion danza el paloteo                                                                 </t>
  </si>
  <si>
    <t>601011027107 8245</t>
  </si>
  <si>
    <t>Apoyo y fortalecimiento del patrimonio material e inmaterial en el Departamento de Arauca. (Visibilizacion de la negrera coo manifestacion cultural de nuestra identidad arauquiteña: Danza. Canto, musica e historia)</t>
  </si>
  <si>
    <t>Realizar un trabajo investigacion de la negrera  en el municipio de Arauquita.</t>
  </si>
  <si>
    <t xml:space="preserve">1. Investigacion danza la negrera                                                </t>
  </si>
  <si>
    <t>10.03</t>
  </si>
  <si>
    <t>Bienes culturales intervenidos en el departamento, que permiten el acceso a los servicios de los mismos.</t>
  </si>
  <si>
    <t>Númeo de bienes culturales intervenidos.</t>
  </si>
  <si>
    <t>27.02</t>
  </si>
  <si>
    <t>Generar espacios institucionales adecuados, que permitan a los araucanos acceder a los servicios culturales de manera efectiva.</t>
  </si>
  <si>
    <t>Número de escenarios culturales y artísticos construidos, mantenidos y adecuados.</t>
  </si>
  <si>
    <t xml:space="preserve">CONSTRUCCION DEL MONUMENTO CONMEMORACION AL BICENTENARIO EN EL DEPARTAMENTO DE ARAUCA. </t>
  </si>
  <si>
    <t xml:space="preserve">recuperación de la memoria histórica a través de un monumento patrimonial denominado “ARAUCA PUERTA DE LA LIBERTAD Y CAPITAL DE LA NUEVA GRANADA. 1816”. El cual se constituye en un elemento pedagógico para celebrar esta magna declaratoria  de soberanía  con motivo de su Bicentenario, de su proclamación. Una Nación, más que un territorio Geográfico, es un conjunto de personas que la habitan y que tienen necesidades comunes, que tienen una identidad, una raza y una nacionalidad. </t>
  </si>
  <si>
    <t xml:space="preserve">1. CREACION ARTISTICA          2. </t>
  </si>
  <si>
    <t>Número de bibliotecas construidas, mejoradas y adecuadas.</t>
  </si>
  <si>
    <t>Secretaría de Educacion - Cultura y Turismo. Seretaría de Infraestructura Física.</t>
  </si>
  <si>
    <t>Número de bibliotecas de la red pública, y centros integrales de atención a la primera infancia, dotadas.</t>
  </si>
  <si>
    <t>Número de casas de cultura dotadas.</t>
  </si>
  <si>
    <t>Objetivo del Proyecto</t>
  </si>
  <si>
    <t>4. VIVIENDA DIGNA Y PRODUCTIVA.</t>
  </si>
  <si>
    <r>
      <t>Objetivo 11:</t>
    </r>
    <r>
      <rPr>
        <sz val="12"/>
        <rFont val="Tahoma"/>
        <family val="2"/>
      </rPr>
      <t xml:space="preserve"> Hacer que las ciudades y asentamiento humanos sean inclusivos, seguros, resilientes y sostenibles.</t>
    </r>
  </si>
  <si>
    <t>Conseguir  que las ciudades y los asentamientos humanos sean inclusivos, seguros, resilientes y sostenibles reduciendo  el déficit cuantitativo y cualitativo de vivienda y el mejoramiento de los indicadores sociales que permitan disminuir los niveles de pobreza en la población vulnerable, contribuyendo con el desarrollo armónico y sostenible  en el área urbana y rural.</t>
  </si>
  <si>
    <t>Disminuir el deficit de vivienda digna y sostenible en el área urbana, por medio de la cofinanciación de proyectos y la asignación de recursos complementarios.</t>
  </si>
  <si>
    <t>Deficit de vivienda digna   en condiciones habitacionales en el área urbana.</t>
  </si>
  <si>
    <t>Vivienda Urbana</t>
  </si>
  <si>
    <t>Mejorar las condiciones de habitalidad con vivienda y su entorno llevando a cabo intervenciones que permitan disminuir la situación de deficit cuantitativo, mediante programas de acceso a nuevas viviendas y las que impacten situación de deficit cualitativo con programas de mejoramiento de vivienda y conexiones intradomiciliarias.</t>
  </si>
  <si>
    <t>Facilitar el acceso a la vivienda nueva  y mejoramiento de la calidad habitacional con mecanismos de monitoreo, construcción sostenible, gestión para habilitación del suelo para vivienda y gestión de proyectos que garanticen el cumplimiento de normas, criterios de aplicación y cierres financieros.</t>
  </si>
  <si>
    <t>Número de estudios de factibilidad técnicos, económico y financiero para el desarrollo de vivienda de interés social prioritaria con enfoque diferencial.</t>
  </si>
  <si>
    <t>A.7</t>
  </si>
  <si>
    <t>Vivienda A.7</t>
  </si>
  <si>
    <t>11.1</t>
  </si>
  <si>
    <t>Secretaría de Planeación. Secretaría de Infraestructura Física.</t>
  </si>
  <si>
    <t>Hogares beneficiados del subsidio familiar de vivienda  con acompañamiento  y asistencia técnica.</t>
  </si>
  <si>
    <t>Fortalecimiento y Asistencia técnica para la promoción,   gestión y  acceso ala  vivienda digna en el Departamento en el Departamento de Arauca.</t>
  </si>
  <si>
    <t>Verificación de la inversión de los recursos y realizar proceso de convocatoria de vivienda en las modalidades de vivienda nueva, saludable y rural.</t>
  </si>
  <si>
    <t>600</t>
  </si>
  <si>
    <t>Seguimiento y control a los programas de vivienda de interés social prioritario en el Departamento.</t>
  </si>
  <si>
    <t>30/2016/2017</t>
  </si>
  <si>
    <t>MARLENY MANOSALVA CARO</t>
  </si>
  <si>
    <t xml:space="preserve">IVA </t>
  </si>
  <si>
    <t xml:space="preserve">Secretaría de Planeación. </t>
  </si>
  <si>
    <t>IMPUESTO DE REGISTRO Y ANOTACION</t>
  </si>
  <si>
    <t>RENDIMIENTOS FINANCIEROS REGALIAS</t>
  </si>
  <si>
    <t>SUPERAVIT SALDO DE EMPRESTITO</t>
  </si>
  <si>
    <t>SUPERAVIT RENDIMIENTOS FINANCIEROS  CTA. No. 064-011935 DPTO DE ARAUCA - EMPRESTIRO BANCARIO 2013. REGISTRO MINHACIENDA 611515230</t>
  </si>
  <si>
    <t>RENDIMIENTOS FINANCIEROS EXCEDENTES FONPET EN VITRUD DEL DECRETO No. 055/2009, RESOLUCION 304/2014 MINHACIENDA</t>
  </si>
  <si>
    <t>DESAHORRO FAEP (LEY  1530 DE 2012</t>
  </si>
  <si>
    <t>SUPERAVIT IVA</t>
  </si>
  <si>
    <t>11.02</t>
  </si>
  <si>
    <t>Gestión y promoción de vivienda de interés social prioritario con enfoque diferencial.</t>
  </si>
  <si>
    <t>Número de familias beneficiadas con proyectos  cofinanciados en adquisición de vivienda de interés social prioritaria con enfoque diferencial.</t>
  </si>
  <si>
    <t>11.03</t>
  </si>
  <si>
    <t>Reducir el deficit cuantitativo para que  familias  accedan a soluciones de vivienda de interés social prioritaria sostenible  en el área urbana.</t>
  </si>
  <si>
    <t>Número de familias beneficiadas con proyectos de adquisición de vivienda de interés social prioritaria con enfoque diferencial.</t>
  </si>
  <si>
    <t>Número de familias beneficiadas con proyectos de construcción de vivienda de interés social prioritaria en sitio propio o vivienda usada.</t>
  </si>
  <si>
    <t>Construcción de soluciones de  vivienda en la modalidad de Sitio Propio en el área urbana de los Municipios del Departamento de Arauca</t>
  </si>
  <si>
    <t>Atorgar subsidio familiar de vivienda equivalente a la entrega de una vivienda en especie</t>
  </si>
  <si>
    <t>660</t>
  </si>
  <si>
    <t>Construcción de vivienda urbana</t>
  </si>
  <si>
    <t>Hogares beneficiados del subsidio Familiar de vivienda de interés social prioritaria en la modalidad de Construcción en Sitio Propio.</t>
  </si>
  <si>
    <t>1501010411 5432</t>
  </si>
  <si>
    <t>ASIGNACIONES DIRECTASDELA ENTIDAD TERRITORIAL DE LA VIGENCIA 2015-2016</t>
  </si>
  <si>
    <t>Número de predios titulados para el desarrollo de vivienda de interés social prioritaria.</t>
  </si>
  <si>
    <t>Número de predios adquiridos para el desarrollo de vivienda de interés social prioritaria.</t>
  </si>
  <si>
    <t>Secretaría de Planeación.</t>
  </si>
  <si>
    <t>Numero de predios adecuados para el desarrollo de vivienda de interés social prioritaria.</t>
  </si>
  <si>
    <t>Secretaría de planeación. Secretaría de Infraestructura Física.</t>
  </si>
  <si>
    <t>11.04</t>
  </si>
  <si>
    <t>Proporcionar las  condiciones de habitabilidad y ambientes mediante un desarrollo urbano mas eficiente que mejore el entorno de los proyectos de Vivienda de Interés Social Prioritaria. (VISP)</t>
  </si>
  <si>
    <t>Número de urbanizaciones mejoradas de vivienda de interés social prioritaria (VISP).</t>
  </si>
  <si>
    <t>11.1
11.3</t>
  </si>
  <si>
    <t>11.05</t>
  </si>
  <si>
    <t>Reducir el déficit cualitativo para permitir que las familias  accedan a mejoramiento de vivienda de interés social prioritaria en el área urbana.</t>
  </si>
  <si>
    <t>Número de familias beneficiadas con proyectos de mejoramiento de vivienda de interés social prioritaria.</t>
  </si>
  <si>
    <t>Número de familias beneficiadas con proyectos de autoconstrucción para vivienda digna.</t>
  </si>
  <si>
    <t>04.02</t>
  </si>
  <si>
    <t>Disminuir el déficit de vivienda digna y productiva en el área rural de los municipios del Departamento, por medio de la cofinanciación de proyectos y la asignación de recursos complementarios.</t>
  </si>
  <si>
    <t>Deficit de vivienda digna y productiva  en condiciones habitacionales en el área rural.</t>
  </si>
  <si>
    <t>Vivienda Rural</t>
  </si>
  <si>
    <t>Mejorar las condiciones de habitabilidad y el acceso a  vivienda digna y productiva  brindando soluciones de vivienda rural integral con el fin de mejorar las condiciones de vida de la población, con diseños acordes a las necesidades y a las condiciones socio ambientales de los hogares rurales.</t>
  </si>
  <si>
    <t>12.01</t>
  </si>
  <si>
    <t>Facilitar el acceso a la vivienda rural sostenible que garantice el mejoramiento de las condiciones y el cierre de brechas a los productores del campo.</t>
  </si>
  <si>
    <t>Secretaria de planeación. Secretaría de Desarrollo Agropecuario y Sostenible.</t>
  </si>
  <si>
    <t>Hogares beneficiados del subsidio familiar de vivienda con acompañamiento y asistencia técnica.</t>
  </si>
  <si>
    <t>Hogares beneficiados del subsidio familiar de vivienda  con acompañamiento  y asistencia técnica.</t>
  </si>
  <si>
    <t xml:space="preserve">Secretaria de Planeación. </t>
  </si>
  <si>
    <t>12.02</t>
  </si>
  <si>
    <t xml:space="preserve">Proporcionar que las familias  accedan a soluciones de vivienda  de interés social prioritaria y  productiva en el área rural del Departamento. </t>
  </si>
  <si>
    <t>Número de familias beneficiadas con proyectos de construcción de vivienda de interés social prioritaria y productiva, en el área rural con enfoque diferencial.</t>
  </si>
  <si>
    <t>Construcción de vivienda nueva dispersa en el área rural de los Municipios del Departamento de Arauca.</t>
  </si>
  <si>
    <t>672</t>
  </si>
  <si>
    <t>Construcción de vivienda rural</t>
  </si>
  <si>
    <t>Hogares beneficiados del subsidio Familiar de vivienda de interés social prioritaria en la modalidad de vivienda nueva en el área rural</t>
  </si>
  <si>
    <t>1501010412 5431</t>
  </si>
  <si>
    <t>12.03</t>
  </si>
  <si>
    <t>meta de gestión</t>
  </si>
  <si>
    <t>12.04</t>
  </si>
  <si>
    <t xml:space="preserve">Permitir que las familias accedan al mejoramiento de vivienda de interés social prioritaria en el área rural. </t>
  </si>
  <si>
    <t>11 . ARAUCA DEPORTIVA, SANA Y COMPETITIVA.</t>
  </si>
  <si>
    <r>
      <rPr>
        <b/>
        <sz val="12"/>
        <rFont val="Tahoma"/>
        <family val="2"/>
      </rPr>
      <t>Objetivo 3:</t>
    </r>
    <r>
      <rPr>
        <sz val="12"/>
        <rFont val="Tahoma"/>
        <family val="2"/>
      </rPr>
      <t xml:space="preserve"> Asegurar vidas sanas y promover el bienestar para todos en todas las edades.
</t>
    </r>
    <r>
      <rPr>
        <b/>
        <sz val="12"/>
        <rFont val="Tahoma"/>
        <family val="2"/>
      </rPr>
      <t xml:space="preserve">Objetivo11: </t>
    </r>
    <r>
      <rPr>
        <sz val="12"/>
        <rFont val="Tahoma"/>
        <family val="2"/>
      </rPr>
      <t xml:space="preserve">Hacer que las ciudades y asentamientos humanos sean inclusivos, seguros, resilientes y sostenibles.
</t>
    </r>
    <r>
      <rPr>
        <b/>
        <sz val="12"/>
        <rFont val="Tahoma"/>
        <family val="2"/>
      </rPr>
      <t xml:space="preserve">Objetivo 9: </t>
    </r>
    <r>
      <rPr>
        <sz val="12"/>
        <rFont val="Tahoma"/>
        <family val="2"/>
      </rPr>
      <t xml:space="preserve">Construir infraestructura resiliente, promover la industrializacion inclusiva y sostenible y fomentar la innovación.
</t>
    </r>
    <r>
      <rPr>
        <b/>
        <sz val="12"/>
        <rFont val="Tahoma"/>
        <family val="2"/>
      </rPr>
      <t>Objetivo 12:</t>
    </r>
    <r>
      <rPr>
        <sz val="12"/>
        <rFont val="Tahoma"/>
        <family val="2"/>
      </rPr>
      <t xml:space="preserve"> Asegurar patrones d consumo y producción sostenibles.
</t>
    </r>
    <r>
      <rPr>
        <b/>
        <sz val="12"/>
        <rFont val="Tahoma"/>
        <family val="2"/>
      </rPr>
      <t xml:space="preserve">Objetivo16: </t>
    </r>
    <r>
      <rPr>
        <sz val="12"/>
        <rFont val="Tahoma"/>
        <family val="2"/>
      </rPr>
      <t>Promover sociedades pacíficas e inclusivas para el desarrollo sostenible, promover acceso a la justicia para todos y construir instituciones efectivas, responsables e inclusivas en todos los niveles.</t>
    </r>
  </si>
  <si>
    <t>Contribuir en mejorar el bienestar personal y social, así como su calidad de vida, por medio del desarrollo, apropiación y uso de la oferta pública de servicios y entornos para la práctica de las diferentes manifestaciones de cultura activa del deporte, la actividad  fisica, la recreación y el aprovechamiento del tiempo libre en los municipios del departamento Arauca.</t>
  </si>
  <si>
    <t>11.01</t>
  </si>
  <si>
    <t>Aumentar el número de logros a nivel competivo del orden regional, nacional e internacional.</t>
  </si>
  <si>
    <t>Número de deportistas que se destaquen en eventos regionales, nacionales e internacionales.</t>
  </si>
  <si>
    <t>Participación, posicionamiento y liderazgo de la cultura deportiva.</t>
  </si>
  <si>
    <t>Fomentar  la participación, liderazgo de la cultura activa del departamento de Arauca, a través de masificación de acciones competitivas, recreativas y de sano esparcimiento que beneficien el estilo de vida saludable de toda la población.</t>
  </si>
  <si>
    <t>28.01</t>
  </si>
  <si>
    <t>Implementar acciones que fomenten la participación en el deporte formativo y escolar en los diferentes ciclos vitales.</t>
  </si>
  <si>
    <t>Número de personas beneficiadas en el sector.</t>
  </si>
  <si>
    <t>Apoyo a la realizacion de los Juegos Superate Intercolegiados departamental regional y final Nacional del Departamento de Arauca</t>
  </si>
  <si>
    <t xml:space="preserve">Desarrollar los Juegos superate Intercolegiados fade Departamental y participacion al regional y final Nacional </t>
  </si>
  <si>
    <t>9125</t>
  </si>
  <si>
    <t>Apoyo logístico, hospedaje,alimentacion,credenciales, juzgamiento en los deportes de atletismo,ajedrez,tenis de mesa, baloncesto,futbol de salón, futsal, voleibol y futbol., adecuación escenarios, premiación, uniformes de presentación y competencia, transporte, póliza de seguro de los deportistas,  y la asistencia técnica del articulado del programa entre otros.</t>
  </si>
  <si>
    <t>Jose  Gregorio Reyes Cadena</t>
  </si>
  <si>
    <t>Al consumo de tabaco y cigarrillo Nacional</t>
  </si>
  <si>
    <t>A.4</t>
  </si>
  <si>
    <t>Deporte y Recreación. A.4</t>
  </si>
  <si>
    <t>Instituto de Deportes de Arauca. Secretaría de Educación.</t>
  </si>
  <si>
    <t>Al consumo de tabaco y cigarrillo extranjero</t>
  </si>
  <si>
    <t>Al consumo de cerveza Nacional (Decreto 190/69)</t>
  </si>
  <si>
    <t>De licores y vino extranjeros para deporte</t>
  </si>
  <si>
    <t>De licores y vino y aperitivos nacionales para deporte</t>
  </si>
  <si>
    <t>Número de jóvenes formados en recreación y deporte.</t>
  </si>
  <si>
    <t>Apoyo y fomento de las escuelas de formacion deportiva en el Departamento de Arauca</t>
  </si>
  <si>
    <t>Fortalecer el programa de las escuelas deportivas en el departamento de Arauca a través de la dotación de implementos deportivos para mejorar los niveles de fundamentación de los niños y niñas que forman parte de las escuelas deportivas</t>
  </si>
  <si>
    <t>Asistencia técnica a través de un Coordinador y monitores para mejorar el proceso de formación de los niños que forman parte de las escuelas deportivas esto se realizara en cada uno de los Municipios del Departamento de Arauca, también se dotara a las escuelas con implementación deportiva requerido para el desarrollo de los programas de iniciación, fundamentación técnica, afianciamiento y proyección técnica.</t>
  </si>
  <si>
    <t xml:space="preserve">Rendimientos Financieros FAED </t>
  </si>
  <si>
    <t xml:space="preserve">Rendimientos financieros Cta N°064/011935 Depto de Arauca Empresito Bancario  2013. Registro Minhacienda 611515230 </t>
  </si>
  <si>
    <t>Rendimientos financieros Cta N°137-31967-9 Depto de Arauca Empresito Bancario  2013. Registro Minhacienda 611515221</t>
  </si>
  <si>
    <t>Rendimientos financieros excedentes fonpet en virtud del Decreto N°055/2009 resolución  304/20144 Ministerio de Hacienda</t>
  </si>
  <si>
    <t>Rendimientos financieros excedentes fonpet en virtud del Decreto N°4105/2004 resolución  1371/ del 13 de mayo de 2015 Minhacienda</t>
  </si>
  <si>
    <t>Apoyo promocion y fomento del deporte en convenio con los Municipios del Depto de Arauca</t>
  </si>
  <si>
    <t>Apoyar a cada uno de los municipios del departamento de Arauca con recursos a través de convenios interadministrativos  que logren mejorar la calidad de vida de los habitantes de cada uno de los municipios</t>
  </si>
  <si>
    <t>7</t>
  </si>
  <si>
    <t>Se fortalecerá el deporte y la recreación en cada uno de los municipios del departamento de Arauca, mediante convenios interadministrativos para desarrollar diferentes actividades deportivas y recreativas con diferentes grupos poblacionales.</t>
  </si>
  <si>
    <t>Numero de Municipios apoyados</t>
  </si>
  <si>
    <t>IVA Telefonia Movil</t>
  </si>
  <si>
    <t>Número de capacitaciones realizadas en deporte y recreación.</t>
  </si>
  <si>
    <t>28.02</t>
  </si>
  <si>
    <t>Fomentar  hábitos,  estilos de vida saludable y vías activas saludable en el Departamento.</t>
  </si>
  <si>
    <t>Número de personas que adoptan hábitos y estilos de vida saludable.</t>
  </si>
  <si>
    <t>Desarrollo del programa de hábitos de estilos de vida saludable  en el Departamento de Arauca</t>
  </si>
  <si>
    <t xml:space="preserve">Dotación y adquisición de implementación deportiva para el desarrollo del programa de hábitos y estilos de vida saludable en el departamento de Arauca.
Dotación y adquisición de implementación deportiva para el desarrollo del programa de hábitos y estilos de vida saludable en el departamento de Arauca.
</t>
  </si>
  <si>
    <t xml:space="preserve">Contratación de un gestor, monitores profesionales y no profesionales que conformar 60 grupos regulares de actividad física en los ámbitos comunitario y de salud intervenidos por lo menos 3 veces por semana con un mínimo de 40 personas interviniendo el curso vital 
Atender 11 grupos no regulares de actividad física en los ámbitos comunitario y de salud intervenidos 1 vez por semana con un mínimo de 40 personas interviniendo el curso vital 
Realizar ciento veinte seis (126) jornadas de Vías Activas y Saludables en el departamento de Arauca, a través de la articulación de acciones intersectoriales e interinstitucionales  que permitan el desarrollo de hábitos y estilos de vida saludable y aprovechamiento del tiempo libre.
Realizar 2 capacitaciones departamentales abordando las temáticas centrales del programa nacional de hábitos y estilos de vida saludable donde participen como mínimo 120 personas entre jóvenes y adultos.
Celebrar el día mundial de la actividad física en el municipio de Saravena con una vinculando a grupos regulares no regulares y la población en general con una afluencia masiva de personas. 
Promover los hábitos y estilos de vida saludable en el mes de septiembre en el marco Día de lucha contra la obesidad y el sobrepeso y la semana dehábitos de vida saludable con la caminata 5k por la salud en los municipios de Arauca, Arauquita, Cravo Norte, Puerto Rondón, Fortul, Tame y Saravena.
Fortalecer los lazos con las empresas gubernamentales, eclesiásticas, públicas y privadas que coadyuven a fortalecer con la promoción de actividades del programa A Moverse Camarita.
</t>
  </si>
  <si>
    <t>Al Deguello de Ganado Mayor Municipio de Arauca (Ley 14/83)</t>
  </si>
  <si>
    <t>Instituto de Deportes de Arauca. Unidad administrativa de Salud.</t>
  </si>
  <si>
    <t>Al Deguello de Ganado Mayor Otros Municipios (Ley 14/83) (Ordenanza 07E de 2013)</t>
  </si>
  <si>
    <t>Instituto de Deportes de Arauca. Secretaría de desarrollo social.</t>
  </si>
  <si>
    <t>28.03</t>
  </si>
  <si>
    <t>Fomentar  eventos que promuevan el deporte social y comunitario con enfoque diferencial.</t>
  </si>
  <si>
    <t>Número de participantes en los eventos de deporte social comunitario.</t>
  </si>
  <si>
    <t>Apoyo a la realizacion de las olimpiadas de la mujer y equidad de genero en el Departamento de Arauca</t>
  </si>
  <si>
    <t>Articular y focalizar la oferta de programas y servicios sociales que garanticen la participacion y desarrollo integral y atender de manera particular las necesidades de las mujeres víctimas del maltrato social y aquellas en situación de vulnerabilidad</t>
  </si>
  <si>
    <t>Apoyo logistico hospedaje, alimentacion, hidratacion, juzgamiento entre otros para  el encuentro deportivo con la participacion de los siete municipios del Departamento de Arauca</t>
  </si>
  <si>
    <t>Numero de participantes en los eventos de deporte socail comunitario</t>
  </si>
  <si>
    <t>Apoyo a la realizacion de las olimpiadas a los maestros de las instituciones educativas oficiales del Departamento de Arauca</t>
  </si>
  <si>
    <t>Fomentar espacios deportivos y recreativos a la comunidad del magisterio del departamento de Arauca, mediante la realización de las olimpiadas del sector educativo</t>
  </si>
  <si>
    <t>Servicio de aliimentacion  para cada uno de los maestros participantes en las olimpiadas.</t>
  </si>
  <si>
    <t>Apoyo a la realizacion de eventos deportivos para el bienestar de la persona mayor en el departamento de Arauca</t>
  </si>
  <si>
    <t>Propiciar espacios de participacion en actividades recreativas y culturales que contribuyan a mejorar la calidad de vida de las personas mayores del departamento de Arauca</t>
  </si>
  <si>
    <t>Apoyo logístico para desarrollar el encuentro departamental de la persona mayor y realizar la selección al encuentro Nacional en Cartagena de Indias, donde se llevaran muestras culturales y autóctonas de la región.</t>
  </si>
  <si>
    <t>Estaqmpilla pro-Adulto mayor</t>
  </si>
  <si>
    <t>Apoyoy a los encuentros deportivos de las comunidades afrodescedientes en el Departamento de Arauca</t>
  </si>
  <si>
    <t xml:space="preserve">Promocionar el deporte y la recreación en el  departamento de Arauca mediante los encuentros deportivos de las comunidades afrodescendientes  </t>
  </si>
  <si>
    <t>Apoyo a la realización de los encuentros deportivos de juegos tradicionales de las comunidades indigenas del Departamento de Arauca</t>
  </si>
  <si>
    <t>Rescatar los juegos autóctonos y deportivos de las comunidades indígenas del Departamento de a través de encuentros deportivos y culturales</t>
  </si>
  <si>
    <t xml:space="preserve">contempla desarrollar  encuentros deportivos y de juegos autóctonos a la población indígena del departamento de Arauca de la Siguiente forma:
Se participara con una danza tradicional, juegos como tiro al arco, carrera de encostalados, carrera en burro, muestra de artesanías y futbol.
• Transporte: Se garantizara los medios de transportes terrestres de venida y regreso para cada uno de los miembros permanentes de los pueblos indígenas cubriendo los gastos desde la comunidad de origen hasta la ciudad donde se convoca para llevar a cabo dicha actividad.
• Alimentación: Se garantizara la alimentación o los participantes  indígenas de los pueblos durante los días programados.
• Premiación: Se garantizara  a los participantes premiación.
• Juzgamiento: acompañamiento con el juzgamiento  de las diferentes pruebas.
</t>
  </si>
  <si>
    <t>Apoyo a la realizacion de las olimpiadas y encuentros deportivos para la poblacion en condicion de discapacidad en el Departamento de Arauca</t>
  </si>
  <si>
    <t>Brindar atención integral en deporte y recreación  a población en condición de discapacidad de cada uno de los municipios del departamento de Arauca</t>
  </si>
  <si>
    <t>I.V.A.</t>
  </si>
  <si>
    <t>Apoyo a la realización de las olimpiadas del sector comunal en el Departamento de Arauca</t>
  </si>
  <si>
    <t>Ofrecer continuidad a programas de promoción y difusión del deporte a través de las olimpiadas del sector comunal en el departamento de Arauca</t>
  </si>
  <si>
    <t>240</t>
  </si>
  <si>
    <t>Las olimpiadas del sector comunal se jugaran las siguientes disciplinas deportivas de: futbol de salón, baloncesto, tejo, bolos, mini tejo, rana, ajedrez, domino, atletismo y trompo. Ademas el apoyo logistico para el hospedaje, alimentacion entre otros.</t>
  </si>
  <si>
    <t>3.4
3.5
11.7</t>
  </si>
  <si>
    <t>28.04</t>
  </si>
  <si>
    <t>Fomentar la recreación y el aprovechamiento del tiempo libre en los diferentes ciclos vitales poblacionales, en el Departamento.</t>
  </si>
  <si>
    <t>Número de personas beneficiadas en la recreación y aprovechamiento del tiempo libre.</t>
  </si>
  <si>
    <t>Recreacion y aprovechamiento dl tiempo libre en los diferentes ciclos  vitales poblacionales en el area urbana y rural del Departamento de Arauca</t>
  </si>
  <si>
    <t>Fomentar en el Departamento de Arauca espacios para la ejecución de actividades lúdico-recreativas en los diferentes grupos poblacionales como alternativas para el óptimo aprovechamiento del tiempo libre.</t>
  </si>
  <si>
    <t>1300</t>
  </si>
  <si>
    <t>Durante cuatro  meses se apoyara el programa de recreación y aprovechamiento del tiempo libre con la asistencia técnica de monitores lúdicos en cada uno de los Municipios que atenderán población: Primera Infancia: 0 a 5 años,  Infancia: 6 a 12 años,   Adolescencia y Juventud: 13 a 28 años y persona mayor  mayores de 55 años: los promotores lúdicos deben Debe conformar como mínimo seis (6) grupos regulares de cada rango etario, intervenidos dos (2) veces a la semana cada grupo con una intensidad de dos (2) horas cada grupo debe conformarlo como mínimo de veinticinco (25) personas, excepto en primera infancia el cual debe tener un número máximo de quince (15) niños o niñas. Deben orientar  las acciones de primera infancia, infancia, adolescencia, juventud y persona mayor, que acredite las competencias necesarias y la experiencia profesional para liderar y orientar los lineamientos y estrategias nacionales de estos grupos poblacionales</t>
  </si>
  <si>
    <t>Número de personas beneficiadas en la recreacion y aprovechamiento del tiempo libre</t>
  </si>
  <si>
    <t>Superavit saldos de Emprésitos</t>
  </si>
  <si>
    <t>Instituto de Deportes de Arauca.</t>
  </si>
  <si>
    <t>Superavit rendimientos Financieros margen de comercializacion Regalias</t>
  </si>
  <si>
    <t>28.05</t>
  </si>
  <si>
    <t>Implementar estrategias de apoyo a deportistas  de  nivel competitivo  y de alto rendimiento.</t>
  </si>
  <si>
    <t>Número de personas apoyadas para el posicionamiento y liderazgo del deporte.</t>
  </si>
  <si>
    <t>Desarrollo de programas integrales de formacion deportiva y competitivo del alto rendimiento  en el Departamento de Arauca</t>
  </si>
  <si>
    <t>Fortalecer el deporte  competitivo  y de alto rendimiento en el departamento de Arauca, a través de estrategias integrales que logren mejorar el nivel competitivo de los deportistas en las diferentes disciplinas deportivas.</t>
  </si>
  <si>
    <t>100</t>
  </si>
  <si>
    <t>Asistencia tecnica a trves de la contratcion de entrenadores, monitores y metodologo, apoyo logistico para la participaciones de los organismos deportivos a eventos del orden Nacional e Internacional.</t>
  </si>
  <si>
    <t>Numero de  personas apoyadas para el posicionamiento y liderazgo del deporte</t>
  </si>
  <si>
    <t>Número de deportistas competitivos y  de alto rendimiento con estimulos</t>
  </si>
  <si>
    <t xml:space="preserve">Apoyo con incentivos y estimulos para deportistas  en formacion  de nivel competitivo y alto rendimiento del Depto  de Arauca (Ordenanza N° 015 DE 2013)  </t>
  </si>
  <si>
    <t>Fomentar el deporte y motivar a la práctica a través de la entrega de estimulas económicos a los deportistas entrenadores y guía del programa supérate intercolegiados  que obtengan medallas  a nivel nacional e internacional</t>
  </si>
  <si>
    <t>Entregar a los deportistas entrenadores guia de los organismos deportivos y club estímulos monetarios por cada medalla alcanzada en el primer segundos y tercer lugar en eventos del orden nacional e internacional</t>
  </si>
  <si>
    <t xml:space="preserve">Número de deportistas  competitivos y de alto rendimiento con estímulos </t>
  </si>
  <si>
    <t>28.06</t>
  </si>
  <si>
    <t>Promover estrategias deportivas y lúdicas que fomenten convivencia y paz en la población en el Departamento.</t>
  </si>
  <si>
    <t>Número de niños, niñas, adolescentes y jóvenes beneficiados.</t>
  </si>
  <si>
    <t>Apoyo al programa de convivencia en el Departamento de Arauca</t>
  </si>
  <si>
    <t xml:space="preserve">Mejorar la calidad de vida de los niños de los barrios más vulnerables del Municipio de Arauca a través del desarrollo del sexto mundialito de mini-futbol para contribuir a la formación integral y fortalecimiento de los valores y principios morales.  </t>
  </si>
  <si>
    <t>250</t>
  </si>
  <si>
    <t>Realizar en el municipio de Arauca el séptimo  mundialito de mini futbol con niños de los estratos 1,2 y 3 del sisben con edades entre los 6 y 12 años de los barrio más vulnerables y escuelas deportivas, evento que durara aproximadamente cuatro 4 meses se organizaran tres grupos cada grupo de diez equipo a quienes se les entregara uniformes, apoyo logístico para el desarrollo del evento juzgamiento, hidratación, inauguración clausura y premiación entre otros. y ofrecer asistencia técnica a los municipios de Arauca y Arauquita con el programa convivencia deporte y paz.</t>
  </si>
  <si>
    <t>Desahorro Faep /Ley 1530 de 2012)</t>
  </si>
  <si>
    <t>Instituto de Deportes de Arauca. Secretaría de Desarrollo Social.</t>
  </si>
  <si>
    <t>28.07</t>
  </si>
  <si>
    <t>Impulsar los eventos institucionalizados del Departamento que fomenten el deporte, la recreacion  y el aprovechamiento del tiempo libre.</t>
  </si>
  <si>
    <t>Número de eventos apoyados institucionalizados para el aprovechamiento del tiempo libre.</t>
  </si>
  <si>
    <t>Apoyo al desarrollo de eventos institucionalizados del Departamento que fomenten el deporte la recreacion y el aprovechamiento del tiempo libre</t>
  </si>
  <si>
    <t>Apoyar los eventos institucionalizados que fomente el deporte y la sana convivencia  en los
diferentes grupos poblacionales como alternativas para el óptimo aprovechamiento del tiempo libre</t>
  </si>
  <si>
    <t>6</t>
  </si>
  <si>
    <t>Apoyar con el servicio de juzgamiento, hospedaje, alimentación, apoyo logístico para la inauguración, clausura,  los eventos organizados, transporte terrestre y aéreo, uniformes de competencia y premiación para cada uno de los eventos deportivos organizados por las administraciones Municipales y organismos deportivos.</t>
  </si>
  <si>
    <t>Rendimientos financieros Regalias</t>
  </si>
  <si>
    <t>Alconsumo de cerveza nacional (Decreto 190/69)</t>
  </si>
  <si>
    <t>Dotación e implementacion de maquinas para centros de aconcionsmiento fisicos CAF en los Municipios de Arauca, Saravena y Tame.</t>
  </si>
  <si>
    <t>Dotación de equipos y maquinas en las instalaciones físicas del centro de Acondicionamiento Físico  para mejorar la atención a los deportistas y habitantes del Municipio de Arauca, y puesta en funcionamiento en Saravena y Tame de CAF</t>
  </si>
  <si>
    <t>Dotación de equipos y maquinas y puesta en funcionamiento de los centros de aconcionamiento fisio.</t>
  </si>
  <si>
    <t>Numeros de Municipios Benficiados</t>
  </si>
  <si>
    <t>Rendimientos FAEP</t>
  </si>
  <si>
    <t>28.08</t>
  </si>
  <si>
    <t>Implemementar en un 20% la política pública departamental del deporte.</t>
  </si>
  <si>
    <t>16.3</t>
  </si>
  <si>
    <t>Construcción de entornos vitales de cultura deportiva.</t>
  </si>
  <si>
    <t>Gestionar, revitalizar y crear  entornos vitales de cultura activa,  parques y escenarios que mejoren la participación y la competitividad deportiva  en el departamento de Arauca.</t>
  </si>
  <si>
    <t>29.01</t>
  </si>
  <si>
    <r>
      <t>Construir, optimizar, adecuar, dotar y mejorar la infraestructura deportiva y recreativa en el</t>
    </r>
    <r>
      <rPr>
        <b/>
        <sz val="12"/>
        <rFont val="Tahoma"/>
        <family val="2"/>
      </rPr>
      <t xml:space="preserve"> </t>
    </r>
    <r>
      <rPr>
        <sz val="12"/>
        <rFont val="Tahoma"/>
        <family val="2"/>
      </rPr>
      <t>Departamento.</t>
    </r>
  </si>
  <si>
    <t>Número de escenarios deportivos o recreativos construidos, adecuados, dotados para la cultura activa.</t>
  </si>
  <si>
    <t>Fortalecimiento y adecuacion de la infraestructura fisica de la casa del deporte para la implementacion del CAF de Coldeportes Arauca</t>
  </si>
  <si>
    <t>Superavit estampilla prodesarrollo Departamental (Decreto 1222/86)</t>
  </si>
  <si>
    <t>Construccion de la primera etapa de la pista de patinaje del municipio de Tame Departamento de Arauca</t>
  </si>
  <si>
    <t>Desahorro FAEP (Ley 1530 de 2012)</t>
  </si>
  <si>
    <t>Estampilla prodesarrollo Departamental (ordenanza 07E de 2013)</t>
  </si>
  <si>
    <t>Rendimientos financieros Estampilla prodesarrollo Departamental</t>
  </si>
  <si>
    <t>9.1</t>
  </si>
  <si>
    <t>Instituto de Deportes de Arauca. Secretaría de Infraestructura</t>
  </si>
  <si>
    <t xml:space="preserve">Dimensión : </t>
  </si>
  <si>
    <t>ECONÓMICA</t>
  </si>
  <si>
    <t>Eje Estratégico</t>
  </si>
  <si>
    <t>PRODUCTIVIDAD Y COMPETITIVIDAD PARA EL DESARROLLO</t>
  </si>
  <si>
    <t xml:space="preserve">Objetivo del Eje Estratégico: </t>
  </si>
  <si>
    <t>Generar aceleramiento en el crecimiento económico sostenible del Departamento, la mejora de las condiciones de productividad y competitividad y la consolidación de un modelo endógeno, incluyente y participativo de desarrollo.</t>
  </si>
  <si>
    <t>Línea  base</t>
  </si>
  <si>
    <t xml:space="preserve">Meta de objetivos de desarrollo sostenible </t>
  </si>
  <si>
    <t>13. CIUDADES INTELIGENTES</t>
  </si>
  <si>
    <r>
      <t xml:space="preserve">Objetivo 11: </t>
    </r>
    <r>
      <rPr>
        <sz val="12"/>
        <rFont val="Tahoma"/>
        <family val="2"/>
      </rPr>
      <t>Hacer que las ciudades y asentamientos humanos sean inclusivos, seguros , resilientes y sostenible</t>
    </r>
    <r>
      <rPr>
        <b/>
        <sz val="12"/>
        <rFont val="Tahoma"/>
        <family val="2"/>
      </rPr>
      <t xml:space="preserve">s
Objetivo 9:  </t>
    </r>
    <r>
      <rPr>
        <sz val="12"/>
        <rFont val="Tahoma"/>
        <family val="2"/>
      </rPr>
      <t>Construir infraestructura resiliente, promover la industrialización inclusiva y sostenible y fomentar la innovación.</t>
    </r>
    <r>
      <rPr>
        <b/>
        <sz val="12"/>
        <rFont val="Tahoma"/>
        <family val="2"/>
      </rPr>
      <t xml:space="preserve">
</t>
    </r>
  </si>
  <si>
    <t>Impulsar la planificación, actuación coherente y articulada en el concepto de  Ciudades Inteligentes,  en armonía con las acciones estratégicas de Movilidad Urbana, crecimiento verde, que garantice el bienestar y la inclusión social de la población.</t>
  </si>
  <si>
    <t>Lograr que las ciudades y los asentamientos humanos sean inclusivos, seguros, resilientes y sostenibles.</t>
  </si>
  <si>
    <t xml:space="preserve">Número de planes  de mejoramiento urbano  formulados e implementados. </t>
  </si>
  <si>
    <t>Gestión urbana</t>
  </si>
  <si>
    <t>Construir  urbanismo sostenible a través de  los procesos de reorganización  urbana, fomentando  la innovación con accesibilidad e inclusión a todos los grupos de la población.</t>
  </si>
  <si>
    <t>34.01</t>
  </si>
  <si>
    <t>Promover la  construcción de nuevas áreas de desarrollo urbano sostenible, mediante programas de renovación urbana, mejoramiento integral de barrios y  sistemas de movilidad eficientes.</t>
  </si>
  <si>
    <t>Número de espacios públicos  adecuados mejorados o construidos en el marco de actuaciones urbanas integrales.</t>
  </si>
  <si>
    <t>Construcción de obras de urbanismo en los barrios brisas de Satena y Sucre en el Municipio de Tame, Departamento de Arauca</t>
  </si>
  <si>
    <t>Construcción obras de urbanismo</t>
  </si>
  <si>
    <t>1745 ml cuneta y 1976 ml sardinel</t>
  </si>
  <si>
    <t>contrucción de sardineles y cunetas en concreto</t>
  </si>
  <si>
    <t>ml de sardinel y ml de cuneta</t>
  </si>
  <si>
    <t>08020313341410</t>
  </si>
  <si>
    <t>ANA LIDA MENDEZ CEDEÑO</t>
  </si>
  <si>
    <t>A.15</t>
  </si>
  <si>
    <t>Equipamento . A.15</t>
  </si>
  <si>
    <t xml:space="preserve">9.1
11.7
</t>
  </si>
  <si>
    <t xml:space="preserve">Secretaría de Infraestructura Física. </t>
  </si>
  <si>
    <t>Número de equipamentos colectivos adecuados, mejorados o construidos.</t>
  </si>
  <si>
    <t>Mejoramiento, adecuación y terminación plaza de mercado del Municipio de Tame, Departameto de Arauca</t>
  </si>
  <si>
    <t>Terminacion construccion  plaza de mercado</t>
  </si>
  <si>
    <t>Terminación del proyecto (100%)</t>
  </si>
  <si>
    <t>Acabados, instalaciones electricas, planta eletrica de emergencia, obras de urbanismo</t>
  </si>
  <si>
    <t>m2 mejoramiento</t>
  </si>
  <si>
    <t>08020313341523</t>
  </si>
  <si>
    <t>JOSE MANUEL MACUALO</t>
  </si>
  <si>
    <t>34.02</t>
  </si>
  <si>
    <t>Promover el desarrollo  de entornos e infraestructuras  sostenibles que generen beneficios en términos ambientales, turísticos, económicos, sociales e institucionales  que contribuyan a  mejorar  la calidad del paisaje urbano.</t>
  </si>
  <si>
    <t>Número de entornos urbanísticos sostenibles construidos o mejorados.</t>
  </si>
  <si>
    <t>34.03</t>
  </si>
  <si>
    <t>Promever la creación de un laboratorio de gestión urbana.</t>
  </si>
  <si>
    <t>Número de laboratorio en gestión urbana creados.</t>
  </si>
  <si>
    <t>Secretaría de Infraestructura Física-Secretaría de Planeación.</t>
  </si>
  <si>
    <t xml:space="preserve">Conectividad vial urbana </t>
  </si>
  <si>
    <t>Aumentar la disponibilidad de infraestructura vial, redes de movilidad e interconexión de ejes viales y circuitos urbanísticos que mejoren el desplazamiento y el fácil acceso a la población araucana.</t>
  </si>
  <si>
    <t>35.01</t>
  </si>
  <si>
    <t>Mejorar el estado de la red vial en cascos urbanos y centros poblados del territorio, logrando conectividad, accesibilidad y movilidad.</t>
  </si>
  <si>
    <t>Kilómetros  de vías urbanas mejoradas,  pavimentadas o rehabilitadas.</t>
  </si>
  <si>
    <t>A.9</t>
  </si>
  <si>
    <t>Transporte  A.9</t>
  </si>
  <si>
    <t>9.1
9.4
11.7</t>
  </si>
  <si>
    <t xml:space="preserve">Conectividad digital y comunicaciones </t>
  </si>
  <si>
    <t>Promover las TIC para impulsar el desarrollo de las potencialidades, actividades productivas y la conectividad como elemento fundamental en el proceso de construcción de la paz con enfoque territorial.</t>
  </si>
  <si>
    <t>36.01</t>
  </si>
  <si>
    <t>Promover proyectos que favorezcan la apropiación y masificación de la cultura TIC,  para aumentar conocimientos, mejorar la productividad y calidad de vida con innovación social y estrategia de información abierta.</t>
  </si>
  <si>
    <t>Número de personas que adoptan las TIC para la innovación social.</t>
  </si>
  <si>
    <t>A.13</t>
  </si>
  <si>
    <t>Promoción del desarrollo A.13</t>
  </si>
  <si>
    <t>9.1
9.2
9.3
9.4
9.5</t>
  </si>
  <si>
    <t>Secretaría de Planeación. Secretaria General y Desarrollo Institucional.</t>
  </si>
  <si>
    <t>36.02</t>
  </si>
  <si>
    <t>Desarrollar  aplicaciones y contenidos digitales con impacto social e institucional.</t>
  </si>
  <si>
    <t>Personas capacitadas y certificado mediante  portal educativo  en el Departamento.</t>
  </si>
  <si>
    <t>36.03</t>
  </si>
  <si>
    <t>Consolidar y dar sostenibilidad de los avances en la infraestructura TIC  con enfoque de  ciudades inteligentes.</t>
  </si>
  <si>
    <t>Puntos digitales  instalados en el Departamento.</t>
  </si>
  <si>
    <t>36.04</t>
  </si>
  <si>
    <t>Promover la ampliación  de las redes  municipales  en fibra óptica.</t>
  </si>
  <si>
    <t xml:space="preserve">Kilómetro  instalados de  fibra óptica. </t>
  </si>
  <si>
    <t>36.05</t>
  </si>
  <si>
    <t xml:space="preserve">Implementar la  Estrategia de Gobierno en Línea para mejorar la calidad de la información y de los servicios. </t>
  </si>
  <si>
    <t xml:space="preserve">Número de fases implementadas de  estrategias de Gobierno en Línea. </t>
  </si>
  <si>
    <t>Cultura ciudadana</t>
  </si>
  <si>
    <t>Sensibilizar y formar grupos  poblacionales  sobre la necesidad  de profundizar en el conocimiento, valoración, difusión y aplicación de nuestra identidad cultural, apropiadas normas de comportamiento y  tolerancia  para emprender procesos de búsqueda de la paz social y la convivencia ciudadana.</t>
  </si>
  <si>
    <t>37.01</t>
  </si>
  <si>
    <t>Implementar  estrategias de educación  y generación de cultura ciudadana que mejoren la movilidad, el transporte, la cultura ambiental, estrategias de crecimiento verde,  el respeto por lo público, la convivencia y la construcción de ciudadanía, encaminado al fortalecimiento de la participación comunitaria.</t>
  </si>
  <si>
    <t>Número de estrategias implementadas.</t>
  </si>
  <si>
    <t>A.16</t>
  </si>
  <si>
    <t>Desarrollo comunitario A.16</t>
  </si>
  <si>
    <t>Todas las unidades ejecutoras e Institutos descentralizados</t>
  </si>
  <si>
    <t>37.02</t>
  </si>
  <si>
    <t>Diseño e implementación de mecanismos que permitan la construcción de normas de convivencia, cultura  y ciudadanía.</t>
  </si>
  <si>
    <t>Mecanismos diseñados  e  implementados.</t>
  </si>
  <si>
    <t>37.03</t>
  </si>
  <si>
    <t>Implementar estrategias que mejoren sustancialmente la participación de la comunidad en los asuntos públicos, no sólo como observadores sino como protagonistas de la construcción de la cultura ciudadana.</t>
  </si>
  <si>
    <t>Número de estrategias de gobierno abierto implementadas.</t>
  </si>
  <si>
    <t>Número de estrategias implementadas que fortalezcan la cultura ciudadana.</t>
  </si>
  <si>
    <t>37.04</t>
  </si>
  <si>
    <t>Realizar acciones con el fin de conservar y fortalecer el comportamiento humano, con relación a la convivencia y el respeto por los demás.</t>
  </si>
  <si>
    <t xml:space="preserve">Número de  acciones enfocadas a cambios en el comportamiento. </t>
  </si>
  <si>
    <t>37.05</t>
  </si>
  <si>
    <t xml:space="preserve">Promover acciones  de  cultura ciudadana diseñadas y ejecutadas  para la conservación y  apropiación cívica   de la infraestructura pública del Departamento. </t>
  </si>
  <si>
    <t xml:space="preserve">Número de acciones diseñadas y ejecutadas. </t>
  </si>
  <si>
    <t>Movilidad y tránsito</t>
  </si>
  <si>
    <t>Fortalecer  la movilidad urbana  que contribuyan al mejoramiento de la calidad de vida de conductores, peatones y pasajeros bajo consideraciones de eficiencia ambiental y seguridad con enfoque de desarrollo humano.</t>
  </si>
  <si>
    <t>38.01</t>
  </si>
  <si>
    <t>Implementar estrategias de programas de prevención  de accidentes  que contribuyan al mejoramiento de la educación vial de conductores, peatones y pasajeros en el Departamento.</t>
  </si>
  <si>
    <t xml:space="preserve">Número  de personas formadas en normas de tránsito y seguridad vial en campañas de sensibilización
</t>
  </si>
  <si>
    <t xml:space="preserve">
11.2
</t>
  </si>
  <si>
    <t xml:space="preserve">Instituto de Tránsito y Transporte  de Arauca.  </t>
  </si>
  <si>
    <t>Número  de estudiantes beneficiados con la cátedra de seguridad vial.</t>
  </si>
  <si>
    <t>38.02</t>
  </si>
  <si>
    <t xml:space="preserve">Fortalecer, implementar servicios e infraestructura  en la movilidad, mediante la  señalización vial  que reduzca la accidentalidad. </t>
  </si>
  <si>
    <t>Número de señales verticales instaladas.</t>
  </si>
  <si>
    <t>Metros lineales  demarcados.</t>
  </si>
  <si>
    <t>Reductores de velocidad instalados.</t>
  </si>
  <si>
    <t>Número de señales elevadas instaladas.</t>
  </si>
  <si>
    <t>Número de delineadores de curva instalados.</t>
  </si>
  <si>
    <t>Número de tachas reflectivas instaladas.</t>
  </si>
  <si>
    <t>2016-2019</t>
  </si>
  <si>
    <t>Descripción de productos ( bienes y servicios)</t>
  </si>
  <si>
    <t>ACTIVIDADES</t>
  </si>
  <si>
    <t>INFRAESTRUCTURA ESTRATEGICA</t>
  </si>
  <si>
    <t>Desarrollar   infraestructura vial y de transporte con  inclusión coherente con la incorporación de estándares de crecimiento verde para generar y desarrollar economías competitivas , así como el acceso a energías sostenibles, en la perspectiva  de cerrar  brechas productivas y  transformar la producción de bienes y servicios.</t>
  </si>
  <si>
    <t>Aumentar el puntaje en el ranking de competitividad de la Comisión Económica  para América Latina y el Caribe (Cepal) en  infraestructura.</t>
  </si>
  <si>
    <t>Puntaje en el escalafón de infraestructura Departamental.</t>
  </si>
  <si>
    <t>Integración vial</t>
  </si>
  <si>
    <t>Proveer la infraestructura y servicios de logística y transporte para la integración territorial, aumentando  la movilidad  vial que integre el territorio y la región de manera competitiva.</t>
  </si>
  <si>
    <t>30.01</t>
  </si>
  <si>
    <t>Gestionar ante el gobierno nacional la construcciòn de  corredores viales nacionales que cumplan las normas tècnicas.</t>
  </si>
  <si>
    <t>Kilómetros de vías regionales pavimentados.</t>
  </si>
  <si>
    <t>9.1
9.2
9.3
9.4</t>
  </si>
  <si>
    <t>Secretaría de Infraestructura Física.</t>
  </si>
  <si>
    <t>Número  de puentes construidos, ampliados o rehabilitados.</t>
  </si>
  <si>
    <t>Número de tramos viales nacionalizados.</t>
  </si>
  <si>
    <t>Kilómetros de vías primarias rehabilitados.</t>
  </si>
  <si>
    <t>30.02</t>
  </si>
  <si>
    <t>Mejorar las condiciones de transitabilidad y servicio de las vías secundarias para el logro de la integración del territorio.</t>
  </si>
  <si>
    <t>Kilómetros de vías secundarias pavimentados.</t>
  </si>
  <si>
    <t>Kilómetros de vías secundarias mejorados.</t>
  </si>
  <si>
    <t>Kilómetros de vías secundarias mantenidos.</t>
  </si>
  <si>
    <t>Número  de puentes construidos o rehabilitados.</t>
  </si>
  <si>
    <t>30.03</t>
  </si>
  <si>
    <t xml:space="preserve">Apoyar a los municipios  en la consolidación de la red vial terciaria incluyendo la aplicación de tecnología certificada de última generación que mejore la productividad regional.
</t>
  </si>
  <si>
    <t>Kilómetros de vías terciarias pavimentados.</t>
  </si>
  <si>
    <t>Kilómetros de vías terciarias mantenidos o mejorados.</t>
  </si>
  <si>
    <t xml:space="preserve">Número de puentes construidos o rehabilitados. </t>
  </si>
  <si>
    <t xml:space="preserve">Número  de bancos de maquinaria. </t>
  </si>
  <si>
    <t>30.04</t>
  </si>
  <si>
    <t>Proveer la infraestructura y servicios de logística  modal y multimodal  para el transporte urbano e integración sostenible a nivel territorial.</t>
  </si>
  <si>
    <t>Número  de centrales de transporte construidas.</t>
  </si>
  <si>
    <t>Número de centrales de transporte mejoradas.</t>
  </si>
  <si>
    <t>Infraestructura para la producción</t>
  </si>
  <si>
    <t xml:space="preserve"> Impulsar la productividad através de la provisión debienes y servicios contecnologías limpias quepermitan hacer de lasactividades agropecuarias unafuente de riqueza para losproductores del campo.</t>
  </si>
  <si>
    <t>31.01</t>
  </si>
  <si>
    <t xml:space="preserve">Avanzar en la modernización de la infraestructura productiva  sostenible  para el desarrollo de   las capacidades productivas y comerciales. </t>
  </si>
  <si>
    <t>Número  de infraestructuras para la producción y comercialización de bienes agropecuarios y agroindustriales.</t>
  </si>
  <si>
    <t>Apoyo a la construcción  del recinto ferial del Municipio de Fortul, Departamento de Arauca</t>
  </si>
  <si>
    <t>Mejorar las condiciones de promoción y desarrollo de las actividades culturales y agropecuarisas y de integración social e el municipio de Fortu</t>
  </si>
  <si>
    <t>1. Preliminares. 2. concretos. 3. acero de refuerzo. 4. estructura metálca. 5. cubiertas. 6. pinturas y acabados. 7. otros. 8. mitigación ambiental</t>
  </si>
  <si>
    <t>Trino Torres</t>
  </si>
  <si>
    <t>Promoción del desarrollo  A.13</t>
  </si>
  <si>
    <t>9.4</t>
  </si>
  <si>
    <t>Secretaría de Desarrollo Agropecuario y Sostenible-Secretaría de Infraestructura Física.</t>
  </si>
  <si>
    <t>31.02</t>
  </si>
  <si>
    <t>Promover la adecuación de tierras bajo el concepto del uso eficiente del suelo y del agua con crecimiento verde.</t>
  </si>
  <si>
    <t>Número  de distritos de riego construidos y en funcionamiento.</t>
  </si>
  <si>
    <t>31.03</t>
  </si>
  <si>
    <t>Aumentar la  disponibilidad  de agua  y su gestión  sostenible para la producción  agropecuaria.</t>
  </si>
  <si>
    <t xml:space="preserve">Número  de sistemas de abastecimiento construidos. </t>
  </si>
  <si>
    <t>Secretaría de Desarrollo Agropecuario y Sostenible.</t>
  </si>
  <si>
    <t>Aumentar el acceso contínuo y permanente al servicio de energía eléctrica con calidad en el departamento de Arauca.</t>
  </si>
  <si>
    <t xml:space="preserve">
Usuarios beneficiados con el servicio de energía eléctrica con calidad  de manera contínua y confiable en el departamento de Arauca. </t>
  </si>
  <si>
    <t xml:space="preserve">Desarrollo energético </t>
  </si>
  <si>
    <t xml:space="preserve">Promover la expansión y la eficiencia en la prestación del servicio de energía eléctrica y el uso de energías renovables, de manera eficiente como estratégia y motor de desarrollo económico y social para el Departamento.  </t>
  </si>
  <si>
    <t>32.01</t>
  </si>
  <si>
    <t>Aumentar el porcentaje de  cumplimiento de los indicadores de calidad en la duración equivalente del servicio  (DES), frecuencia equivalente del servicio (FES) en el número de circuitos  del sistema de distribución local departamental.</t>
  </si>
  <si>
    <t>Porcentaje de circuitos del sistema de distribución local departamental que cumplen las metas  calidad en la duración equivalente del servicio (DES) y frecuencia equivalente del servicio (FES).</t>
  </si>
  <si>
    <t>DES=65% y FES=65%</t>
  </si>
  <si>
    <t>DES=78% y FES=78%</t>
  </si>
  <si>
    <t>A.6</t>
  </si>
  <si>
    <t>Servicios  públicos diferentes a acueducto, alcantarillado y aseo ( sin incluir proyetcos de vivienda de interés  social) A.6</t>
  </si>
  <si>
    <t>ND</t>
  </si>
  <si>
    <t xml:space="preserve">Secretaría de Infraestructura Física.
- Empresa de Energía Eléctrica ENELAR E.S.P. </t>
  </si>
  <si>
    <t>32.02</t>
  </si>
  <si>
    <t xml:space="preserve">Aumentar la cobertura del servicio de energía eléctrica  en el área urbana. </t>
  </si>
  <si>
    <t>Número de nuevos usuarios conectados al sistema de distribución local.</t>
  </si>
  <si>
    <t xml:space="preserve">
7,3</t>
  </si>
  <si>
    <t>32.03</t>
  </si>
  <si>
    <t>Aumentar   la cobertura del servicio de energía eléctrica  en el área rural.</t>
  </si>
  <si>
    <t xml:space="preserve">Número de nuevos usuarios rurales conectados al sistema de distribución local. </t>
  </si>
  <si>
    <t>32.04</t>
  </si>
  <si>
    <t xml:space="preserve">Aumentar   la capacidad instalada en el sistema eléctrico Departamental. </t>
  </si>
  <si>
    <t xml:space="preserve">Capacidad de energía instalada  en Mega Voltio Amperios (MVA). </t>
  </si>
  <si>
    <t>70,5 MVA</t>
  </si>
  <si>
    <t>77,5 MVA</t>
  </si>
  <si>
    <t>32.05</t>
  </si>
  <si>
    <t>Construir, rehabilitar y ampliar   la infraestructura primaria de energía  eléctrica en el Departamento.</t>
  </si>
  <si>
    <t>Kilómetros de líneas de transmisión o subtransmisión construidas, rehabilitadas  o ampliadas.</t>
  </si>
  <si>
    <t>308 km</t>
  </si>
  <si>
    <t>72 km</t>
  </si>
  <si>
    <t xml:space="preserve">ND </t>
  </si>
  <si>
    <t>32.06</t>
  </si>
  <si>
    <t>Promover el uso  e investigación de fuentes no convencionales y generación de energía limpia en el sistema energético Departamental.</t>
  </si>
  <si>
    <t xml:space="preserve">Capacidad instalada (kW) total con fuentes no convencionales de energía. </t>
  </si>
  <si>
    <t>46,25 kw</t>
  </si>
  <si>
    <t>150 kw</t>
  </si>
  <si>
    <t xml:space="preserve">
7.2</t>
  </si>
  <si>
    <t>32.07</t>
  </si>
  <si>
    <t>Ejecutar el   plan de mantenimiento y operación  del sistema eléctrico del Departamento.</t>
  </si>
  <si>
    <t>Porcentaje de avance de ejecución del plan de mantenimiento y operación.</t>
  </si>
  <si>
    <t>32.08</t>
  </si>
  <si>
    <t xml:space="preserve">Aumentar la capacidad de compra de energia a largo plazo. </t>
  </si>
  <si>
    <t xml:space="preserve">Porcentaje de energia proyectada  para satisfacer la demanda  con contratos. </t>
  </si>
  <si>
    <t>32.09</t>
  </si>
  <si>
    <t>Disminuir el porcentaje de perdidas no técnicas en el sistema electrico Departamental.</t>
  </si>
  <si>
    <t>Porcentaje de perdidas técnicas en el sistema eléctrico Departamental.</t>
  </si>
  <si>
    <t xml:space="preserve">Aumentar la cobertura del servicio de gas domiciliario. </t>
  </si>
  <si>
    <t>Número de  usuarios conectados al sistema de distribución  de gas domiciliario.</t>
  </si>
  <si>
    <t xml:space="preserve">Masificación del gas </t>
  </si>
  <si>
    <t>Promover  la  prestación del servicio de gas domiciliario de manera sostenible  en los siete municipios del departamento de Arauca.</t>
  </si>
  <si>
    <t>33.01</t>
  </si>
  <si>
    <t>Apoyar la construcción  de sistemas de distribución de gas natural en las cabeceras municipales.</t>
  </si>
  <si>
    <t>Número de sistemas de distribución de gas natural construidos.</t>
  </si>
  <si>
    <t xml:space="preserve">7.3
</t>
  </si>
  <si>
    <t xml:space="preserve">Secretaría de Infraestructura Física.
</t>
  </si>
  <si>
    <t>33.02</t>
  </si>
  <si>
    <t>Gestionar la vinculación del municipio de Tame al plan de masificación de gas natural Departamental.</t>
  </si>
  <si>
    <t>Municipio de Tame vinculado al  plan de masificación de gas natural Departamental.</t>
  </si>
  <si>
    <t xml:space="preserve">Permitir la disponibilidad de gas a hogares de los municipios del Departamento. </t>
  </si>
  <si>
    <t>Número  de usuarios con disponibilidad del servicio de gas natural.</t>
  </si>
  <si>
    <t>33.04</t>
  </si>
  <si>
    <t>Gestionar la viabiabilidad para la vinculación de un transportador  de gas natural al  departamento de Arauca.</t>
  </si>
  <si>
    <t>Número  de operadores vinculados al  transporte de gas.</t>
  </si>
  <si>
    <t>DESARROLLO RURAL INTEGRAL</t>
  </si>
  <si>
    <t>Apoyar el fortalecimiento productivo del departamento, de acuerdo con las potencialidades y vocación rural, con el fin de promover el desarrollo económico de la región mediante la inclusión social de las comunidades campesinas.</t>
  </si>
  <si>
    <t>Aumentar el número de hectáreas de cultivos en el Departamento.</t>
  </si>
  <si>
    <t>Número de hectáreas de cultivos de importancia económica establecidas con apoyo institucional en el cuatrienio.</t>
  </si>
  <si>
    <t>Fomento  y diversificación de la producción.</t>
  </si>
  <si>
    <t xml:space="preserve">Mejorar el acceso y la disponibilidad de alimentos, mediante el fomento de la producción agropecuaria del departamento, facilitando a pequeños y medianos productores agropecuarios el acceso a la infraestructura de producción, a la prestación del servicio de asistencia técnica integral y transferencia de tecnología, al acceso a créditos agropecuarios y canales de comercialización efectivos, fortaleciendo su capacidad asociativa, empresarial  y el encadenamiento productivo.  </t>
  </si>
  <si>
    <t>40.01</t>
  </si>
  <si>
    <t>Aumentar el número de hectáreas sembradas y cosechadas de cultivos tradicionales, alternativos, promisorios, forestales, pasturas, bancos mixtos de forraje y sistemas silvopastoriles,   bajo sistemas de producción sostenibles que permita aumentar la productividad agrícola de manera integral.</t>
  </si>
  <si>
    <t>Número de hectáreas establecidas.</t>
  </si>
  <si>
    <t>A.8</t>
  </si>
  <si>
    <t>Agricultura   A.8</t>
  </si>
  <si>
    <t>1,1
2,1
2,2
2,3
2,4</t>
  </si>
  <si>
    <t>40.02</t>
  </si>
  <si>
    <t>Impulsar la producción rural, fomento a mercados verdes y biocomercio  a través de la provisión de bienes y servicios  que permitan mejorar las actividades agropecuarias y  empresariales como  fuente de riqueza para los productores del campo.</t>
  </si>
  <si>
    <t>Número de productores rurales beneficiados con asistencia técnica integral.</t>
  </si>
  <si>
    <t>Número de productores rurales que acceden a programas de proyectos productivos.</t>
  </si>
  <si>
    <t>Número de cadenas productivas fortalecidas.</t>
  </si>
  <si>
    <t>Número de productores que acceden a los servicios de maquinaria.</t>
  </si>
  <si>
    <t>Número de campañas fitosanitarias y de sanidad animal apoyadas. (Leptospira, Rabia, aftosa, brucellosis entre otras)</t>
  </si>
  <si>
    <t>Apoyo y desarrollo de programas de vacunación  para disminuir los  indices de prevalencia  de las enfermedades de fiebre aftosa en los 07 mpios del Dpto de Arauca</t>
  </si>
  <si>
    <t>Número de productores beneficiados con incentivos.</t>
  </si>
  <si>
    <t>550 productores con Incentivo a la Capitalización Rural (ICR); 1.088 con Fondo Agropecuario de Garantias (FAG)</t>
  </si>
  <si>
    <t>1000 productores con Incentivo a la Capitalización Rural (ICR); 750 con Fondo Agropecuario de Garantias (FAG)</t>
  </si>
  <si>
    <t>Aumentar la productividad agrícola.</t>
  </si>
  <si>
    <t>Toneladas producidas, por producto/año.</t>
  </si>
  <si>
    <t>704.318 
(año 2014)</t>
  </si>
  <si>
    <t>40.03</t>
  </si>
  <si>
    <t>Desarrollar las capacidades productivas y comerciales de las comunidades rurales.</t>
  </si>
  <si>
    <t>Número productores beneficiados  con estrategias de comercialización establecidas.</t>
  </si>
  <si>
    <t>NO APLICA</t>
  </si>
  <si>
    <t>15.03</t>
  </si>
  <si>
    <t>Incrementar el hato ganadero en 10%.</t>
  </si>
  <si>
    <t>Número de animales incrementado/ cuatrienio.</t>
  </si>
  <si>
    <t>40.04</t>
  </si>
  <si>
    <t>Facilitar el acceso a la tierra a través de  los procesos de formalización de la propiedad rural.</t>
  </si>
  <si>
    <t>Número de productores con  predios formalizados o regularizados para el desarrollo rural.</t>
  </si>
  <si>
    <t>40.05</t>
  </si>
  <si>
    <t>Aumentar la producción ganadera a través de técnicas de mejoramiento genético, planes sanitarios y certificación de predios entre otros.</t>
  </si>
  <si>
    <t>Número de animales obtenidos  a través  de programas  de mejoramiento  genético.</t>
  </si>
  <si>
    <t>Número predios apoyados para lograr certificados de brucelosis.</t>
  </si>
  <si>
    <t>Número predios apoyados para lograr  certificados de tuberculosis.</t>
  </si>
  <si>
    <t>15.04</t>
  </si>
  <si>
    <t>Mejorar la eficiencia de los sistemas de producción ganadera.</t>
  </si>
  <si>
    <t>Capacidad de carga pecuaria (Inventario bovino/Ha).</t>
  </si>
  <si>
    <t>0.6 Unidad de Gran Ganado (UGG)</t>
  </si>
  <si>
    <t>0.8 Unidad de Gran Ganado (UGG)</t>
  </si>
  <si>
    <t>40.06</t>
  </si>
  <si>
    <t>Apoyar la implementación de proyectos productivos que mejoren el acceso y disponibilidad de alimentos, capacidades empresariales a poblaciones prioritarias que garanticen la seguridad alimentaria y nutricional ( mujer rural, jóvenes rurales, afrodescendientes, indígenas, victimas entre otras).</t>
  </si>
  <si>
    <r>
      <t>Número d</t>
    </r>
    <r>
      <rPr>
        <sz val="12"/>
        <rFont val="Tahoma"/>
        <family val="2"/>
      </rPr>
      <t>e familias beneficiados.</t>
    </r>
  </si>
  <si>
    <t xml:space="preserve">1.5
</t>
  </si>
  <si>
    <t>40.07</t>
  </si>
  <si>
    <t>Promover programas de reconversión agropecuaria que desarrollen tecnologías limpias que permitan aumentar la eficiencia y crecimiento verde de la producción.</t>
  </si>
  <si>
    <t>Número de productores que adopten tecnologías limpias.</t>
  </si>
  <si>
    <t xml:space="preserve">12.1
12.2
12.3
12.4
</t>
  </si>
  <si>
    <t>40.08</t>
  </si>
  <si>
    <t>Apoyar  proyectos bajo  esquemas de alianzas.</t>
  </si>
  <si>
    <t xml:space="preserve">Número de familias beneficiadas  con proyectos de alianzas. </t>
  </si>
  <si>
    <t>Desarrollo  agroindustrial</t>
  </si>
  <si>
    <t xml:space="preserve">Promover los procesos de transformación de productos agropecuarios y materias primas.  con el propósito de incrementar la generación de ingresos. el número de empleos a nivel rural y la calidad de vida de la población campesina. </t>
  </si>
  <si>
    <t>41.01</t>
  </si>
  <si>
    <t>Promover la generación de valor agregado a la producción agropecuaria garantizando el desarrollo sostenible.</t>
  </si>
  <si>
    <t>Toneladas producidas por producto con valor agregado.</t>
  </si>
  <si>
    <t>9.1
9.2
9.3</t>
  </si>
  <si>
    <t xml:space="preserve">Reducir las brechas digitales  en el territorio Araucano. </t>
  </si>
  <si>
    <t xml:space="preserve">Cobertura de  conectividad digital en el departamento de Arauca. </t>
  </si>
  <si>
    <t>Apoyo a la promoción de estrategias que generen apropiación y masificación de la cultura de Tecnologías de la información en el Departamento de Arauca</t>
  </si>
  <si>
    <t>Capacitar y certificar en competencias TIC los 7 municipios del Departamento a grupos e poblaciones vulnerables y prioritarias.</t>
  </si>
  <si>
    <t>1. Capacitación experiencial: Alfabetización digital (nivel I). 2. Capacitación experiencial: apropiación social y uso responsable de las TIC. 3. Capacitación experiencial: Inclusión para personas con discapacidad a través de las TIC.</t>
  </si>
  <si>
    <t>Yolanda Romero</t>
  </si>
  <si>
    <t>Desahorro Faep (Ley 1530 de 2012))</t>
  </si>
  <si>
    <t>Adquisición, actualización y optimización de contenidos digitales para las instituciones educativas del Departamento de Arauca</t>
  </si>
  <si>
    <t>Fortalecer las herramientas TIC en las insituciones educativas del Departamento de Arauca</t>
  </si>
  <si>
    <t>Actualización de software de notas, sitios web escolares y plataformas</t>
  </si>
  <si>
    <t>Promover sentido de pertenencia,  transformando  el comportamiento y consolidando  un conjunto de costumbres, acciones  y reglas mínimas que faciliten la convivencia de la comunidad y generen cultura ciudadana.</t>
  </si>
  <si>
    <t>Porcentaje  de percepción de confianza y del sentido de pertenencia  que tienen los ciudadanos.</t>
  </si>
  <si>
    <t xml:space="preserve">Grado de percepción que tienen los ciudadanos  sobre el cumplimineto de las normas y las reglas  que regulan el compartmiento civico. </t>
  </si>
  <si>
    <t xml:space="preserve">Reducir en un 5% la incidencia de la accidentalidad vial aplicando las políticas nacionales en materia de movilidad y seguridad vial. </t>
  </si>
  <si>
    <t>Indice de accidentalidad vial =Número de accidentes, muertes y heridos por año.</t>
  </si>
  <si>
    <t>276 accidentes, 54 muertes y 192 heridos, año 2015.</t>
  </si>
  <si>
    <t>276 - 5%= 262 accidentes; 54 - 5%=51 muertes, y 192 - 5%=182 heridos.</t>
  </si>
  <si>
    <t xml:space="preserve">Dimensión: </t>
  </si>
  <si>
    <t>Eje Estratégico:</t>
  </si>
  <si>
    <r>
      <rPr>
        <b/>
        <sz val="12"/>
        <rFont val="Tahoma"/>
        <family val="2"/>
      </rPr>
      <t xml:space="preserve">ODS 1 </t>
    </r>
    <r>
      <rPr>
        <sz val="12"/>
        <rFont val="Tahoma"/>
        <family val="2"/>
      </rPr>
      <t xml:space="preserve">- TERMINAR CON LA POBREZA EN TODAS SUS FORMAS EN TODAS PARTES.
</t>
    </r>
    <r>
      <rPr>
        <b/>
        <sz val="12"/>
        <rFont val="Tahoma"/>
        <family val="2"/>
      </rPr>
      <t xml:space="preserve">ODS 7 </t>
    </r>
    <r>
      <rPr>
        <sz val="12"/>
        <rFont val="Tahoma"/>
        <family val="2"/>
      </rPr>
      <t xml:space="preserve">- GARANTIZAR EL ACCESO A ENERGÍAS ASEQUIBLES, CONFIABLES, SOSTENIBLES Y MODERNAS PARA TODOS 
</t>
    </r>
    <r>
      <rPr>
        <b/>
        <sz val="12"/>
        <rFont val="Tahoma"/>
        <family val="2"/>
      </rPr>
      <t xml:space="preserve">ODS 9 </t>
    </r>
    <r>
      <rPr>
        <sz val="12"/>
        <rFont val="Tahoma"/>
        <family val="2"/>
      </rPr>
      <t xml:space="preserve">- CONSTRUIR INFRAESTRUCTURA RESILIENTE, PROMOVER LA INDUSTRIALIZACIÓN INCLUSIVA Y SOSTENIBLE Y FOMENTAR LA INNOVACIÓN .
</t>
    </r>
    <r>
      <rPr>
        <b/>
        <sz val="12"/>
        <rFont val="Tahoma"/>
        <family val="2"/>
      </rPr>
      <t>ODS 10</t>
    </r>
    <r>
      <rPr>
        <sz val="12"/>
        <rFont val="Tahoma"/>
        <family val="2"/>
      </rPr>
      <t xml:space="preserve"> - REDUCIR LA DESIGUALDAD DENTRO Y ENTRE LOS PAÍSES</t>
    </r>
  </si>
  <si>
    <t xml:space="preserve">CONECTIVIDAD VIAL </t>
  </si>
  <si>
    <t xml:space="preserve">INFRAESTRUCTURA PARA LA PRODUCCION </t>
  </si>
  <si>
    <t>DESARRROLLO ENERGETICO</t>
  </si>
  <si>
    <t>MASIFICACION DEL GAS</t>
  </si>
  <si>
    <t>CIUDADES INTELIGENTES</t>
  </si>
  <si>
    <r>
      <t xml:space="preserve">ODS 3 - </t>
    </r>
    <r>
      <rPr>
        <sz val="12"/>
        <rFont val="Tahoma"/>
        <family val="2"/>
      </rPr>
      <t xml:space="preserve">ASEGURAR VIDAS SANAS  Y PROMOVER EL BIENESTAR PARA TODOS EN  TODAS LAS EDADES.
</t>
    </r>
    <r>
      <rPr>
        <b/>
        <sz val="12"/>
        <rFont val="Tahoma"/>
        <family val="2"/>
      </rPr>
      <t>ODS 4</t>
    </r>
    <r>
      <rPr>
        <sz val="12"/>
        <rFont val="Tahoma"/>
        <family val="2"/>
      </rPr>
      <t xml:space="preserve"> - ASEGURAR UNA EDUCACIÓN INCLUSIVA, DE CALIDAD Y EQUITATIVA Y PROMOVER OPORTUNIDADES DE APRENDIZAJE PERMANENTE PARA TODOS.
</t>
    </r>
    <r>
      <rPr>
        <b/>
        <sz val="12"/>
        <rFont val="Tahoma"/>
        <family val="2"/>
      </rPr>
      <t xml:space="preserve">ODS 6 </t>
    </r>
    <r>
      <rPr>
        <sz val="12"/>
        <rFont val="Tahoma"/>
        <family val="2"/>
      </rPr>
      <t xml:space="preserve">- ASEGURAR LA DISPONIBLIDAD Y EL MANEJO SOSTENIBLE DEL AGUA Y EL SANEAMIENTO PARA TODOS.
</t>
    </r>
    <r>
      <rPr>
        <b/>
        <sz val="12"/>
        <rFont val="Tahoma"/>
        <family val="2"/>
      </rPr>
      <t>ODS 7</t>
    </r>
    <r>
      <rPr>
        <sz val="12"/>
        <rFont val="Tahoma"/>
        <family val="2"/>
      </rPr>
      <t xml:space="preserve"> - GARANTIZAR EL ACCESO A ENERGÍAS ASEQUIBLES, CONFIABLES, SOSTENIBLES Y MODERNAS PARA TODOS .
</t>
    </r>
    <r>
      <rPr>
        <b/>
        <sz val="12"/>
        <rFont val="Tahoma"/>
        <family val="2"/>
      </rPr>
      <t>ODS 9 -</t>
    </r>
    <r>
      <rPr>
        <sz val="12"/>
        <rFont val="Tahoma"/>
        <family val="2"/>
      </rPr>
      <t xml:space="preserve"> CONSTRUIR INFRAESTRUCTURA RESILIENTE, PROMOVER LA INDUSTRIALIZACIÓN INCLUSIVA Y SOSTENIBLE Y FOMENTAR LA INNOVACIÓN .
</t>
    </r>
    <r>
      <rPr>
        <b/>
        <sz val="12"/>
        <rFont val="Tahoma"/>
        <family val="2"/>
      </rPr>
      <t>ODS 10</t>
    </r>
    <r>
      <rPr>
        <sz val="12"/>
        <rFont val="Tahoma"/>
        <family val="2"/>
      </rPr>
      <t xml:space="preserve"> - REDUCIR LA DESIGUALDAD DENTRO Y ENTRE LOS PAÍSES
</t>
    </r>
    <r>
      <rPr>
        <b/>
        <sz val="12"/>
        <rFont val="Tahoma"/>
        <family val="2"/>
      </rPr>
      <t>ODS 11</t>
    </r>
    <r>
      <rPr>
        <sz val="12"/>
        <rFont val="Tahoma"/>
        <family val="2"/>
      </rPr>
      <t xml:space="preserve"> - HACER QUE LAS CIUDADES Y ASENTAMIENTOS HUMANOS SEAN INCLUSIVOS, SEGUIROS, RESILIENTES Y  SOSTENIBLES
</t>
    </r>
    <r>
      <rPr>
        <b/>
        <sz val="12"/>
        <rFont val="Tahoma"/>
        <family val="2"/>
      </rPr>
      <t>ODS 12 -</t>
    </r>
    <r>
      <rPr>
        <sz val="12"/>
        <rFont val="Tahoma"/>
        <family val="2"/>
      </rPr>
      <t xml:space="preserve"> ASEGURAR PATRONES DE CONSUMO Y PRODUCCIÓN SOSTENIBLE.
</t>
    </r>
    <r>
      <rPr>
        <b/>
        <sz val="12"/>
        <rFont val="Tahoma"/>
        <family val="2"/>
      </rPr>
      <t xml:space="preserve">ODS 13 - </t>
    </r>
    <r>
      <rPr>
        <sz val="12"/>
        <rFont val="Tahoma"/>
        <family val="2"/>
      </rPr>
      <t xml:space="preserve">ADOPTAR MEDIDAS EL URGENTES PARA COMBATIR EL CAMBIO CLIMÁTICO Y SUS IMPACTOS
</t>
    </r>
  </si>
  <si>
    <t>GESTIÓN URBANA</t>
  </si>
  <si>
    <t>VÍAS URBANAS</t>
  </si>
  <si>
    <t>CONECTIVIDAD DIGITAL Y  COMUNICACIONES</t>
  </si>
  <si>
    <t>CULTURA CIUDADANA</t>
  </si>
  <si>
    <t>MOVILIDAD Y TRANSITO</t>
  </si>
  <si>
    <t>CIENCIA, TECNOLOGIA, E INNOVACIÓN</t>
  </si>
  <si>
    <r>
      <rPr>
        <b/>
        <sz val="12"/>
        <color indexed="8"/>
        <rFont val="Tahoma"/>
        <family val="2"/>
      </rPr>
      <t>ODS 4</t>
    </r>
    <r>
      <rPr>
        <sz val="12"/>
        <color indexed="8"/>
        <rFont val="Tahoma"/>
        <family val="2"/>
      </rPr>
      <t xml:space="preserve"> - ASEGURAR UNA EDUCACIÓN INCLUSIVA, DE CALIDAD Y EQUITATIVA Y PROMOVER OPORTUNIDADES DE APRENDIZAJE PERMANENTE PARA TODOS.
</t>
    </r>
    <r>
      <rPr>
        <b/>
        <sz val="12"/>
        <color indexed="8"/>
        <rFont val="Tahoma"/>
        <family val="2"/>
      </rPr>
      <t xml:space="preserve">ODS 6 </t>
    </r>
    <r>
      <rPr>
        <sz val="12"/>
        <color indexed="8"/>
        <rFont val="Tahoma"/>
        <family val="2"/>
      </rPr>
      <t xml:space="preserve">- ASEGURAR LA DISPONIBLIDAD Y EL MANEJO SOSTENIBLE DEL AGUA Y EL SANEAMIENTO PARA TODOS.
</t>
    </r>
    <r>
      <rPr>
        <b/>
        <sz val="12"/>
        <color indexed="8"/>
        <rFont val="Tahoma"/>
        <family val="2"/>
      </rPr>
      <t xml:space="preserve">ODS 8 </t>
    </r>
    <r>
      <rPr>
        <sz val="12"/>
        <color indexed="8"/>
        <rFont val="Tahoma"/>
        <family val="2"/>
      </rPr>
      <t xml:space="preserve">- PROMOVER EL CRECIMIENTO ECONÓMICO SOSTENIDO, INCLUSIVO Y SOSTENIBLE, EL EMPLEO PLENO Y PRODUCTIVO Y EL TRABAJO DECENTE PARA TODOS
</t>
    </r>
    <r>
      <rPr>
        <b/>
        <sz val="12"/>
        <color indexed="8"/>
        <rFont val="Tahoma"/>
        <family val="2"/>
      </rPr>
      <t xml:space="preserve">ODS 9 </t>
    </r>
    <r>
      <rPr>
        <sz val="12"/>
        <color indexed="8"/>
        <rFont val="Tahoma"/>
        <family val="2"/>
      </rPr>
      <t xml:space="preserve">- CONSTRUIR INFRAESTRUCTURA RESILIENTE, PROMOVER LA INDUSTRIALIZACIÓN INCLUSIVA Y SOSTENIBLE Y FOMENTAR LA INNOVACIÓN .
</t>
    </r>
    <r>
      <rPr>
        <b/>
        <sz val="12"/>
        <color indexed="8"/>
        <rFont val="Tahoma"/>
        <family val="2"/>
      </rPr>
      <t>ODS 10</t>
    </r>
    <r>
      <rPr>
        <sz val="12"/>
        <color indexed="8"/>
        <rFont val="Tahoma"/>
        <family val="2"/>
      </rPr>
      <t xml:space="preserve"> - REDUCIR LA DESIGUALDAD DENTRO Y ENTRE LOS PAÍSES.
</t>
    </r>
    <r>
      <rPr>
        <b/>
        <sz val="12"/>
        <color indexed="8"/>
        <rFont val="Tahoma"/>
        <family val="2"/>
      </rPr>
      <t>ODS 17</t>
    </r>
    <r>
      <rPr>
        <sz val="12"/>
        <color indexed="8"/>
        <rFont val="Tahoma"/>
        <family val="2"/>
      </rPr>
      <t xml:space="preserve"> - FORTALECER LOS MEDIOS DE APLICACIÓN Y REVITALIZAR LA ALIANZA GLOBAL PARA EL DESARROLLO SOTENIBLE.
</t>
    </r>
  </si>
  <si>
    <t>INVESTIGACION, FORMACION, DESARROLLO Y SERVICIOS TECNOLOGICOS</t>
  </si>
  <si>
    <r>
      <rPr>
        <b/>
        <sz val="12"/>
        <color indexed="8"/>
        <rFont val="Tahoma"/>
        <family val="2"/>
      </rPr>
      <t>ODS 1</t>
    </r>
    <r>
      <rPr>
        <sz val="12"/>
        <color indexed="8"/>
        <rFont val="Tahoma"/>
        <family val="2"/>
      </rPr>
      <t xml:space="preserve"> - TERMINAR CON LA POBREZA EN TODAS SUS FORMAS EN TODAS PARTES
</t>
    </r>
    <r>
      <rPr>
        <b/>
        <sz val="12"/>
        <color indexed="8"/>
        <rFont val="Tahoma"/>
        <family val="2"/>
      </rPr>
      <t>ODS 2</t>
    </r>
    <r>
      <rPr>
        <sz val="12"/>
        <color indexed="8"/>
        <rFont val="Tahoma"/>
        <family val="2"/>
      </rPr>
      <t xml:space="preserve"> -ERRADICAR EL HAMBRE, ALCANZAR LA SEGURIDAD ALIMENTARIA Y MEJORAR LA NUTRICIÓN, Y PROMOVER LA AGRICULTURA SOSTENIBLE 
</t>
    </r>
    <r>
      <rPr>
        <b/>
        <sz val="12"/>
        <color indexed="8"/>
        <rFont val="Tahoma"/>
        <family val="2"/>
      </rPr>
      <t>ODS 5</t>
    </r>
    <r>
      <rPr>
        <sz val="12"/>
        <color indexed="8"/>
        <rFont val="Tahoma"/>
        <family val="2"/>
      </rPr>
      <t xml:space="preserve"> - LOGRAR LA IGUALDAD DE GÉNERO Y EMPODERAR A TODAS LAS MUJERES S Y LAS NIÑAS.
</t>
    </r>
    <r>
      <rPr>
        <b/>
        <sz val="12"/>
        <color indexed="8"/>
        <rFont val="Tahoma"/>
        <family val="2"/>
      </rPr>
      <t>ODS 6 -</t>
    </r>
    <r>
      <rPr>
        <sz val="12"/>
        <color indexed="8"/>
        <rFont val="Tahoma"/>
        <family val="2"/>
      </rPr>
      <t xml:space="preserve"> ASEGURAR LA DISPONIBLIDAD Y EL MANEJO SOSTENIBLE DEL AGUA Y EL SANEAMIENTO PARA TODOS.
</t>
    </r>
    <r>
      <rPr>
        <b/>
        <sz val="12"/>
        <color indexed="8"/>
        <rFont val="Tahoma"/>
        <family val="2"/>
      </rPr>
      <t xml:space="preserve">ODS 8 </t>
    </r>
    <r>
      <rPr>
        <sz val="12"/>
        <color indexed="8"/>
        <rFont val="Tahoma"/>
        <family val="2"/>
      </rPr>
      <t xml:space="preserve">- PROMOVER EL CRECIMIENTO ECONÓMICO SOSTENIDO, INCLUSIVO Y SOSTENIBLE, EL EMPLEO PLENO Y PRODUCTIVO Y EL TRABAJO DECENTE PARA TODOS.
</t>
    </r>
    <r>
      <rPr>
        <b/>
        <sz val="12"/>
        <color indexed="8"/>
        <rFont val="Tahoma"/>
        <family val="2"/>
      </rPr>
      <t xml:space="preserve">ODS 12 </t>
    </r>
    <r>
      <rPr>
        <sz val="12"/>
        <color indexed="8"/>
        <rFont val="Tahoma"/>
        <family val="2"/>
      </rPr>
      <t xml:space="preserve">- ASEGURAR PATRONES DE CONSUMO Y PRODUCCIÓN SOSTENIBLE
</t>
    </r>
  </si>
  <si>
    <t>FOMENTO Y DIVERSIFICACION DE LA PRODUCCION</t>
  </si>
  <si>
    <t>DESARROLLO AGROINDUSTRIAL</t>
  </si>
  <si>
    <t>16. GESTIÓN EMPRESARIAL Y DE SERVICIOS</t>
  </si>
  <si>
    <r>
      <t xml:space="preserve">
</t>
    </r>
    <r>
      <rPr>
        <b/>
        <sz val="12"/>
        <color indexed="8"/>
        <rFont val="Tahoma"/>
        <family val="2"/>
      </rPr>
      <t xml:space="preserve">Objetivo 8: </t>
    </r>
    <r>
      <rPr>
        <sz val="12"/>
        <color indexed="8"/>
        <rFont val="Tahoma"/>
        <family val="2"/>
      </rPr>
      <t xml:space="preserve">Promover el crecimiento económico sostenido , inclusivo y sostenible, el empleo pleno y productivo  y el trabajo decente para todos.
</t>
    </r>
    <r>
      <rPr>
        <b/>
        <sz val="12"/>
        <color indexed="8"/>
        <rFont val="Tahoma"/>
        <family val="2"/>
      </rPr>
      <t xml:space="preserve">Objetivo 9: </t>
    </r>
    <r>
      <rPr>
        <sz val="12"/>
        <color indexed="8"/>
        <rFont val="Tahoma"/>
        <family val="2"/>
      </rPr>
      <t xml:space="preserve">Construir  infraestructura resiliente, promover la industrialización inclusiva y sostenible y fomentar la innovación. 
</t>
    </r>
    <r>
      <rPr>
        <b/>
        <sz val="12"/>
        <color indexed="8"/>
        <rFont val="Tahoma"/>
        <family val="2"/>
      </rPr>
      <t>Objetivo 10:</t>
    </r>
    <r>
      <rPr>
        <sz val="12"/>
        <color indexed="8"/>
        <rFont val="Tahoma"/>
        <family val="2"/>
      </rPr>
      <t xml:space="preserve"> Reducir las desigualdad dentro  y entre los países.
    </t>
    </r>
  </si>
  <si>
    <t>Reducir las brechas poblacionales en materia de ingresos, fomentando una verdadera inclusión productiva y financiera con mecanismos efectivos de generación de ingresos y empleo decente con un enfoque de desarrollo humano.</t>
  </si>
  <si>
    <t>Mejorar los estándares de calidad y promoción del turismo en el Departamento.</t>
  </si>
  <si>
    <t>Porcentaje  de incremento de ocupación hotelera.</t>
  </si>
  <si>
    <t xml:space="preserve">Turismo sostenible </t>
  </si>
  <si>
    <t>Mejorar la competitividad y sostenibilidad de los  productos y destinos turísticos y promover el turismo domestico y receptivo en el territorio.</t>
  </si>
  <si>
    <t>42.01</t>
  </si>
  <si>
    <t>Implementar estrategias que promuevan productos turísticos principales  y productos turísticos complementarios.</t>
  </si>
  <si>
    <t>Número de  infraestructuras turísticas mejoradas.</t>
  </si>
  <si>
    <t xml:space="preserve">8.3
8.9 </t>
  </si>
  <si>
    <t>Número fincas turísticas activas.</t>
  </si>
  <si>
    <t>Número productos turisticos en desarrollo.</t>
  </si>
  <si>
    <t>Número de visitantes nacionales y extranjeros.</t>
  </si>
  <si>
    <t>42.02</t>
  </si>
  <si>
    <t>Consolidar rutas de turísmo histórico, religioso,  comunitario, cultural  y de naturaleza sostenible que potencien la oferta de servicios en el territorio.</t>
  </si>
  <si>
    <t>Número de rutas s turísticas consolidadas.</t>
  </si>
  <si>
    <t>42.03</t>
  </si>
  <si>
    <t>Desarrollar estrategias de mercadeo, marketing y promoción para el posicionamiento de Arauca como marca de destino turistico,</t>
  </si>
  <si>
    <t>Número De fam trip realizados.</t>
  </si>
  <si>
    <t>Número de estrategias de promoción implementadas.</t>
  </si>
  <si>
    <t>42.04</t>
  </si>
  <si>
    <t>Promover   la práctica del turismo sostenible con calidad   a través  del fortalecimiento de los actores y prestadores de servicios turísticos en el territorio.</t>
  </si>
  <si>
    <t>Número de circuitos turísticos de carácter doméstico.</t>
  </si>
  <si>
    <t>Número de prestadores formados en legislación, idiomas, guianza, calidad  y prestación de servicios turísticos.</t>
  </si>
  <si>
    <t>Número de estrategias implementadas de fortalecimiento de turismo.</t>
  </si>
  <si>
    <t>Promover  el  empleo con calidad, la inclusión y acceso a oportunidades laborales para estimular el crecimiento económico sostenible mediante el aumento de los niveles de productividad y la innovación tecnológica con enfoque de desarrollo humano.</t>
  </si>
  <si>
    <t>Tasa de desempleo.</t>
  </si>
  <si>
    <t>Empleo decente</t>
  </si>
  <si>
    <t>Promover  acciones encaminadas al crecimiento competitivo a través de la generación de empleo de calidad, oportunidades de inversión y el fortalecimiento de las iniciativas empresariales con un enfoque de desarrollo humano.</t>
  </si>
  <si>
    <t>43.01</t>
  </si>
  <si>
    <t>Promover la disminución sostenida del desempleo mediante la gestión y coordinación de servicios de apoyo a proyectos de inversión y otras intervenciones que se presenten en el territorio de manera intersectorial.</t>
  </si>
  <si>
    <t>Número  de empleos colocados a traves de la bolsa de empleo.</t>
  </si>
  <si>
    <t>PENDIENTE PROYECTO</t>
  </si>
  <si>
    <t>PENDIENTE</t>
  </si>
  <si>
    <t>Agencia publica de empleo ( SENA y COMFIAR)</t>
  </si>
  <si>
    <t>8.1 
8.3 
8.6 
8.7 
8.8 
10.2
10.3</t>
  </si>
  <si>
    <t>Número de jóvenes con empleo decente y aplicación de la Ley de Primer empleo.</t>
  </si>
  <si>
    <t>43.02</t>
  </si>
  <si>
    <t>Erradicar  las peores formas de trabajo infaltil e implementación de estrategias que protejan al adolescente trabajador.</t>
  </si>
  <si>
    <t>Número de niños, niñas y adolescentes registrados en Sistema de Información Integrado para la  Identificación, Registro y caracterización del Trabajo Infantil  y sus peores formas (SIRITI)</t>
  </si>
  <si>
    <t>Alcadias Municipales - ICBF</t>
  </si>
  <si>
    <t>43.03</t>
  </si>
  <si>
    <t>Promover la formalizacion laboral, la protección social, la formación, asociatividad, organizaciones solidarias y emprendimiento con especial atención en  trabajadores del campo.</t>
  </si>
  <si>
    <t>Número de personas  con formalidad por cotizaciones al sistema de seguridad social.</t>
  </si>
  <si>
    <t>Actores del sistema general de proteccion social</t>
  </si>
  <si>
    <t>43.04</t>
  </si>
  <si>
    <t>Promover la inclusiòn de programas de educación y formación para el desarrollo humano e identificar las rutas de formación pertinentes a grupos prioritarios del departamento de Arauca.</t>
  </si>
  <si>
    <t>Documento de identificación de las rutas de formación pertinentes a grupos prioritarios.</t>
  </si>
  <si>
    <t xml:space="preserve">Número de programas de desarrollo de talento humano en el Departamento. </t>
  </si>
  <si>
    <t>43.05</t>
  </si>
  <si>
    <t>Apoyar las estrategias que propendan por la calidad del trabajo con formación, seguridad y salud en el trabajo, oportunidades para población prioritaria, teletrabajo, subsidio familiar,Unidad Vacacional de Aprendizaje , dialogo social y negociación colectiva</t>
  </si>
  <si>
    <t xml:space="preserve">Número de estrategias implementadas. </t>
  </si>
  <si>
    <t>APOYO AL DESARROLLODE ESTRATEGIAS QUE GENEREN EMPLEO E INGRESOS A LA POBLACION ARAUCANA EN CONCORDANCIA CON LA POLITICA DE EMPLEO DECENTE</t>
  </si>
  <si>
    <t xml:space="preserve">Apalancar financieramente el desarrollo de unidades empresariales con potencial diferenciador ya sea en su producto o servicio a través de mecanismos de fomento como fondo de incentivos. </t>
  </si>
  <si>
    <t>1. Convocatorias y Financiación de Mipymes</t>
  </si>
  <si>
    <t>0502031643132105</t>
  </si>
  <si>
    <t>Gobernacion de Arauca - Camra de Comercio de Arauca</t>
  </si>
  <si>
    <t>desahorro Faep (Ley 1530 de 2012)</t>
  </si>
  <si>
    <t>43.06</t>
  </si>
  <si>
    <t>Apoyar  a la protección a la vejez y servicios a la persona mayor desprotegida.</t>
  </si>
  <si>
    <t>Porcentaje de adultos mayores con algun tipo de protección a los ingresos.</t>
  </si>
  <si>
    <t>Alcaldias- Colombia Mayor</t>
  </si>
  <si>
    <t>Porcentaje  de personas que ingresan al programa al Beneficios Económicos Periódicos ( BEPS) u otros programas de protección.</t>
  </si>
  <si>
    <t>Colpensiones</t>
  </si>
  <si>
    <t>Generar un ambiente propicio para que la región cuente con una estructura productiva de bienes y servicios competitiva e innovadora que contribuya  a la generación de empresas formales y sostenibles.</t>
  </si>
  <si>
    <t>Producto Interno Bruto extrayendo la explotación petrolera.</t>
  </si>
  <si>
    <t>Estructura empresarial</t>
  </si>
  <si>
    <t>Incrementar la productividad de las empresas a partir de la sofisticación y diversificación del aparato productivo con innovación y tecnólogias generando condiciones de sostenibilidad.</t>
  </si>
  <si>
    <t>44.01</t>
  </si>
  <si>
    <t>Promover el acceso a nuevos mercados a través del desarrollo de estrategias de emprendimiento, formalización empresarial, instrumentos de desarrollo empresarial, apalancamiento y financiación, innovación, promoción de la inversión, infraestructura y logistica e inclusión social para el desarrollo empresarial.</t>
  </si>
  <si>
    <t>Número de ideas emprendedoras validadas y creadas.</t>
  </si>
  <si>
    <t>8.3
9.3
9.5</t>
  </si>
  <si>
    <t>Número de empredimientos a traves de  la red con fondo emprender.</t>
  </si>
  <si>
    <t>SENA - Fondo EMPRENDER</t>
  </si>
  <si>
    <t>Número  de empresas formalizadas.</t>
  </si>
  <si>
    <t>CAMARA DE COMERCIO DE ARAUCA- CAMARA DE COMERCIO DE PIEDEMONTE</t>
  </si>
  <si>
    <t>Número  de empresas fortalecidas.</t>
  </si>
  <si>
    <t>APOYO A LAS ACCIONES QUE FORTALEZCAN EL EMPRENDIMIENTO Y EL SECTOR EMPRESARIAL DEL DEPARTAMENTO DE ARAUCA</t>
  </si>
  <si>
    <t>generar cultura de emprendimiento en la población en general, a través de herramientas que permitan la generación de habilidades y competencias emprendedoras y diversas actividades de sensibilización y formación para impulsar el desarrollo social y económico de la región a través de la generación de nuevos emprendimientos y el fortalecimiento empresarial.</t>
  </si>
  <si>
    <t>1.- ASISTENCIA TECNICA CENTROS
2. GENERACIÓN DE LA CULTURA EMPRENDEDORA
3. Acompañamiento Empresarial Especializado</t>
  </si>
  <si>
    <t>05020316441323050</t>
  </si>
  <si>
    <t>Gobernacion de Arauca - Camra de Comercio de Arauca - Red Regional de emprendimiento</t>
  </si>
  <si>
    <t>Número  de infraestructura y logistica construidas.</t>
  </si>
  <si>
    <t>Número de jóvenes con iniciativas empresariales, fortalecidas.</t>
  </si>
  <si>
    <t>9</t>
  </si>
  <si>
    <t>Número de jóvenes beneficiarios de programas de crédito empresarial.</t>
  </si>
  <si>
    <t>Redes  regionales de emprendimiento fortalecidas.</t>
  </si>
  <si>
    <t>Número  de  incentivos  financieros para el desarrollo empresarial.</t>
  </si>
  <si>
    <t>44.02</t>
  </si>
  <si>
    <t>Apoyar estrategias que generen competitividad e innovación para la  promoción del tejido empresarial a través de incubadoras de empresas, fortalecimiento a organizaciones solidarias, comercio y otros servicios conexos.</t>
  </si>
  <si>
    <t>Número de  alianzas público - privadas generadas para el fortalecimiento empresarial.</t>
  </si>
  <si>
    <t xml:space="preserve">Número  de organizaciones solidarias con registro institucional. </t>
  </si>
  <si>
    <t>Secretaría de Gobierno</t>
  </si>
  <si>
    <t>Comisión Regional de Competitividad fortalecida.</t>
  </si>
  <si>
    <t>APOYO AL DESARROLLO DE ACCIONES Y ESTRATEGIAS PARA EL FORTALECIMIENTO DE LA COMISIÓN REGIONAL DE COMPETITIVIDAD DEL DEPARTAMENTO DE ARAUCA</t>
  </si>
  <si>
    <t>Incrementar los niveles de competitividad del Departamento de Arauca</t>
  </si>
  <si>
    <t>1. ASISTENCIA TECNICA A LA CRC2. FORTALECIMIENTO A LA COMISION REGIONAL DE COMPETITIVIDAD</t>
  </si>
  <si>
    <t>05020316441322</t>
  </si>
  <si>
    <t>Rendimientos financieros Regalias. I.V.A.</t>
  </si>
  <si>
    <t>44.03</t>
  </si>
  <si>
    <t>Mejoramiento de estándares de calidad en formación para el trabajo, articulado  con el sector productivo.</t>
  </si>
  <si>
    <t>Número de centro de desarrollo empresarial operando.</t>
  </si>
  <si>
    <t>44.04</t>
  </si>
  <si>
    <t>Apoyar la estrategia de transformación productiva, a través del desarrollo de clústers y encadenamientos productivos que potencien las capacidades productivas y competitivas del territorio.</t>
  </si>
  <si>
    <t xml:space="preserve">Número  de clústers y encadenamientos productivos establecidos. </t>
  </si>
  <si>
    <t>44.05</t>
  </si>
  <si>
    <t>Semilleros de emprendimiento.</t>
  </si>
  <si>
    <t>Número de colegios con semilleros de emprendimiento.</t>
  </si>
  <si>
    <t>44.06</t>
  </si>
  <si>
    <t>Apoyar e incentivar el empleo y desarrollo empresarial de la mujer del área rural y urbana.</t>
  </si>
  <si>
    <t>Número proyectos productivos  para mujeres.</t>
  </si>
  <si>
    <t>Mejorar la seguridad vial en el departemnto de Arauca</t>
  </si>
  <si>
    <t xml:space="preserve">15.000 personas sensibilizadas en campañas educativas </t>
  </si>
  <si>
    <t>Campañas educativas a través de comparendos educativos en los municipios del departamento, campaña de capacitación a escuelas y colegios del departamento, campaña de capacitación a empresas públicas y privadas en el departemento, campañas de capacitaicón a empresas de transporte público en el departamento,  distribución de plegables, distribución de códigos de tránsito, campañas educativas radiales, campañas educativas televisivas, campañas educativas en redes sociales - Facebook, campañas educativas redes sociales grupo público Me#Comprometo</t>
  </si>
  <si>
    <t>Número de personas sensibilizadas</t>
  </si>
  <si>
    <t>N/A</t>
  </si>
  <si>
    <t>Instituto de Tránsito - Jamel Ramos Quintero</t>
  </si>
  <si>
    <t>Recursos propios Ley 769 de 2002 (Multas de Tránsito)</t>
  </si>
  <si>
    <t>5.000 estudiantes beneficiados</t>
  </si>
  <si>
    <t>Implementar la cátedra de seguridad vial</t>
  </si>
  <si>
    <t>Cátedra de seguridad vial implementada</t>
  </si>
  <si>
    <t>Instituto de Tránsito, Secretarai de Educación Departamental - Jamel Ramos Quintero</t>
  </si>
  <si>
    <t>Adquisición e instalación de señales verticales  para la prevencion de la accidentalibidad en el Departamento de Arauca</t>
  </si>
  <si>
    <t>608 señales verticales instaladas</t>
  </si>
  <si>
    <t>Suministro e instalación de señales verticales</t>
  </si>
  <si>
    <t>Número de señaes verticales instaladas</t>
  </si>
  <si>
    <t>Fortalecimiento y Mejoramiento de la Movilidad en le Departamento de Arauca</t>
  </si>
  <si>
    <t>Demarcar 85.000 ML de vías, Demarcar 5176 M2 de vías, Instalar  600 ML de defensa metalica</t>
  </si>
  <si>
    <t>Demarcación horizontal</t>
  </si>
  <si>
    <t>ML demarcados</t>
  </si>
  <si>
    <t>Demarcar 17.000 ML de vías</t>
  </si>
  <si>
    <t>Instalar 60 reductores de velocidad  plasticos, instlar 30 ML de reductores de velocidad en concreto</t>
  </si>
  <si>
    <t>Instalación de reductores de velocidad</t>
  </si>
  <si>
    <t>ML de reductores de velocidad instalados</t>
  </si>
  <si>
    <t>Intalar 200 delineadores de curva</t>
  </si>
  <si>
    <t>Instalar delineadores de curva</t>
  </si>
  <si>
    <t>Número de delineadores de cruva instalados</t>
  </si>
  <si>
    <t>Instalar 7.200 tachas</t>
  </si>
  <si>
    <t>Instalación de tachas reflectivas</t>
  </si>
  <si>
    <t>Número de tachas reflectivas instaladas</t>
  </si>
  <si>
    <t>Instalar 800 tachas reflectivas</t>
  </si>
  <si>
    <t>12. INFRAESTRUCTURA ESTRATÉGICA</t>
  </si>
  <si>
    <r>
      <rPr>
        <b/>
        <sz val="12"/>
        <rFont val="Tahoma"/>
        <family val="2"/>
      </rPr>
      <t>Objetivo 1:</t>
    </r>
    <r>
      <rPr>
        <sz val="12"/>
        <rFont val="Tahoma"/>
        <family val="2"/>
      </rPr>
      <t xml:space="preserve">Terminar  con la pobreza   en todas  sus formas en todas partes.
</t>
    </r>
    <r>
      <rPr>
        <b/>
        <sz val="12"/>
        <rFont val="Tahoma"/>
        <family val="2"/>
      </rPr>
      <t>Objetivo 2:</t>
    </r>
    <r>
      <rPr>
        <sz val="12"/>
        <rFont val="Tahoma"/>
        <family val="2"/>
      </rPr>
      <t xml:space="preserve"> Erradicar el hambre, alcanzar la seguridad alimentaria y mejorar la nutrición, y promover la agricultura sostenible. 
</t>
    </r>
    <r>
      <rPr>
        <b/>
        <sz val="12"/>
        <rFont val="Tahoma"/>
        <family val="2"/>
      </rPr>
      <t>Objetivo 12</t>
    </r>
    <r>
      <rPr>
        <sz val="12"/>
        <rFont val="Tahoma"/>
        <family val="2"/>
      </rPr>
      <t xml:space="preserve">: Asegurar patrones de consumo y producción sostenibles.
</t>
    </r>
  </si>
  <si>
    <t>Apoyo a proyectos productivos y cultivos alternativos para pequeños productores del Departamento de Arauca</t>
  </si>
  <si>
    <t>Apoyar el establecimiento y fomento de cultivos promisorios en el Departamento de Arauca</t>
  </si>
  <si>
    <t>1. Asistencia tecnica y capacitacion; 2. Suministro de insumos para el establecimiento de 150 Has de maracuya, citricos y aguacate</t>
  </si>
  <si>
    <t>Número de hectáreas establecidas</t>
  </si>
  <si>
    <t>Alvaro Sepulveda Marquez</t>
  </si>
  <si>
    <t>Reserva Reintegros Participación Regalias Petroliferas</t>
  </si>
  <si>
    <t>Informe colocación de crédictos año 2016 línea agropecuaria IDEAR</t>
  </si>
  <si>
    <t>Apoyo a la Movilidad para la Prestación de servicio de Asistencia Técnica de la Secretaría de Desarrollo Agropecuario y Sostenible del Departamento de Arauca en los siete municipios</t>
  </si>
  <si>
    <t>Contar con la disponibilidad de un vehículo que le permita prestar asistencia técnica a los funcionarios de la secretaria de desarrollo rural en los 7 municipios del departamento</t>
  </si>
  <si>
    <t>Prestar asistencia técnica mediante 13 recorridos</t>
  </si>
  <si>
    <t>12020215401498200   12020215401498276</t>
  </si>
  <si>
    <t>Luz Myriam Torres</t>
  </si>
  <si>
    <t>Superavit Rendimientos Financieros, superavit Fondo Rotatorio Agricultura</t>
  </si>
  <si>
    <t>Apoyo y divulgación  de  eventos feriales a nivel local, regional y nacional como apoyo a la  comercialización de productos agropecuarios de la comunidad productora del Departamento de Arauc</t>
  </si>
  <si>
    <t xml:space="preserve">Incentivar la participación de losproductores agropecuarios en eventos feriales del orden local, regional y nacional. </t>
  </si>
  <si>
    <t>Realizar 10 eventos para beneficiar a 250 productores</t>
  </si>
  <si>
    <t>Apoyo y divulgación  de  eventos feriales a nivel local, regional y nacional: 1. corregimiento Panamá de Arauca. 2. Corregimiento la Esmeralda. 3. Municipio de Cravo norte. 4. Muncipio de Fortul. 5. Arauquita. 6. Saravena. 7. Feria equina en Saravena. 8. Arauca. 9. Puerto Rondón. 10. Tame.</t>
  </si>
  <si>
    <t>Julio de 2016</t>
  </si>
  <si>
    <t>7020315401382010   07020315401382043   07020315401382224   07020315401382225</t>
  </si>
  <si>
    <t>Estampilla Prodesarrollo Fronterizo. Rendimientos Financieros Estampilla Prodesarrollo Fronterizo.  Superavit Estampilla Prodesarrollo Fronterizo (Ley 191/95) Estampilla Prodesarrollo Fronterizo (ley 191/95)</t>
  </si>
  <si>
    <t>Implementación de un proyecto de seguridad alimentaria  bajo la modalidad Resa Rural en el Departamento de Arauca</t>
  </si>
  <si>
    <t>Aunar esfuerzos entre el Departamento adminstrativo para la prosperidad social (prosperidad social), el Departamento de Arauca y fundeorinoquia para ejcutar un proyecto de seguridad alimentaria y nutricional ReSA rural en el Departamento de Arauca.</t>
  </si>
  <si>
    <t>825</t>
  </si>
  <si>
    <t>Compenete 1:Motivación Componente 2: Difusión. 3. Insumos. 4. costos indirectos (recurso humano y gastos adminsitrativos) 5. Bienes y servicios</t>
  </si>
  <si>
    <t>Número de familias beneficiados.</t>
  </si>
  <si>
    <t>Francisco Javier Mendoza</t>
  </si>
  <si>
    <t>Desahorro Faep (Ley 1530 de 2012</t>
  </si>
  <si>
    <t>Apoyo al fomento de especies menores en el  Departamento de Arauca</t>
  </si>
  <si>
    <t>Apoyar el fomento de especies menores en el Departamento de arauca</t>
  </si>
  <si>
    <t>1. Coordinación. 2.Capacitación. 3. Apyo a la implementación de unidades productivas. 4. Asistencia técnica a productores. 5. Implementación de una estrategia de mercadeo y comercialización. 6 Interventoría técnica, administrativa y financiera.</t>
  </si>
  <si>
    <t>Apoyo  a proyectos productivos del sector agropecuario  y alianzas productivas en el Departamento de Arauca</t>
  </si>
  <si>
    <t>Apoyar la generacion de capacidades productivas</t>
  </si>
  <si>
    <t>130</t>
  </si>
  <si>
    <t>1. Prestacion de asistencia tecnica; 2. Apoyo socioempresarial</t>
  </si>
  <si>
    <t>German Alfonzo Anzola</t>
  </si>
  <si>
    <t>AMBIENTAL</t>
  </si>
  <si>
    <t>CRECIMIENTO VERDE</t>
  </si>
  <si>
    <t xml:space="preserve">Objetivo  del Eje estratégico: </t>
  </si>
  <si>
    <t>Implantar en el territorio araucano las premisas de avanzar hacia un crecimiento sostenible y bajo carbono; proteger y asegurar el uso sostenible del capital natural y mejorar la calidad ambiental; y Lograr un crecimiento resiliente y reducir la vulnerabilidad frente a los riesgos de desastres y al cambio climático de manera que el desarrollo del territorio sea de un verdadero desarrollo sostenible.</t>
  </si>
  <si>
    <t xml:space="preserve">Indicador </t>
  </si>
  <si>
    <t>Meta de resultado para el Cuatrienio</t>
  </si>
  <si>
    <t>Sector de competencia</t>
  </si>
  <si>
    <t>Meta de objetivo de desarrollo sostenible</t>
  </si>
  <si>
    <t>Unidad  responsable</t>
  </si>
  <si>
    <t>17. DESARROLLO SOSTENIBLE TERRITORIAL.</t>
  </si>
  <si>
    <r>
      <rPr>
        <b/>
        <sz val="12"/>
        <color indexed="8"/>
        <rFont val="Tahoma"/>
        <family val="2"/>
      </rPr>
      <t>Objetivo 11:</t>
    </r>
    <r>
      <rPr>
        <sz val="12"/>
        <color indexed="8"/>
        <rFont val="Tahoma"/>
        <family val="2"/>
      </rPr>
      <t xml:space="preserve"> Hacer que las ciudades y asentamientos humanos sean inclusivo, seguros, resilientes y sostenibles 
</t>
    </r>
    <r>
      <rPr>
        <b/>
        <sz val="12"/>
        <color indexed="8"/>
        <rFont val="Tahoma"/>
        <family val="2"/>
      </rPr>
      <t>Objetivo 13:</t>
    </r>
    <r>
      <rPr>
        <sz val="12"/>
        <color indexed="8"/>
        <rFont val="Tahoma"/>
        <family val="2"/>
      </rPr>
      <t xml:space="preserve"> Adoptar medidas urgentes para combatir el cambio climático y sus impactos. 
</t>
    </r>
    <r>
      <rPr>
        <b/>
        <sz val="12"/>
        <color indexed="8"/>
        <rFont val="Tahoma"/>
        <family val="2"/>
      </rPr>
      <t>Objetivo 15:</t>
    </r>
    <r>
      <rPr>
        <sz val="12"/>
        <color indexed="8"/>
        <rFont val="Tahoma"/>
        <family val="2"/>
      </rPr>
      <t xml:space="preserve"> Proteger, restaurar y promover le uso sostenible de ecosistemas terrestres, gestionar sosteniblemente los bosques, combatir la desetificación, detener y revertir la degradación de la tierra y frenar la pérdida de biodiversidad.</t>
    </r>
  </si>
  <si>
    <t>Desarrollar  la estrategia de crecimiento verde como un  enfoque que propende por un desarrollo sostenible que garantice el bienestar económico y social de la población en el largo plazo, asegurando que la base de los recursos provea los bienes y servicios ecosistémicos que la región necesita y el ambiente natural sea capaz de recuperarse ante los impactos de las actividades productivas.</t>
  </si>
  <si>
    <t>17.01</t>
  </si>
  <si>
    <t>Contribuir en la  ejecución de programas y proyectos  para la conservación del medio ambiente y los recursos naturales renovables que  integren estratégias  que promuevan el desarrollo sostenible del territorio.</t>
  </si>
  <si>
    <t xml:space="preserve">
Porcentaje de áreas intervenidas con programas de conservación y protección ambiental.
</t>
  </si>
  <si>
    <t xml:space="preserve">
0</t>
  </si>
  <si>
    <t xml:space="preserve">
5 % territorio (119.000 Has)</t>
  </si>
  <si>
    <t>Gestión ambiental y biodiversidad.</t>
  </si>
  <si>
    <t>Desarrollar la sustentabilidad y sostenibilidad del territorio en todos los sectores de la economía partiendo de la oferta ambiental y las potencialidades del mismo.</t>
  </si>
  <si>
    <t>45.01</t>
  </si>
  <si>
    <t>Proteger y conservar el uso sostenible del capital natural del territorio.</t>
  </si>
  <si>
    <t>Número de  programas de conservación de fauna, flora y ecosistemas  estratégicos.</t>
  </si>
  <si>
    <t>A.10</t>
  </si>
  <si>
    <t>Ambiental A.10</t>
  </si>
  <si>
    <t>11.6
15.1</t>
  </si>
  <si>
    <t>Secretaria de Desarrollo Agropecuario y Sostenible y apoyan todas las Secretarías y entes descentralizados</t>
  </si>
  <si>
    <t>Número de  hectáreas con procesos de restauración ecológica.</t>
  </si>
  <si>
    <t>Número de áreas protegidas declaradas.</t>
  </si>
  <si>
    <t>45.02</t>
  </si>
  <si>
    <t xml:space="preserve">Fortalecer la gestión para el manejo eficiente del recurso hídrico. </t>
  </si>
  <si>
    <t>Número de  proyectos para la recuperación y conservación de las rondas hídricas en el área urbana y rural.</t>
  </si>
  <si>
    <t>11.6</t>
  </si>
  <si>
    <t>Número de  hectáreas adquiridas  en ecosistemas estratégicos para la provisión del recurso hídrico para acueductos.</t>
  </si>
  <si>
    <t>Número de cuencas hidrográficas con planes de ordenación  formulados y adoptados.</t>
  </si>
  <si>
    <t>Número de microcuencas hidrográficas con planes de manejo formulados y adoptados.</t>
  </si>
  <si>
    <t>15.1</t>
  </si>
  <si>
    <t>Número de esquemas de pagos por servicios ambientales implementados.</t>
  </si>
  <si>
    <t>15.9</t>
  </si>
  <si>
    <t>45.03</t>
  </si>
  <si>
    <t>Apoyar y fortalecer la participación de las instituciones y comunidades locales en la gestión ambiental, educación ambiental y desarrollo productivo sostenible.</t>
  </si>
  <si>
    <t>Número de proyectos ejecutados en el marco de la política de educación ambiental.</t>
  </si>
  <si>
    <t>Número de planes, programas y proyectos de gestión ambiental formulados e implementados.</t>
  </si>
  <si>
    <t>45.04</t>
  </si>
  <si>
    <t>Evitar el maltrato y asegurar el bienestar animal fortaleciendo las capacidades de la institucionalidad, e implementación de los estándares y normatividad vigente.</t>
  </si>
  <si>
    <t>Número de Campañas de promoción, promulgación y defensa de los derechos de los animales</t>
  </si>
  <si>
    <t>Número de instituciones educativas con formación ciudadana y escolar hacia la protección animal.</t>
  </si>
  <si>
    <t>17.02</t>
  </si>
  <si>
    <t>Disminuir la generación de gases de efecto invernadero.</t>
  </si>
  <si>
    <t>Inventario de gases de efecto invernadero.</t>
  </si>
  <si>
    <t>Pendiente por definir</t>
  </si>
  <si>
    <t>Adaptación al cambio climático.</t>
  </si>
  <si>
    <t>Avanzar hacia un crecimiento sostenible y bajo carbono impulsando la transformación  de los sectores entorno a  sendas mas eficientes, disminuyendo  los impactos ambientales asociados al desarrollo económico y social.</t>
  </si>
  <si>
    <t>46.01</t>
  </si>
  <si>
    <t>Apoyar la implementación  del plan integral de cambio climático para el desarrollo de proyectos regionales en adaptación y mitigación que disminuya la emisión de gases de efecto invernadero al medio ambiente.</t>
  </si>
  <si>
    <t>Número de proyectos sectoriales que contribuyen a la reducción de gases de efecto invernadero.</t>
  </si>
  <si>
    <t>Formulación del Plan Departamental de adaptación y mitigación al cambio climático en el Departamento de Arauca</t>
  </si>
  <si>
    <t>Formulación del Plan Departamental de adaptación y mitigación al cambio climático</t>
  </si>
  <si>
    <t>No de contrataciones realizadas</t>
  </si>
  <si>
    <t>MERCEDES RINCÓN/PEDRO REINA</t>
  </si>
  <si>
    <t>Desahorro FAEP (Ley 1530 de 2012)           $ 200.000.000,00       
ORDENANZA 10E DE 2016 VIGENCIAS FUTURAS CON CARGO AL AÑO 2017 (Desahorro FAEP (Ley 1530 de 2012)           $ 375.000.000,00</t>
  </si>
  <si>
    <t>13.2</t>
  </si>
  <si>
    <t>Secretaría de Desarrollo Agropecuario y Sostenible. Secretaría de Gobierno y Seguridad Ciudadana con apoyo de todas las Secretarías e Institutos descentralizados</t>
  </si>
  <si>
    <t>46.02</t>
  </si>
  <si>
    <t>Aumentar los sumideros de carbono como mecanismo para atenuar el cambio climático.</t>
  </si>
  <si>
    <t>Número de proyectos impulsados en el marco de la política de mercados verdes - venta de servicios ecosistémicos.</t>
  </si>
  <si>
    <t>13.3
15.2</t>
  </si>
  <si>
    <t>Programa de monitoreo de deforestación y evaluación de la degradación de los bosques.</t>
  </si>
  <si>
    <t>13.3
15.3</t>
  </si>
  <si>
    <t>46.03</t>
  </si>
  <si>
    <t xml:space="preserve">Impulsar espacios de participación, educación y comunicación para la generación de conciencia sobre el cambio climático. </t>
  </si>
  <si>
    <t>Porcentaje de la población que  participa  en la mitigación del cambio climático.</t>
  </si>
  <si>
    <t>Implementación de acciones que mitiguen el impacto del cambio climático en el Departamento de Arauca</t>
  </si>
  <si>
    <t>Implementación de  espacios de participación, educación y comunicación para la generación de conciencia sobre el cambio climático</t>
  </si>
  <si>
    <t>2% de la población participa  en la mitigación del cambio climático.</t>
  </si>
  <si>
    <t xml:space="preserve">Actividades de educación, sensibilización
y divulgación sobre cambio climático
</t>
  </si>
  <si>
    <t xml:space="preserve">Desahorro FAEP (Ley 1530 de 2012)           $ 300.000.000,00       
ORDENANZA 10E DE 2016 VIGENCIAS FUTURAS CON CARGO AL AÑO 2017 (Desahorro FAEP (Ley 1530 de 2012)           $ 700.000.000,00       </t>
  </si>
  <si>
    <t>13.3</t>
  </si>
  <si>
    <t>46.04</t>
  </si>
  <si>
    <t>Apoyar la gestión del conocimiento respecto al proceso de adaptación al cambio climático y sus impactos.</t>
  </si>
  <si>
    <t xml:space="preserve">Número de proyectos de investigación sobre adaptación al cambio climático. </t>
  </si>
  <si>
    <t xml:space="preserve">Número de  planes de ordenamiento territorial que incorporan el componente de cambio climático. </t>
  </si>
  <si>
    <t>Número de  sistemas de información para análisis y monitoreo de indicadores de cambio climático.</t>
  </si>
  <si>
    <t>17.03</t>
  </si>
  <si>
    <t>Disminuir el porcentaje del territorio que se encuentra en amenaza alta, en zona de alto riesgo, y en zona de alto riesgo no mitigable.</t>
  </si>
  <si>
    <t>Porcentaje del territorio que cuenta con estudios de amenaza alta.</t>
  </si>
  <si>
    <t>Crecimiento resiliente y reducción  del riesgo.</t>
  </si>
  <si>
    <t>Lograr un crecimiento resiliente y reducir la vulnerabilidad frente a los riesgos de desastres y al cambio climático.</t>
  </si>
  <si>
    <t>47.01</t>
  </si>
  <si>
    <t xml:space="preserve">Implementar y planificar   los procesos de la gestión del riesgo de desastres, identificando escenarios de riesgo  y fenómenos amenazantes (naturales, socio natural, antrópicos, tecnológicos), para los diferentes escenarios (físicos, económicos ambientales, sociales). </t>
  </si>
  <si>
    <t>Número de planes   formulados.</t>
  </si>
  <si>
    <t>Elaboración del Plan Departamental de Gestión del Riesgo y Estrategias de Respuesta del departamento de Arauca.</t>
  </si>
  <si>
    <t>Níumero de contrataciones realizadas</t>
  </si>
  <si>
    <t>MERCEDES RINCON/EDWARD PORTILLO</t>
  </si>
  <si>
    <t>Fondo de Gestión del Riesgo Departamental</t>
  </si>
  <si>
    <t>250.000.000 en 2016 y 200.000.000 en 2017</t>
  </si>
  <si>
    <t>A.12</t>
  </si>
  <si>
    <t>Prevención y atención de desastres A.12</t>
  </si>
  <si>
    <t>13.1</t>
  </si>
  <si>
    <t>Secretaría de Gobierno y Seguridad Ciudadana con apoyo de todas las Secretarías e Institutos descentralizados</t>
  </si>
  <si>
    <t>Número de Municipios con  asistencia, asesoría y apoyo técnico.</t>
  </si>
  <si>
    <t>Porcentaje del territorio que se define  que se encuentra en zona de alto riesgo.</t>
  </si>
  <si>
    <t>47.02</t>
  </si>
  <si>
    <t>Fortalecer los procesos de gestión del riesgo: conocimiento, reducción y manejo para reducir la vulnerabilidad de las poblaciones del departamento.</t>
  </si>
  <si>
    <t>Número de sistemas de información adoptados frente a la normatividad vigente.</t>
  </si>
  <si>
    <t>Número de  acciones de conocimiento y reducción del riesgo formuladas o desarrolladas.</t>
  </si>
  <si>
    <t>ACCIONES DE PREVENCIÓN Y ATENCIÓN A LA POBLACIÓN VULNERABLE POR EMERGENCIAS O DESASTRES EN EL DEPARTAMENTO DE ARAUCA</t>
  </si>
  <si>
    <t>1) OBRAS DE PROTECCIÓN VEREDA MONSERRATE 2) OPERACIÓN MAQUINARIA AMARILLA 3. OBRAS DE PROTECCIÓN VEREDA EL TORNO</t>
  </si>
  <si>
    <t>Recursos FAEP</t>
  </si>
  <si>
    <t>2000000000 FAEP 2017 Y 1.393.080.794 FAEP 2016</t>
  </si>
  <si>
    <t>Estudios y diseños de mitigación del deterioro de la cuenca del río Bojabá, en el municipio de Saravena, Departamento de Arauca</t>
  </si>
  <si>
    <t xml:space="preserve">Desahorro FAEP Ley 1530 de 2012)           $ 2.500.000.000,00       
ORDENANZA 10E DE 2016 VIGENCIAS FUTURAS CON CARGO AL AÑO 2017           $ 500.000.000,00       </t>
  </si>
  <si>
    <t xml:space="preserve">Desahorro FAEP Ley 1530 de 2012)                 </t>
  </si>
  <si>
    <t>Porcentaje de  población damnificada que se atiende  en estado de calamidad pública.</t>
  </si>
  <si>
    <t>Se gestionó con la unidad nal de gestión de riesgo a desastre la atención mediante entrega de kit de ayuda umanitaria 2.000 personas en el deparatamento de Arauca.</t>
  </si>
  <si>
    <t>Entrega de kit de ayuda Humanitaria 2.000 personas en el deparatamento de Arauca.</t>
  </si>
  <si>
    <t>Porcentaje del territorio que se define  en zona  de alto riesgo no mitigable.</t>
  </si>
  <si>
    <t>Personas beneficiadas con reducción del riesgo de inundación.</t>
  </si>
  <si>
    <t>ADQUISICIÓN DE UNA DRAGA PARA MITIGACIÓN DEL RIESGO URBANO Y RURAL EN EL DEPARTAMENTO DE ARAUCA</t>
  </si>
  <si>
    <t>ADQUISICIÓN DE UNA DRAGA</t>
  </si>
  <si>
    <t>Número de programas de formación comunitaria y educativa en gestión del riesgo de desastres y resiliencia.</t>
  </si>
  <si>
    <t>47.03</t>
  </si>
  <si>
    <t>Fortalecer la capacidad institucional  de las entidades que integran el Consejo Departamental de Gestión del Riesgo de Desastres y los Consejos Municipales de Gestión del Riesgo de Desastres.</t>
  </si>
  <si>
    <t>Número de instituciones fortalecidas en operación.</t>
  </si>
  <si>
    <t xml:space="preserve">Fortalecimiento  de la capacidad Operativa de los organismos operativos del sistema departamental de Gestión del Riesgo de Desastres y de los Sistemas Municipales de Gestión del Riesgo </t>
  </si>
  <si>
    <t>DOTACIÓN CON DESTINO AL FORTALECIMIENTO DE LA CAPACIDAD OPERATIVA DE LOS ORGANISMOS OPERATIVOS DEL SISTEMA DEPARTAMENTAL DE GESTION DEL RIESGO DE DESASTRES Y DE LOS SISTEMAS MUNICIPALES DE GESTION DE RIESGO</t>
  </si>
  <si>
    <t xml:space="preserve">Desahorro FAEP ( Ley 1530 de 2012)           $ 500.000.000,00       
Desahorro FAEP ( Ley 1530 de 2012) ORDENANZA 10E DE 2016 VIGENCIAS FUTURAS CON CARGO AL AÑO 2017           $ 250.000.000,00       </t>
  </si>
  <si>
    <t>13.2
15.9</t>
  </si>
  <si>
    <t>INSTITUCIONAL</t>
  </si>
  <si>
    <t>RECONCILIACION, PARTICIPACION Y CONVIVENCIA PARA LA PAZ</t>
  </si>
  <si>
    <t xml:space="preserve">Objetivo del Eje estratégico: </t>
  </si>
  <si>
    <t>Contribuir mediante acciones estratégicas al logro de la gobernabilidad y el mantenimiento de la paz, la convivencia, seguridad y respeto de manera concurrente y bajo principios de corresponsabilidad; al control del territorio y la defensa de la soberanía; al fortalecimiento del Sistema Judicial y Penitenciario, a la promoción, protección y prevención de los DDHH y DIH y a la promoción y ejercicio de cultura ciudadana.</t>
  </si>
  <si>
    <t>Programas</t>
  </si>
  <si>
    <t>Subprogramas</t>
  </si>
  <si>
    <t>Sector de competencia / Total Inversion del Plan</t>
  </si>
  <si>
    <t xml:space="preserve">21. SEGURIDAD, CONVIVENCIA Y JUSTICIA </t>
  </si>
  <si>
    <r>
      <rPr>
        <b/>
        <sz val="12"/>
        <rFont val="Tahoma"/>
        <family val="2"/>
      </rPr>
      <t>Objetivo 11</t>
    </r>
    <r>
      <rPr>
        <sz val="12"/>
        <rFont val="Tahoma"/>
        <family val="2"/>
      </rPr>
      <t xml:space="preserve">:Hacer que las ciudades y asentamientos humanos sean inclusivos, seguros , resilientes y sostenibles.  </t>
    </r>
    <r>
      <rPr>
        <b/>
        <sz val="12"/>
        <rFont val="Tahoma"/>
        <family val="2"/>
      </rPr>
      <t>Objetivo 16:</t>
    </r>
    <r>
      <rPr>
        <sz val="12"/>
        <rFont val="Tahoma"/>
        <family val="2"/>
      </rPr>
      <t xml:space="preserve"> promover sociedades pacíficas e inclusivas para el desarrollo sostenible, proveer acceso a la justicia para todos y construir instituciones efectivas, responsables e inclusivas en todos los niveles.</t>
    </r>
  </si>
  <si>
    <t>Fortalecer acciones integrales  para la promoción del respeto, protección de derechos humanos, construcción de acuerdos sociales incluyentes y la gestión pacifica de conflictos  para la consolidación de la paz.</t>
  </si>
  <si>
    <t>Territorio con resultados de indicadores  significativos en acciones integrales para la consolidación de la paz, que involucre mejoras de tipo social, económico, de convivencia ciudadana, seguridad, acceso a la justicia, Derechos Humanos y nuevas medidas de justicia transicional.</t>
  </si>
  <si>
    <t>Número de delitos de impacto que afectan la seguridad pública.</t>
  </si>
  <si>
    <t xml:space="preserve">Justicia y seguridad </t>
  </si>
  <si>
    <t>Garantizar mejores condiciones de seguridad, el acceso a la justicia tanto en los ambitos urbanos como rurales, promover la prevención del delito y la cultura de la legalidad y profundizar la democracia, así como la garantia  gradual y progresiva de los derechos humanos.</t>
  </si>
  <si>
    <t>56.01</t>
  </si>
  <si>
    <t xml:space="preserve">Apoyar  y fortalecer estrategias que combatan los delitos de mayor impacto en el Departamento. </t>
  </si>
  <si>
    <t>Número de acciones ejecutadas del Plan de Seguridad Ciudadana.</t>
  </si>
  <si>
    <t>APOYO DE ALIMENTACIÓN PARA AGENTES SOLDADOS Y ORGANISMOS DE SOCORRO EN EL DEPARTAMENTO DE ARAUCA</t>
  </si>
  <si>
    <t>Incrementar la capacidad operativa de la Fuerza Pública para garantizar la seguridad ciudadana en el departamento de Arauca</t>
  </si>
  <si>
    <t>Suministro de 3.666 raciones para agentes, soldados y miembros de la fuerza pública</t>
  </si>
  <si>
    <t>Proyectos presentados para viabilización</t>
  </si>
  <si>
    <t>10.04.06.21.56.1416</t>
  </si>
  <si>
    <t>MERCEDES RINCON/LUZ M RODRIGUEZ</t>
  </si>
  <si>
    <t xml:space="preserve"> Impuesto del 5% Fondo de Seguridad Ley 418/97, Contratación de la Gobernación de Arauca</t>
  </si>
  <si>
    <t>A.17</t>
  </si>
  <si>
    <t xml:space="preserve">Fortalecimiento institucional
A.17
</t>
  </si>
  <si>
    <t>11.5
16.1
16.3
16.4</t>
  </si>
  <si>
    <t>Secretaría de Gobierno y Seguridad Ciudadana</t>
  </si>
  <si>
    <t>FORTALECIMIENTO DE LAS ACTIVIDADES DE POLICÍA JUDICIAL - CTI EN EL DEPARTAMENTO DE ARAUCA (ADICIONAL)</t>
  </si>
  <si>
    <t>DESARROLLO DEL PLAN INTEGRAL DE SEGURIDAD CIUDADANA DEL DEPARTAMENTO DE ARAUCA</t>
  </si>
  <si>
    <t>Adquisición e instalación de equipo de vigilancia y seguridad y desarrollo de obras complementarias del sistema eléctrico auxiliar y regulado</t>
  </si>
  <si>
    <t>SUMINISTRO DE MATERIALES PARA LA RECONSTRUCCIÓN DE UNIDADES  DE LA ARMADA NACIONAL EN EL DEPARTAMENTO DE ARAUCA</t>
  </si>
  <si>
    <t>Incrementar la capacidad operativa de las unidades de la armada</t>
  </si>
  <si>
    <t>Suministro de materiales de construcción para la adecuación y reconstrucción de unidades de la armada</t>
  </si>
  <si>
    <t>ADQUISICIÓN DE EQUIPAMENTO DE CRIMINALISTICA PARA EL COMANDO DEPARTAMENTO DE POLICÍA ARAUCA</t>
  </si>
  <si>
    <t>Incrementar la capacidad operativa de los organismos de investigación del estado</t>
  </si>
  <si>
    <t>Adquisición de Laboratorio móvil de criminalística</t>
  </si>
  <si>
    <t>IMPLEMENTACIÓN DE UNA ESTRATEGIA DE SEGURIDAD PARA UNIDADES DEL EJERCITO NACIONAL EN EL DEPARTAMENTO DE ARAUCA</t>
  </si>
  <si>
    <t>Incrementar las condiciones de seguridad de los miembros del Ejército Nacional</t>
  </si>
  <si>
    <t>Instalación de sistema de vigilancia y desarrollo de obras viales que garanticen la reducción de velocidad en la zona</t>
  </si>
  <si>
    <t>ADQUISICIÓN DE TECNOLOGÍA PARA LA FUERZA PÚBLICA EN EL DEPARTAMENTO DE ARAUCA</t>
  </si>
  <si>
    <t>Incrementar la capacidad operativa de la fuerza pública</t>
  </si>
  <si>
    <t>Adquisición de drones para la fuerza pública</t>
  </si>
  <si>
    <t>Número de delitos  de impacto que afectan la seguridad ciudadana.</t>
  </si>
  <si>
    <t>56.02</t>
  </si>
  <si>
    <t>Implementar estrategias integrales que aborden los distintos factores que inciden en la violencia y la delincuencia, con especial énfasis en la violencia juvenil.</t>
  </si>
  <si>
    <t>Número de jóvenes formados en la prevención del delito.</t>
  </si>
  <si>
    <t>56.03</t>
  </si>
  <si>
    <t>Apoyar y fortalecer un Sistema Integral de Seguridad rural.</t>
  </si>
  <si>
    <t>Sistema Integral de Seguridad rural apoyado.</t>
  </si>
  <si>
    <t>56.04</t>
  </si>
  <si>
    <t>Implementación de tecnologías para la seguridad ciudadana.</t>
  </si>
  <si>
    <t xml:space="preserve">Número de tecnologías implementadas. </t>
  </si>
  <si>
    <t>Número de redes comunitarias fortalecidas.</t>
  </si>
  <si>
    <t>56.05</t>
  </si>
  <si>
    <t>Implementar acciones para garantizar el derecho fundamental de acceso al servicio de Justicia.</t>
  </si>
  <si>
    <t>Número de operadores en conciliación en equidad  de acceso a la Justicia formados y constituidos.(marco para la implementación de la conciliación en equidad en colombia).</t>
  </si>
  <si>
    <t>Número de  acciones  de promoción para que los ciudadanos acudan a la conciliación en derecho.</t>
  </si>
  <si>
    <t>A.18</t>
  </si>
  <si>
    <t xml:space="preserve">Justicia 
A.18
</t>
  </si>
  <si>
    <t>Número de delitos de impacto que afectan la seguridad vial.</t>
  </si>
  <si>
    <t>Número  de diplomados sobre el código general del proceso para garantizar el acceso a la justicia y a la paz.</t>
  </si>
  <si>
    <t>Número  de jornadas móviles de justicia mediante conciliación en derecho realizadas.</t>
  </si>
  <si>
    <t>Número de ciudadanos formados en la oralidad en el proceso judicial y el acceso a la justicia.</t>
  </si>
  <si>
    <t>No. de acciones desarrolladas que garanticen el acceso a la justicia</t>
  </si>
  <si>
    <t>56.06</t>
  </si>
  <si>
    <t>Fortalecer el sistema integral de prevención y gestión de conflictos.</t>
  </si>
  <si>
    <t>Número de  personas formadas  en ejercicio del diálogo social, prevención de conflictividades y construcción de acuerdos conciliatorios.</t>
  </si>
  <si>
    <t>APOYO A LAS ACCIONES DEL CONSEJO DEPARTAMENTAL DE PAZ DE ARAUCA</t>
  </si>
  <si>
    <t>Fortalecer los espacios e instancias para la prevención, promoción, protección, defensa y ejercicio de los Derechos Humanos y la Paz en el Departamento</t>
  </si>
  <si>
    <t>Apoyo logístico para el desarrollo de la cumbre regional por la paz</t>
  </si>
  <si>
    <t>Al consumo de Tabaco y Cigarrillo Extranjero</t>
  </si>
  <si>
    <t>Número de ciudadanos que acuden a la conciliación y al arbitraje para resolver sus conflictos.</t>
  </si>
  <si>
    <t>Número de acciones para fortalecer las instituciones legítimas, para la promoción, respeto y protección de los Derechos Humanos , construcción de acuerdos sociales incluyentes y la gestión pacifica de los conflictos.</t>
  </si>
  <si>
    <t>Número de  casos tramitados por los ciudadanos ante conciliadores en derecho y en equidad.</t>
  </si>
  <si>
    <t>56.07</t>
  </si>
  <si>
    <t>Construcción y dotación en sitio nuevo del establecimiento carcelario del municipio de arauca.</t>
  </si>
  <si>
    <t>Establecimiento penitenciario y carcelario reubicado.</t>
  </si>
  <si>
    <t>56.08</t>
  </si>
  <si>
    <t>Desarrollar acciones para la estrategia  de protección  a la vida, libertad e integridad.</t>
  </si>
  <si>
    <t>Número  de estrategias implementadas.</t>
  </si>
  <si>
    <t>IMPLEMENTACIÓN DE UNA ESTRATEGIA PARA LA PROTECCIÓN DE LA VIDA DE SERVIDORES PÚBLICOS DEL DEPARTAMENTO DE ARAUCA</t>
  </si>
  <si>
    <t>Garantizar la  protección a los servidores públicos del Departamento de Arauca</t>
  </si>
  <si>
    <t>Contratación de 13 escoltas y 11 vehículos blindados</t>
  </si>
  <si>
    <t xml:space="preserve">10.04.06.21.56.  1417 </t>
  </si>
  <si>
    <t>Superávit Impuesto del 5% Fondo de Seguridad Ley 418/97</t>
  </si>
  <si>
    <t>Impuesto del 5% Fondo de Seguridad Ley 418/97</t>
  </si>
  <si>
    <t xml:space="preserve">10.04.06.21.56  1416  </t>
  </si>
  <si>
    <t>56.09</t>
  </si>
  <si>
    <t xml:space="preserve">Realizar  acciones para la atención al menor infractor. </t>
  </si>
  <si>
    <t xml:space="preserve">Número de acciones realizadas. </t>
  </si>
  <si>
    <t>Conviviencia ciudadana</t>
  </si>
  <si>
    <t>Promover una cultura ciudadana que consolide la convivencia basada en valores, normas, actitudes y permita comportamientos que privilegien el Desarrollo Humano Integral con equidad</t>
  </si>
  <si>
    <t>57.01</t>
  </si>
  <si>
    <t>Realizar acciones para el fomento de la cultura ciudadana en seguridad para la prevención.</t>
  </si>
  <si>
    <t>Número de acciones que fomentan la cultura ciudadana.</t>
  </si>
  <si>
    <t>FORTALECIMIENTO INSTITUCIONAL MEDIANTE EL DESARROLLO DE ACCIONES INTEGRALES QUE NOS PERMITAN ARTICULAR AUTORIDADES CIVILES Y FUERZA PÚBLICA PARA PREVENIR EL DELITO EN EL DEPARTAMENTO DE ARAUCA</t>
  </si>
  <si>
    <t>Fortalecer la sinergia entre los organismos del estado y la comunidad</t>
  </si>
  <si>
    <t>Apoyo para la realización de un encuentro departamental y difusión del nuevo código nacional de policia</t>
  </si>
  <si>
    <t xml:space="preserve">10.04.06.21.57.1421  </t>
  </si>
  <si>
    <t>Superávit impuesto del 5% Fondo de Seguridad Ley 418/97</t>
  </si>
  <si>
    <t>Fortalecimiento institucional
A.17</t>
  </si>
  <si>
    <t>16.1
16.2
16.3</t>
  </si>
  <si>
    <t>FORTALECIMIENTO AL PROGRAMA DE PARTICIPACIÓN CIUDADANA EN EL CONTROL FISCAL COMO UNA ESTRATEGIA DECISIVA PARA EL BUEN USO DE LOS RECURSOS PÚBLICOS Y CONSIDERA A LOS CIUDADANOS ALIADOS FUNDAMENTALES PARA ENFRENTAR LA CORRUPCIÓN.</t>
  </si>
  <si>
    <t>Incrementar la participación ciudadana en el control fiscal a los organismos del estado</t>
  </si>
  <si>
    <t>Honorarios para el desarrollo de 8 talleres sobre control fiscal</t>
  </si>
  <si>
    <t>DESARROLLO DE ACCIONES INTEGRALES PARA GARANTIZAR LA CONVIVENCIA CIUDADANA EN EL DEPARTAMENTO DE ARAUCA</t>
  </si>
  <si>
    <t>Reducir los casos de intolerancia y mala convivencia entre los habitantes del departamento de Arauca</t>
  </si>
  <si>
    <t>Adquisición de incentivos y apoyo logístico para la entrega de estos a niños y niñas vulnerables</t>
  </si>
  <si>
    <t xml:space="preserve">Observatorio de la Convivencia Ciudadana fortalecido. </t>
  </si>
  <si>
    <t>APOYO Y FORTALECIMIENTO AL OBSERVATORIO DE LA CONVIVENCIA CIUDADANA DEL DEPARTAMENTO DE ARAUCA</t>
  </si>
  <si>
    <t>Fortalecer el observatorio de la convivencia en el departamento de Arauca</t>
  </si>
  <si>
    <t>Adquisición de equipos y mobiliario, investigación y difusión de cifras e indicadores del sector</t>
  </si>
  <si>
    <t>Observatorio de DH y del DIH creado</t>
  </si>
  <si>
    <t>Número  de acciones que se realizan para la prevención del delito.</t>
  </si>
  <si>
    <t>RECONSTRUCCION Y ADECUACION DE UNIDADES INTERNAS DE LA BRIGADA 18 EN EL DEPARTAMENTO DE ARAUCA</t>
  </si>
  <si>
    <t>Incrementar la capacidad operativa de la Fuerza pública en el departamento de Arauca</t>
  </si>
  <si>
    <t>Adecuación de tres infraestructuras de organismo de fuerza pública</t>
  </si>
  <si>
    <t>ASISTENCIA TECNICA Y APOYO A LOS PROGRAMAS DEL PLAN INTEGRAL DE CONVIVENCIA Y SEGURIDAD CIUDADANA DEL DEPARTAMENTO DE ARAUCA</t>
  </si>
  <si>
    <t>Incrementar en un 80% la capacidad operativa del sector de justicia y seguridad ciudadana en el departamento de Arauca para el año 2016</t>
  </si>
  <si>
    <t>Contratación de 3 profesionales y 1 auxiliar administrativo</t>
  </si>
  <si>
    <t>10.04.06.21.57.1420</t>
  </si>
  <si>
    <t>ADQUISICIÓN DE TECNOLOGÍA PARA EL FORTALECIMIENTO DE LAS LABORES DE VIGILANCIA Y SEGURIDAD CIUDADANA DEL MUNICIPIO DE ARAUCA, DEPARTAMENTO DE ARAUCA</t>
  </si>
  <si>
    <t xml:space="preserve">Ampliación y mantenimiento del sistema de cámaras de seguridad </t>
  </si>
  <si>
    <t>APOYO A LAS ACCIONES DEL PLAN INTEGRAL DE CONVIVENCIA Y SEGURIDAD CIUDADANA (COMBUSTIBLE)</t>
  </si>
  <si>
    <t>Incrementar la capacidad operativa de la fuerza pública y organismos de socorro</t>
  </si>
  <si>
    <t>Suministro ACPM y gasolina a Fuerza Pública y organismos de socorro</t>
  </si>
  <si>
    <t>ADECUACIÓN Y DOTACIÓN DE LAS INSTALACIONES ADMINISTRATIVAS DEL FONDO DE SEGURIDAD  
EN LA SECRETARÍA DE GOBIERNO Y SEGURIDAD CIUDADANA DEPARTAMENTAL</t>
  </si>
  <si>
    <t>Incrementar la capacidad operativa de la dirección de convivencia y seguridad ciudadana</t>
  </si>
  <si>
    <t>Dotación de equipo, mobiliario e insumos y adecuación de infraestructura física de la oficina</t>
  </si>
  <si>
    <t>FORTALECIMIENTO DE LA CAPACIDAD OPERATIVA  DEL PARQUE AUTOMOTOR DEL ESQUEMA DE PROTECCIÓN.</t>
  </si>
  <si>
    <t>Repuestos y mano de obra mantenimiento de vehículos del Fondo de Seguridad</t>
  </si>
  <si>
    <t>DOTACIÓN Y APOYO A LAS LABORES DE MEDICINA LEGAL EN EL DEPARTAMENTO DE ARAUCA</t>
  </si>
  <si>
    <t>Incrementar la capacidad operativa del Instituto de Medicina Legal en el departamento</t>
  </si>
  <si>
    <t>Dotación de equipos para el desarrollo de labores de medicina legal</t>
  </si>
  <si>
    <t>IMPLEMENTACIÓN DE UNA ESTRATEGIA DE COMUNICACIÓN PARA LA SOCIALIZACIÓN DE ACCIONES EN CULTURA Y SEGURIDAD CIUDADANA</t>
  </si>
  <si>
    <t>Incrementar la percepción de seguridad y la sinergia entre la fuerza pública, entidades territoriales y la comunidad</t>
  </si>
  <si>
    <t>Desarrollo de una estrategia de promoción y difusión de la gestión de la fuerza pública, organismos de seguridad y entidades territoriales</t>
  </si>
  <si>
    <t>DESARROLLO  DE ESTRATEGIAS COMUNITARIAS DE ACCION INTEGRAL PARA LA RECONSTRUCCIÓN DEL TEJIDO SOCIAL EN EL DEPARTAMENTO DE ARAUCA</t>
  </si>
  <si>
    <t>Crear espacios de interacción que fortalezcan la convivencia entre los araucanos</t>
  </si>
  <si>
    <t>Obra civil para la adecuación de un parque</t>
  </si>
  <si>
    <t>APOYO PARA EL DESARROLLO DE ACCIONES PARA LOS INTERNOS DEL MUNICIPIO DE ARAUCA.</t>
  </si>
  <si>
    <t>Mejorar las condiciones y facilitar la resocialización de los internos del EPMSC Arauca</t>
  </si>
  <si>
    <t>Dotación de equipos y elementos para mejorar las condiciones de los internos y desarrollo de procesos de formación para el trabajo</t>
  </si>
  <si>
    <t>57.02</t>
  </si>
  <si>
    <t>Promover y fomentar  la implementación de Casa de Justicia y Centro de Convivencia ciudadana con nuevo modelo de atención integral.</t>
  </si>
  <si>
    <t>Número  de casas de justicia y Centro de convivencia ciudadana Integral construidos y en operación.</t>
  </si>
  <si>
    <t>57.03</t>
  </si>
  <si>
    <t>Promover acciones para la prevención del consumo de alcohol y otras drogas como puente para otras adicciones y la comisión del delito.</t>
  </si>
  <si>
    <t>Número de acciones implementadas.</t>
  </si>
  <si>
    <t>DESARROLLO DE UNA ESTRATEGIA PARA LA PREVENCIÓN Y PROTECCIÓN DE LOS JÓVENES Y ADOLESCENTES EN SITUACIÓN DE RIESGO EN EL DEPARTAMENTO DE ARAUCA</t>
  </si>
  <si>
    <t>Reducir el número de adolescentes y jóvenes en situación de riesgo de embarazos tempranos, reclutamiento y de cometer delitos en los municipios de Arauca, Arauquita y Saravena, departamento de Arauca.</t>
  </si>
  <si>
    <t>Recurso humano, apoyo logístico y prmoción y difusión en medios de comunicación</t>
  </si>
  <si>
    <t>57.04</t>
  </si>
  <si>
    <t xml:space="preserve">Promover  acciones  para la protección de los jóvenes, que coadyuven a la promoción del respeto a la vida, la convivencia ciudadana y el rescate de valores. </t>
  </si>
  <si>
    <t xml:space="preserve">Número de jovenes atendidos. </t>
  </si>
  <si>
    <t>FORTALECIMIENTO AL PROGRAMA TELE-VILLA DE LA INSTITUCIÓN GUSTAVO VILLA COMO PROYECTO DE VIDA PARA LA PREVENCIÓN DEL DELITO EN JOVENES DEL MUNICIPIO DE ARAUCA</t>
  </si>
  <si>
    <t>Generar espacios enfocados a garantizar la convivencia y el respeto en los jóvenes del departamento</t>
  </si>
  <si>
    <t>Adquisición de equipos para producción de televisión</t>
  </si>
  <si>
    <t>57.05</t>
  </si>
  <si>
    <t>Actualizar e implementar las acciones del código de convivencia ciudadana.</t>
  </si>
  <si>
    <t>Número de acciones implementadas del código de convivencia de ciudadania.</t>
  </si>
  <si>
    <t>DOTACIÓN DE INCENTIVOS AL APOYO PERMANENTE AL DESARROLLO DEL PLAN INTEGRAL DE CONVIVENCIA Y SEGURIDAD CIUDADANA DEPARTAMENTAL</t>
  </si>
  <si>
    <t>Motivar y exaltar a los funcionarios de los organismos de seguridad que cumplen correctamente su labor</t>
  </si>
  <si>
    <t>Adquisición de medallas</t>
  </si>
  <si>
    <t>Derechos Humanos y Derecho Internacional Humanitarios</t>
  </si>
  <si>
    <t>Fortalecer la garantía y respeto de los derechos a la vida, libertad, integridad, seguridad personal, igualdad, no discriminación, cultura y educación en Derechos Humanos y paz y la participación ciudadana como fundamentos para la paz territorial.</t>
  </si>
  <si>
    <t>58.01</t>
  </si>
  <si>
    <t xml:space="preserve">Apoyar el fortalecimiento institucional para la paz territoria,  brindando  herramientas conceptuales y técnicas para el diseño, implementación y evaluación de políticas públicas, planes, programas y proyectos, procesos, procedimientos en Derechos Humanos y Paz teniendo en cuenta un enfoque diferencial.      </t>
  </si>
  <si>
    <t>Política pública territorial de Derechos Humanos,  implementada.</t>
  </si>
  <si>
    <t>16.3
16.7
16.10</t>
  </si>
  <si>
    <t>Comité de Derechos Humanos  y el Derecho Internacional Humanotario  en operación permanente según normatividad.</t>
  </si>
  <si>
    <t>Número de estrategias  de educación, información y comunicación de los  Derechos Humanos y del DIH implementadas.</t>
  </si>
  <si>
    <t>Implementación  de estrategias  que promuevan el respeto por los   Derechos Humanos y del DIH en el Departamento de Arauca</t>
  </si>
  <si>
    <t>Número de contrataciones realizadas</t>
  </si>
  <si>
    <t>MERCEDES RINCÓN/LUZ MARINA RODRÍGUEZ</t>
  </si>
  <si>
    <t xml:space="preserve">DESAHORRO FAEP- LEY 1530 DE 2012           $ 100.693.553,00       
IVA           $ 50.000.000,00       </t>
  </si>
  <si>
    <t xml:space="preserve">       
IVA           $ 100.000.000,00       </t>
  </si>
  <si>
    <t xml:space="preserve">Número de estrategias de gestión públicas en derechos humanos, prevención y paz. </t>
  </si>
  <si>
    <t>Número de redes de constructores de paz y reconciliación fortalecidas y operando.</t>
  </si>
  <si>
    <t>Espacio de articulación y coordinación interinstitucional creado y en funcionamiento.</t>
  </si>
  <si>
    <t>58.02</t>
  </si>
  <si>
    <t>Apoyar procesos de participación ciudadana  con la apertura y el fortalecimiento de espacios de participación política y social.</t>
  </si>
  <si>
    <t>Organizaciones sociales con capacidades técnicas y conceptuales para participar en la programación de acciones en materia de derechos humanos y construcción de paz</t>
  </si>
  <si>
    <t>Plan de trabajo en derechos humanos elaborado e implementado de manera participativa con ciudadanía y organizaciones de derechos humanos.</t>
  </si>
  <si>
    <t>58.03</t>
  </si>
  <si>
    <t>Desarrollar acciones que fortalezcan la cultura en derechos humanos e igualdad y no discriminación que transforme imaginarios y practicas culturales que valoran positivamente fenomenos violentos y criminales.</t>
  </si>
  <si>
    <t>Estrategias de cultura en derechos humanos y paz, elaboradas e implementadas.</t>
  </si>
  <si>
    <t>58.04</t>
  </si>
  <si>
    <t>Apoyar y formular acciones de oportunidades para la superación de la estigmatización y discriminación  de todas las poblaciones.</t>
  </si>
  <si>
    <t>Estrategia de no estigmatización como un factor necesario para la paz, diseñada e implementada.</t>
  </si>
  <si>
    <t>Estrategia para la defensa y socialización de la importancia del trabajo y el papel de los defendores de Derechos Humanos y del DIH implementada.</t>
  </si>
  <si>
    <t>Caracterización de la población victima de discriminación.</t>
  </si>
  <si>
    <t>58.05</t>
  </si>
  <si>
    <t xml:space="preserve">Apoyar el fortalecimiento de la seguridad, la convivencia y la prevención de violaciones a los derechos humanos (prevención de violaciones  a los derechos a la vida, libertad, integridad y seguridad personal).
</t>
  </si>
  <si>
    <t>Pólitica de prevenciòn de violaciones de derechos humanos.</t>
  </si>
  <si>
    <t>Planes integrales de prevención elaborados e implementados.</t>
  </si>
  <si>
    <t>Número de niños, niñas, adolescentes y jovenes   que se atienden con acciones en prevención del reclutamiento a cualquier actividad ilegal.</t>
  </si>
  <si>
    <t>58.06</t>
  </si>
  <si>
    <t>Fortalecimiento a la gestión de los cementerios como acciones de apoyo a los procesos de búsqueda y localización de personas desaparecidas en Colombia.</t>
  </si>
  <si>
    <t>Diagnóstico con énfasis de personas no identificadas (N.N.) ubicadas en los cementerios.</t>
  </si>
  <si>
    <t>04 INSTITUCIONAL</t>
  </si>
  <si>
    <t>BUEN GOBIERNO</t>
  </si>
  <si>
    <t>Implementar una forma de gobierno donde prime el control social a la gestión pública y se obtengan los espacios político administrativos necesarios para acompañar todas las actividades de desarrollo económico, social y comunitario que sean emprendidas acercando a la Administración Departamental a las y los ciudadanos.</t>
  </si>
  <si>
    <t>18. GESTIÓN PÚBLICA</t>
  </si>
  <si>
    <r>
      <t>Objetivo 16: P</t>
    </r>
    <r>
      <rPr>
        <sz val="12"/>
        <rFont val="Tahoma"/>
        <family val="2"/>
      </rPr>
      <t>romover sociedades pacíficas e inclusivas para el desarrollo sostenible, proveer acceso a la justicia para todos y construir instituciones efectivas, responsables e inclusivas en todos los niveles.</t>
    </r>
    <r>
      <rPr>
        <b/>
        <sz val="12"/>
        <rFont val="Tahoma"/>
        <family val="2"/>
      </rPr>
      <t xml:space="preserve">
Objetivo 17: </t>
    </r>
    <r>
      <rPr>
        <sz val="12"/>
        <rFont val="Tahoma"/>
        <family val="2"/>
      </rPr>
      <t>Fortalecer los medios de aplicación y revitalizar la alianza global para el desarrollo sostenible</t>
    </r>
    <r>
      <rPr>
        <b/>
        <sz val="12"/>
        <rFont val="Tahoma"/>
        <family val="2"/>
      </rPr>
      <t xml:space="preserve">. </t>
    </r>
  </si>
  <si>
    <t>Fortalecer la gestión pública, propiciando la articulación de los sectores público y privado con las comunidades, fundamentado en los valores de transparencia y racionalidad en el buen manejo de los recursos públicos del departamento de Arauca, fomentado la participación ciudadana y la legalidad.</t>
  </si>
  <si>
    <t>Aumentar el Índice de Gobierno Abierto ( IGA).</t>
  </si>
  <si>
    <t>Índice de gobierno abierto ( IGA).</t>
  </si>
  <si>
    <t>Gestión y fortalecimiento institucional</t>
  </si>
  <si>
    <t xml:space="preserve">Consolidar  una gestión pública moderna, basado en los principios de la ética, la moral pública que haga más eficiente y transparente al servicio de los ciudadanos que aumente la confianza en el Estado y garantice la efectividad de la gestión de la entidad territorial. </t>
  </si>
  <si>
    <t>48.01</t>
  </si>
  <si>
    <t>Apoyar el fortalecimiento de la implementación del  Sistema de Desarrollo Administrativo para la generacion de capacidad institucional.</t>
  </si>
  <si>
    <t>Porcentaje  de implementación del sistema de desarrollo administrativo.</t>
  </si>
  <si>
    <t>Fortalecimiento Institucional A.17</t>
  </si>
  <si>
    <t>16.5 
16.6 
16.7 
16.10</t>
  </si>
  <si>
    <t>Secretaría General y Desarrollo Institucional</t>
  </si>
  <si>
    <t xml:space="preserve">Incrementar el porcentaje de nivel de madurez en el fortalecimento  y sostenimiento del sistema de control interno. </t>
  </si>
  <si>
    <t xml:space="preserve">Porcentaje Modelo Estandar de Control Interno (MECI). </t>
  </si>
  <si>
    <t>48.02</t>
  </si>
  <si>
    <t>Fortalecer e implementar sistemas de información públicos para mejorar la gestión institucional.</t>
  </si>
  <si>
    <t>Número de sistemas de información fortalecidos.</t>
  </si>
  <si>
    <t>Número de sistemas de información implementados.</t>
  </si>
  <si>
    <t>Base de datos de los precios de productos, bienes y servicios de la gobernación de Arauca.</t>
  </si>
  <si>
    <t>48.03</t>
  </si>
  <si>
    <t>Implementar acciones integrales que promuevan la transparencia, la gobernabilidad y la efectividad del gobierno.</t>
  </si>
  <si>
    <t>Número de acciones integrales implementadas.</t>
  </si>
  <si>
    <t>Secretaría de planeación. Secretaría General y Desarrollo Institucional</t>
  </si>
  <si>
    <t>Modernizar la infraestructura física de las sedes administrativas de la gobernación de Arauca.</t>
  </si>
  <si>
    <t>Infraestructuras modernizadas.</t>
  </si>
  <si>
    <t>48.04</t>
  </si>
  <si>
    <t>Optimizar  la prestación del servicio para garantizar el buen funcionamiento de la entidad  y mejorar le servicio al cliente.</t>
  </si>
  <si>
    <t>Número sedes administrativa construidas y dotadas.</t>
  </si>
  <si>
    <t>Redes de datos fortalecida</t>
  </si>
  <si>
    <t>Número sedes administrativas mejoradas y dotadas.</t>
  </si>
  <si>
    <t>Número  hectáreas adquiridas.</t>
  </si>
  <si>
    <t>Número dotaciones realizadas.</t>
  </si>
  <si>
    <t>Mejorar el índice de percepción de la imágen institucional de la administración departamental.</t>
  </si>
  <si>
    <t xml:space="preserve">Nivel de percepción. </t>
  </si>
  <si>
    <t>48.05</t>
  </si>
  <si>
    <t>Implementar estrategias de información, educación y comunicación que faciliten el acceso a los servicios sociales de la gobernación.</t>
  </si>
  <si>
    <t>Número de estrategias diseñadas e implementadas.</t>
  </si>
  <si>
    <t xml:space="preserve">2
(Web Institucional, Imagen Institucional)
</t>
  </si>
  <si>
    <t>Aumentar el índice de desempeño fiscal.</t>
  </si>
  <si>
    <t>Índice de desempeño fiscal.</t>
  </si>
  <si>
    <t>Finanzas públicas</t>
  </si>
  <si>
    <r>
      <rPr>
        <sz val="12"/>
        <color theme="1"/>
        <rFont val="Tahoma"/>
        <family val="2"/>
      </rPr>
      <t xml:space="preserve">
</t>
    </r>
    <r>
      <rPr>
        <sz val="12"/>
        <color rgb="FFFF0000"/>
        <rFont val="Tahoma"/>
        <family val="2"/>
      </rPr>
      <t xml:space="preserve"> 
</t>
    </r>
    <r>
      <rPr>
        <sz val="12"/>
        <color theme="1"/>
        <rFont val="Tahoma"/>
        <family val="2"/>
      </rPr>
      <t xml:space="preserve">Incrementar la capacidad fiscal real que permita una estructura financiera sana y sostenible para financiar el gasto publico,  la inclusión social y el bienestar de la población. </t>
    </r>
  </si>
  <si>
    <t>49.01</t>
  </si>
  <si>
    <t>Apoyar los procesos de control, cultura y gestión tributaria que contribuyan al incremento de las rentas propias del departamento.</t>
  </si>
  <si>
    <t xml:space="preserve">Porcentaje de incremento de las rentas propias.
</t>
  </si>
  <si>
    <t xml:space="preserve">
Fortalecimiento Institucional
A.17</t>
  </si>
  <si>
    <t xml:space="preserve">17.1
</t>
  </si>
  <si>
    <t>Secretaría de Hacienda</t>
  </si>
  <si>
    <t>49.02</t>
  </si>
  <si>
    <t>Fortalecer e implementar los sistemas de información contable y financiera con Normas Internacionales de Contabilidad para el Sector Público (NICSP) que  generen mayor confiabilidad, agilidad y oportunidad en los procesos contables y financieros de la entidad territorial y que permitan el incremento de la capacidad institucional.</t>
  </si>
  <si>
    <t>Porcentaje  de software  de sistema de gestión contable y financiera integrados, fortalecidos y actualizado con Normas Internacionales de Contabilidad para el Sector Público (NICSP).</t>
  </si>
  <si>
    <t>16,6
16,10</t>
  </si>
  <si>
    <t>Número de Procesos contables y financieros sin normas NICSP.</t>
  </si>
  <si>
    <t>49.03</t>
  </si>
  <si>
    <t>Implementar las Normas Internacionales de Contabilidad Pública (NICP).</t>
  </si>
  <si>
    <t>Porcentaje política de NICSP implementada.</t>
  </si>
  <si>
    <t>Número de procesos contables y financieros con normas NICSP.</t>
  </si>
  <si>
    <t xml:space="preserve">Fortalecer las capacidades de la sociedad civil para que la gestión pública departamental sea democrática y concertada.
</t>
  </si>
  <si>
    <t>Número de personas   formadas.</t>
  </si>
  <si>
    <t xml:space="preserve"> Participación comunitaria y servicio al ciudadano.</t>
  </si>
  <si>
    <t xml:space="preserve">Mejorar la
confianza entre las
instituciones y la comunidad,   promoviendo la cultura de la participación comunitaria,
en aras de alcanzar mayores niveles de
desarrollo territorial y de bienestar general. 
</t>
  </si>
  <si>
    <t>50.01</t>
  </si>
  <si>
    <t>Desarrollar acciones de formación y promoción de mecanismos de participación ciudadana.</t>
  </si>
  <si>
    <t>Número de personas con formación y promoción de mecanismos de participación.</t>
  </si>
  <si>
    <t>IMPLEMENTACIÓN DE ACCIONES DE PROMOCION Y FORMACION DE MECANISMOS DE PARTICIPACION CIUDADANA</t>
  </si>
  <si>
    <t>FORTALECIMIENTO DE ORGANISMOS DE ACCIÓN COMUNAL MEDIANTE LA IMPLEMENTACIÓN DE ACCIONES DE PROMOCION Y FORMACION DE MECANISMOS DE PARTICIPACION CIUDADANA EN EL DEPARTAMENTO DE ARAUCA.</t>
  </si>
  <si>
    <t>200 personas con formación y promoción de mecanismos de participación.</t>
  </si>
  <si>
    <t>1 FORTALECIMIENTO DE ORGANISMOS DE ACCIÓN COMUNA
1.1 Logística para la representación efectiva de los delegados de las ASOJUNTAS y FEDEJUNTAS del departamento de Arauca a eventos de carácter nacional convocados por la Confederación (Incluye transporte, hospedaje y alimentación). 
1.2 Logística para la representación efectiva de los delegados de las ASOJUNTAS y FEDEJUNTAS del departamento de Arauca a eventos de carácter departamental  convocados por la Federación (Incluye transporte, hospedaje y alimentación). 
2 Coordinación
2.1 Logística coordinación
3 Administración del proyecto</t>
  </si>
  <si>
    <t xml:space="preserve">02 04 05 18 50 1273 </t>
  </si>
  <si>
    <t>Arismendy Rodríguez</t>
  </si>
  <si>
    <t>Al Consumo de Cerveza Nacional (Decreto 190/69)</t>
  </si>
  <si>
    <t xml:space="preserve">
Desarrollo Comunitario
A.14</t>
  </si>
  <si>
    <t>16.5
16.6
16.7</t>
  </si>
  <si>
    <t>Secretaría de Gobierno y Seguridad Ciudadana Secretaría General y Desarrollo Institucional</t>
  </si>
  <si>
    <t>Número de organizaciones con mecanismos de participación ciudadana implementados.</t>
  </si>
  <si>
    <t>9 organizaciones con mecanismos de participación ciudadana implementados.</t>
  </si>
  <si>
    <t>Número de mecanismos de participación ciudadana activos</t>
  </si>
  <si>
    <t>50.02</t>
  </si>
  <si>
    <t>Implementar programas de formación de líderes y generación de capacidades comunitarias con enfoque diferencial.</t>
  </si>
  <si>
    <t>Número de personas formadas en liderazgo</t>
  </si>
  <si>
    <t>IMPLEMENTACIÓN DE PEDAGOGÍAS PARA FORMACION DE LIDERES Y GENERACION DE CAPACIDADES COMUNITARIAS CON ENFOQUE DIFERENCIAL EN EL DEPARTAMENTO DE ARAUCA</t>
  </si>
  <si>
    <t>IMPLEMENTAR PROGRAMAS DE FORMACION DE LIDERES Y GENERACION DE CAPACIDADES COMUNITARIAS A TRAVÉS DE CAPACITACION SOBRE NORMATIVIDAD, ROLES Y FUNCIONES A NUEVAS DIRECTIVAS DE LAS  JAC EN LOS MUNICIPIOS DE ARAUQUITA, ARAUCA, CRAVO NORTE Y PUERTO RONDÓN DEL DEPARTAMENTO DE ARAUCA</t>
  </si>
  <si>
    <t>300 personas formadas en liderazgo</t>
  </si>
  <si>
    <t xml:space="preserve">1 FORMACIÓN DE NUEVAS DIRECTIVAS DE LAS JAC
1.1 TALLERES DE CAPACITACION A  A LAS  NUEVAS DIRECTIVAS DE LAS JUNTAS DE ACCION COMUNAL 2016-2019 DE LOS  MUNICIPIOS DE ARAUQUITA (13 TALLERES), ARAUCA (11 TALLERES), CRAVO NORTE (4 TALLERES)  Y PUERTO RONDON (2 TALLERES). INCLUYE: HONORARIOS A CAPACITADORES, LOGÍSTICA: REFRIGERIOS, ALMUERZOS, HIDRATACIÓN, CERTIFICADOS,  CUÑAS RADIALES, PENDON, ALQUILER DE SALON, ALQUILER DE VIDEO BEAM Y ALQUILER DE SONIDO SEGÚN FICHA TÉCNICA.
2 Coordinación
2.1 Logística coordinador
</t>
  </si>
  <si>
    <t xml:space="preserve">Fuente de Financiación: Al Consumo de Cerveza Nacional (Decreto 190/69)
Ordenanza 10E de 2016
</t>
  </si>
  <si>
    <t xml:space="preserve">70.000.000: Al Consumo de Cerveza Nacional (Decreto 190/69) y 70.000.000
Ordenanza 10E de 2016
</t>
  </si>
  <si>
    <t>50.03</t>
  </si>
  <si>
    <t>Implementar estrategias para la promoción y bienestar de la participación democrática de las organizaciones comunales.</t>
  </si>
  <si>
    <t xml:space="preserve">Número de personas beneficiadas.
</t>
  </si>
  <si>
    <t xml:space="preserve">16.7
</t>
  </si>
  <si>
    <t>50.04</t>
  </si>
  <si>
    <t>Apoyar estrategias que promuevan la generación de desarrollo socioeconómico para las organizaciones comunales y sociales.</t>
  </si>
  <si>
    <t>Número de personas beneficiadas con proyectos productivos.</t>
  </si>
  <si>
    <t>Índice de transparencia.</t>
  </si>
  <si>
    <t>50.05</t>
  </si>
  <si>
    <t>Fortalecer las estrategias para la  rendición de cuentas a la ciudadanía, promoviendo la  interacción con la ciudadanía y la transparencia en el desarrollo de los procesos de la gestión pública Departamental.</t>
  </si>
  <si>
    <t xml:space="preserve">Número de estrategias fortalecidas y adoptadas para la rendición de cuentas. </t>
  </si>
  <si>
    <t>Fortalecimiento institucional A.17</t>
  </si>
  <si>
    <t>16.1</t>
  </si>
  <si>
    <t>Unidades Ejecutoras e Institutos Descentralizados</t>
  </si>
  <si>
    <t>Número de veedurías implementadas</t>
  </si>
  <si>
    <t xml:space="preserve">Procesos de rendición de cuentas realizados anualmente en la entidad territorial. 
</t>
  </si>
  <si>
    <t>50.06</t>
  </si>
  <si>
    <t>Fortalecer mecanismos que  faciliten la disponibilidad de trámites y servicios en línea  para mejorar la atención al ciudadano.</t>
  </si>
  <si>
    <t xml:space="preserve">Número de trámites en línea disponibles para el ciudadano. </t>
  </si>
  <si>
    <t>Secretaría de Gobierno y Seguridad Ciudadana Secretaría General y Desarrollo Institucional y Secretaria de Planeacion</t>
  </si>
  <si>
    <t>50.07</t>
  </si>
  <si>
    <t>Promover la defensa de los derechos e intereses comerciales y económicos de los consumidores, estimulando el ciudadano para que participen como veedor permanente del respeto de sus derechos como consumidor</t>
  </si>
  <si>
    <t>Número de ligas  y asociaciones de consumidores que se promueven y consolidan.</t>
  </si>
  <si>
    <t xml:space="preserve">Secretaría de Gobierno y Seguridad Ciudadana </t>
  </si>
  <si>
    <t>50.08</t>
  </si>
  <si>
    <r>
      <t xml:space="preserve">Fortalecer los espacios de participación ciudadana facilitando el acceso oportuno a la información en búsqueda de una mejor gobernanza, transparencia y </t>
    </r>
    <r>
      <rPr>
        <sz val="12"/>
        <color rgb="FFFF0000"/>
        <rFont val="Tahoma"/>
        <family val="2"/>
      </rPr>
      <t xml:space="preserve"> </t>
    </r>
    <r>
      <rPr>
        <sz val="12"/>
        <color theme="1"/>
        <rFont val="Tahoma"/>
        <family val="2"/>
      </rPr>
      <t>promoción de la cultura de la legalidad.</t>
    </r>
  </si>
  <si>
    <t xml:space="preserve">Numero de organizaciones en ejercicio fortalecidas.
</t>
  </si>
  <si>
    <t xml:space="preserve">16.6
 16.7 </t>
  </si>
  <si>
    <t>50.09</t>
  </si>
  <si>
    <t>Implementar un programa para el fortalecimiento de instancias de planificación y participación ciudadana en la toma de decisiones.</t>
  </si>
  <si>
    <t>Numero de instancias de planificación en ejercicio.</t>
  </si>
  <si>
    <t>16.7</t>
  </si>
  <si>
    <t>50.10</t>
  </si>
  <si>
    <t xml:space="preserve">Fortalecimiento institucional para la inspección, control y vigilancia de las Juntas  de Accion Comunal. 
</t>
  </si>
  <si>
    <t>FORTALECIMIENTO INSTITUCIONAL PARA INSPECCION, CONTROL Y VIGILANCIA DE LAS JUNTAS DE ACCION COMUNAL</t>
  </si>
  <si>
    <t>DOTACIÓN DE ELEMENTOS Y HERRAMIENTAS DE TRABAJO PARA EL FORTALECIMIENTO  INSTITUCIONAL DE LAS ACCIONES DE INSPECCIÒN, CONTROL Y VIGILANCIA DE LAS JUNTAS DE ACCIÓN COMUNAL EN EL DEPARTAMENTO DE ARAUCA.</t>
  </si>
  <si>
    <t xml:space="preserve">1 acciones realizadas. </t>
  </si>
  <si>
    <t xml:space="preserve">DOTACIÓN DE ELEMENTOS Y HERRAMIENTAS DE TRABAJO </t>
  </si>
  <si>
    <t>José Arismendy Rodríguez</t>
  </si>
  <si>
    <t>Fuente de Financiación: Al consumo de cerveza nacional (Decreto 190/69)</t>
  </si>
  <si>
    <t>50.000.000 Al consumo de cerveza nacional (Decreto 190/69) año 2016 y 50.000.000 Al consumo de cerveza nacional (Decreto 190/69) año 2017</t>
  </si>
  <si>
    <t>PORCENTAJE DE INVERSIÓN  DEL TOTAL DEL PLAN</t>
  </si>
  <si>
    <t>Fuentes de Financiación</t>
  </si>
  <si>
    <t>Actividades (componenetes)</t>
  </si>
  <si>
    <t xml:space="preserve">20. INTEGRACIÓN REGIONAL  E INTERNACIONALIZACIÓN  </t>
  </si>
  <si>
    <r>
      <rPr>
        <b/>
        <sz val="11"/>
        <rFont val="Tahoma"/>
        <family val="2"/>
      </rPr>
      <t>Objetivo 10</t>
    </r>
    <r>
      <rPr>
        <sz val="11"/>
        <rFont val="Tahoma"/>
        <family val="2"/>
      </rPr>
      <t>:Reducir las desigualdad dentro  y entre los países.</t>
    </r>
    <r>
      <rPr>
        <b/>
        <sz val="11"/>
        <rFont val="Tahoma"/>
        <family val="2"/>
      </rPr>
      <t>Objetivo 17</t>
    </r>
    <r>
      <rPr>
        <sz val="11"/>
        <rFont val="Tahoma"/>
        <family val="2"/>
      </rPr>
      <t xml:space="preserve">: Fortalecer los medios de aplicación y revitalizar la alianza global para el desarrollo sostenible. 
</t>
    </r>
  </si>
  <si>
    <t>Generar estrategias que permitan una ruta para superar las reconocidas diferencias en el tamaño y desarrollo tanto económico como social del Departamento de Arauca con respecto al resto del país y por lo tanto promover la convergencia en torno a  temas prioritarios de integracion fronteriza, en la perspectiva de mejorar el crecimiento y la competitividad, dando prioridad a la cooperación regional en un marco de solidaridad e internacionalización del territorio.</t>
  </si>
  <si>
    <t>Aumentar el índice de competitividad Departamental</t>
  </si>
  <si>
    <t xml:space="preserve">Indice de Competitividad Departamental IDC </t>
  </si>
  <si>
    <t>Fronteras y globalización</t>
  </si>
  <si>
    <t>Consolidar mecanismos estratégicos que fortalezcan  la gobernanza, gobernabilidad y las capacidades institucionales del territorio para la gestión de su desarrollo, de las relaciones transfronterizas y su participación en instancias propias de las relaciones binacionales y las de globalización e internacionalización</t>
  </si>
  <si>
    <t>54.01</t>
  </si>
  <si>
    <t>Fortalecer la institucionalidad  territorial para la gestión de los asuntos de frontera e integración regional articulando acciones  sostenibles y sustentables que mejoren las capacidades de la región.</t>
  </si>
  <si>
    <t>Número de obras de infraestructura y logistica disponible para la atención en frontera.</t>
  </si>
  <si>
    <t>10.2
10.3
10.7
17.9
17.13
17.15</t>
  </si>
  <si>
    <t>Secretaria de Infraestructura física, Secretaría de Gobierno</t>
  </si>
  <si>
    <t>Número  de estudios de desarrollo fronterizo.</t>
  </si>
  <si>
    <t>Apoyo a Proyectos deinvestigación para la estabilizacion socioeconomica y migratoria en la Frontera Arauca - Apure</t>
  </si>
  <si>
    <t>2040520541276</t>
  </si>
  <si>
    <t>MERCEDES RINCON/ANDREA RANGEL</t>
  </si>
  <si>
    <t xml:space="preserve">Superavit Estampilla Prodesarrollo Fronterizo (Ley 191/95) </t>
  </si>
  <si>
    <t>Secretaría de Gobierno y Seguridad Ciudadana.</t>
  </si>
  <si>
    <t>Número  de proyectos que fortalecen la institucionalidad y la articulación fronteriza e internacional.</t>
  </si>
  <si>
    <t>Número  de actores institucionales que atienden y gestionan asuntos fronterizos.</t>
  </si>
  <si>
    <t>Numero de Municipios incluidos dentro de la Unidad Especial de Desarrollo Fronterizo</t>
  </si>
  <si>
    <t>54.02</t>
  </si>
  <si>
    <t>Promover el  cierre de brechas socioeconómicas en la  región con énfasis en los municipios de frontera con  enfoque diferencial territorial, étnica y cultural, que garantice los derechos de la población migrante y retornada.</t>
  </si>
  <si>
    <t>Número  de personas que se involucran y sensibilizan  anualmente para la reducción  del contrabando.</t>
  </si>
  <si>
    <t>Número de programas de emprendimiento implementados.</t>
  </si>
  <si>
    <t>FORTALECIMIENTO DE PROYECTOS PRODUCTIVOS DE PEQUEÑOS GANADEROS EN   MUNICIPIOS DE FRONTERA EN EL  DEPARTAMENTO DE ARAUCA</t>
  </si>
  <si>
    <t xml:space="preserve">PROYECTOS PRODUCTIVOS DE PEQUEÑOS GANADEROS </t>
  </si>
  <si>
    <t xml:space="preserve">02 04 05 20 54 1275 </t>
  </si>
  <si>
    <t xml:space="preserve">Superavit Estampilla Prodesarrollo Fronterizo (Ley 191/95) $200.450.388,89
Superavit Rendimientos Financieros Estampilla Prodesarrollo Fronterizo (Ley 191/95) $4.220.058,77
IMPORTANTE. Este proyecto requiere Vigencias futuras en recurso y plazo 38.329.551,74
</t>
  </si>
  <si>
    <t>Secretaría de Planeación, Secretaría de Gobierno</t>
  </si>
  <si>
    <t>Número  de población beneficiada con proyectos de bienestar social y economico con enfoque diferencial.</t>
  </si>
  <si>
    <t>54.03</t>
  </si>
  <si>
    <t>Promover condiciones y potenciar las ventajas competitivas  de la region para enfocarlas en pro del desarrollo regional y la globalizaión.</t>
  </si>
  <si>
    <t>Número de estrategias implementadas  en el territorio.</t>
  </si>
  <si>
    <t>54.04</t>
  </si>
  <si>
    <t>Promover iniciativas para el uso racional y conservación de la riqueza ambiental, desde un enfoque diferencial étnico y cultural mitigando los impactos para la adaptación al cambio climático.</t>
  </si>
  <si>
    <t>Porcentaje de territorio cubierto por estrategias transfronterizas conjuntas de adaptación al cambio climático.</t>
  </si>
  <si>
    <t>Secretaría de Desarrollo Agropecuario y Sostenible, Secretaría de Gobierno</t>
  </si>
  <si>
    <t>54.05</t>
  </si>
  <si>
    <t>Gestionar, promover y facilitar la  integración cultural, económica, educativa y de provisión de servicios para la globalización e internacionalización del territorio.</t>
  </si>
  <si>
    <t xml:space="preserve">Número de productos turísticos transfronterizos basados en el patrimonio natural y cultural conjunto. </t>
  </si>
  <si>
    <t>Número  de personas que participan en eventos internacionales o  intercambios educativos.</t>
  </si>
  <si>
    <t xml:space="preserve">Secretaría de Planeación-Secretaría de Gobierno-Secretaría de Educacion. </t>
  </si>
  <si>
    <t xml:space="preserve"> </t>
  </si>
  <si>
    <t>Cooperación internacional y desarrollo</t>
  </si>
  <si>
    <t>Dinamizar estrategias de financiación,  fortaleciendo y diversificando la cooperación internacional como complemento a los esfuerzos en materia económica, social y ambiental para el desarrollo sostenible de la región  y promoviendo inversiones para disminuir la pobreza.</t>
  </si>
  <si>
    <t>55.01</t>
  </si>
  <si>
    <t>Promover alianzas con organizaciones internacionales para implementar estrategias  de desarrollo social, ecónomico y crecimiento verde.</t>
  </si>
  <si>
    <t>Número  de alianzas suscritas y misiones desarrolladas con cooperantes internacionales.</t>
  </si>
  <si>
    <t>17.9
17.13
17.17</t>
  </si>
  <si>
    <t xml:space="preserve">
Secretaría de Gobierno y Seguridad Ciudadana-Secretaría de Desarrollo Agropecuario y Sostenible-Secretaria de Desarrollo Social 
</t>
  </si>
  <si>
    <t>55.02</t>
  </si>
  <si>
    <t>Disponer de recursos, capacidad técnica, confianza en el territorio y conocimiento que puede contribuir a un proceso de construcción de paz innovador, que apoye la implementación rápida de los eventuales acuerdos de paz, al mismo tiempo que acompañe en el mediano  y largo plazo las transformaciones de fondo que la región necesita.</t>
  </si>
  <si>
    <t xml:space="preserve">Número  de proyectos financiados y cofinanciados provenientes de  cooperación internacional. </t>
  </si>
  <si>
    <t xml:space="preserve">
Secretaría de Planeación-Secretaría de Gobierno y Seguridad Ciudadana.
</t>
  </si>
  <si>
    <t xml:space="preserve">Unidad ejecutora </t>
  </si>
  <si>
    <t>22. PAZ Y RECONCILIACIÒN</t>
  </si>
  <si>
    <r>
      <t xml:space="preserve">
Objetivo 10: </t>
    </r>
    <r>
      <rPr>
        <sz val="12"/>
        <rFont val="Tahoma"/>
        <family val="2"/>
      </rPr>
      <t xml:space="preserve">Reducir las desigualdad dentro  y entre los países. 
</t>
    </r>
    <r>
      <rPr>
        <b/>
        <sz val="12"/>
        <rFont val="Tahoma"/>
        <family val="2"/>
      </rPr>
      <t xml:space="preserve">Objetivo 16: </t>
    </r>
    <r>
      <rPr>
        <sz val="12"/>
        <rFont val="Tahoma"/>
        <family val="2"/>
      </rPr>
      <t>Promover sociedades pacíficas e inclusivas para el desarrollo sostenible, proveer acceso a la justicia para todos y construir instituciones efectivas, responsables e inclusivas en todos los niveles.</t>
    </r>
  </si>
  <si>
    <t xml:space="preserve">Apoyar el fortalecimiento del proceso de construcción de paz y reconciliación, mediante mecanismos de transición y garantizar su sostenibilidad para permitir a la población un crecimiento de vida en convivencia, armonía que garanticen el estado de derecho a través  de la institucionalidad. </t>
  </si>
  <si>
    <t>Aumentar  el número de personas desvinculadas  de grupos armados ilegales en el territorio.</t>
  </si>
  <si>
    <t>Número  de  Personas en Procesos de Reintegración desvinculados de grupos armados ilegales.</t>
  </si>
  <si>
    <t>Reintegración  social y económica</t>
  </si>
  <si>
    <t>Articular con las entidades  competentes la incorporación efectiva del desmovilizado con voluntad de paz y de su familia a las redes sociales del Estado y a las comunidades receptoras.</t>
  </si>
  <si>
    <t>59.01</t>
  </si>
  <si>
    <t>Promover y apoyar a las personas en proceso de reintegración como destinatarios de proyectos de carácter social a ser implementados por el Departamento y municipios en materia de formaciones académicas, formaciones laborales, vivienda, salud, persona mayor, personas con discapacidad y de género.</t>
  </si>
  <si>
    <t>Número  de personas en proceso de reintegración focalizadas que acceden a beneficios de promoción del desarrollo.</t>
  </si>
  <si>
    <t>Fortalecimiento institucional
A.17</t>
  </si>
  <si>
    <t>10.2
10.3
10.6
16.1
16.2</t>
  </si>
  <si>
    <t>Número de personas desmovilizadas que han culminado exitosamente su proceso de reintegración.</t>
  </si>
  <si>
    <t>59.02</t>
  </si>
  <si>
    <t>Gestionar y facilitar  acciones que apoyen y fortalezcan la política nacional de reintegración.</t>
  </si>
  <si>
    <t>Número de procedimientos o acciones  establecidos que apoyen y fortalezcan la politica nacional de reintegración.</t>
  </si>
  <si>
    <t>Apoyo y fortalecimiento  a la politica de Reintegración Nacional aplicada a las condiciones del Departamento de Arauca)</t>
  </si>
  <si>
    <t xml:space="preserve">APOYO Y DESARROLLO DE UNA ESTRATEGIA DE INFORMACIÓN, EDUCACIÓN Y COMUNICACIÓN QUE CONTRIBUYA A AVANZAR EN LA CONSTRUCCIÓN DE UNA CULTURA DE RECONCILIACIÓN, CONVIVENCIA, TOLERANCIA Y NO ESTIGMATIZACIÓN EN EL DEPARTAMENTO DE ARAUCA.
</t>
  </si>
  <si>
    <t>(0 en 2016      2 en 2017)</t>
  </si>
  <si>
    <t xml:space="preserve">Apoyo y fortalecimiento  a la politica de Reintegración </t>
  </si>
  <si>
    <t xml:space="preserve">DESAHORRO FAEP- LEY 1530 DE 2012           $ 220.000.000,00       
IVA           $ 20.445.609,10       </t>
  </si>
  <si>
    <t>Número de acciones articuladas  con la Agencia Colombiana para la Reintegración (ACR) para ejecutar proyectos en beneficio de las poblaciones vulnerables: víctimas del conflicto, niñas, niños y adolescentes, madres cabeza de familia, desplazados, personas en condiciones de pobreza y pobreza extrema.</t>
  </si>
  <si>
    <t>Número de acciones de cobertura departamental implementadas para la prevención del reclutamiento, en beneficio de niños, niñas, adolescentes y jóvenes.</t>
  </si>
  <si>
    <t>Número de acciones diseñadas e implementadas para la generación de empleo y de emprendimiento en beneficio de las poblaciones vulnerables: Víctimas del conflicto, madres cabeza de familia, desplazados, personas en condiciones de pobreza y pobreza extrema.</t>
  </si>
  <si>
    <t>Índice de percepción de confianza de los ciudadanos hacia las condiciones para la  Reconciliación y Paz en el territorio.</t>
  </si>
  <si>
    <t xml:space="preserve">Reconciliación </t>
  </si>
  <si>
    <t>Forjar una visión de Arauca en Paz mediante acciones efectivas que permitan la reconciliación y el reconocimiento colectivo sobre la base de que una sociendad en Paz es una sociedad que puede focalizar sus esfuerzos en el cierre de brechas de desigualdades  con un enfoque de sostenibilidad.</t>
  </si>
  <si>
    <t>60.01</t>
  </si>
  <si>
    <t xml:space="preserve">Diseñar y ejecutar  estrategias que coadyuven a la reconstrucción de confianza entre los ciudadanos la ciudadania y el Estado. </t>
  </si>
  <si>
    <t>Número de estrategias diseñadas y ejecutadas.</t>
  </si>
  <si>
    <t>DESARROLLO DE INSTRUMENTOS PARA LA CONSTRUCCIÓN DE LA POLÍTICA DE PAZ ARTICULADA A LA POLÍTICA NACIONAL EN EL DEPARTAMENTO DE ARAUCA</t>
  </si>
  <si>
    <t>DESARROLLO DE INSTRUMENTOS PARA LA CONSTRUCCIÓN DE LA POLÍTICA DE PA</t>
  </si>
  <si>
    <t xml:space="preserve">Al Consumo de Cerveza Nacional (Decreto 190/69)          
IVA-ORDENANZA VF 10E DE 2016          </t>
  </si>
  <si>
    <t>10.3
10.6
16.3
16.7</t>
  </si>
  <si>
    <t>Número de mecanismos para la construcción de la memoria histórica, individual y colectiva.</t>
  </si>
  <si>
    <t>60.02</t>
  </si>
  <si>
    <t>Implementación y puesta en marcha de políticas encaminadas a la contrucción y formación hacia la paz.</t>
  </si>
  <si>
    <t>Cátedra de la Paz implementada.</t>
  </si>
  <si>
    <t>Secretaría de Gobierno y Seguridad Ciudadana, Secretaria de Educación Departamental</t>
  </si>
  <si>
    <t>“Sistema Nacional de Convivencia Escolar y Formación para el Ejercicio de los Derechos Humanos, Sexuales y Reproductivos y la Prevención y la Mitigación de la Violencia Escolar” (Ley 1620 de 2013) implementado en el Departamento de Arauca.</t>
  </si>
  <si>
    <t>Número de actividades que promuevan la pedagogía para la reconciliación y la paz en las comunidades.</t>
  </si>
  <si>
    <t>Apoyo y desarrollo de agendas sociales promovidas,  dirigidas a la paz, la reconciliación y defensa de los derechos humanos.</t>
  </si>
  <si>
    <t>APOYO Y DESARROLLO DE AGENDAS SOCIALES PROMOVIDAS, DIRIGIDAS A LA PAZ, LA RECONCILIACION Y DEFENSA DE LOS DERECHOS HUMANOS</t>
  </si>
  <si>
    <t>2 agendas sociales promovidas,  dirigidas a la paz, la reconciliación y defensa de los derechos humanos.</t>
  </si>
  <si>
    <t xml:space="preserve">DESARROLLO DE AGENDAS SOCIALES: ENCUENTROS REGIONALES PARA LA PAZ  </t>
  </si>
  <si>
    <t>Número de practicas pedagógicas y metodologías asociadas para impusar la paz (Centros de Conciliación Escolar para la Paz.)</t>
  </si>
  <si>
    <t>60.03</t>
  </si>
  <si>
    <t>Brindar herramientas para el fortalecimiento de los organismos sociales en beneficio de la paz y la reconciliación.</t>
  </si>
  <si>
    <t xml:space="preserve">Número de herramientas definidas y ejecutadas para el fortalecimiento de los organismos sociales en beneficio de la paz y la reconciliación. </t>
  </si>
  <si>
    <t>Número de agendas sociales promovidas,  dirigidas a la paz, la reconciliación y defensa de los derechos humanos.</t>
  </si>
  <si>
    <t>IMPLEMENTACION DE ACTIVIDADES QUE PROMUEVEN LA PEDAGOGIA PARA LA RECONCILIACIOIN Y LA PAZ EN LAS COMUNIDADES DEL DEPARTAMENTO DE ARAUCA</t>
  </si>
  <si>
    <t>APOYO Y DESARROLLO DE UNA ESTRATEGIA DE INFORMACIÓN, EDUCACIÓN Y COMUNICACIÓN QUE CONTRIBUYA A AVANZAR EN LA CONSTRUCCIÓN DE UNA CULTURA DE RECONCILIACIÓN, CONVIVENCIA, TOLERANCIA Y NO ESTIGMATIZACIÓN EN EL DEPARTAMENTO DE ARAUCA.</t>
  </si>
  <si>
    <t xml:space="preserve">4  herramientas definidas y ejecutadas para el fortalecimiento de los organismos sociales en beneficio de la paz y la reconciliación. </t>
  </si>
  <si>
    <t>ACTIVIDADES QUE PROMUEVEN LA PEDAGOGIA PARA LA RECONCILIACIOIN Y LA PAZ EN LAS COMUNIDADES</t>
  </si>
  <si>
    <t xml:space="preserve">Al Consumo de Cerveza Nacional (Decreto 190/69)           $ 120.000.000,00       
IVA-ORDENANZA VF 10E DE 2016           $ 150.000.000,00       </t>
  </si>
  <si>
    <t>Apoyo a la conservación y mantenimiento del status sanitario del Departamento de Arauca</t>
  </si>
  <si>
    <t>Mejorar el trámite de las guías sanitarias para la comercialización de los bovinos en el Departamento y fuera de él</t>
  </si>
  <si>
    <t>1. Asistencia técnica. 2. Materiales y equipos</t>
  </si>
  <si>
    <t>´07020315401515050</t>
  </si>
  <si>
    <t>Trino torres</t>
  </si>
  <si>
    <t>Mejorar la productividad de las explotacines ganadera mediante los programas de sanidad animal</t>
  </si>
  <si>
    <t>Apoyo a la vacunación de bovinos contra la fiebre aftosa (segundo ciclo)</t>
  </si>
  <si>
    <t>Número de campañas fitosanitarias y de sanidad animal apoyadas. (aftosa)</t>
  </si>
  <si>
    <t>´07020315401381030</t>
  </si>
  <si>
    <t>Emperatriz Román</t>
  </si>
  <si>
    <t>Apoyo a la  continuidad de los índices de prevalencia  de las enfermedades de fiebre aftosa en los 07 mpios del Dpto de Arauca</t>
  </si>
  <si>
    <t>Apoyo a la vacunación de bovinos contra la fiebre aftosa (primer ciclo)</t>
  </si>
  <si>
    <t>´07020315401091050</t>
  </si>
  <si>
    <t>Apoyo y  desarrolllo de estrategias de Conservación Natural de la fauna silvestre  en los Municipios del Departamento de Arauc</t>
  </si>
  <si>
    <t>07030417451384224   07030417451384225</t>
  </si>
  <si>
    <t>Pedro Reina</t>
  </si>
  <si>
    <t>Superavit Estampilla Prodesarrollo Fronterizo (Ley 191/95)    Superavit Rendimientos Financieros Estampilla Prodesarrollo Fronterizo (ley 191/95</t>
  </si>
  <si>
    <t>Adquisicion de areas de interes para acueductos municipales y regionales (Ley 1450 de 2011 Art. 210)</t>
  </si>
  <si>
    <t>Adquisicion de predios en los municipios de Tame y Saravena</t>
  </si>
  <si>
    <t>Aduirir 160 Has de areas de interes para acueductos municipales y regionales</t>
  </si>
  <si>
    <t>1. Compra del predio El Tablon en el municipio de Tame; 2. Compra del predio Buenos Aires 2 en el municipio de Saravena</t>
  </si>
  <si>
    <t>Número de  hectáreas adquiridas  en ecosistemas estratégicos para la provisión del recurso hídrico para acueductos</t>
  </si>
  <si>
    <t>07030417451383001; 07030417451383002; 07030417451383003; 07030417451383006; 07030417451383007; 07030417451383008; 07030417451383009;  07030417451383010; 07030417451383011; 07030417451383012; 07030417451383019; 07030417451383020; 07030417451383021; 07030417451383028; 07030417451383037; 07030417451383163; 07030417451383209; 07030417451383210; 07030417451383211; 07030417451383215; 07030417451383216; 07030417451383217; 07030417451383218; 07030417451383219; 07030417451383238; 07030417451383239</t>
  </si>
  <si>
    <t>Anilsa Bravo Chacon</t>
  </si>
  <si>
    <t xml:space="preserve"> Impuesto de Registro y Anotación; Al Consumo de Tabaco y Cigarrillo Nacional; Al Consumo de Tabaco y Cigarrillo Extranjero; Al Consumo de Cerveza Nacional (Decreto 190/69); Al Consumo de Cerveza Extranjera (Decreto 190/69); Al Consumo de Licores Extranjeros (Ley 14(83); Al Consumo de Licores Nacionales (Ley 14(83); Al Deguello de Ganado Mayor Municipio de Arauca (Ley 14/83); Al Deguello de Ganado Mayor Otros Municipios (Ley 14/83) (Ordenanza 07E de 2013); Sobretasa a la Gasolina;  Arrendamientos; Gaceta Departamental;  Otras multas de Gobierno;  I.V.A.;  Otros Ingresos no Tributarios; Reintegros Participación Regalias Petroliferas; Superavit Impuesto de Registro y Anotación; Superavit Al Consumo de Tabaco y Cigarrillo Nacional; Superavit Al Consumo de Tabaco y Cigarrillo Extranjero;  Superavit Al Consumo de Cerveza Extranjera (Decreto 190/69); Superavit Al Consumo de Licores Extranjeros (Ley 14/83); Superavit Al Consumo de Licores Nacionales (Ley 14/83); Superavit Al Deguello de Ganado Mayor Municipio de Arauca (Ley 14/83); Superavit Sobretasa a la Gasolina; Superavit Arrendamientos; Superavit Gaceta Departamental</t>
  </si>
  <si>
    <t>Apoyo y fortalecimiento a la participacion de instituciones y comunidades locales para el desarrollo sostenible y la proteccion ambiental del departamento de Arauca</t>
  </si>
  <si>
    <t>Fortalecer los mecanismos de gestion ambiental territorial en el Departamento de Arauca</t>
  </si>
  <si>
    <t>Fortalecer el proceso de gestion ambiental en los 7 municipios del Departamento de Arauca</t>
  </si>
  <si>
    <t>1. Apoyo al fortalecimiento de la participacion de instituciones y comunidades locales para el desarrollo sostenible; 2. Fortalecimiento del sistema de areas protegidas del Departamento de Arauca</t>
  </si>
  <si>
    <t>Número de proyectos ejecutados en el marco de la política de educación ambiental</t>
  </si>
  <si>
    <t>070304174523031528</t>
  </si>
  <si>
    <t>Desahorro FAEP</t>
  </si>
  <si>
    <t>Apoyo y fortalecimiento de las  actividades de Educaciòn Ambiental en el  Departamento  de Arauca</t>
  </si>
  <si>
    <t>Capacitar y sensibilizar en temas ambientales a la comunidad del Departamento de Arauca</t>
  </si>
  <si>
    <t>Fortalecimiento de 7 PRAES</t>
  </si>
  <si>
    <t>Capacitación y sensibilización ambiental</t>
  </si>
  <si>
    <t>07030417451385015   07030417451385043</t>
  </si>
  <si>
    <t>Magda Julieta Gómez</t>
  </si>
  <si>
    <t>Estampilla Prodesarrollo Fronterizo (Ley 191/95)(Ordenzana 07E del 2013))  (Fuente de Financiación: Rendimientos Financieros Estampilla Prodesarrollo Fronterizo)</t>
  </si>
  <si>
    <t>Implementación de aciones de asistencia técnica y Gestión ambiental en el Departamento de Arauca</t>
  </si>
  <si>
    <t>Prestar asistencia técnica para el fortalecimiento de los proceso de giestión ambiental en el Departamento de arauca</t>
  </si>
  <si>
    <t>ejecutar un proyecto en el marco de la política de educación ambiental.</t>
  </si>
  <si>
    <t>Asistencia técnica ambiental</t>
  </si>
  <si>
    <t>07030417451516052</t>
  </si>
  <si>
    <t>Fuente de Financiación: Desahorro Faep</t>
  </si>
  <si>
    <t>Fortalecimiento  y divulgación del sistema de gestion de la calidad de la gobernación de arauca</t>
  </si>
  <si>
    <t>Secretaria General y Desarrollo Institucional</t>
  </si>
  <si>
    <t>03040518481009006  Consumo de Cerveza Nacional (Decreto 190/69)</t>
  </si>
  <si>
    <t>Fortalecimiento del programa de gestión documental de la gobernación de Arauca</t>
  </si>
  <si>
    <t>03040518481008006   Al Consumo de Cerveza Nacional (Decreto 190/69)</t>
  </si>
  <si>
    <t>Fortalecimiento de la función archivisticca Departamental a traves de la articulación del Consejo Departamental de archivos de las entidades públicas.</t>
  </si>
  <si>
    <t>03040518481011006   Al Consumo de Cerveza Nacional (Decreto 190/69)</t>
  </si>
  <si>
    <t>Estudio tecnico para la reorganización administrativa de la estructura organica y planta de personal de la gobernación de Arauca</t>
  </si>
  <si>
    <t>estudio tecnico</t>
  </si>
  <si>
    <t>03040518481285006    Al Consumo de Cerveza Nacional (Decreto 190/69)</t>
  </si>
  <si>
    <t>Mejoramiento y Adquisición de equipos de computo  y herramientas  tecnologicas , materiales e insumos  para el mejoramiento de la gestión  pública de la gobernación de Arauca</t>
  </si>
  <si>
    <t xml:space="preserve">Actualizaciíón del parque tecnológico de la administración departamental </t>
  </si>
  <si>
    <t>03040518481283006    Al Consumo de Cerveza Nacional (Decreto 190/69)</t>
  </si>
  <si>
    <t>Actualización, soporte técnico y gestión del Sistema  de conectividad y redes  de la Gobernación  de Arauca</t>
  </si>
  <si>
    <t>Al Consumo de Cerveza Nacional (Decreto 190/69</t>
  </si>
  <si>
    <t>Estudio tecnico para la elaboración de la base de datos de precios de productos de bienes y servicios de la gobernación de Arauca</t>
  </si>
  <si>
    <t>Base de datos de bienes y servicios actualizada</t>
  </si>
  <si>
    <t xml:space="preserve"> Impuesto de Registro y Anotación </t>
  </si>
  <si>
    <t>IVA</t>
  </si>
  <si>
    <t>Fortalecimiento de los procesos de divulgación, transparencia e imagen institucional de la Gobernación de Arauca</t>
  </si>
  <si>
    <t>Red de television integrada</t>
  </si>
  <si>
    <t>Consumo de cerveza nacional</t>
  </si>
  <si>
    <t>iva</t>
  </si>
  <si>
    <t>Adecuación y mejoramiento de la infraestructura fiscia de las areas de la gobernación de Arauca</t>
  </si>
  <si>
    <t>Mejoramiento de la estructura de la casa departamental</t>
  </si>
  <si>
    <t>Mejoramiento y adecuación de las instalaciones de la asamblea departamental</t>
  </si>
  <si>
    <t>asamblea departamental</t>
  </si>
  <si>
    <t>Consumo cerveza</t>
  </si>
  <si>
    <t>pendiente</t>
  </si>
  <si>
    <t>gestion</t>
  </si>
  <si>
    <t xml:space="preserve">Elaboración del Plan estrategico de imagen e identidad  y comunicación  virtual de la gobernacion de Araucainstitucional </t>
  </si>
  <si>
    <t>Plan estratégico de imagen e identidad institucional y comunicación virtual elaborado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</si>
</sst>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 #,##0_-;_-* &quot;-&quot;_-;_-@_-"/>
    <numFmt numFmtId="43" formatCode="_-* #,##0.00_-;\-* #,##0.00_-;_-* &quot;-&quot;??_-;_-@_-"/>
    <numFmt numFmtId="164" formatCode="0.0%"/>
    <numFmt numFmtId="165" formatCode="_(&quot;$&quot;\ * #,##0.00_);_(&quot;$&quot;\ * \(#,##0.00\);_(&quot;$&quot;\ * &quot;-&quot;??_);_(@_)"/>
    <numFmt numFmtId="166" formatCode="_-[$$-409]* #,##0.00_ ;_-[$$-409]* \-#,##0.00\ ;_-[$$-409]* &quot;-&quot;??_ ;_-@_ "/>
    <numFmt numFmtId="167" formatCode="_(* #,##0_);_(* \(#,##0\);_(* &quot;-&quot;_);_(@_)"/>
    <numFmt numFmtId="168" formatCode="#,##0.0"/>
    <numFmt numFmtId="170" formatCode="_-[$$-1004]* #,##0.00_ ;_-[$$-1004]* \-#,##0.00\ ;_-[$$-1004]* &quot;-&quot;??_ ;_-@_ "/>
    <numFmt numFmtId="171" formatCode="#,##0.00_ ;\-#,##0.00\ "/>
    <numFmt numFmtId="172" formatCode="_(&quot;$&quot;\ * #,##0_);_(&quot;$&quot;\ * \(#,##0\);_(&quot;$&quot;\ * &quot;-&quot;_);_(@_)"/>
    <numFmt numFmtId="173" formatCode="&quot;$&quot;\ #,##0.00"/>
    <numFmt numFmtId="174" formatCode="&quot;$&quot;\ #,##0"/>
    <numFmt numFmtId="175" formatCode="&quot;$&quot;\ #,##0_);[Red]\(&quot;$&quot;\ #,##0\)"/>
    <numFmt numFmtId="176" formatCode="_(* #,##0.00_);_(* \(#,##0.00\);_(* &quot;-&quot;??_);_(@_)"/>
    <numFmt numFmtId="177" formatCode="_(&quot;$&quot;\ * #,##0_);_(&quot;$&quot;\ * \(#,##0\);_(&quot;$&quot;\ * &quot;-&quot;??_);_(@_)"/>
    <numFmt numFmtId="178" formatCode="_-[$$-1004]* #,##0_ ;_-[$$-1004]* \-#,##0\ ;_-[$$-1004]* &quot;-&quot;??_ ;_-@_ "/>
    <numFmt numFmtId="179" formatCode="0;[Red]0"/>
    <numFmt numFmtId="180" formatCode="&quot;$&quot;\ #,##0.00_);\(&quot;$&quot;\ #,##0.00\)"/>
    <numFmt numFmtId="181" formatCode="&quot;$&quot;#,##0"/>
    <numFmt numFmtId="182" formatCode="dd/mm/yyyy;@"/>
    <numFmt numFmtId="183" formatCode="#,##0\ _€"/>
    <numFmt numFmtId="184" formatCode="_(* #,##0_);_(* \(#,##0\);_(* &quot;-&quot;??_);_(@_)"/>
    <numFmt numFmtId="185" formatCode="0.000"/>
    <numFmt numFmtId="186" formatCode="_([$$-240A]\ * #,##0_);_([$$-240A]\ * \(#,##0\);_([$$-240A]\ * &quot;-&quot;??_);_(@_)"/>
  </numFmts>
  <fonts count="61" x14ac:knownFonts="1">
    <font>
      <sz val="11"/>
      <color theme="1"/>
      <name val="Calibri"/>
      <family val="2"/>
      <scheme val="minor"/>
    </font>
    <font>
      <sz val="11"/>
      <color theme="1"/>
      <name val="Calibri"/>
      <family val="2"/>
      <scheme val="minor"/>
    </font>
    <font>
      <sz val="10"/>
      <color indexed="8"/>
      <name val="Tahoma"/>
      <family val="2"/>
    </font>
    <font>
      <sz val="12"/>
      <color indexed="8"/>
      <name val="Tahoma"/>
      <family val="2"/>
    </font>
    <font>
      <sz val="11"/>
      <color indexed="8"/>
      <name val="Calibri"/>
      <family val="2"/>
    </font>
    <font>
      <sz val="10"/>
      <name val="Tahoma"/>
      <family val="2"/>
    </font>
    <font>
      <b/>
      <sz val="12"/>
      <name val="Tahoma"/>
      <family val="2"/>
    </font>
    <font>
      <sz val="10"/>
      <name val="Arial"/>
      <family val="2"/>
    </font>
    <font>
      <b/>
      <sz val="10"/>
      <name val="Tahoma"/>
      <family val="2"/>
    </font>
    <font>
      <sz val="12"/>
      <name val="Tahoma"/>
      <family val="2"/>
    </font>
    <font>
      <sz val="11"/>
      <color indexed="8"/>
      <name val="Tahoma"/>
      <family val="2"/>
    </font>
    <font>
      <sz val="10"/>
      <color rgb="FF000000"/>
      <name val="Tahoma"/>
      <family val="2"/>
    </font>
    <font>
      <sz val="11"/>
      <color rgb="FF000000"/>
      <name val="Tahoma"/>
      <family val="2"/>
    </font>
    <font>
      <b/>
      <sz val="12"/>
      <color rgb="FFFF0000"/>
      <name val="Tahoma"/>
      <family val="2"/>
    </font>
    <font>
      <sz val="10"/>
      <color indexed="8"/>
      <name val="Arial"/>
      <family val="2"/>
    </font>
    <font>
      <sz val="11"/>
      <name val="Tahoma"/>
      <family val="2"/>
    </font>
    <font>
      <sz val="12"/>
      <color theme="1"/>
      <name val="Tahoma"/>
      <family val="2"/>
    </font>
    <font>
      <sz val="10"/>
      <color theme="1"/>
      <name val="Calibri"/>
      <family val="2"/>
      <scheme val="minor"/>
    </font>
    <font>
      <sz val="11"/>
      <color theme="1"/>
      <name val="Arial"/>
      <family val="2"/>
    </font>
    <font>
      <sz val="10"/>
      <color theme="1"/>
      <name val="Tahoma"/>
      <family val="2"/>
    </font>
    <font>
      <b/>
      <sz val="10"/>
      <color theme="1"/>
      <name val="Calibri"/>
      <family val="2"/>
      <scheme val="minor"/>
    </font>
    <font>
      <sz val="9"/>
      <color theme="1"/>
      <name val="Tahoma"/>
      <family val="2"/>
    </font>
    <font>
      <sz val="11"/>
      <color theme="1"/>
      <name val="Tahoma"/>
      <family val="2"/>
    </font>
    <font>
      <sz val="12"/>
      <color theme="1"/>
      <name val="Calibri"/>
      <family val="2"/>
      <scheme val="minor"/>
    </font>
    <font>
      <sz val="9"/>
      <color rgb="FF000000"/>
      <name val="Tahoma"/>
      <family val="2"/>
    </font>
    <font>
      <sz val="9"/>
      <color indexed="8"/>
      <name val="Tahoma"/>
      <family val="2"/>
    </font>
    <font>
      <sz val="12"/>
      <color rgb="FFFF0000"/>
      <name val="Tahoma"/>
      <family val="2"/>
    </font>
    <font>
      <b/>
      <sz val="12"/>
      <color indexed="8"/>
      <name val="Tahoma"/>
      <family val="2"/>
    </font>
    <font>
      <b/>
      <sz val="12"/>
      <color rgb="FF000000"/>
      <name val="Tahoma"/>
      <family val="2"/>
    </font>
    <font>
      <b/>
      <sz val="11"/>
      <name val="Tahoma"/>
      <family val="2"/>
    </font>
    <font>
      <sz val="10"/>
      <color theme="1"/>
      <name val="Arial"/>
      <family val="2"/>
    </font>
    <font>
      <b/>
      <sz val="10"/>
      <color theme="1"/>
      <name val="Arial"/>
      <family val="2"/>
    </font>
    <font>
      <b/>
      <sz val="11"/>
      <color theme="1"/>
      <name val="Arial"/>
      <family val="2"/>
    </font>
    <font>
      <sz val="12"/>
      <color theme="1"/>
      <name val="Arial"/>
      <family val="2"/>
    </font>
    <font>
      <sz val="12"/>
      <color indexed="9"/>
      <name val="Tahoma"/>
      <family val="2"/>
    </font>
    <font>
      <sz val="10"/>
      <color rgb="FF000000"/>
      <name val="Arial"/>
      <family val="2"/>
    </font>
    <font>
      <sz val="11"/>
      <color rgb="FF000000"/>
      <name val="Arial"/>
      <family val="2"/>
    </font>
    <font>
      <b/>
      <sz val="9"/>
      <color indexed="81"/>
      <name val="Tahoma"/>
      <family val="2"/>
    </font>
    <font>
      <sz val="11"/>
      <name val="Arial"/>
      <family val="2"/>
    </font>
    <font>
      <b/>
      <sz val="12"/>
      <color theme="1"/>
      <name val="Tahoma"/>
      <family val="2"/>
    </font>
    <font>
      <sz val="12"/>
      <name val="Arial"/>
      <family val="2"/>
    </font>
    <font>
      <sz val="12"/>
      <color indexed="81"/>
      <name val="Arial"/>
      <family val="2"/>
    </font>
    <font>
      <sz val="8"/>
      <color indexed="81"/>
      <name val="Tahoma"/>
      <family val="2"/>
    </font>
    <font>
      <sz val="16"/>
      <color indexed="8"/>
      <name val="Tahoma"/>
      <family val="2"/>
    </font>
    <font>
      <sz val="11"/>
      <color indexed="8"/>
      <name val="Arial"/>
      <family val="2"/>
    </font>
    <font>
      <sz val="18"/>
      <name val="Tahoma"/>
      <family val="2"/>
    </font>
    <font>
      <sz val="14"/>
      <name val="Arial"/>
      <family val="2"/>
    </font>
    <font>
      <sz val="14"/>
      <color indexed="8"/>
      <name val="Tahoma"/>
      <family val="2"/>
    </font>
    <font>
      <sz val="9"/>
      <name val="Tahoma"/>
      <family val="2"/>
    </font>
    <font>
      <sz val="8"/>
      <name val="Arial"/>
      <family val="2"/>
    </font>
    <font>
      <sz val="9"/>
      <name val="Arial"/>
      <family val="2"/>
    </font>
    <font>
      <sz val="9"/>
      <color theme="1"/>
      <name val="Calibri"/>
      <family val="2"/>
      <scheme val="minor"/>
    </font>
    <font>
      <sz val="12"/>
      <color rgb="FF000000"/>
      <name val="Tahoma"/>
      <family val="2"/>
    </font>
    <font>
      <sz val="8"/>
      <color indexed="8"/>
      <name val="Arial"/>
      <family val="2"/>
    </font>
    <font>
      <sz val="8"/>
      <name val="Tahoma"/>
      <family val="2"/>
    </font>
    <font>
      <sz val="9"/>
      <color theme="1"/>
      <name val="Arial Rounded MT Bold"/>
      <family val="2"/>
    </font>
    <font>
      <sz val="16"/>
      <color theme="1"/>
      <name val="Calibri"/>
      <family val="2"/>
      <scheme val="minor"/>
    </font>
    <font>
      <sz val="18"/>
      <name val="Arial"/>
      <family val="2"/>
    </font>
    <font>
      <b/>
      <sz val="18"/>
      <name val="Tahoma"/>
      <family val="2"/>
    </font>
    <font>
      <sz val="11"/>
      <color rgb="FF262626"/>
      <name val="Tahoma"/>
      <family val="2"/>
    </font>
    <font>
      <b/>
      <sz val="11"/>
      <color rgb="FF000000"/>
      <name val="Tahoma"/>
      <family val="2"/>
    </font>
  </fonts>
  <fills count="3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A6A0D"/>
        <bgColor indexed="64"/>
      </patternFill>
    </fill>
    <fill>
      <patternFill patternType="solid">
        <fgColor theme="0" tint="-0.149998474074526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FF00"/>
        <bgColor indexed="64"/>
      </patternFill>
    </fill>
    <fill>
      <patternFill patternType="solid">
        <fgColor rgb="FFCCFFCC"/>
        <bgColor rgb="FF000000"/>
      </patternFill>
    </fill>
    <fill>
      <patternFill patternType="solid">
        <fgColor indexed="13"/>
        <bgColor indexed="64"/>
      </patternFill>
    </fill>
    <fill>
      <patternFill patternType="solid">
        <fgColor theme="5" tint="-0.249977111117893"/>
        <bgColor indexed="64"/>
      </patternFill>
    </fill>
    <fill>
      <patternFill patternType="solid">
        <fgColor rgb="FFFC3904"/>
        <bgColor indexed="64"/>
      </patternFill>
    </fill>
    <fill>
      <patternFill patternType="solid">
        <fgColor rgb="FFFFFB85"/>
        <bgColor indexed="64"/>
      </patternFill>
    </fill>
    <fill>
      <patternFill patternType="solid">
        <fgColor rgb="FFFF7D15"/>
        <bgColor indexed="64"/>
      </patternFill>
    </fill>
    <fill>
      <patternFill patternType="solid">
        <fgColor rgb="FFFFFF66"/>
        <bgColor indexed="64"/>
      </patternFill>
    </fill>
    <fill>
      <patternFill patternType="solid">
        <fgColor rgb="FFFFFFFF"/>
        <bgColor indexed="64"/>
      </patternFill>
    </fill>
    <fill>
      <patternFill patternType="solid">
        <fgColor theme="3" tint="0.39997558519241921"/>
        <bgColor indexed="64"/>
      </patternFill>
    </fill>
    <fill>
      <patternFill patternType="solid">
        <fgColor rgb="FF00B90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rgb="FF000000"/>
      </patternFill>
    </fill>
    <fill>
      <patternFill patternType="solid">
        <fgColor theme="0"/>
        <bgColor rgb="FF000000"/>
      </patternFill>
    </fill>
    <fill>
      <patternFill patternType="solid">
        <fgColor theme="0" tint="-0.34998626667073579"/>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0">
    <xf numFmtId="0" fontId="0" fillId="0" borderId="0"/>
    <xf numFmtId="43"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0" fontId="7" fillId="0" borderId="0"/>
    <xf numFmtId="0" fontId="14" fillId="0" borderId="0">
      <alignment vertical="top"/>
    </xf>
    <xf numFmtId="9" fontId="4" fillId="0" borderId="0" applyFont="0" applyFill="0" applyBorder="0" applyAlignment="0" applyProtection="0"/>
    <xf numFmtId="0" fontId="7" fillId="0" borderId="0">
      <alignment vertical="top"/>
    </xf>
    <xf numFmtId="9" fontId="4" fillId="0" borderId="0" applyFont="0" applyFill="0" applyBorder="0" applyAlignment="0" applyProtection="0"/>
    <xf numFmtId="176" fontId="4"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85" fontId="7"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0" fontId="4" fillId="0" borderId="0"/>
  </cellStyleXfs>
  <cellXfs count="1734">
    <xf numFmtId="0" fontId="0" fillId="0" borderId="0" xfId="0"/>
    <xf numFmtId="0" fontId="2" fillId="2" borderId="0" xfId="0" applyFont="1" applyFill="1" applyBorder="1" applyAlignment="1">
      <alignment horizontal="justify"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Border="1" applyAlignment="1">
      <alignment horizontal="justify" vertical="center" wrapText="1"/>
    </xf>
    <xf numFmtId="164"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1" fontId="3" fillId="0" borderId="0" xfId="0" applyNumberFormat="1" applyFont="1" applyFill="1" applyAlignment="1">
      <alignment horizontal="center" vertical="center" wrapText="1"/>
    </xf>
    <xf numFmtId="0" fontId="2" fillId="0" borderId="0" xfId="0" applyFont="1" applyFill="1" applyBorder="1" applyAlignment="1">
      <alignment horizontal="justify" vertical="center" wrapText="1"/>
    </xf>
    <xf numFmtId="165" fontId="2" fillId="0" borderId="0" xfId="4" applyFont="1" applyFill="1" applyBorder="1" applyAlignment="1">
      <alignment horizontal="justify" vertical="center" wrapText="1"/>
    </xf>
    <xf numFmtId="0" fontId="5" fillId="2" borderId="0" xfId="0" applyFont="1" applyFill="1" applyAlignment="1">
      <alignment horizontal="justify" vertical="center"/>
    </xf>
    <xf numFmtId="0" fontId="6" fillId="3" borderId="1"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2" xfId="0" applyFont="1" applyFill="1" applyBorder="1" applyAlignment="1">
      <alignment horizontal="left" vertical="center"/>
    </xf>
    <xf numFmtId="1" fontId="6" fillId="3" borderId="2" xfId="0" applyNumberFormat="1" applyFont="1" applyFill="1" applyBorder="1" applyAlignment="1">
      <alignment horizontal="left" vertical="center"/>
    </xf>
    <xf numFmtId="0" fontId="6" fillId="3" borderId="3" xfId="0" applyFont="1" applyFill="1" applyBorder="1" applyAlignment="1">
      <alignment horizontal="left" vertical="center"/>
    </xf>
    <xf numFmtId="0" fontId="8" fillId="0" borderId="4" xfId="6" applyFont="1" applyFill="1" applyBorder="1" applyAlignment="1">
      <alignment horizontal="center" vertical="center"/>
    </xf>
    <xf numFmtId="0" fontId="8" fillId="0" borderId="4" xfId="6" applyFont="1" applyFill="1" applyBorder="1" applyAlignment="1">
      <alignment horizontal="center" vertical="center" wrapText="1"/>
    </xf>
    <xf numFmtId="0" fontId="5" fillId="0" borderId="0" xfId="0" applyFont="1" applyFill="1" applyAlignment="1">
      <alignment horizontal="justify" vertical="center"/>
    </xf>
    <xf numFmtId="0" fontId="6" fillId="5" borderId="4" xfId="0" applyFont="1" applyFill="1" applyBorder="1" applyAlignment="1">
      <alignment vertical="center"/>
    </xf>
    <xf numFmtId="0" fontId="6" fillId="5" borderId="2" xfId="0" applyFont="1" applyFill="1" applyBorder="1" applyAlignment="1">
      <alignment horizontal="left" vertical="center"/>
    </xf>
    <xf numFmtId="0" fontId="6" fillId="6" borderId="4" xfId="0" applyFont="1" applyFill="1" applyBorder="1" applyAlignment="1">
      <alignment vertical="center"/>
    </xf>
    <xf numFmtId="0" fontId="6" fillId="6" borderId="2" xfId="0" applyFont="1" applyFill="1" applyBorder="1" applyAlignment="1">
      <alignment horizontal="center" vertical="center"/>
    </xf>
    <xf numFmtId="1" fontId="6" fillId="6" borderId="2" xfId="0" applyNumberFormat="1" applyFont="1" applyFill="1" applyBorder="1" applyAlignment="1">
      <alignment horizontal="center" vertical="center"/>
    </xf>
    <xf numFmtId="0" fontId="6" fillId="6" borderId="3" xfId="0" applyFont="1" applyFill="1" applyBorder="1" applyAlignment="1">
      <alignment horizontal="center" vertical="center"/>
    </xf>
    <xf numFmtId="0" fontId="5" fillId="6" borderId="0" xfId="0" applyFont="1" applyFill="1" applyAlignment="1">
      <alignment horizontal="justify" vertical="center"/>
    </xf>
    <xf numFmtId="0" fontId="2" fillId="2" borderId="0"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3" xfId="0" applyFont="1" applyFill="1" applyBorder="1" applyAlignment="1">
      <alignment horizontal="center" vertical="center" wrapText="1"/>
    </xf>
    <xf numFmtId="164" fontId="6" fillId="7" borderId="4" xfId="0" applyNumberFormat="1" applyFont="1" applyFill="1" applyBorder="1" applyAlignment="1">
      <alignment horizontal="center" vertical="center" wrapText="1"/>
    </xf>
    <xf numFmtId="1" fontId="6" fillId="7" borderId="4" xfId="0" applyNumberFormat="1" applyFont="1" applyFill="1" applyBorder="1" applyAlignment="1">
      <alignment horizontal="center" vertical="center" wrapText="1"/>
    </xf>
    <xf numFmtId="168" fontId="6" fillId="7" borderId="4"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shrinkToFit="1"/>
    </xf>
    <xf numFmtId="0" fontId="9" fillId="2" borderId="3" xfId="0" applyNumberFormat="1" applyFont="1" applyFill="1" applyBorder="1" applyAlignment="1" applyProtection="1">
      <alignment horizontal="justify" vertical="center" wrapText="1"/>
      <protection locked="0"/>
    </xf>
    <xf numFmtId="0" fontId="9" fillId="2" borderId="4" xfId="0" applyNumberFormat="1" applyFont="1" applyFill="1" applyBorder="1" applyAlignment="1" applyProtection="1">
      <alignment horizontal="justify" vertical="center" wrapText="1"/>
      <protection locked="0"/>
    </xf>
    <xf numFmtId="10" fontId="9" fillId="0" borderId="4" xfId="0" applyNumberFormat="1" applyFont="1" applyFill="1" applyBorder="1" applyAlignment="1" applyProtection="1">
      <alignment horizontal="center" vertical="center" wrapText="1"/>
      <protection locked="0"/>
    </xf>
    <xf numFmtId="0" fontId="9" fillId="0" borderId="4" xfId="0" applyNumberFormat="1" applyFont="1" applyFill="1" applyBorder="1" applyAlignment="1" applyProtection="1">
      <alignment horizontal="justify" vertical="center" wrapText="1"/>
      <protection locked="0"/>
    </xf>
    <xf numFmtId="0" fontId="3" fillId="0" borderId="4" xfId="0"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9" fontId="3" fillId="11" borderId="4" xfId="0" applyNumberFormat="1" applyFont="1" applyFill="1" applyBorder="1" applyAlignment="1">
      <alignment horizontal="center" vertical="center" wrapText="1"/>
    </xf>
    <xf numFmtId="0" fontId="11" fillId="11" borderId="4" xfId="0" applyFont="1" applyFill="1" applyBorder="1" applyAlignment="1">
      <alignment horizontal="center" vertical="center" wrapText="1"/>
    </xf>
    <xf numFmtId="14" fontId="3" fillId="11" borderId="4" xfId="0" applyNumberFormat="1" applyFont="1" applyFill="1" applyBorder="1" applyAlignment="1">
      <alignment horizontal="center" vertical="center" wrapText="1"/>
    </xf>
    <xf numFmtId="1" fontId="10" fillId="11" borderId="4" xfId="0" applyNumberFormat="1" applyFont="1" applyFill="1" applyBorder="1" applyAlignment="1">
      <alignment horizontal="center" vertical="center" wrapText="1"/>
    </xf>
    <xf numFmtId="170" fontId="10" fillId="11" borderId="4" xfId="0" applyNumberFormat="1" applyFont="1" applyFill="1" applyBorder="1" applyAlignment="1">
      <alignment horizontal="center" vertical="center" wrapText="1"/>
    </xf>
    <xf numFmtId="170" fontId="3" fillId="11" borderId="4" xfId="0" applyNumberFormat="1" applyFont="1" applyFill="1" applyBorder="1" applyAlignment="1">
      <alignment horizontal="center" vertical="center" wrapText="1"/>
    </xf>
    <xf numFmtId="171" fontId="10" fillId="11"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0" fontId="9" fillId="0" borderId="8" xfId="0" applyNumberFormat="1" applyFont="1" applyFill="1" applyBorder="1" applyAlignment="1" applyProtection="1">
      <alignment horizontal="center" vertical="center" wrapText="1"/>
      <protection locked="0"/>
    </xf>
    <xf numFmtId="1" fontId="3" fillId="11" borderId="4"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shrinkToFit="1"/>
    </xf>
    <xf numFmtId="9" fontId="3" fillId="3" borderId="4"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70"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0" xfId="0" applyFont="1" applyFill="1" applyBorder="1" applyAlignment="1">
      <alignment horizontal="justify" vertical="center" wrapText="1"/>
    </xf>
    <xf numFmtId="0" fontId="9" fillId="11" borderId="6" xfId="0" applyNumberFormat="1" applyFont="1" applyFill="1" applyBorder="1" applyAlignment="1" applyProtection="1">
      <alignment horizontal="center" vertical="center" wrapText="1"/>
      <protection locked="0"/>
    </xf>
    <xf numFmtId="0" fontId="9" fillId="11" borderId="4" xfId="0" applyNumberFormat="1" applyFont="1" applyFill="1" applyBorder="1" applyAlignment="1" applyProtection="1">
      <alignment horizontal="center" vertical="center" wrapText="1"/>
      <protection locked="0"/>
    </xf>
    <xf numFmtId="1" fontId="3" fillId="11" borderId="6" xfId="0" applyNumberFormat="1" applyFont="1" applyFill="1" applyBorder="1" applyAlignment="1">
      <alignment horizontal="center" vertical="center" wrapText="1"/>
    </xf>
    <xf numFmtId="170" fontId="3" fillId="11" borderId="6"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9" fillId="2" borderId="6" xfId="0"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1" fontId="9" fillId="11" borderId="6" xfId="0" applyNumberFormat="1" applyFont="1" applyFill="1" applyBorder="1" applyAlignment="1">
      <alignment horizontal="center" vertical="center" wrapText="1"/>
    </xf>
    <xf numFmtId="170" fontId="9" fillId="11" borderId="4" xfId="0" applyNumberFormat="1" applyFont="1" applyFill="1" applyBorder="1" applyAlignment="1">
      <alignment horizontal="center" vertical="center" wrapText="1"/>
    </xf>
    <xf numFmtId="170" fontId="15" fillId="11" borderId="4" xfId="0" applyNumberFormat="1" applyFont="1" applyFill="1" applyBorder="1" applyAlignment="1">
      <alignment horizontal="center" vertical="center" wrapText="1"/>
    </xf>
    <xf numFmtId="170" fontId="15" fillId="11" borderId="6" xfId="0" applyNumberFormat="1" applyFont="1" applyFill="1" applyBorder="1" applyAlignment="1">
      <alignment vertical="center" wrapText="1"/>
    </xf>
    <xf numFmtId="170" fontId="15" fillId="11" borderId="7" xfId="0" applyNumberFormat="1" applyFont="1" applyFill="1" applyBorder="1" applyAlignment="1">
      <alignment vertical="center" wrapText="1"/>
    </xf>
    <xf numFmtId="170" fontId="15" fillId="11" borderId="8" xfId="0" applyNumberFormat="1" applyFont="1" applyFill="1" applyBorder="1" applyAlignment="1">
      <alignment vertical="center" wrapText="1"/>
    </xf>
    <xf numFmtId="1" fontId="9" fillId="11" borderId="4" xfId="0" applyNumberFormat="1" applyFont="1" applyFill="1" applyBorder="1" applyAlignment="1">
      <alignment horizontal="center" vertical="center" wrapText="1"/>
    </xf>
    <xf numFmtId="14" fontId="9" fillId="11" borderId="6" xfId="0" applyNumberFormat="1" applyFont="1" applyFill="1" applyBorder="1" applyAlignment="1">
      <alignment horizontal="center" vertical="center" wrapText="1"/>
    </xf>
    <xf numFmtId="1" fontId="15" fillId="11" borderId="4" xfId="0" applyNumberFormat="1" applyFont="1" applyFill="1" applyBorder="1" applyAlignment="1">
      <alignment horizontal="center" vertical="center" wrapText="1"/>
    </xf>
    <xf numFmtId="165" fontId="12" fillId="11" borderId="0" xfId="2" applyFont="1" applyFill="1" applyAlignment="1">
      <alignment vertical="center" wrapText="1"/>
    </xf>
    <xf numFmtId="1" fontId="16" fillId="11" borderId="4" xfId="0" applyNumberFormat="1" applyFont="1" applyFill="1" applyBorder="1" applyAlignment="1">
      <alignment horizontal="center" vertical="center" wrapText="1"/>
    </xf>
    <xf numFmtId="0" fontId="17" fillId="11" borderId="4" xfId="0" applyFont="1" applyFill="1" applyBorder="1" applyAlignment="1">
      <alignment horizontal="center" vertical="center" wrapText="1"/>
    </xf>
    <xf numFmtId="1" fontId="9" fillId="11" borderId="8" xfId="0" applyNumberFormat="1" applyFont="1" applyFill="1" applyBorder="1" applyAlignment="1">
      <alignment horizontal="center" vertical="center" wrapText="1"/>
    </xf>
    <xf numFmtId="10" fontId="9" fillId="2" borderId="4" xfId="0"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wrapText="1"/>
    </xf>
    <xf numFmtId="166" fontId="18" fillId="11" borderId="4" xfId="0" applyNumberFormat="1" applyFont="1" applyFill="1" applyBorder="1" applyAlignment="1">
      <alignment horizontal="center" vertical="center" wrapText="1"/>
    </xf>
    <xf numFmtId="0" fontId="9" fillId="2" borderId="6" xfId="0" applyNumberFormat="1" applyFont="1" applyFill="1" applyBorder="1" applyAlignment="1" applyProtection="1">
      <alignment horizontal="justify" vertical="center" wrapText="1"/>
      <protection locked="0"/>
    </xf>
    <xf numFmtId="10" fontId="9" fillId="2" borderId="6" xfId="0" applyNumberFormat="1" applyFont="1" applyFill="1" applyBorder="1" applyAlignment="1">
      <alignment horizontal="center" vertical="center" wrapText="1"/>
    </xf>
    <xf numFmtId="1" fontId="15" fillId="11" borderId="6" xfId="0" applyNumberFormat="1" applyFont="1" applyFill="1" applyBorder="1" applyAlignment="1">
      <alignment horizontal="center" vertical="center" wrapText="1"/>
    </xf>
    <xf numFmtId="170" fontId="9" fillId="11" borderId="6" xfId="0" applyNumberFormat="1" applyFont="1" applyFill="1" applyBorder="1" applyAlignment="1">
      <alignment horizontal="center" vertical="center" wrapText="1"/>
    </xf>
    <xf numFmtId="170" fontId="15" fillId="11" borderId="6" xfId="0" applyNumberFormat="1" applyFont="1" applyFill="1" applyBorder="1" applyAlignment="1">
      <alignment horizontal="center" vertical="center" wrapText="1"/>
    </xf>
    <xf numFmtId="1" fontId="3" fillId="11" borderId="6" xfId="0" applyNumberFormat="1" applyFont="1" applyFill="1" applyBorder="1" applyAlignment="1">
      <alignment horizontal="center" vertical="center" wrapText="1"/>
    </xf>
    <xf numFmtId="165" fontId="17" fillId="11" borderId="4" xfId="2" applyFont="1" applyFill="1" applyBorder="1" applyAlignment="1">
      <alignment horizontal="center" vertical="center"/>
    </xf>
    <xf numFmtId="165" fontId="20" fillId="11" borderId="6" xfId="2" applyFont="1" applyFill="1" applyBorder="1" applyAlignment="1">
      <alignment horizontal="center" vertical="center"/>
    </xf>
    <xf numFmtId="1" fontId="3" fillId="11" borderId="4" xfId="0" applyNumberFormat="1" applyFont="1" applyFill="1" applyBorder="1" applyAlignment="1">
      <alignment horizontal="center" vertical="center" wrapText="1"/>
    </xf>
    <xf numFmtId="1" fontId="3" fillId="11" borderId="8" xfId="0" applyNumberFormat="1" applyFont="1" applyFill="1" applyBorder="1" applyAlignment="1">
      <alignment horizontal="center" vertical="center" wrapText="1"/>
    </xf>
    <xf numFmtId="1" fontId="3" fillId="11" borderId="8" xfId="0" applyNumberFormat="1"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9" xfId="0" applyFont="1" applyFill="1" applyBorder="1" applyAlignment="1">
      <alignment horizontal="center" vertical="center"/>
    </xf>
    <xf numFmtId="14" fontId="3" fillId="11"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shrinkToFit="1"/>
    </xf>
    <xf numFmtId="49" fontId="9" fillId="0" borderId="12" xfId="0" applyNumberFormat="1" applyFont="1" applyFill="1" applyBorder="1" applyAlignment="1">
      <alignment horizontal="center" vertical="center" wrapText="1" shrinkToFit="1"/>
    </xf>
    <xf numFmtId="10" fontId="9" fillId="2" borderId="8" xfId="0" applyNumberFormat="1" applyFont="1" applyFill="1" applyBorder="1" applyAlignment="1">
      <alignment horizontal="center" vertical="center" wrapText="1"/>
    </xf>
    <xf numFmtId="0" fontId="9" fillId="11" borderId="9" xfId="0" applyFont="1" applyFill="1" applyBorder="1" applyAlignment="1">
      <alignment horizontal="center" vertical="center" wrapText="1"/>
    </xf>
    <xf numFmtId="14" fontId="19" fillId="11" borderId="4" xfId="0" applyNumberFormat="1" applyFont="1" applyFill="1" applyBorder="1" applyAlignment="1">
      <alignment horizontal="center" vertical="center"/>
    </xf>
    <xf numFmtId="14" fontId="2" fillId="11" borderId="8" xfId="0" applyNumberFormat="1" applyFont="1" applyFill="1" applyBorder="1" applyAlignment="1">
      <alignment horizontal="center" vertical="center" wrapText="1"/>
    </xf>
    <xf numFmtId="1" fontId="15" fillId="11" borderId="8" xfId="0" applyNumberFormat="1" applyFont="1" applyFill="1" applyBorder="1" applyAlignment="1">
      <alignment horizontal="center" vertical="center" wrapText="1"/>
    </xf>
    <xf numFmtId="165" fontId="15" fillId="11" borderId="8" xfId="2" applyFont="1" applyFill="1" applyBorder="1" applyAlignment="1">
      <alignment horizontal="center" vertical="center" wrapText="1"/>
    </xf>
    <xf numFmtId="170" fontId="10" fillId="11" borderId="8" xfId="0" applyNumberFormat="1" applyFont="1" applyFill="1" applyBorder="1" applyAlignment="1">
      <alignment horizontal="center" vertical="center" wrapText="1"/>
    </xf>
    <xf numFmtId="165" fontId="21" fillId="11" borderId="6" xfId="2" applyFont="1" applyFill="1" applyBorder="1" applyAlignment="1">
      <alignment horizontal="center" vertical="center" wrapText="1"/>
    </xf>
    <xf numFmtId="3" fontId="3" fillId="11" borderId="4" xfId="0" applyNumberFormat="1" applyFont="1" applyFill="1" applyBorder="1" applyAlignment="1">
      <alignment horizontal="center" vertical="center" wrapText="1"/>
    </xf>
    <xf numFmtId="14" fontId="22" fillId="11" borderId="1" xfId="0" applyNumberFormat="1" applyFont="1" applyFill="1" applyBorder="1" applyAlignment="1">
      <alignment horizontal="center" vertical="center"/>
    </xf>
    <xf numFmtId="14" fontId="22" fillId="11" borderId="4" xfId="0" applyNumberFormat="1" applyFont="1" applyFill="1" applyBorder="1" applyAlignment="1">
      <alignment horizontal="center" vertical="center"/>
    </xf>
    <xf numFmtId="170" fontId="9" fillId="11" borderId="10" xfId="0" applyNumberFormat="1" applyFont="1" applyFill="1" applyBorder="1" applyAlignment="1">
      <alignment horizontal="center" vertical="center" wrapText="1"/>
    </xf>
    <xf numFmtId="0" fontId="16" fillId="11" borderId="4" xfId="0" applyFont="1" applyFill="1" applyBorder="1" applyAlignment="1">
      <alignment horizontal="center" vertical="center" wrapText="1"/>
    </xf>
    <xf numFmtId="165" fontId="0" fillId="11" borderId="0" xfId="2" applyFont="1" applyFill="1" applyAlignment="1">
      <alignment vertical="center"/>
    </xf>
    <xf numFmtId="165" fontId="1" fillId="11" borderId="4" xfId="2" applyFont="1" applyFill="1" applyBorder="1" applyAlignment="1">
      <alignment vertical="center"/>
    </xf>
    <xf numFmtId="165" fontId="23" fillId="11" borderId="0" xfId="2" applyFont="1" applyFill="1" applyAlignment="1">
      <alignment vertical="center"/>
    </xf>
    <xf numFmtId="0" fontId="9" fillId="2" borderId="4" xfId="0" applyFont="1" applyFill="1" applyBorder="1" applyAlignment="1">
      <alignment horizontal="center" vertical="center" wrapText="1"/>
    </xf>
    <xf numFmtId="0" fontId="9" fillId="2" borderId="4" xfId="0" applyFont="1" applyFill="1" applyBorder="1" applyAlignment="1">
      <alignment horizontal="justify" vertical="center" wrapText="1"/>
    </xf>
    <xf numFmtId="3" fontId="3" fillId="0" borderId="4"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0" fontId="9" fillId="11" borderId="4" xfId="0" applyFont="1" applyFill="1" applyBorder="1" applyAlignment="1">
      <alignment horizontal="justify" vertical="center" wrapText="1"/>
    </xf>
    <xf numFmtId="0" fontId="9" fillId="2" borderId="4" xfId="0"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wrapText="1"/>
    </xf>
    <xf numFmtId="170" fontId="10" fillId="3"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11" borderId="6" xfId="0" applyFont="1" applyFill="1" applyBorder="1" applyAlignment="1">
      <alignment horizontal="center" vertical="center" wrapText="1"/>
    </xf>
    <xf numFmtId="170" fontId="3" fillId="11" borderId="6"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170" fontId="3" fillId="11" borderId="8" xfId="0" applyNumberFormat="1" applyFont="1" applyFill="1" applyBorder="1" applyAlignment="1">
      <alignment horizontal="center" vertical="center" wrapText="1"/>
    </xf>
    <xf numFmtId="0" fontId="9" fillId="0" borderId="4" xfId="0" applyFont="1" applyFill="1" applyBorder="1" applyAlignment="1">
      <alignment horizontal="justify" vertical="center" wrapText="1"/>
    </xf>
    <xf numFmtId="0" fontId="3" fillId="11" borderId="4" xfId="0" applyFont="1" applyFill="1" applyBorder="1" applyAlignment="1">
      <alignment horizontal="center" vertical="center" wrapText="1"/>
    </xf>
    <xf numFmtId="0" fontId="9" fillId="8" borderId="4" xfId="0" applyFont="1" applyFill="1" applyBorder="1" applyAlignment="1">
      <alignment horizontal="justify" vertical="center" wrapText="1"/>
    </xf>
    <xf numFmtId="0" fontId="3" fillId="8" borderId="4"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24" fillId="11" borderId="4" xfId="0" applyFont="1" applyFill="1" applyBorder="1" applyAlignment="1">
      <alignment horizontal="center" wrapText="1"/>
    </xf>
    <xf numFmtId="3" fontId="3" fillId="0" borderId="6" xfId="0" applyNumberFormat="1" applyFont="1" applyFill="1" applyBorder="1" applyAlignment="1">
      <alignment horizontal="center" vertical="center" wrapText="1"/>
    </xf>
    <xf numFmtId="0" fontId="3" fillId="2" borderId="3" xfId="0" applyFont="1" applyFill="1" applyBorder="1" applyAlignment="1">
      <alignment horizontal="justify" vertical="center" wrapText="1"/>
    </xf>
    <xf numFmtId="9" fontId="9" fillId="2" borderId="4" xfId="0" applyNumberFormat="1" applyFont="1" applyFill="1" applyBorder="1" applyAlignment="1">
      <alignment horizontal="center" vertical="center" wrapText="1"/>
    </xf>
    <xf numFmtId="0" fontId="25" fillId="11"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11" borderId="8" xfId="0" applyFont="1" applyFill="1" applyBorder="1" applyAlignment="1">
      <alignment horizontal="justify" vertical="center" wrapText="1"/>
    </xf>
    <xf numFmtId="4" fontId="9" fillId="11" borderId="4" xfId="9"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9" fillId="11" borderId="8" xfId="0" applyFont="1" applyFill="1" applyBorder="1" applyAlignment="1">
      <alignment horizontal="justify" vertical="center"/>
    </xf>
    <xf numFmtId="2" fontId="3" fillId="11" borderId="4" xfId="7" applyNumberFormat="1" applyFont="1" applyFill="1" applyBorder="1" applyAlignment="1">
      <alignment horizontal="center" vertical="center" wrapText="1"/>
    </xf>
    <xf numFmtId="4" fontId="9" fillId="11" borderId="6" xfId="9" applyNumberFormat="1" applyFont="1" applyFill="1" applyBorder="1" applyAlignment="1">
      <alignment horizontal="right" vertical="center" wrapText="1"/>
    </xf>
    <xf numFmtId="2" fontId="3" fillId="11" borderId="7" xfId="7" applyNumberFormat="1" applyFont="1" applyFill="1" applyBorder="1" applyAlignment="1">
      <alignment vertical="center" wrapText="1"/>
    </xf>
    <xf numFmtId="0" fontId="16" fillId="11" borderId="4" xfId="0" applyFont="1" applyFill="1" applyBorder="1" applyAlignment="1">
      <alignment vertical="center" wrapText="1"/>
    </xf>
    <xf numFmtId="2" fontId="3" fillId="11" borderId="4" xfId="7" applyNumberFormat="1" applyFont="1" applyFill="1" applyBorder="1" applyAlignment="1">
      <alignment vertical="center" wrapText="1"/>
    </xf>
    <xf numFmtId="0" fontId="9" fillId="0" borderId="4" xfId="0"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3" fontId="9" fillId="11" borderId="4" xfId="0" applyNumberFormat="1" applyFont="1" applyFill="1" applyBorder="1" applyAlignment="1">
      <alignment horizontal="center" vertical="center" wrapText="1"/>
    </xf>
    <xf numFmtId="14" fontId="3" fillId="11" borderId="6" xfId="0" applyNumberFormat="1" applyFont="1" applyFill="1" applyBorder="1" applyAlignment="1">
      <alignment horizontal="center" vertical="center" wrapText="1"/>
    </xf>
    <xf numFmtId="0" fontId="27" fillId="11" borderId="4" xfId="0" applyFont="1" applyFill="1" applyBorder="1" applyAlignment="1">
      <alignment horizontal="center" vertical="center" wrapText="1"/>
    </xf>
    <xf numFmtId="0" fontId="21" fillId="11" borderId="4" xfId="0" applyFont="1" applyFill="1" applyBorder="1" applyAlignment="1">
      <alignment horizontal="center" vertical="center" wrapText="1"/>
    </xf>
    <xf numFmtId="14" fontId="3" fillId="11" borderId="4" xfId="0" applyNumberFormat="1" applyFont="1" applyFill="1" applyBorder="1" applyAlignment="1">
      <alignment horizontal="center" vertical="center" wrapText="1"/>
    </xf>
    <xf numFmtId="170" fontId="3" fillId="11" borderId="4" xfId="0" applyNumberFormat="1" applyFont="1" applyFill="1" applyBorder="1" applyAlignment="1">
      <alignment horizontal="center" vertical="center" wrapText="1"/>
    </xf>
    <xf numFmtId="170" fontId="26" fillId="11" borderId="4" xfId="0" applyNumberFormat="1" applyFont="1" applyFill="1" applyBorder="1" applyAlignment="1">
      <alignment horizontal="center" vertical="center" wrapText="1"/>
    </xf>
    <xf numFmtId="166" fontId="16" fillId="11" borderId="4" xfId="3" applyNumberFormat="1" applyFont="1" applyFill="1" applyBorder="1" applyAlignment="1">
      <alignment vertical="center" wrapText="1"/>
    </xf>
    <xf numFmtId="164" fontId="6" fillId="0" borderId="8" xfId="0" applyNumberFormat="1" applyFont="1" applyFill="1" applyBorder="1" applyAlignment="1">
      <alignment horizontal="center" vertical="center" wrapText="1"/>
    </xf>
    <xf numFmtId="0" fontId="6" fillId="3" borderId="8" xfId="0" applyFont="1" applyFill="1" applyBorder="1" applyAlignment="1">
      <alignment vertical="center" textRotation="90" wrapText="1"/>
    </xf>
    <xf numFmtId="0" fontId="6" fillId="3" borderId="8" xfId="0" applyFont="1" applyFill="1" applyBorder="1" applyAlignment="1" applyProtection="1">
      <alignment vertical="center" wrapText="1"/>
      <protection locked="0"/>
    </xf>
    <xf numFmtId="0" fontId="9" fillId="3" borderId="4" xfId="0" applyFont="1" applyFill="1" applyBorder="1" applyAlignment="1">
      <alignment vertical="center" wrapText="1"/>
    </xf>
    <xf numFmtId="0" fontId="9" fillId="3" borderId="2" xfId="0" applyFont="1" applyFill="1" applyBorder="1" applyAlignment="1">
      <alignment vertical="center" wrapText="1"/>
    </xf>
    <xf numFmtId="0" fontId="28" fillId="13" borderId="6" xfId="0" applyFont="1" applyFill="1" applyBorder="1" applyAlignment="1">
      <alignment horizontal="justify" vertical="center" wrapText="1"/>
    </xf>
    <xf numFmtId="164" fontId="28" fillId="13" borderId="6" xfId="0" applyNumberFormat="1" applyFont="1" applyFill="1" applyBorder="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164"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1" fontId="2" fillId="0" borderId="0" xfId="0" applyNumberFormat="1" applyFont="1" applyFill="1" applyAlignment="1">
      <alignment horizontal="center" vertical="center" wrapText="1"/>
    </xf>
    <xf numFmtId="3" fontId="9" fillId="11" borderId="6" xfId="0" applyNumberFormat="1" applyFont="1" applyFill="1" applyBorder="1" applyAlignment="1">
      <alignment horizontal="center" vertical="center" wrapText="1"/>
    </xf>
    <xf numFmtId="3" fontId="3" fillId="11" borderId="6" xfId="0" applyNumberFormat="1" applyFont="1" applyFill="1" applyBorder="1" applyAlignment="1">
      <alignment horizontal="center" vertical="center" wrapText="1"/>
    </xf>
    <xf numFmtId="0" fontId="6" fillId="0" borderId="4" xfId="0" applyNumberFormat="1" applyFont="1" applyFill="1" applyBorder="1" applyAlignment="1" applyProtection="1">
      <alignment horizontal="center" vertical="center" wrapText="1"/>
      <protection locked="0"/>
    </xf>
    <xf numFmtId="164" fontId="6" fillId="0" borderId="4" xfId="0" applyNumberFormat="1" applyFont="1" applyFill="1" applyBorder="1" applyAlignment="1" applyProtection="1">
      <alignment horizontal="center" vertical="center" wrapText="1"/>
      <protection locked="0"/>
    </xf>
    <xf numFmtId="0" fontId="9" fillId="0" borderId="6"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lignment horizontal="center" vertical="center" wrapText="1" shrinkToFit="1"/>
    </xf>
    <xf numFmtId="0" fontId="3" fillId="2" borderId="4" xfId="0" applyFont="1" applyFill="1" applyBorder="1" applyAlignment="1">
      <alignment horizontal="justify" vertical="center" wrapText="1"/>
    </xf>
    <xf numFmtId="0" fontId="9" fillId="2" borderId="0" xfId="0" applyFont="1" applyFill="1" applyAlignment="1">
      <alignment horizontal="justify" vertical="center"/>
    </xf>
    <xf numFmtId="0" fontId="6" fillId="3" borderId="18" xfId="0" applyFont="1" applyFill="1" applyBorder="1" applyAlignment="1">
      <alignment horizontal="center" vertical="center"/>
    </xf>
    <xf numFmtId="0" fontId="6" fillId="3" borderId="18" xfId="0" applyFont="1" applyFill="1" applyBorder="1" applyAlignment="1">
      <alignment horizontal="center"/>
    </xf>
    <xf numFmtId="0" fontId="6" fillId="3" borderId="3" xfId="0" applyFont="1" applyFill="1" applyBorder="1" applyAlignment="1">
      <alignment horizontal="justify" vertical="center"/>
    </xf>
    <xf numFmtId="0" fontId="6" fillId="3" borderId="2" xfId="0" applyFont="1" applyFill="1" applyBorder="1" applyAlignment="1">
      <alignment horizontal="center" vertical="center"/>
    </xf>
    <xf numFmtId="0" fontId="6" fillId="5" borderId="1" xfId="0" applyFont="1" applyFill="1" applyBorder="1" applyAlignment="1">
      <alignment vertical="center"/>
    </xf>
    <xf numFmtId="0" fontId="6" fillId="5" borderId="2" xfId="0" applyFont="1" applyFill="1" applyBorder="1" applyAlignment="1">
      <alignment vertical="center"/>
    </xf>
    <xf numFmtId="0" fontId="6" fillId="5" borderId="3" xfId="0" applyFont="1" applyFill="1" applyBorder="1" applyAlignment="1">
      <alignment vertical="center"/>
    </xf>
    <xf numFmtId="0" fontId="6" fillId="5" borderId="2" xfId="0" applyFont="1" applyFill="1" applyBorder="1" applyAlignment="1">
      <alignment horizontal="justify" vertical="center"/>
    </xf>
    <xf numFmtId="0" fontId="9" fillId="5" borderId="2" xfId="0" applyFont="1" applyFill="1" applyBorder="1" applyAlignment="1">
      <alignment horizontal="justify" vertical="center"/>
    </xf>
    <xf numFmtId="0" fontId="6" fillId="5" borderId="2" xfId="0" applyFont="1" applyFill="1" applyBorder="1" applyAlignment="1">
      <alignment horizontal="center" vertical="center"/>
    </xf>
    <xf numFmtId="0" fontId="6" fillId="5" borderId="2" xfId="0" applyFont="1" applyFill="1" applyBorder="1" applyAlignment="1">
      <alignment horizontal="center"/>
    </xf>
    <xf numFmtId="0" fontId="6" fillId="5" borderId="3" xfId="0" applyFont="1" applyFill="1" applyBorder="1" applyAlignment="1">
      <alignment horizontal="justify" vertical="center"/>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3" xfId="0" applyFont="1" applyFill="1" applyBorder="1" applyAlignment="1">
      <alignment vertical="center"/>
    </xf>
    <xf numFmtId="0" fontId="29" fillId="9" borderId="4" xfId="0" applyFont="1" applyFill="1" applyBorder="1" applyAlignment="1">
      <alignment horizontal="center" vertical="center"/>
    </xf>
    <xf numFmtId="0" fontId="5" fillId="6" borderId="0" xfId="0" applyFont="1" applyFill="1" applyAlignment="1">
      <alignment horizontal="justify"/>
    </xf>
    <xf numFmtId="0" fontId="29" fillId="8" borderId="4" xfId="0" applyFont="1" applyFill="1" applyBorder="1" applyAlignment="1">
      <alignment horizontal="center" vertical="center"/>
    </xf>
    <xf numFmtId="0" fontId="6" fillId="6" borderId="3" xfId="0" applyFont="1" applyFill="1" applyBorder="1" applyAlignment="1">
      <alignment horizontal="justify" vertical="center"/>
    </xf>
    <xf numFmtId="0" fontId="3" fillId="2" borderId="0" xfId="0" applyFont="1" applyFill="1" applyBorder="1" applyAlignment="1">
      <alignment horizontal="center" vertical="center" wrapText="1"/>
    </xf>
    <xf numFmtId="0" fontId="9" fillId="7" borderId="4" xfId="0" applyFont="1" applyFill="1" applyBorder="1" applyAlignment="1">
      <alignment horizontal="center" vertical="center" wrapText="1"/>
    </xf>
    <xf numFmtId="49" fontId="6" fillId="10" borderId="4" xfId="0" applyNumberFormat="1" applyFont="1" applyFill="1" applyBorder="1" applyAlignment="1">
      <alignment horizontal="center" wrapText="1"/>
    </xf>
    <xf numFmtId="49" fontId="6" fillId="10" borderId="4" xfId="0" applyNumberFormat="1" applyFont="1" applyFill="1" applyBorder="1" applyAlignment="1">
      <alignment horizontal="center" vertical="center" wrapText="1"/>
    </xf>
    <xf numFmtId="14" fontId="6" fillId="10" borderId="4" xfId="0" applyNumberFormat="1" applyFont="1" applyFill="1" applyBorder="1" applyAlignment="1">
      <alignment horizontal="center" vertical="center" wrapText="1"/>
    </xf>
    <xf numFmtId="170" fontId="6" fillId="10" borderId="4" xfId="0" applyNumberFormat="1" applyFont="1" applyFill="1" applyBorder="1" applyAlignment="1">
      <alignment horizontal="center" vertical="center" wrapText="1"/>
    </xf>
    <xf numFmtId="170" fontId="6" fillId="9"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textRotation="90" wrapText="1"/>
    </xf>
    <xf numFmtId="49" fontId="9" fillId="11" borderId="4" xfId="0" applyNumberFormat="1" applyFont="1" applyFill="1" applyBorder="1" applyAlignment="1">
      <alignment horizontal="center" wrapText="1"/>
    </xf>
    <xf numFmtId="49" fontId="6" fillId="11" borderId="4" xfId="0" applyNumberFormat="1" applyFont="1" applyFill="1" applyBorder="1" applyAlignment="1">
      <alignment horizontal="center" vertical="center" wrapText="1"/>
    </xf>
    <xf numFmtId="14" fontId="6" fillId="11" borderId="4" xfId="0" applyNumberFormat="1" applyFont="1" applyFill="1" applyBorder="1" applyAlignment="1">
      <alignment horizontal="center" vertical="center" wrapText="1"/>
    </xf>
    <xf numFmtId="1" fontId="6" fillId="11" borderId="4" xfId="0" applyNumberFormat="1" applyFont="1" applyFill="1" applyBorder="1" applyAlignment="1">
      <alignment horizontal="center" vertical="center" wrapText="1"/>
    </xf>
    <xf numFmtId="173" fontId="9" fillId="11" borderId="4" xfId="2" applyNumberFormat="1" applyFont="1" applyFill="1" applyBorder="1" applyAlignment="1">
      <alignment horizontal="center" vertical="center" wrapText="1"/>
    </xf>
    <xf numFmtId="170" fontId="6" fillId="11" borderId="4" xfId="0" applyNumberFormat="1" applyFont="1" applyFill="1" applyBorder="1" applyAlignment="1">
      <alignment horizontal="center" vertical="center" wrapText="1"/>
    </xf>
    <xf numFmtId="49" fontId="6" fillId="11" borderId="4" xfId="0" applyNumberFormat="1" applyFont="1" applyFill="1" applyBorder="1" applyAlignment="1">
      <alignment horizontal="center" wrapText="1"/>
    </xf>
    <xf numFmtId="0" fontId="18" fillId="11" borderId="4" xfId="0" applyFont="1" applyFill="1" applyBorder="1" applyAlignment="1">
      <alignment vertical="center" wrapText="1"/>
    </xf>
    <xf numFmtId="0" fontId="18" fillId="11" borderId="4" xfId="0" applyFont="1" applyFill="1" applyBorder="1" applyAlignment="1">
      <alignment horizontal="center" vertical="center" wrapText="1"/>
    </xf>
    <xf numFmtId="0" fontId="30" fillId="11" borderId="4" xfId="0" applyFont="1" applyFill="1" applyBorder="1" applyAlignment="1">
      <alignment vertical="top" wrapText="1"/>
    </xf>
    <xf numFmtId="0" fontId="30" fillId="11" borderId="4" xfId="0" applyFont="1" applyFill="1" applyBorder="1" applyAlignment="1">
      <alignment vertical="center" wrapText="1"/>
    </xf>
    <xf numFmtId="49" fontId="9" fillId="11" borderId="4" xfId="0"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9" fontId="9" fillId="11" borderId="4" xfId="0" applyNumberFormat="1" applyFont="1" applyFill="1" applyBorder="1" applyAlignment="1">
      <alignment horizontal="center" vertical="center" wrapText="1"/>
    </xf>
    <xf numFmtId="9" fontId="3" fillId="0" borderId="4" xfId="8" applyNumberFormat="1" applyFont="1" applyFill="1" applyBorder="1" applyAlignment="1">
      <alignment horizontal="center" vertical="center" wrapText="1"/>
    </xf>
    <xf numFmtId="9" fontId="3" fillId="11" borderId="6" xfId="8" applyNumberFormat="1" applyFont="1" applyFill="1" applyBorder="1" applyAlignment="1">
      <alignment horizontal="center" vertical="center" wrapText="1"/>
    </xf>
    <xf numFmtId="9" fontId="3" fillId="11" borderId="4" xfId="8" applyNumberFormat="1" applyFont="1" applyFill="1" applyBorder="1" applyAlignment="1">
      <alignment horizontal="center" vertical="center" wrapText="1"/>
    </xf>
    <xf numFmtId="0" fontId="3" fillId="2" borderId="0" xfId="0" applyFont="1" applyFill="1" applyBorder="1" applyAlignment="1">
      <alignment horizontal="justify" vertical="center" wrapText="1"/>
    </xf>
    <xf numFmtId="9" fontId="9" fillId="11" borderId="6" xfId="0" applyNumberFormat="1" applyFont="1" applyFill="1" applyBorder="1" applyAlignment="1">
      <alignment vertical="center" wrapText="1"/>
    </xf>
    <xf numFmtId="0" fontId="30" fillId="11" borderId="3" xfId="0" applyFont="1" applyFill="1" applyBorder="1" applyAlignment="1">
      <alignment vertical="center" wrapText="1"/>
    </xf>
    <xf numFmtId="9" fontId="9" fillId="11" borderId="4" xfId="10" applyNumberFormat="1" applyFont="1" applyFill="1" applyBorder="1" applyAlignment="1">
      <alignment horizontal="center" vertical="center" wrapText="1"/>
    </xf>
    <xf numFmtId="9" fontId="9" fillId="11" borderId="7" xfId="0" applyNumberFormat="1" applyFont="1" applyFill="1" applyBorder="1" applyAlignment="1">
      <alignment horizontal="center" vertical="center" wrapText="1"/>
    </xf>
    <xf numFmtId="0" fontId="30" fillId="11" borderId="4" xfId="0" applyFont="1" applyFill="1" applyBorder="1" applyAlignment="1">
      <alignment horizontal="left" vertical="center" wrapText="1"/>
    </xf>
    <xf numFmtId="9" fontId="9" fillId="11" borderId="8" xfId="0" applyNumberFormat="1" applyFont="1" applyFill="1" applyBorder="1" applyAlignment="1">
      <alignment vertical="center" wrapText="1"/>
    </xf>
    <xf numFmtId="174" fontId="9" fillId="11" borderId="4" xfId="2" applyNumberFormat="1" applyFont="1" applyFill="1" applyBorder="1" applyAlignment="1">
      <alignment horizontal="center" vertical="center" wrapText="1"/>
    </xf>
    <xf numFmtId="1" fontId="9" fillId="0" borderId="4" xfId="8" applyNumberFormat="1" applyFont="1" applyFill="1" applyBorder="1" applyAlignment="1">
      <alignment horizontal="center" vertical="center" wrapText="1"/>
    </xf>
    <xf numFmtId="1" fontId="9" fillId="11" borderId="8" xfId="8" applyNumberFormat="1" applyFont="1" applyFill="1" applyBorder="1" applyAlignment="1">
      <alignment horizontal="center" vertical="center" wrapText="1"/>
    </xf>
    <xf numFmtId="9" fontId="9" fillId="11" borderId="6" xfId="0" applyNumberFormat="1" applyFont="1" applyFill="1" applyBorder="1" applyAlignment="1">
      <alignment horizontal="center" vertical="center" wrapText="1"/>
    </xf>
    <xf numFmtId="9" fontId="9" fillId="11" borderId="10" xfId="0" applyNumberFormat="1" applyFont="1" applyFill="1" applyBorder="1" applyAlignment="1">
      <alignment horizontal="center" vertical="center" wrapText="1"/>
    </xf>
    <xf numFmtId="9" fontId="9" fillId="11" borderId="8" xfId="0" applyNumberFormat="1" applyFont="1" applyFill="1" applyBorder="1" applyAlignment="1">
      <alignment horizontal="center" vertical="center" wrapText="1"/>
    </xf>
    <xf numFmtId="0" fontId="3" fillId="0" borderId="7" xfId="0" applyFont="1" applyFill="1" applyBorder="1" applyAlignment="1">
      <alignment horizontal="justify" vertical="center" wrapText="1"/>
    </xf>
    <xf numFmtId="0" fontId="9" fillId="0" borderId="7" xfId="0" applyNumberFormat="1" applyFont="1" applyFill="1" applyBorder="1" applyAlignment="1" applyProtection="1">
      <alignment horizontal="center" vertical="center" wrapText="1"/>
      <protection locked="0"/>
    </xf>
    <xf numFmtId="10" fontId="9" fillId="0" borderId="7"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center" vertical="center" wrapText="1" shrinkToFit="1"/>
      <protection locked="0"/>
    </xf>
    <xf numFmtId="0" fontId="9" fillId="0" borderId="7" xfId="0" applyFont="1" applyFill="1" applyBorder="1" applyAlignment="1">
      <alignment horizontal="center" vertical="center" wrapText="1"/>
    </xf>
    <xf numFmtId="9" fontId="9" fillId="0" borderId="4" xfId="8" applyNumberFormat="1" applyFont="1" applyFill="1" applyBorder="1" applyAlignment="1">
      <alignment horizontal="center" vertical="center" wrapText="1"/>
    </xf>
    <xf numFmtId="9" fontId="9" fillId="11" borderId="4" xfId="8" applyNumberFormat="1" applyFont="1" applyFill="1" applyBorder="1" applyAlignment="1">
      <alignment horizontal="center" vertical="center" wrapText="1"/>
    </xf>
    <xf numFmtId="0" fontId="9" fillId="0" borderId="4" xfId="8"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justify" vertical="center" wrapText="1"/>
    </xf>
    <xf numFmtId="0" fontId="9" fillId="3" borderId="4" xfId="0" applyNumberFormat="1" applyFont="1" applyFill="1" applyBorder="1" applyAlignment="1" applyProtection="1">
      <alignment horizontal="justify" vertical="center" wrapText="1"/>
      <protection locked="0"/>
    </xf>
    <xf numFmtId="0" fontId="9" fillId="3" borderId="4" xfId="0" applyNumberFormat="1" applyFont="1" applyFill="1" applyBorder="1" applyAlignment="1" applyProtection="1">
      <alignment horizontal="center" vertical="center" wrapText="1"/>
      <protection locked="0"/>
    </xf>
    <xf numFmtId="164" fontId="9" fillId="3" borderId="4" xfId="0" applyNumberFormat="1" applyFont="1" applyFill="1" applyBorder="1" applyAlignment="1" applyProtection="1">
      <alignment horizontal="center" vertical="center" wrapText="1" shrinkToFit="1"/>
      <protection locked="0"/>
    </xf>
    <xf numFmtId="0" fontId="6" fillId="3" borderId="4" xfId="0" applyNumberFormat="1" applyFont="1" applyFill="1" applyBorder="1" applyAlignment="1" applyProtection="1">
      <alignment horizontal="justify" vertical="center" wrapText="1"/>
      <protection locked="0"/>
    </xf>
    <xf numFmtId="49" fontId="6" fillId="3" borderId="4" xfId="0" applyNumberFormat="1" applyFont="1" applyFill="1" applyBorder="1" applyAlignment="1" applyProtection="1">
      <alignment horizontal="center" vertical="center" wrapText="1" shrinkToFit="1"/>
      <protection locked="0"/>
    </xf>
    <xf numFmtId="0" fontId="9" fillId="3" borderId="4" xfId="0" applyNumberFormat="1" applyFont="1" applyFill="1" applyBorder="1" applyAlignment="1" applyProtection="1">
      <alignment horizontal="center" wrapText="1"/>
      <protection locked="0"/>
    </xf>
    <xf numFmtId="1" fontId="9" fillId="3" borderId="4" xfId="0" applyNumberFormat="1" applyFont="1" applyFill="1" applyBorder="1" applyAlignment="1" applyProtection="1">
      <alignment horizontal="center" vertical="center" wrapText="1"/>
      <protection locked="0"/>
    </xf>
    <xf numFmtId="0" fontId="3" fillId="3" borderId="4" xfId="0" applyFont="1" applyFill="1" applyBorder="1" applyAlignment="1">
      <alignment horizontal="justify" vertical="center" wrapText="1"/>
    </xf>
    <xf numFmtId="10" fontId="9" fillId="0"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10" fontId="9" fillId="0" borderId="4" xfId="8" applyNumberFormat="1" applyFont="1" applyFill="1" applyBorder="1" applyAlignment="1">
      <alignment horizontal="center" vertical="center" wrapText="1"/>
    </xf>
    <xf numFmtId="10" fontId="9" fillId="11" borderId="4" xfId="8" applyNumberFormat="1" applyFont="1" applyFill="1" applyBorder="1" applyAlignment="1">
      <alignment horizontal="center" vertical="center" wrapText="1"/>
    </xf>
    <xf numFmtId="0" fontId="18" fillId="11" borderId="0" xfId="0" applyFont="1" applyFill="1" applyAlignment="1">
      <alignment vertical="center" wrapText="1"/>
    </xf>
    <xf numFmtId="0" fontId="9" fillId="11" borderId="4" xfId="8" applyNumberFormat="1" applyFont="1" applyFill="1" applyBorder="1" applyAlignment="1">
      <alignment horizontal="center" vertical="center" wrapText="1"/>
    </xf>
    <xf numFmtId="3" fontId="9" fillId="11" borderId="6" xfId="0" applyNumberFormat="1" applyFont="1" applyFill="1" applyBorder="1" applyAlignment="1">
      <alignment vertical="center" wrapText="1"/>
    </xf>
    <xf numFmtId="175" fontId="9" fillId="11" borderId="4" xfId="2"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11" borderId="7" xfId="0" applyNumberFormat="1" applyFont="1" applyFill="1" applyBorder="1" applyAlignment="1">
      <alignment vertical="center" wrapText="1"/>
    </xf>
    <xf numFmtId="1" fontId="9" fillId="11" borderId="4" xfId="1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11" borderId="8" xfId="0" applyNumberFormat="1" applyFont="1" applyFill="1" applyBorder="1" applyAlignment="1">
      <alignment vertical="center" wrapText="1"/>
    </xf>
    <xf numFmtId="0" fontId="9" fillId="0" borderId="6" xfId="0" applyFont="1" applyFill="1" applyBorder="1" applyAlignment="1">
      <alignment horizontal="justify" vertical="center" wrapText="1"/>
    </xf>
    <xf numFmtId="0" fontId="9" fillId="0" borderId="6"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11" borderId="4" xfId="0" applyNumberFormat="1" applyFont="1" applyFill="1" applyBorder="1" applyAlignment="1">
      <alignment horizontal="center" vertical="center" wrapText="1"/>
    </xf>
    <xf numFmtId="0" fontId="17" fillId="0" borderId="4" xfId="0" applyFont="1" applyBorder="1" applyAlignment="1">
      <alignment wrapText="1"/>
    </xf>
    <xf numFmtId="0" fontId="3" fillId="0" borderId="4" xfId="0" applyFont="1" applyFill="1" applyBorder="1" applyAlignment="1">
      <alignment horizontal="justify" vertical="center" wrapText="1"/>
    </xf>
    <xf numFmtId="9" fontId="9" fillId="0" borderId="4" xfId="10" applyNumberFormat="1" applyFont="1" applyFill="1" applyBorder="1" applyAlignment="1">
      <alignment horizontal="center" vertical="center" wrapText="1"/>
    </xf>
    <xf numFmtId="0" fontId="9" fillId="0" borderId="6" xfId="0" applyNumberFormat="1" applyFont="1" applyFill="1" applyBorder="1" applyAlignment="1" applyProtection="1">
      <alignment horizontal="justify" vertical="center" wrapText="1"/>
      <protection locked="0"/>
    </xf>
    <xf numFmtId="10" fontId="9" fillId="0" borderId="6" xfId="0" applyNumberFormat="1" applyFont="1" applyFill="1" applyBorder="1" applyAlignment="1" applyProtection="1">
      <alignment horizontal="center" vertical="center" wrapText="1"/>
      <protection locked="0"/>
    </xf>
    <xf numFmtId="10" fontId="9" fillId="11" borderId="4" xfId="0" applyNumberFormat="1" applyFont="1" applyFill="1" applyBorder="1" applyAlignment="1">
      <alignment horizontal="center" vertical="center" wrapText="1"/>
    </xf>
    <xf numFmtId="0" fontId="9" fillId="0" borderId="7" xfId="0" applyNumberFormat="1" applyFont="1" applyFill="1" applyBorder="1" applyAlignment="1" applyProtection="1">
      <alignment vertical="center" wrapText="1"/>
      <protection locked="0"/>
    </xf>
    <xf numFmtId="0" fontId="9" fillId="0" borderId="8" xfId="0" applyNumberFormat="1" applyFont="1" applyFill="1" applyBorder="1" applyAlignment="1" applyProtection="1">
      <alignment vertical="center" wrapText="1"/>
      <protection locked="0"/>
    </xf>
    <xf numFmtId="9" fontId="9" fillId="11" borderId="4" xfId="0" applyNumberFormat="1" applyFont="1" applyFill="1" applyBorder="1" applyAlignment="1" applyProtection="1">
      <alignment horizontal="center" vertical="center" wrapText="1"/>
      <protection locked="0"/>
    </xf>
    <xf numFmtId="0" fontId="9" fillId="0" borderId="4" xfId="0" applyNumberFormat="1" applyFont="1" applyFill="1" applyBorder="1" applyAlignment="1" applyProtection="1">
      <alignment horizontal="center" vertical="center" wrapText="1"/>
      <protection locked="0"/>
    </xf>
    <xf numFmtId="49" fontId="6" fillId="11" borderId="3" xfId="0" applyNumberFormat="1" applyFont="1" applyFill="1" applyBorder="1" applyAlignment="1">
      <alignment horizontal="center" wrapText="1"/>
    </xf>
    <xf numFmtId="10" fontId="9" fillId="0" borderId="4" xfId="8" applyNumberFormat="1" applyFont="1" applyFill="1" applyBorder="1" applyAlignment="1" applyProtection="1">
      <alignment horizontal="center" vertical="center" wrapText="1"/>
      <protection locked="0"/>
    </xf>
    <xf numFmtId="9" fontId="9" fillId="11" borderId="4" xfId="8" applyNumberFormat="1" applyFont="1" applyFill="1" applyBorder="1" applyAlignment="1">
      <alignment horizontal="left" vertical="center" wrapText="1"/>
    </xf>
    <xf numFmtId="0" fontId="9" fillId="11" borderId="4" xfId="0" applyNumberFormat="1" applyFont="1" applyFill="1" applyBorder="1" applyAlignment="1">
      <alignment horizontal="left" vertical="center" wrapText="1"/>
    </xf>
    <xf numFmtId="14" fontId="9" fillId="11" borderId="4" xfId="0" applyNumberFormat="1" applyFont="1" applyFill="1" applyBorder="1" applyAlignment="1">
      <alignment horizontal="center" vertical="center" wrapText="1"/>
    </xf>
    <xf numFmtId="0" fontId="9" fillId="11" borderId="4" xfId="8" applyNumberFormat="1" applyFont="1" applyFill="1" applyBorder="1" applyAlignment="1">
      <alignment horizontal="left" vertical="center" wrapText="1"/>
    </xf>
    <xf numFmtId="9" fontId="9" fillId="11" borderId="4" xfId="8" applyNumberFormat="1" applyFont="1" applyFill="1" applyBorder="1" applyAlignment="1">
      <alignment horizontal="left" vertical="top" wrapText="1"/>
    </xf>
    <xf numFmtId="173" fontId="9" fillId="11" borderId="4" xfId="8" applyNumberFormat="1" applyFont="1" applyFill="1" applyBorder="1" applyAlignment="1">
      <alignment horizontal="left" vertical="center" wrapText="1"/>
    </xf>
    <xf numFmtId="173" fontId="9" fillId="11" borderId="4" xfId="8" applyNumberFormat="1" applyFont="1" applyFill="1" applyBorder="1" applyAlignment="1">
      <alignment horizontal="center" vertical="center" wrapText="1"/>
    </xf>
    <xf numFmtId="9" fontId="9" fillId="11" borderId="3" xfId="8" applyNumberFormat="1" applyFont="1" applyFill="1" applyBorder="1" applyAlignment="1">
      <alignment horizontal="left" vertical="center" wrapText="1"/>
    </xf>
    <xf numFmtId="14" fontId="9" fillId="11" borderId="4" xfId="0" applyNumberFormat="1" applyFont="1" applyFill="1" applyBorder="1" applyAlignment="1">
      <alignment horizontal="left" vertical="center" wrapText="1"/>
    </xf>
    <xf numFmtId="0" fontId="9" fillId="0" borderId="8" xfId="0" applyFont="1" applyFill="1" applyBorder="1" applyAlignment="1">
      <alignment horizontal="justify" vertical="center" wrapText="1"/>
    </xf>
    <xf numFmtId="0" fontId="9" fillId="0" borderId="8" xfId="0" applyFont="1" applyFill="1" applyBorder="1" applyAlignment="1">
      <alignment horizontal="center" vertical="center" wrapText="1"/>
    </xf>
    <xf numFmtId="0" fontId="9" fillId="0" borderId="0" xfId="0" applyFont="1" applyFill="1" applyAlignment="1">
      <alignment horizontal="justify" vertical="center" wrapText="1"/>
    </xf>
    <xf numFmtId="2" fontId="9" fillId="11" borderId="4" xfId="10" applyNumberFormat="1" applyFont="1" applyFill="1" applyBorder="1" applyAlignment="1">
      <alignment horizontal="center" vertical="center" wrapText="1"/>
    </xf>
    <xf numFmtId="9" fontId="9" fillId="0" borderId="4" xfId="8" applyNumberFormat="1" applyFont="1" applyFill="1" applyBorder="1" applyAlignment="1" applyProtection="1">
      <alignment horizontal="center" vertical="center" wrapText="1"/>
      <protection locked="0"/>
    </xf>
    <xf numFmtId="1" fontId="9" fillId="11" borderId="4" xfId="0" applyNumberFormat="1" applyFont="1" applyFill="1" applyBorder="1" applyAlignment="1" applyProtection="1">
      <alignment horizontal="center" vertical="center" wrapText="1"/>
      <protection locked="0"/>
    </xf>
    <xf numFmtId="3" fontId="9" fillId="0" borderId="4" xfId="0" applyNumberFormat="1" applyFont="1" applyFill="1" applyBorder="1" applyAlignment="1" applyProtection="1">
      <alignment horizontal="center" vertical="center" wrapText="1"/>
      <protection locked="0"/>
    </xf>
    <xf numFmtId="49" fontId="9" fillId="11" borderId="4" xfId="0" applyNumberFormat="1" applyFont="1" applyFill="1" applyBorder="1" applyAlignment="1">
      <alignment horizontal="left" vertical="center" wrapText="1"/>
    </xf>
    <xf numFmtId="175" fontId="33" fillId="11" borderId="0" xfId="0" applyNumberFormat="1" applyFont="1" applyFill="1" applyAlignment="1">
      <alignment horizontal="center" vertical="center"/>
    </xf>
    <xf numFmtId="175" fontId="33" fillId="11" borderId="4" xfId="0" applyNumberFormat="1" applyFont="1" applyFill="1" applyBorder="1" applyAlignment="1">
      <alignment horizontal="center" vertical="center"/>
    </xf>
    <xf numFmtId="9" fontId="9" fillId="0" borderId="4" xfId="0" applyNumberFormat="1" applyFont="1" applyFill="1" applyBorder="1" applyAlignment="1" applyProtection="1">
      <alignment horizontal="center" vertical="center" wrapText="1"/>
      <protection locked="0"/>
    </xf>
    <xf numFmtId="0" fontId="9" fillId="0" borderId="4" xfId="0" applyNumberFormat="1" applyFont="1" applyFill="1" applyBorder="1" applyAlignment="1" applyProtection="1">
      <alignment horizontal="center" vertical="center" wrapText="1"/>
    </xf>
    <xf numFmtId="9" fontId="9"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2" borderId="6" xfId="0" applyFont="1" applyFill="1" applyBorder="1" applyAlignment="1">
      <alignment horizontal="justify" vertical="center" wrapText="1"/>
    </xf>
    <xf numFmtId="0" fontId="9" fillId="2" borderId="6"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justify" vertical="center" wrapText="1"/>
    </xf>
    <xf numFmtId="3" fontId="9" fillId="0" borderId="4" xfId="0" applyNumberFormat="1" applyFont="1" applyFill="1" applyBorder="1" applyAlignment="1" applyProtection="1">
      <alignment horizontal="center" vertical="center" wrapText="1"/>
    </xf>
    <xf numFmtId="3" fontId="9" fillId="0" borderId="4" xfId="11"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16" fillId="0" borderId="4" xfId="0" applyFont="1" applyFill="1" applyBorder="1" applyAlignment="1">
      <alignment horizontal="justify" vertical="center" wrapText="1"/>
    </xf>
    <xf numFmtId="0" fontId="9" fillId="11" borderId="4" xfId="0" applyNumberFormat="1" applyFont="1" applyFill="1" applyBorder="1" applyAlignment="1" applyProtection="1">
      <alignment horizontal="center" vertical="center" wrapText="1"/>
    </xf>
    <xf numFmtId="9" fontId="9" fillId="0" borderId="4" xfId="11" applyNumberFormat="1" applyFont="1" applyFill="1" applyBorder="1" applyAlignment="1">
      <alignment horizontal="center" vertical="center" wrapText="1"/>
    </xf>
    <xf numFmtId="9" fontId="9" fillId="11" borderId="4" xfId="11" applyNumberFormat="1" applyFont="1" applyFill="1" applyBorder="1" applyAlignment="1">
      <alignment horizontal="center" vertical="center" wrapText="1"/>
    </xf>
    <xf numFmtId="0" fontId="35" fillId="11" borderId="4" xfId="0" applyFont="1" applyFill="1" applyBorder="1" applyAlignment="1">
      <alignment vertical="center" wrapText="1"/>
    </xf>
    <xf numFmtId="2" fontId="9" fillId="11" borderId="4" xfId="0" applyNumberFormat="1" applyFont="1" applyFill="1" applyBorder="1" applyAlignment="1">
      <alignment horizontal="center" vertical="center" wrapText="1"/>
    </xf>
    <xf numFmtId="1" fontId="6" fillId="11" borderId="0" xfId="0" applyNumberFormat="1" applyFont="1" applyFill="1" applyBorder="1" applyAlignment="1">
      <alignment horizontal="center" vertical="center" wrapText="1"/>
    </xf>
    <xf numFmtId="175" fontId="30" fillId="11" borderId="4" xfId="0" applyNumberFormat="1" applyFont="1" applyFill="1" applyBorder="1" applyAlignment="1">
      <alignment horizontal="center" vertical="center"/>
    </xf>
    <xf numFmtId="1" fontId="9" fillId="0" borderId="4" xfId="0" applyNumberFormat="1" applyFont="1" applyFill="1" applyBorder="1" applyAlignment="1" applyProtection="1">
      <alignment horizontal="center" vertical="center" wrapText="1"/>
    </xf>
    <xf numFmtId="1" fontId="9" fillId="11" borderId="4" xfId="0" applyNumberFormat="1" applyFont="1" applyFill="1" applyBorder="1" applyAlignment="1" applyProtection="1">
      <alignment horizontal="center" vertical="center" wrapText="1"/>
    </xf>
    <xf numFmtId="0" fontId="35" fillId="11" borderId="4" xfId="0" applyFont="1" applyFill="1" applyBorder="1" applyAlignment="1">
      <alignment horizontal="justify" vertical="center"/>
    </xf>
    <xf numFmtId="177" fontId="9" fillId="11" borderId="4" xfId="2" applyNumberFormat="1" applyFont="1" applyFill="1" applyBorder="1" applyAlignment="1">
      <alignment horizontal="center" vertical="center" wrapText="1"/>
    </xf>
    <xf numFmtId="0" fontId="33" fillId="11" borderId="0" xfId="0" applyFont="1" applyFill="1" applyAlignment="1">
      <alignment vertical="center" wrapText="1"/>
    </xf>
    <xf numFmtId="0" fontId="33" fillId="11" borderId="4" xfId="0" applyFont="1" applyFill="1" applyBorder="1" applyAlignment="1">
      <alignment vertical="center" wrapText="1"/>
    </xf>
    <xf numFmtId="165" fontId="9" fillId="11" borderId="4" xfId="2" applyFont="1" applyFill="1" applyBorder="1" applyAlignment="1">
      <alignment horizontal="center" vertical="center" wrapText="1"/>
    </xf>
    <xf numFmtId="0" fontId="6" fillId="3" borderId="4" xfId="0" applyNumberFormat="1" applyFont="1" applyFill="1" applyBorder="1" applyAlignment="1" applyProtection="1">
      <alignment horizontal="center" vertical="center" wrapText="1"/>
      <protection locked="0"/>
    </xf>
    <xf numFmtId="164" fontId="6" fillId="3" borderId="4" xfId="0" applyNumberFormat="1" applyFont="1" applyFill="1" applyBorder="1" applyAlignment="1" applyProtection="1">
      <alignment horizontal="center" vertical="center" wrapText="1" shrinkToFit="1"/>
      <protection locked="0"/>
    </xf>
    <xf numFmtId="0" fontId="3" fillId="0" borderId="4" xfId="0" applyFont="1" applyFill="1" applyBorder="1" applyAlignment="1">
      <alignment horizontal="justify" vertical="center" wrapText="1"/>
    </xf>
    <xf numFmtId="9" fontId="9" fillId="11" borderId="4" xfId="0" applyNumberFormat="1" applyFont="1" applyFill="1" applyBorder="1" applyAlignment="1">
      <alignment horizontal="left" vertical="center" wrapText="1"/>
    </xf>
    <xf numFmtId="0" fontId="3" fillId="11" borderId="6" xfId="0" applyFont="1" applyFill="1" applyBorder="1" applyAlignment="1">
      <alignment vertical="center" wrapText="1"/>
    </xf>
    <xf numFmtId="0" fontId="3" fillId="11" borderId="4" xfId="0" applyFont="1" applyFill="1" applyBorder="1" applyAlignment="1">
      <alignment vertical="center" wrapText="1"/>
    </xf>
    <xf numFmtId="0" fontId="9" fillId="0" borderId="4" xfId="0" applyFont="1" applyFill="1" applyBorder="1" applyAlignment="1">
      <alignment horizontal="justify" vertical="center"/>
    </xf>
    <xf numFmtId="0" fontId="35" fillId="11" borderId="0" xfId="0" applyFont="1" applyFill="1" applyAlignment="1">
      <alignment vertical="center" wrapText="1"/>
    </xf>
    <xf numFmtId="0" fontId="30" fillId="11" borderId="4" xfId="0" applyFont="1" applyFill="1" applyBorder="1" applyAlignment="1">
      <alignment horizontal="justify" vertical="center"/>
    </xf>
    <xf numFmtId="0" fontId="30" fillId="11" borderId="0" xfId="0" applyFont="1" applyFill="1" applyAlignment="1">
      <alignment horizontal="justify" vertical="center"/>
    </xf>
    <xf numFmtId="174" fontId="33" fillId="11" borderId="0" xfId="0" applyNumberFormat="1" applyFont="1" applyFill="1" applyAlignment="1">
      <alignment vertical="center"/>
    </xf>
    <xf numFmtId="0" fontId="9" fillId="11" borderId="4" xfId="0" applyNumberFormat="1" applyFont="1" applyFill="1" applyBorder="1" applyAlignment="1">
      <alignment horizontal="left" vertical="top" wrapText="1"/>
    </xf>
    <xf numFmtId="178" fontId="9" fillId="11" borderId="4" xfId="0" applyNumberFormat="1" applyFont="1" applyFill="1" applyBorder="1" applyAlignment="1">
      <alignment horizontal="left" vertical="center" wrapText="1"/>
    </xf>
    <xf numFmtId="174" fontId="33" fillId="11" borderId="0" xfId="0" applyNumberFormat="1" applyFont="1" applyFill="1" applyAlignment="1">
      <alignment horizontal="center" vertical="center"/>
    </xf>
    <xf numFmtId="174" fontId="33" fillId="11" borderId="4" xfId="0" applyNumberFormat="1" applyFont="1" applyFill="1" applyBorder="1" applyAlignment="1">
      <alignment vertical="center"/>
    </xf>
    <xf numFmtId="174" fontId="33" fillId="11" borderId="4" xfId="0" applyNumberFormat="1" applyFont="1" applyFill="1" applyBorder="1" applyAlignment="1">
      <alignment horizontal="center" vertical="center"/>
    </xf>
    <xf numFmtId="0" fontId="33" fillId="11" borderId="4" xfId="0" applyFont="1" applyFill="1" applyBorder="1" applyAlignment="1">
      <alignment horizontal="center" vertical="center" wrapText="1"/>
    </xf>
    <xf numFmtId="0" fontId="30" fillId="11" borderId="0" xfId="0" applyFont="1" applyFill="1" applyAlignment="1">
      <alignment vertical="center" wrapText="1"/>
    </xf>
    <xf numFmtId="0" fontId="33" fillId="11" borderId="0" xfId="0" applyFont="1" applyFill="1" applyAlignment="1">
      <alignment horizontal="center" vertical="center"/>
    </xf>
    <xf numFmtId="9" fontId="9" fillId="0" borderId="4" xfId="0" applyNumberFormat="1" applyFont="1" applyFill="1" applyBorder="1" applyAlignment="1">
      <alignment horizontal="justify" vertical="center" wrapText="1"/>
    </xf>
    <xf numFmtId="0" fontId="33" fillId="11" borderId="4" xfId="0" applyFont="1" applyFill="1" applyBorder="1" applyAlignment="1">
      <alignment horizontal="center" vertical="center"/>
    </xf>
    <xf numFmtId="9" fontId="9" fillId="0" borderId="4" xfId="8"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0" fontId="16" fillId="0" borderId="6" xfId="0" applyFont="1" applyFill="1" applyBorder="1" applyAlignment="1">
      <alignment horizontal="justify" vertical="center" wrapText="1"/>
    </xf>
    <xf numFmtId="9" fontId="9" fillId="0" borderId="6" xfId="0" applyNumberFormat="1" applyFont="1" applyFill="1" applyBorder="1" applyAlignment="1">
      <alignment horizontal="center" vertical="center" wrapText="1"/>
    </xf>
    <xf numFmtId="9" fontId="9" fillId="0" borderId="6" xfId="10" applyNumberFormat="1" applyFont="1" applyFill="1" applyBorder="1" applyAlignment="1">
      <alignment horizontal="center" vertical="center" wrapText="1"/>
    </xf>
    <xf numFmtId="1" fontId="3" fillId="0" borderId="8" xfId="0" applyNumberFormat="1" applyFont="1" applyFill="1" applyBorder="1" applyAlignment="1">
      <alignment horizontal="center" vertical="center" wrapText="1"/>
    </xf>
    <xf numFmtId="0" fontId="9" fillId="14" borderId="4" xfId="0" applyFont="1" applyFill="1" applyBorder="1" applyAlignment="1">
      <alignment horizontal="justify" vertical="center" wrapText="1"/>
    </xf>
    <xf numFmtId="0" fontId="9" fillId="14" borderId="4" xfId="0" applyFont="1" applyFill="1" applyBorder="1" applyAlignment="1">
      <alignment horizontal="center" vertical="center" wrapText="1"/>
    </xf>
    <xf numFmtId="0" fontId="28" fillId="13" borderId="10" xfId="0" applyFont="1" applyFill="1" applyBorder="1" applyAlignment="1">
      <alignment horizontal="justify" vertical="center" wrapText="1"/>
    </xf>
    <xf numFmtId="0" fontId="6"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9" fillId="0" borderId="8" xfId="0" applyNumberFormat="1" applyFont="1" applyFill="1" applyBorder="1" applyAlignment="1" applyProtection="1">
      <alignment horizontal="justify" vertical="center" wrapText="1"/>
      <protection locked="0"/>
    </xf>
    <xf numFmtId="0" fontId="6" fillId="2" borderId="7" xfId="0" applyNumberFormat="1" applyFont="1" applyFill="1" applyBorder="1" applyAlignment="1" applyProtection="1">
      <alignment horizontal="center" vertical="center" wrapText="1"/>
      <protection locked="0"/>
    </xf>
    <xf numFmtId="164" fontId="6" fillId="2" borderId="7" xfId="0" applyNumberFormat="1" applyFont="1" applyFill="1" applyBorder="1" applyAlignment="1" applyProtection="1">
      <alignment horizontal="center" vertical="center" wrapText="1" shrinkToFit="1"/>
      <protection locked="0"/>
    </xf>
    <xf numFmtId="0" fontId="9" fillId="2" borderId="4" xfId="0" applyNumberFormat="1" applyFont="1" applyFill="1" applyBorder="1" applyAlignment="1" applyProtection="1">
      <alignment horizontal="center" vertical="center" wrapText="1"/>
      <protection locked="0"/>
    </xf>
    <xf numFmtId="0" fontId="9" fillId="2" borderId="6" xfId="8" applyNumberFormat="1" applyFont="1" applyFill="1" applyBorder="1" applyAlignment="1">
      <alignment horizontal="center" vertical="center" wrapText="1"/>
    </xf>
    <xf numFmtId="0" fontId="6" fillId="0" borderId="7" xfId="0" applyFont="1" applyFill="1" applyBorder="1" applyAlignment="1">
      <alignment horizontal="center" vertical="center" textRotation="90" wrapText="1"/>
    </xf>
    <xf numFmtId="9" fontId="6" fillId="0" borderId="7" xfId="0" applyNumberFormat="1" applyFont="1" applyFill="1" applyBorder="1" applyAlignment="1">
      <alignment horizontal="center" vertical="center" wrapText="1" shrinkToFit="1"/>
    </xf>
    <xf numFmtId="0" fontId="9" fillId="2" borderId="7" xfId="0" applyFont="1" applyFill="1" applyBorder="1" applyAlignment="1">
      <alignment horizontal="center" vertical="center" wrapText="1"/>
    </xf>
    <xf numFmtId="0" fontId="9" fillId="2" borderId="7" xfId="0" applyNumberFormat="1" applyFont="1" applyFill="1" applyBorder="1" applyAlignment="1" applyProtection="1">
      <alignment horizontal="center" vertical="center" wrapText="1"/>
      <protection locked="0"/>
    </xf>
    <xf numFmtId="0" fontId="9" fillId="2" borderId="6" xfId="0" applyFont="1" applyFill="1" applyBorder="1" applyAlignment="1">
      <alignment horizontal="center" vertical="center" wrapText="1"/>
    </xf>
    <xf numFmtId="10" fontId="9" fillId="0" borderId="6" xfId="1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11" borderId="6" xfId="0" applyNumberFormat="1" applyFont="1" applyFill="1" applyBorder="1" applyAlignment="1">
      <alignment horizontal="center" vertical="center" wrapText="1"/>
    </xf>
    <xf numFmtId="0" fontId="9" fillId="0" borderId="6" xfId="0" applyNumberFormat="1" applyFont="1" applyFill="1" applyBorder="1" applyAlignment="1" applyProtection="1">
      <alignment horizontal="justify" vertical="center" wrapText="1"/>
    </xf>
    <xf numFmtId="0" fontId="9" fillId="0" borderId="8" xfId="0" applyNumberFormat="1" applyFont="1" applyFill="1" applyBorder="1" applyAlignment="1" applyProtection="1">
      <alignment horizontal="justify" vertical="center" wrapText="1"/>
    </xf>
    <xf numFmtId="3" fontId="9" fillId="0" borderId="6" xfId="0" applyNumberFormat="1" applyFont="1" applyFill="1" applyBorder="1" applyAlignment="1" applyProtection="1">
      <alignment horizontal="center" vertical="center" wrapText="1"/>
    </xf>
    <xf numFmtId="3" fontId="9" fillId="0" borderId="6" xfId="11" applyNumberFormat="1" applyFont="1" applyFill="1" applyBorder="1" applyAlignment="1">
      <alignment horizontal="center" vertical="center" wrapText="1"/>
    </xf>
    <xf numFmtId="0" fontId="9" fillId="2" borderId="4" xfId="0" applyNumberFormat="1" applyFont="1" applyFill="1" applyBorder="1" applyAlignment="1" applyProtection="1">
      <alignment horizontal="center" vertical="center" wrapText="1"/>
    </xf>
    <xf numFmtId="0" fontId="16" fillId="0" borderId="8" xfId="0" applyFont="1" applyFill="1" applyBorder="1" applyAlignment="1">
      <alignment horizontal="justify" vertical="center" wrapText="1"/>
    </xf>
    <xf numFmtId="170" fontId="6" fillId="15" borderId="4" xfId="0" applyNumberFormat="1" applyFont="1" applyFill="1" applyBorder="1" applyAlignment="1">
      <alignment horizontal="center" vertical="center" wrapText="1"/>
    </xf>
    <xf numFmtId="49" fontId="6" fillId="3" borderId="18"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5" fillId="6" borderId="0" xfId="0" applyNumberFormat="1" applyFont="1" applyFill="1" applyAlignment="1">
      <alignment horizontal="justify" vertical="center"/>
    </xf>
    <xf numFmtId="1" fontId="18" fillId="11" borderId="4" xfId="0" applyNumberFormat="1" applyFont="1" applyFill="1" applyBorder="1" applyAlignment="1">
      <alignment horizontal="center" vertical="center" wrapText="1"/>
    </xf>
    <xf numFmtId="49" fontId="38" fillId="11" borderId="4" xfId="0" applyNumberFormat="1" applyFont="1" applyFill="1" applyBorder="1" applyAlignment="1">
      <alignment horizontal="center" vertical="center" wrapText="1"/>
    </xf>
    <xf numFmtId="180" fontId="9" fillId="11" borderId="4" xfId="1" applyNumberFormat="1" applyFont="1" applyFill="1" applyBorder="1" applyAlignment="1">
      <alignment horizontal="center" vertical="center" wrapText="1"/>
    </xf>
    <xf numFmtId="49" fontId="9" fillId="3" borderId="4" xfId="0" applyNumberFormat="1" applyFont="1" applyFill="1" applyBorder="1" applyAlignment="1" applyProtection="1">
      <alignment horizontal="center" vertical="center" wrapText="1"/>
      <protection locked="0"/>
    </xf>
    <xf numFmtId="49" fontId="15" fillId="11" borderId="4" xfId="0" applyNumberFormat="1" applyFont="1" applyFill="1" applyBorder="1" applyAlignment="1">
      <alignment horizontal="justify" vertical="top" wrapText="1"/>
    </xf>
    <xf numFmtId="0" fontId="30" fillId="11" borderId="4" xfId="0" applyFont="1" applyFill="1" applyBorder="1" applyAlignment="1">
      <alignment horizontal="justify" vertical="top" wrapText="1"/>
    </xf>
    <xf numFmtId="14" fontId="15" fillId="11" borderId="4" xfId="0" applyNumberFormat="1" applyFont="1" applyFill="1" applyBorder="1" applyAlignment="1">
      <alignment horizontal="center" vertical="center" wrapText="1"/>
    </xf>
    <xf numFmtId="181" fontId="9" fillId="11" borderId="4" xfId="0" applyNumberFormat="1" applyFont="1" applyFill="1" applyBorder="1" applyAlignment="1">
      <alignment horizontal="center" vertical="center" wrapText="1"/>
    </xf>
    <xf numFmtId="0" fontId="30" fillId="11" borderId="3" xfId="0" applyFont="1" applyFill="1" applyBorder="1" applyAlignment="1">
      <alignment horizontal="justify" vertical="top" wrapText="1"/>
    </xf>
    <xf numFmtId="0" fontId="7" fillId="11" borderId="4" xfId="0" applyFont="1" applyFill="1" applyBorder="1" applyAlignment="1">
      <alignment vertical="center" wrapText="1"/>
    </xf>
    <xf numFmtId="0" fontId="7" fillId="11" borderId="4" xfId="0" applyFont="1" applyFill="1" applyBorder="1" applyAlignment="1">
      <alignment vertical="top" wrapText="1"/>
    </xf>
    <xf numFmtId="14" fontId="13" fillId="11" borderId="4" xfId="0" applyNumberFormat="1" applyFont="1" applyFill="1" applyBorder="1" applyAlignment="1">
      <alignment horizontal="center" vertical="center" wrapText="1"/>
    </xf>
    <xf numFmtId="1" fontId="13" fillId="11" borderId="4" xfId="0" applyNumberFormat="1" applyFont="1" applyFill="1" applyBorder="1" applyAlignment="1">
      <alignment horizontal="center" vertical="center" wrapText="1"/>
    </xf>
    <xf numFmtId="49" fontId="39" fillId="11" borderId="4" xfId="0" applyNumberFormat="1" applyFont="1" applyFill="1" applyBorder="1" applyAlignment="1">
      <alignment horizontal="center" vertical="center" wrapText="1"/>
    </xf>
    <xf numFmtId="0" fontId="7" fillId="11" borderId="3" xfId="0" applyFont="1" applyFill="1" applyBorder="1" applyAlignment="1">
      <alignment horizontal="justify" vertical="top" wrapText="1"/>
    </xf>
    <xf numFmtId="49" fontId="13" fillId="11" borderId="4" xfId="0" applyNumberFormat="1" applyFont="1" applyFill="1" applyBorder="1" applyAlignment="1">
      <alignment horizontal="center" vertical="center" wrapText="1"/>
    </xf>
    <xf numFmtId="170" fontId="13" fillId="11" borderId="4" xfId="0" applyNumberFormat="1" applyFont="1" applyFill="1" applyBorder="1" applyAlignment="1">
      <alignment horizontal="center" vertical="center" wrapText="1"/>
    </xf>
    <xf numFmtId="0" fontId="17" fillId="0" borderId="6" xfId="0" applyFont="1" applyBorder="1" applyAlignment="1">
      <alignment wrapText="1"/>
    </xf>
    <xf numFmtId="173" fontId="9" fillId="11" borderId="8" xfId="2" applyNumberFormat="1" applyFont="1" applyFill="1" applyBorder="1" applyAlignment="1">
      <alignment horizontal="center" vertical="center" wrapText="1"/>
    </xf>
    <xf numFmtId="0" fontId="9" fillId="0" borderId="4" xfId="0" applyNumberFormat="1" applyFont="1" applyFill="1" applyBorder="1" applyAlignment="1" applyProtection="1">
      <alignment horizontal="center" vertical="center" wrapText="1"/>
      <protection locked="0"/>
    </xf>
    <xf numFmtId="174" fontId="9" fillId="11" borderId="4" xfId="0" applyNumberFormat="1" applyFont="1" applyFill="1" applyBorder="1" applyAlignment="1">
      <alignment horizontal="center" vertical="center" wrapText="1"/>
    </xf>
    <xf numFmtId="4" fontId="9" fillId="11" borderId="4" xfId="0" applyNumberFormat="1" applyFont="1" applyFill="1" applyBorder="1" applyAlignment="1">
      <alignment horizontal="center" vertical="center" wrapText="1"/>
    </xf>
    <xf numFmtId="173" fontId="9" fillId="11" borderId="4" xfId="0" applyNumberFormat="1" applyFont="1" applyFill="1" applyBorder="1" applyAlignment="1">
      <alignment horizontal="center" vertical="center" wrapText="1"/>
    </xf>
    <xf numFmtId="0" fontId="9" fillId="11" borderId="0" xfId="0" applyFont="1" applyFill="1" applyAlignment="1">
      <alignment horizontal="justify" vertical="center" wrapText="1"/>
    </xf>
    <xf numFmtId="173" fontId="9" fillId="11" borderId="4" xfId="2" applyNumberFormat="1" applyFont="1" applyFill="1" applyBorder="1" applyAlignment="1">
      <alignment vertical="center" wrapText="1"/>
    </xf>
    <xf numFmtId="173" fontId="9" fillId="11" borderId="8" xfId="2" applyNumberFormat="1" applyFont="1" applyFill="1" applyBorder="1" applyAlignment="1">
      <alignment vertical="center" wrapText="1"/>
    </xf>
    <xf numFmtId="9" fontId="9" fillId="0" borderId="10" xfId="8" applyNumberFormat="1"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center" vertical="center" wrapText="1" shrinkToFit="1"/>
      <protection locked="0"/>
    </xf>
    <xf numFmtId="0" fontId="30" fillId="11" borderId="4" xfId="0" applyFont="1" applyFill="1" applyBorder="1" applyAlignment="1">
      <alignment wrapText="1"/>
    </xf>
    <xf numFmtId="0" fontId="30" fillId="11" borderId="0" xfId="0" applyFont="1" applyFill="1" applyAlignment="1">
      <alignment wrapText="1"/>
    </xf>
    <xf numFmtId="49" fontId="7" fillId="11" borderId="4" xfId="0" applyNumberFormat="1" applyFont="1" applyFill="1" applyBorder="1" applyAlignment="1">
      <alignment horizontal="center" vertical="center" wrapText="1"/>
    </xf>
    <xf numFmtId="1" fontId="8" fillId="11" borderId="4" xfId="0" applyNumberFormat="1" applyFont="1" applyFill="1" applyBorder="1" applyAlignment="1">
      <alignment horizontal="center" vertical="center" wrapText="1"/>
    </xf>
    <xf numFmtId="3" fontId="16" fillId="11" borderId="0" xfId="0" applyNumberFormat="1" applyFont="1" applyFill="1" applyAlignment="1">
      <alignment horizontal="center" vertical="center"/>
    </xf>
    <xf numFmtId="0" fontId="30" fillId="11" borderId="1" xfId="0" applyFont="1" applyFill="1" applyBorder="1" applyAlignment="1">
      <alignment vertical="center" wrapText="1"/>
    </xf>
    <xf numFmtId="14" fontId="7" fillId="11" borderId="4" xfId="0" applyNumberFormat="1" applyFont="1" applyFill="1" applyBorder="1" applyAlignment="1">
      <alignment horizontal="center" vertical="center" wrapText="1"/>
    </xf>
    <xf numFmtId="14" fontId="0" fillId="11" borderId="4" xfId="0" applyNumberFormat="1" applyFill="1" applyBorder="1" applyAlignment="1">
      <alignment horizontal="center" vertical="center"/>
    </xf>
    <xf numFmtId="182" fontId="9" fillId="11" borderId="4" xfId="0" applyNumberFormat="1" applyFont="1" applyFill="1" applyBorder="1" applyAlignment="1">
      <alignment horizontal="center" vertical="center" wrapText="1"/>
    </xf>
    <xf numFmtId="0" fontId="7" fillId="11" borderId="4" xfId="0" applyNumberFormat="1" applyFont="1" applyFill="1" applyBorder="1" applyAlignment="1">
      <alignment horizontal="left" vertical="center" wrapText="1"/>
    </xf>
    <xf numFmtId="0" fontId="35" fillId="11" borderId="4" xfId="0" applyFont="1" applyFill="1" applyBorder="1" applyAlignment="1">
      <alignment horizontal="justify" vertical="center" wrapText="1"/>
    </xf>
    <xf numFmtId="170" fontId="16" fillId="11" borderId="0" xfId="0" applyNumberFormat="1" applyFont="1" applyFill="1" applyBorder="1" applyAlignment="1">
      <alignment horizontal="center" vertical="center" wrapText="1"/>
    </xf>
    <xf numFmtId="9" fontId="9" fillId="11" borderId="0" xfId="0" applyNumberFormat="1" applyFont="1" applyFill="1" applyBorder="1" applyAlignment="1">
      <alignment horizontal="center" vertical="center" wrapText="1"/>
    </xf>
    <xf numFmtId="14" fontId="5" fillId="11" borderId="4" xfId="0" applyNumberFormat="1" applyFont="1" applyFill="1" applyBorder="1" applyAlignment="1">
      <alignment horizontal="center" vertical="center" wrapText="1"/>
    </xf>
    <xf numFmtId="49" fontId="5" fillId="11" borderId="4" xfId="0" applyNumberFormat="1" applyFont="1" applyFill="1" applyBorder="1" applyAlignment="1">
      <alignment horizontal="center" vertical="center" wrapText="1"/>
    </xf>
    <xf numFmtId="0" fontId="18" fillId="11" borderId="0" xfId="0" applyFont="1" applyFill="1" applyAlignment="1">
      <alignment horizontal="center" vertical="center" wrapText="1"/>
    </xf>
    <xf numFmtId="0" fontId="0" fillId="11" borderId="8" xfId="0" applyFill="1" applyBorder="1" applyAlignment="1">
      <alignment vertical="center" wrapText="1"/>
    </xf>
    <xf numFmtId="0" fontId="30" fillId="11" borderId="4" xfId="0" applyFont="1" applyFill="1" applyBorder="1" applyAlignment="1">
      <alignment horizontal="justify" vertical="center" wrapText="1"/>
    </xf>
    <xf numFmtId="0" fontId="30" fillId="11" borderId="3" xfId="0" applyNumberFormat="1" applyFont="1" applyFill="1" applyBorder="1" applyAlignment="1">
      <alignment vertical="center" wrapText="1"/>
    </xf>
    <xf numFmtId="164" fontId="9" fillId="11" borderId="4" xfId="0" applyNumberFormat="1" applyFont="1" applyFill="1" applyBorder="1" applyAlignment="1">
      <alignment horizontal="center" vertical="center" wrapText="1"/>
    </xf>
    <xf numFmtId="0" fontId="6" fillId="3" borderId="2" xfId="0" applyFont="1" applyFill="1" applyBorder="1" applyAlignment="1">
      <alignment horizontal="left" vertical="center"/>
    </xf>
    <xf numFmtId="49" fontId="6" fillId="6" borderId="2" xfId="0" applyNumberFormat="1" applyFont="1" applyFill="1" applyBorder="1" applyAlignment="1">
      <alignment horizontal="center" vertical="center"/>
    </xf>
    <xf numFmtId="14" fontId="6" fillId="6" borderId="2" xfId="0" applyNumberFormat="1" applyFont="1" applyFill="1" applyBorder="1" applyAlignment="1">
      <alignment horizontal="center" vertical="center"/>
    </xf>
    <xf numFmtId="170" fontId="6" fillId="6" borderId="2" xfId="0" applyNumberFormat="1" applyFont="1" applyFill="1" applyBorder="1" applyAlignment="1">
      <alignment horizontal="center" vertical="center"/>
    </xf>
    <xf numFmtId="0" fontId="6" fillId="6" borderId="2" xfId="0" applyFont="1" applyFill="1" applyBorder="1" applyAlignment="1">
      <alignment horizontal="justify" vertical="center"/>
    </xf>
    <xf numFmtId="0" fontId="6" fillId="7" borderId="6" xfId="0" applyFont="1" applyFill="1" applyBorder="1" applyAlignment="1">
      <alignment horizontal="center" vertical="center" wrapText="1"/>
    </xf>
    <xf numFmtId="49" fontId="6" fillId="7" borderId="4" xfId="0" applyNumberFormat="1" applyFont="1" applyFill="1" applyBorder="1" applyAlignment="1">
      <alignment horizontal="center" vertical="center" wrapText="1"/>
    </xf>
    <xf numFmtId="14" fontId="6" fillId="7" borderId="4" xfId="0" applyNumberFormat="1" applyFont="1" applyFill="1" applyBorder="1" applyAlignment="1">
      <alignment horizontal="center" vertical="center" wrapText="1"/>
    </xf>
    <xf numFmtId="170" fontId="6" fillId="7" borderId="4" xfId="0" applyNumberFormat="1" applyFont="1" applyFill="1" applyBorder="1" applyAlignment="1">
      <alignment horizontal="center" vertical="center" wrapText="1"/>
    </xf>
    <xf numFmtId="0" fontId="3" fillId="2" borderId="13" xfId="0" applyFont="1" applyFill="1" applyBorder="1" applyAlignment="1">
      <alignment horizontal="justify" vertical="center" wrapText="1"/>
    </xf>
    <xf numFmtId="49" fontId="9" fillId="11" borderId="6" xfId="0" applyNumberFormat="1" applyFont="1" applyFill="1" applyBorder="1" applyAlignment="1">
      <alignment horizontal="center" vertical="center" wrapText="1"/>
    </xf>
    <xf numFmtId="49" fontId="9" fillId="11" borderId="6" xfId="0" applyNumberFormat="1" applyFont="1" applyFill="1" applyBorder="1" applyAlignment="1" applyProtection="1">
      <alignment horizontal="center" vertical="center" wrapText="1"/>
      <protection locked="0"/>
    </xf>
    <xf numFmtId="9" fontId="9" fillId="2" borderId="6" xfId="0" applyNumberFormat="1" applyFont="1" applyFill="1" applyBorder="1" applyAlignment="1">
      <alignment horizontal="center" vertical="center" wrapText="1"/>
    </xf>
    <xf numFmtId="14" fontId="9" fillId="11" borderId="6" xfId="0" applyNumberFormat="1" applyFont="1" applyFill="1" applyBorder="1" applyAlignment="1" applyProtection="1">
      <alignment horizontal="center" vertical="center" wrapText="1"/>
      <protection locked="0"/>
    </xf>
    <xf numFmtId="1" fontId="9" fillId="11" borderId="6" xfId="0" applyNumberFormat="1" applyFont="1" applyFill="1" applyBorder="1" applyAlignment="1" applyProtection="1">
      <alignment horizontal="center" vertical="center" wrapText="1"/>
      <protection locked="0"/>
    </xf>
    <xf numFmtId="170" fontId="9" fillId="11" borderId="6" xfId="0" applyNumberFormat="1" applyFont="1" applyFill="1" applyBorder="1" applyAlignment="1" applyProtection="1">
      <alignment horizontal="center" vertical="center" wrapText="1"/>
      <protection locked="0"/>
    </xf>
    <xf numFmtId="49" fontId="3" fillId="11" borderId="6"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justify" vertical="center" wrapText="1"/>
    </xf>
    <xf numFmtId="164" fontId="3" fillId="3" borderId="0" xfId="0" applyNumberFormat="1" applyFont="1" applyFill="1" applyAlignment="1">
      <alignment horizontal="center" vertical="center" wrapText="1"/>
    </xf>
    <xf numFmtId="49" fontId="3" fillId="3" borderId="0" xfId="0" applyNumberFormat="1" applyFont="1" applyFill="1" applyAlignment="1">
      <alignment horizontal="center" vertical="center" wrapText="1"/>
    </xf>
    <xf numFmtId="14" fontId="3" fillId="3" borderId="0" xfId="0" applyNumberFormat="1" applyFont="1" applyFill="1" applyAlignment="1">
      <alignment horizontal="center" vertical="center" wrapText="1"/>
    </xf>
    <xf numFmtId="1" fontId="3" fillId="3" borderId="0" xfId="0" applyNumberFormat="1" applyFont="1" applyFill="1" applyAlignment="1">
      <alignment horizontal="center" vertical="center" wrapText="1"/>
    </xf>
    <xf numFmtId="170" fontId="3" fillId="3" borderId="0" xfId="0" applyNumberFormat="1" applyFont="1" applyFill="1" applyAlignment="1">
      <alignment horizontal="center" vertical="center" wrapText="1"/>
    </xf>
    <xf numFmtId="0" fontId="9" fillId="2" borderId="8" xfId="0" applyNumberFormat="1" applyFont="1" applyFill="1" applyBorder="1" applyAlignment="1">
      <alignment horizontal="justify" vertical="center" wrapText="1"/>
    </xf>
    <xf numFmtId="2" fontId="3" fillId="11" borderId="6" xfId="0" applyNumberFormat="1" applyFont="1" applyFill="1" applyBorder="1" applyAlignment="1">
      <alignment horizontal="center" vertical="center" wrapText="1"/>
    </xf>
    <xf numFmtId="0" fontId="3" fillId="3" borderId="4" xfId="0" applyFont="1" applyFill="1" applyBorder="1" applyAlignment="1">
      <alignment vertical="center" wrapText="1"/>
    </xf>
    <xf numFmtId="0" fontId="6" fillId="3" borderId="4" xfId="0" applyFont="1" applyFill="1" applyBorder="1" applyAlignment="1">
      <alignment vertical="center"/>
    </xf>
    <xf numFmtId="164" fontId="6" fillId="3" borderId="4" xfId="0" applyNumberFormat="1" applyFont="1" applyFill="1" applyBorder="1" applyAlignment="1">
      <alignment vertical="center"/>
    </xf>
    <xf numFmtId="0" fontId="6" fillId="3" borderId="4" xfId="0" applyFont="1" applyFill="1" applyBorder="1" applyAlignment="1">
      <alignment horizontal="justify" vertical="center"/>
    </xf>
    <xf numFmtId="0" fontId="6" fillId="3" borderId="4" xfId="0" applyFont="1" applyFill="1" applyBorder="1" applyAlignment="1">
      <alignment horizontal="center" vertical="center"/>
    </xf>
    <xf numFmtId="49" fontId="2" fillId="11" borderId="4" xfId="0" applyNumberFormat="1" applyFont="1" applyFill="1" applyBorder="1" applyAlignment="1">
      <alignment horizontal="center" vertical="center" wrapText="1"/>
    </xf>
    <xf numFmtId="0" fontId="3" fillId="0" borderId="4" xfId="5" applyNumberFormat="1" applyFont="1" applyFill="1" applyBorder="1" applyAlignment="1">
      <alignment horizontal="center" vertical="center" wrapText="1"/>
    </xf>
    <xf numFmtId="49" fontId="3" fillId="11" borderId="6" xfId="5" applyNumberFormat="1" applyFont="1" applyFill="1" applyBorder="1" applyAlignment="1">
      <alignment horizontal="center" vertical="center" wrapText="1"/>
    </xf>
    <xf numFmtId="1" fontId="3" fillId="11" borderId="6" xfId="5" applyNumberFormat="1" applyFont="1" applyFill="1" applyBorder="1" applyAlignment="1">
      <alignment horizontal="center" vertical="center" wrapText="1"/>
    </xf>
    <xf numFmtId="170" fontId="3" fillId="11" borderId="6" xfId="5" applyNumberFormat="1" applyFont="1" applyFill="1" applyBorder="1" applyAlignment="1">
      <alignment horizontal="center" vertical="center" wrapText="1"/>
    </xf>
    <xf numFmtId="0" fontId="3" fillId="11" borderId="4" xfId="5" applyNumberFormat="1" applyFont="1" applyFill="1" applyBorder="1" applyAlignment="1">
      <alignment horizontal="center" vertical="center" wrapText="1"/>
    </xf>
    <xf numFmtId="14" fontId="3" fillId="11" borderId="6" xfId="5" applyNumberFormat="1" applyFont="1" applyFill="1" applyBorder="1" applyAlignment="1">
      <alignment horizontal="center" vertical="center" wrapText="1"/>
    </xf>
    <xf numFmtId="49" fontId="3" fillId="11" borderId="4" xfId="0" applyNumberFormat="1" applyFont="1" applyFill="1" applyBorder="1" applyAlignment="1">
      <alignment horizontal="center" vertical="center" wrapText="1"/>
    </xf>
    <xf numFmtId="0" fontId="3" fillId="4" borderId="3"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9" fillId="4" borderId="4" xfId="0" applyFont="1" applyFill="1" applyBorder="1" applyAlignment="1">
      <alignment vertical="center" wrapText="1"/>
    </xf>
    <xf numFmtId="0" fontId="9" fillId="4" borderId="4" xfId="0" applyFont="1" applyFill="1" applyBorder="1" applyAlignment="1">
      <alignment horizontal="justify" vertical="center" wrapText="1"/>
    </xf>
    <xf numFmtId="0" fontId="9" fillId="4" borderId="4" xfId="0" applyFont="1" applyFill="1" applyBorder="1" applyAlignment="1">
      <alignment horizontal="center" vertical="center" wrapText="1"/>
    </xf>
    <xf numFmtId="0" fontId="2" fillId="14" borderId="0" xfId="0" applyFont="1" applyFill="1" applyBorder="1" applyAlignment="1">
      <alignment horizontal="justify" vertical="center" wrapText="1"/>
    </xf>
    <xf numFmtId="0" fontId="9" fillId="0" borderId="0" xfId="0" applyFont="1" applyFill="1" applyAlignment="1">
      <alignment horizontal="justify" vertical="center"/>
    </xf>
    <xf numFmtId="0" fontId="3" fillId="0" borderId="0" xfId="0" applyFont="1" applyFill="1" applyBorder="1" applyAlignment="1">
      <alignment horizontal="center" vertical="center" wrapText="1"/>
    </xf>
    <xf numFmtId="49" fontId="16" fillId="11" borderId="6" xfId="0" applyNumberFormat="1" applyFont="1" applyFill="1" applyBorder="1" applyAlignment="1">
      <alignment horizontal="center" vertical="center" wrapText="1"/>
    </xf>
    <xf numFmtId="14" fontId="16" fillId="11" borderId="6" xfId="0" applyNumberFormat="1" applyFont="1" applyFill="1" applyBorder="1" applyAlignment="1">
      <alignment horizontal="center" vertical="center" wrapText="1"/>
    </xf>
    <xf numFmtId="1" fontId="16" fillId="11" borderId="6" xfId="0" applyNumberFormat="1" applyFont="1" applyFill="1" applyBorder="1" applyAlignment="1">
      <alignment horizontal="center" vertical="center" wrapText="1"/>
    </xf>
    <xf numFmtId="170" fontId="16" fillId="11" borderId="6"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11" borderId="6" xfId="0" applyFont="1" applyFill="1" applyBorder="1" applyAlignment="1">
      <alignment horizontal="center" vertical="center" wrapText="1"/>
    </xf>
    <xf numFmtId="0" fontId="16" fillId="11" borderId="6" xfId="0" applyNumberFormat="1" applyFont="1" applyFill="1" applyBorder="1" applyAlignment="1">
      <alignment horizontal="center" vertical="center" wrapText="1"/>
    </xf>
    <xf numFmtId="49" fontId="16" fillId="11" borderId="6" xfId="0" applyNumberFormat="1" applyFont="1" applyFill="1" applyBorder="1" applyAlignment="1">
      <alignment vertical="center" wrapText="1"/>
    </xf>
    <xf numFmtId="4" fontId="9" fillId="11" borderId="6" xfId="0" applyNumberFormat="1" applyFont="1" applyFill="1" applyBorder="1" applyAlignment="1">
      <alignment horizontal="center" vertical="center" wrapText="1"/>
    </xf>
    <xf numFmtId="43" fontId="16" fillId="11" borderId="6" xfId="1" applyFont="1" applyFill="1" applyBorder="1" applyAlignment="1">
      <alignment vertical="center" wrapText="1"/>
    </xf>
    <xf numFmtId="3" fontId="16" fillId="11" borderId="6" xfId="0" applyNumberFormat="1" applyFont="1" applyFill="1" applyBorder="1" applyAlignment="1">
      <alignment horizontal="center" vertical="center" wrapText="1"/>
    </xf>
    <xf numFmtId="43" fontId="16" fillId="11" borderId="8" xfId="1" applyFont="1" applyFill="1" applyBorder="1" applyAlignment="1">
      <alignment vertical="center" wrapText="1"/>
    </xf>
    <xf numFmtId="0" fontId="3" fillId="11" borderId="6" xfId="0" applyNumberFormat="1" applyFont="1" applyFill="1" applyBorder="1" applyAlignment="1">
      <alignment horizontal="center" vertical="center" wrapText="1"/>
    </xf>
    <xf numFmtId="4" fontId="16" fillId="11"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2" fontId="16" fillId="11" borderId="6" xfId="0" applyNumberFormat="1" applyFont="1" applyFill="1" applyBorder="1" applyAlignment="1">
      <alignment horizontal="center" vertical="center" wrapText="1"/>
    </xf>
    <xf numFmtId="49" fontId="16" fillId="11" borderId="4" xfId="0" applyNumberFormat="1" applyFont="1" applyFill="1" applyBorder="1" applyAlignment="1">
      <alignment horizontal="center" vertical="center" wrapText="1"/>
    </xf>
    <xf numFmtId="14" fontId="16" fillId="11" borderId="4" xfId="0" applyNumberFormat="1" applyFont="1" applyFill="1" applyBorder="1" applyAlignment="1">
      <alignment horizontal="center" vertical="center" wrapText="1"/>
    </xf>
    <xf numFmtId="170" fontId="16" fillId="11" borderId="4"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12" borderId="4" xfId="0" applyFont="1" applyFill="1" applyBorder="1" applyAlignment="1">
      <alignment horizontal="justify" vertical="center" wrapText="1"/>
    </xf>
    <xf numFmtId="0" fontId="9" fillId="12" borderId="4" xfId="0" applyFont="1" applyFill="1" applyBorder="1" applyAlignment="1">
      <alignment horizontal="center" vertical="center" wrapText="1"/>
    </xf>
    <xf numFmtId="2" fontId="9" fillId="11"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2" borderId="4" xfId="5" applyNumberFormat="1" applyFont="1" applyFill="1" applyBorder="1" applyAlignment="1">
      <alignment horizontal="center" vertical="center" wrapText="1"/>
    </xf>
    <xf numFmtId="0" fontId="9" fillId="2" borderId="6" xfId="5" applyNumberFormat="1" applyFont="1" applyFill="1" applyBorder="1" applyAlignment="1">
      <alignment horizontal="center" vertical="center" wrapText="1"/>
    </xf>
    <xf numFmtId="0" fontId="9" fillId="11" borderId="6" xfId="5" applyNumberFormat="1" applyFont="1" applyFill="1" applyBorder="1" applyAlignment="1">
      <alignment horizontal="center" vertical="center" wrapText="1"/>
    </xf>
    <xf numFmtId="49" fontId="9" fillId="11" borderId="6" xfId="5" applyNumberFormat="1" applyFont="1" applyFill="1" applyBorder="1" applyAlignment="1">
      <alignment horizontal="center" vertical="center" wrapText="1"/>
    </xf>
    <xf numFmtId="14" fontId="9" fillId="11" borderId="6" xfId="5" applyNumberFormat="1" applyFont="1" applyFill="1" applyBorder="1" applyAlignment="1">
      <alignment horizontal="center" vertical="center" wrapText="1"/>
    </xf>
    <xf numFmtId="1" fontId="9" fillId="11" borderId="6" xfId="5" applyNumberFormat="1" applyFont="1" applyFill="1" applyBorder="1" applyAlignment="1">
      <alignment horizontal="center" vertical="center" wrapText="1"/>
    </xf>
    <xf numFmtId="170" fontId="9" fillId="11" borderId="6" xfId="5" applyNumberFormat="1" applyFont="1" applyFill="1" applyBorder="1" applyAlignment="1">
      <alignment horizontal="center" vertical="center" wrapText="1"/>
    </xf>
    <xf numFmtId="0" fontId="3" fillId="14" borderId="0" xfId="0" applyFont="1" applyFill="1" applyBorder="1" applyAlignment="1">
      <alignment horizontal="justify" vertical="center" wrapText="1"/>
    </xf>
    <xf numFmtId="49" fontId="6" fillId="3" borderId="2" xfId="0" applyNumberFormat="1" applyFont="1" applyFill="1" applyBorder="1" applyAlignment="1">
      <alignment horizontal="left" vertical="center"/>
    </xf>
    <xf numFmtId="14" fontId="6" fillId="3" borderId="2" xfId="0" applyNumberFormat="1" applyFont="1" applyFill="1" applyBorder="1" applyAlignment="1">
      <alignment horizontal="left" vertical="center"/>
    </xf>
    <xf numFmtId="170" fontId="6" fillId="3" borderId="2" xfId="0" applyNumberFormat="1" applyFont="1" applyFill="1" applyBorder="1" applyAlignment="1">
      <alignment horizontal="left" vertical="center"/>
    </xf>
    <xf numFmtId="3" fontId="9" fillId="2" borderId="4" xfId="0" applyNumberFormat="1" applyFont="1" applyFill="1" applyBorder="1" applyAlignment="1">
      <alignment horizontal="center" vertical="center" wrapText="1"/>
    </xf>
    <xf numFmtId="164" fontId="6" fillId="3" borderId="4" xfId="0" applyNumberFormat="1" applyFont="1" applyFill="1" applyBorder="1" applyAlignment="1" applyProtection="1">
      <alignment horizontal="justify" vertical="center" wrapText="1"/>
      <protection locked="0"/>
    </xf>
    <xf numFmtId="14" fontId="9" fillId="3" borderId="4" xfId="0" applyNumberFormat="1" applyFont="1" applyFill="1" applyBorder="1" applyAlignment="1" applyProtection="1">
      <alignment horizontal="center" vertical="center" wrapText="1"/>
      <protection locked="0"/>
    </xf>
    <xf numFmtId="170" fontId="9" fillId="3" borderId="4" xfId="0" applyNumberFormat="1" applyFont="1" applyFill="1" applyBorder="1" applyAlignment="1" applyProtection="1">
      <alignment horizontal="center" vertical="center" wrapText="1"/>
      <protection locked="0"/>
    </xf>
    <xf numFmtId="9" fontId="9" fillId="2" borderId="4" xfId="0" applyNumberFormat="1"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wrapText="1"/>
    </xf>
    <xf numFmtId="164" fontId="6" fillId="3" borderId="4" xfId="0" applyNumberFormat="1" applyFont="1" applyFill="1" applyBorder="1" applyAlignment="1">
      <alignment horizontal="justify" vertical="center" wrapText="1"/>
    </xf>
    <xf numFmtId="49" fontId="9" fillId="3" borderId="4"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70" fontId="9" fillId="3" borderId="4" xfId="0" applyNumberFormat="1" applyFont="1" applyFill="1" applyBorder="1" applyAlignment="1">
      <alignment horizontal="center" vertical="center" wrapText="1"/>
    </xf>
    <xf numFmtId="0" fontId="28" fillId="13" borderId="4" xfId="0" applyFont="1" applyFill="1" applyBorder="1" applyAlignment="1">
      <alignment horizontal="justify" vertical="center" wrapText="1"/>
    </xf>
    <xf numFmtId="0" fontId="9" fillId="13" borderId="4" xfId="0" applyFont="1" applyFill="1" applyBorder="1" applyAlignment="1">
      <alignment horizontal="justify" vertical="center" wrapText="1"/>
    </xf>
    <xf numFmtId="183" fontId="6" fillId="7" borderId="4" xfId="0" applyNumberFormat="1" applyFont="1" applyFill="1" applyBorder="1" applyAlignment="1">
      <alignment horizontal="center" vertical="center" wrapText="1"/>
    </xf>
    <xf numFmtId="49" fontId="3" fillId="11" borderId="6" xfId="0" applyNumberFormat="1" applyFont="1" applyFill="1" applyBorder="1" applyAlignment="1">
      <alignment horizontal="left" vertical="center" wrapText="1"/>
    </xf>
    <xf numFmtId="49" fontId="43" fillId="11" borderId="6" xfId="0" applyNumberFormat="1" applyFont="1" applyFill="1" applyBorder="1" applyAlignment="1">
      <alignment horizontal="center" vertical="center" wrapText="1"/>
    </xf>
    <xf numFmtId="183" fontId="3" fillId="11" borderId="6" xfId="0" applyNumberFormat="1" applyFont="1" applyFill="1" applyBorder="1" applyAlignment="1">
      <alignment horizontal="center" vertical="center" wrapText="1"/>
    </xf>
    <xf numFmtId="0" fontId="3" fillId="11" borderId="6" xfId="0" applyNumberFormat="1" applyFont="1" applyFill="1" applyBorder="1" applyAlignment="1">
      <alignment horizontal="left" vertical="center" wrapText="1"/>
    </xf>
    <xf numFmtId="170" fontId="3" fillId="11" borderId="6" xfId="0" applyNumberFormat="1" applyFont="1" applyFill="1" applyBorder="1" applyAlignment="1">
      <alignment horizontal="left" vertical="center" wrapText="1"/>
    </xf>
    <xf numFmtId="0" fontId="3" fillId="16" borderId="4" xfId="0" applyFont="1" applyFill="1" applyBorder="1" applyAlignment="1">
      <alignment horizontal="justify" vertical="center" wrapText="1"/>
    </xf>
    <xf numFmtId="0" fontId="3" fillId="16" borderId="4" xfId="0" applyFont="1" applyFill="1" applyBorder="1" applyAlignment="1">
      <alignment horizontal="center" vertical="center" wrapText="1"/>
    </xf>
    <xf numFmtId="164" fontId="3" fillId="16" borderId="4" xfId="0" applyNumberFormat="1" applyFont="1" applyFill="1" applyBorder="1" applyAlignment="1">
      <alignment horizontal="center" vertical="center" wrapText="1"/>
    </xf>
    <xf numFmtId="49" fontId="3" fillId="16" borderId="4" xfId="0" applyNumberFormat="1" applyFont="1" applyFill="1" applyBorder="1" applyAlignment="1">
      <alignment horizontal="center" vertical="center" wrapText="1"/>
    </xf>
    <xf numFmtId="14" fontId="3" fillId="16" borderId="4" xfId="0" applyNumberFormat="1" applyFont="1" applyFill="1" applyBorder="1" applyAlignment="1">
      <alignment horizontal="center" vertical="center" wrapText="1"/>
    </xf>
    <xf numFmtId="183" fontId="3" fillId="16" borderId="4" xfId="0" applyNumberFormat="1" applyFont="1" applyFill="1" applyBorder="1" applyAlignment="1">
      <alignment horizontal="center" vertical="center" wrapText="1"/>
    </xf>
    <xf numFmtId="170" fontId="3" fillId="16"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2" borderId="4" xfId="0" applyNumberFormat="1" applyFont="1" applyFill="1" applyBorder="1" applyAlignment="1" applyProtection="1">
      <alignment horizontal="justify" vertical="center" wrapText="1"/>
      <protection locked="0"/>
    </xf>
    <xf numFmtId="0" fontId="9" fillId="2"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lignment horizontal="justify" vertical="center" wrapText="1"/>
    </xf>
    <xf numFmtId="0" fontId="9" fillId="0" borderId="4" xfId="0" applyFont="1" applyFill="1" applyBorder="1" applyAlignment="1">
      <alignment horizontal="center" vertical="center" wrapText="1"/>
    </xf>
    <xf numFmtId="0" fontId="9" fillId="0" borderId="4" xfId="0" applyNumberFormat="1" applyFont="1" applyFill="1" applyBorder="1" applyAlignment="1" applyProtection="1">
      <alignment horizontal="justify" vertical="center" wrapText="1"/>
      <protection locked="0"/>
    </xf>
    <xf numFmtId="170" fontId="9" fillId="11" borderId="4" xfId="0" applyNumberFormat="1" applyFont="1" applyFill="1" applyBorder="1" applyAlignment="1">
      <alignment horizontal="center" vertical="center" wrapText="1"/>
    </xf>
    <xf numFmtId="170" fontId="3" fillId="11" borderId="4" xfId="0" applyNumberFormat="1" applyFont="1" applyFill="1" applyBorder="1" applyAlignment="1">
      <alignment horizontal="center" vertical="center" wrapText="1"/>
    </xf>
    <xf numFmtId="14" fontId="3" fillId="11" borderId="4" xfId="0" applyNumberFormat="1" applyFont="1" applyFill="1" applyBorder="1" applyAlignment="1">
      <alignment horizontal="center" vertical="center" wrapText="1"/>
    </xf>
    <xf numFmtId="1" fontId="3" fillId="11" borderId="4" xfId="0" applyNumberFormat="1" applyFont="1" applyFill="1" applyBorder="1" applyAlignment="1">
      <alignment horizontal="center" vertical="center" wrapText="1"/>
    </xf>
    <xf numFmtId="1" fontId="6" fillId="10" borderId="4" xfId="0" applyNumberFormat="1" applyFont="1" applyFill="1" applyBorder="1" applyAlignment="1">
      <alignment horizontal="center" vertical="center" wrapText="1"/>
    </xf>
    <xf numFmtId="3" fontId="3" fillId="0" borderId="4" xfId="14" applyNumberFormat="1" applyFont="1" applyFill="1" applyBorder="1" applyAlignment="1">
      <alignment horizontal="center" vertical="center" wrapText="1"/>
    </xf>
    <xf numFmtId="3" fontId="9" fillId="0" borderId="4" xfId="14" applyNumberFormat="1" applyFont="1" applyFill="1" applyBorder="1" applyAlignment="1">
      <alignment horizontal="center" vertical="center" wrapText="1"/>
    </xf>
    <xf numFmtId="1" fontId="3" fillId="0" borderId="6" xfId="14" applyNumberFormat="1" applyFont="1" applyFill="1" applyBorder="1" applyAlignment="1">
      <alignment horizontal="center" vertical="center" wrapText="1"/>
    </xf>
    <xf numFmtId="3" fontId="9" fillId="11" borderId="6" xfId="14" applyNumberFormat="1" applyFont="1" applyFill="1" applyBorder="1" applyAlignment="1">
      <alignment horizontal="center" vertical="center" wrapText="1"/>
    </xf>
    <xf numFmtId="49" fontId="9" fillId="11" borderId="6" xfId="14" applyNumberFormat="1" applyFont="1" applyFill="1" applyBorder="1" applyAlignment="1">
      <alignment horizontal="center" vertical="center" wrapText="1"/>
    </xf>
    <xf numFmtId="14" fontId="9" fillId="11" borderId="6" xfId="14" applyNumberFormat="1" applyFont="1" applyFill="1" applyBorder="1" applyAlignment="1">
      <alignment horizontal="center" vertical="center" wrapText="1"/>
    </xf>
    <xf numFmtId="1" fontId="9" fillId="11" borderId="6" xfId="14" applyNumberFormat="1" applyFont="1" applyFill="1" applyBorder="1" applyAlignment="1">
      <alignment horizontal="center" vertical="center" wrapText="1"/>
    </xf>
    <xf numFmtId="170" fontId="9" fillId="11" borderId="6" xfId="14" applyNumberFormat="1" applyFont="1" applyFill="1" applyBorder="1" applyAlignment="1">
      <alignment horizontal="center" vertical="center" wrapText="1"/>
    </xf>
    <xf numFmtId="49" fontId="3" fillId="11" borderId="6" xfId="14" applyNumberFormat="1" applyFont="1" applyFill="1" applyBorder="1" applyAlignment="1">
      <alignment horizontal="center" vertical="center" wrapText="1"/>
    </xf>
    <xf numFmtId="3" fontId="9" fillId="0" borderId="6" xfId="14" applyNumberFormat="1" applyFont="1" applyFill="1" applyBorder="1" applyAlignment="1">
      <alignment horizontal="center" vertical="center" wrapText="1"/>
    </xf>
    <xf numFmtId="1" fontId="9" fillId="0" borderId="4" xfId="14" applyNumberFormat="1" applyFont="1" applyFill="1" applyBorder="1" applyAlignment="1">
      <alignment horizontal="center" vertical="center" wrapText="1"/>
    </xf>
    <xf numFmtId="1" fontId="3" fillId="0" borderId="4" xfId="14" applyNumberFormat="1" applyFont="1" applyFill="1" applyBorder="1" applyAlignment="1">
      <alignment horizontal="center" vertical="center" wrapText="1"/>
    </xf>
    <xf numFmtId="1" fontId="3" fillId="11" borderId="6" xfId="14" applyNumberFormat="1" applyFont="1" applyFill="1" applyBorder="1" applyAlignment="1">
      <alignment horizontal="center" vertical="center" wrapText="1"/>
    </xf>
    <xf numFmtId="14" fontId="3" fillId="11" borderId="6" xfId="14" applyNumberFormat="1" applyFont="1" applyFill="1" applyBorder="1" applyAlignment="1">
      <alignment horizontal="center" vertical="center" wrapText="1"/>
    </xf>
    <xf numFmtId="170" fontId="3" fillId="11" borderId="6" xfId="14" applyNumberFormat="1" applyFont="1" applyFill="1" applyBorder="1" applyAlignment="1">
      <alignment horizontal="center" vertical="center" wrapText="1"/>
    </xf>
    <xf numFmtId="1" fontId="3" fillId="2" borderId="4" xfId="14" applyNumberFormat="1" applyFont="1" applyFill="1" applyBorder="1" applyAlignment="1">
      <alignment horizontal="center" vertical="center" wrapText="1"/>
    </xf>
    <xf numFmtId="1" fontId="3" fillId="2" borderId="6" xfId="14" applyNumberFormat="1" applyFont="1" applyFill="1" applyBorder="1" applyAlignment="1">
      <alignment horizontal="center" vertical="center" wrapText="1"/>
    </xf>
    <xf numFmtId="1" fontId="3" fillId="11" borderId="4" xfId="14" applyNumberFormat="1" applyFont="1" applyFill="1" applyBorder="1" applyAlignment="1">
      <alignment horizontal="center" vertical="center" wrapText="1"/>
    </xf>
    <xf numFmtId="3" fontId="16" fillId="0" borderId="4" xfId="14" applyNumberFormat="1" applyFont="1" applyBorder="1" applyAlignment="1">
      <alignment horizontal="center" vertical="center"/>
    </xf>
    <xf numFmtId="49" fontId="16" fillId="11" borderId="6" xfId="14" applyNumberFormat="1" applyFont="1" applyFill="1" applyBorder="1" applyAlignment="1">
      <alignment horizontal="center" vertical="center"/>
    </xf>
    <xf numFmtId="14" fontId="16" fillId="11" borderId="6" xfId="14" applyNumberFormat="1" applyFont="1" applyFill="1" applyBorder="1" applyAlignment="1">
      <alignment horizontal="center" vertical="center"/>
    </xf>
    <xf numFmtId="1" fontId="16" fillId="11" borderId="6" xfId="14" applyNumberFormat="1" applyFont="1" applyFill="1" applyBorder="1" applyAlignment="1">
      <alignment horizontal="center" vertical="center"/>
    </xf>
    <xf numFmtId="170" fontId="16" fillId="11" borderId="6" xfId="14" applyNumberFormat="1" applyFont="1" applyFill="1" applyBorder="1" applyAlignment="1">
      <alignment horizontal="center" vertical="center"/>
    </xf>
    <xf numFmtId="184" fontId="3" fillId="3" borderId="4" xfId="14" applyNumberFormat="1" applyFont="1" applyFill="1" applyBorder="1" applyAlignment="1">
      <alignment horizontal="center" vertical="center" wrapText="1"/>
    </xf>
    <xf numFmtId="49" fontId="3" fillId="3" borderId="4" xfId="14" applyNumberFormat="1" applyFont="1" applyFill="1" applyBorder="1" applyAlignment="1">
      <alignment horizontal="center" vertical="center" wrapText="1"/>
    </xf>
    <xf numFmtId="14" fontId="3" fillId="3" borderId="4" xfId="14" applyNumberFormat="1" applyFont="1" applyFill="1" applyBorder="1" applyAlignment="1">
      <alignment horizontal="center" vertical="center" wrapText="1"/>
    </xf>
    <xf numFmtId="1" fontId="3" fillId="3" borderId="4" xfId="14" applyNumberFormat="1" applyFont="1" applyFill="1" applyBorder="1" applyAlignment="1">
      <alignment horizontal="center" vertical="center" wrapText="1"/>
    </xf>
    <xf numFmtId="170" fontId="3" fillId="3" borderId="4" xfId="14" applyNumberFormat="1" applyFont="1" applyFill="1" applyBorder="1" applyAlignment="1">
      <alignment horizontal="center" vertical="center" wrapText="1"/>
    </xf>
    <xf numFmtId="0" fontId="3" fillId="2" borderId="4" xfId="14" applyNumberFormat="1" applyFont="1" applyFill="1" applyBorder="1" applyAlignment="1">
      <alignment horizontal="center" vertical="center" wrapText="1"/>
    </xf>
    <xf numFmtId="0" fontId="3" fillId="11" borderId="6" xfId="14" applyNumberFormat="1" applyFont="1" applyFill="1" applyBorder="1" applyAlignment="1">
      <alignment horizontal="center" vertical="center" wrapText="1"/>
    </xf>
    <xf numFmtId="0" fontId="3" fillId="0" borderId="4" xfId="14" applyNumberFormat="1" applyFont="1" applyFill="1" applyBorder="1" applyAlignment="1">
      <alignment horizontal="center" vertical="center" wrapText="1"/>
    </xf>
    <xf numFmtId="14" fontId="6" fillId="5" borderId="2" xfId="0" applyNumberFormat="1" applyFont="1" applyFill="1" applyBorder="1" applyAlignment="1">
      <alignment horizontal="center" vertical="center"/>
    </xf>
    <xf numFmtId="1" fontId="6" fillId="5" borderId="2" xfId="0" applyNumberFormat="1" applyFont="1" applyFill="1" applyBorder="1" applyAlignment="1">
      <alignment horizontal="center" vertical="center"/>
    </xf>
    <xf numFmtId="170" fontId="6" fillId="5" borderId="2" xfId="0" applyNumberFormat="1" applyFont="1" applyFill="1" applyBorder="1" applyAlignment="1">
      <alignment horizontal="center" vertical="center"/>
    </xf>
    <xf numFmtId="0" fontId="6" fillId="5" borderId="3" xfId="0" applyFont="1" applyFill="1" applyBorder="1" applyAlignment="1">
      <alignment horizontal="center" vertical="center"/>
    </xf>
    <xf numFmtId="3" fontId="3" fillId="0" borderId="4" xfId="11" applyNumberFormat="1" applyFont="1" applyFill="1" applyBorder="1" applyAlignment="1">
      <alignment horizontal="center" vertical="center" wrapText="1"/>
    </xf>
    <xf numFmtId="49" fontId="3" fillId="11" borderId="6" xfId="0" applyNumberFormat="1" applyFont="1" applyFill="1" applyBorder="1" applyAlignment="1">
      <alignment vertical="center" wrapText="1"/>
    </xf>
    <xf numFmtId="170" fontId="3" fillId="11" borderId="6" xfId="0" applyNumberFormat="1" applyFont="1" applyFill="1" applyBorder="1" applyAlignment="1">
      <alignment vertical="center" wrapText="1"/>
    </xf>
    <xf numFmtId="49" fontId="3" fillId="11" borderId="7" xfId="0" applyNumberFormat="1" applyFont="1" applyFill="1" applyBorder="1" applyAlignment="1">
      <alignment vertical="center" wrapText="1"/>
    </xf>
    <xf numFmtId="170" fontId="3" fillId="11" borderId="7" xfId="0" applyNumberFormat="1" applyFont="1" applyFill="1" applyBorder="1" applyAlignment="1">
      <alignment vertical="center" wrapText="1"/>
    </xf>
    <xf numFmtId="3" fontId="16" fillId="0" borderId="4" xfId="11" applyNumberFormat="1" applyFont="1" applyBorder="1" applyAlignment="1">
      <alignment horizontal="center" vertical="center"/>
    </xf>
    <xf numFmtId="164" fontId="6" fillId="3" borderId="4" xfId="0" applyNumberFormat="1" applyFont="1" applyFill="1" applyBorder="1" applyAlignment="1" applyProtection="1">
      <alignment horizontal="center" vertical="center" wrapText="1"/>
      <protection locked="0"/>
    </xf>
    <xf numFmtId="0" fontId="9" fillId="3" borderId="4" xfId="0" applyNumberFormat="1" applyFont="1" applyFill="1" applyBorder="1" applyAlignment="1" applyProtection="1">
      <alignment horizontal="left" vertical="center" wrapText="1"/>
      <protection locked="0"/>
    </xf>
    <xf numFmtId="3" fontId="9" fillId="3" borderId="4" xfId="0" applyNumberFormat="1" applyFont="1" applyFill="1" applyBorder="1" applyAlignment="1" applyProtection="1">
      <alignment horizontal="center" vertical="center" wrapText="1"/>
      <protection locked="0"/>
    </xf>
    <xf numFmtId="0" fontId="15" fillId="0" borderId="0" xfId="0" applyFont="1" applyFill="1" applyAlignment="1">
      <alignment horizontal="justify" vertical="center"/>
    </xf>
    <xf numFmtId="0" fontId="15" fillId="6" borderId="0" xfId="0" applyFont="1" applyFill="1" applyAlignment="1">
      <alignment horizontal="justify" vertical="center"/>
    </xf>
    <xf numFmtId="0" fontId="10" fillId="0" borderId="0" xfId="0" applyFont="1" applyFill="1" applyBorder="1" applyAlignment="1">
      <alignment horizontal="center" vertical="center" wrapText="1"/>
    </xf>
    <xf numFmtId="49" fontId="9" fillId="2" borderId="6" xfId="0" applyNumberFormat="1" applyFont="1" applyFill="1" applyBorder="1" applyAlignment="1">
      <alignment horizontal="justify" vertical="justify" wrapText="1"/>
    </xf>
    <xf numFmtId="170" fontId="9" fillId="2" borderId="6" xfId="0" applyNumberFormat="1" applyFont="1" applyFill="1" applyBorder="1" applyAlignment="1">
      <alignment horizontal="center" vertical="center"/>
    </xf>
    <xf numFmtId="0" fontId="44" fillId="0" borderId="0" xfId="0" applyFont="1" applyFill="1" applyBorder="1" applyAlignment="1">
      <alignment horizontal="justify" vertical="center" wrapText="1"/>
    </xf>
    <xf numFmtId="49" fontId="9" fillId="2" borderId="6" xfId="0" applyNumberFormat="1" applyFont="1" applyFill="1" applyBorder="1" applyAlignment="1">
      <alignment horizontal="center" vertical="center" wrapText="1"/>
    </xf>
    <xf numFmtId="170" fontId="9" fillId="2" borderId="6" xfId="0" applyNumberFormat="1" applyFont="1" applyFill="1" applyBorder="1" applyAlignment="1">
      <alignment horizontal="center" vertical="center" wrapText="1"/>
    </xf>
    <xf numFmtId="186" fontId="3" fillId="0"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2" fontId="9" fillId="2" borderId="7" xfId="0" applyNumberFormat="1" applyFont="1" applyFill="1" applyBorder="1" applyAlignment="1">
      <alignment horizontal="center" vertical="center" wrapText="1"/>
    </xf>
    <xf numFmtId="14" fontId="9" fillId="2" borderId="7"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70" fontId="9" fillId="2" borderId="7"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170" fontId="9" fillId="2" borderId="4" xfId="0" applyNumberFormat="1" applyFont="1" applyFill="1" applyBorder="1" applyAlignment="1">
      <alignment horizontal="center" vertical="center" wrapText="1"/>
    </xf>
    <xf numFmtId="2" fontId="9" fillId="2" borderId="6" xfId="0" applyNumberFormat="1" applyFont="1" applyFill="1" applyBorder="1" applyAlignment="1">
      <alignment horizontal="center" vertical="center" wrapText="1"/>
    </xf>
    <xf numFmtId="186" fontId="3" fillId="0" borderId="4" xfId="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wrapText="1"/>
    </xf>
    <xf numFmtId="186" fontId="3" fillId="3" borderId="4" xfId="0" applyNumberFormat="1" applyFont="1" applyFill="1" applyBorder="1" applyAlignment="1">
      <alignment horizontal="right" vertical="center" wrapText="1"/>
    </xf>
    <xf numFmtId="49" fontId="9" fillId="2" borderId="6" xfId="0" applyNumberFormat="1" applyFont="1" applyFill="1" applyBorder="1" applyAlignment="1" applyProtection="1">
      <alignment horizontal="center" vertical="center" wrapText="1"/>
      <protection locked="0"/>
    </xf>
    <xf numFmtId="14" fontId="9" fillId="2" borderId="6" xfId="0" applyNumberFormat="1" applyFont="1" applyFill="1" applyBorder="1" applyAlignment="1" applyProtection="1">
      <alignment horizontal="center" vertical="center" wrapText="1"/>
      <protection locked="0"/>
    </xf>
    <xf numFmtId="1" fontId="9" fillId="2" borderId="6" xfId="0" applyNumberFormat="1" applyFont="1" applyFill="1" applyBorder="1" applyAlignment="1" applyProtection="1">
      <alignment horizontal="center" vertical="center" wrapText="1"/>
      <protection locked="0"/>
    </xf>
    <xf numFmtId="170" fontId="9" fillId="2" borderId="6" xfId="0" applyNumberFormat="1" applyFont="1" applyFill="1" applyBorder="1" applyAlignment="1" applyProtection="1">
      <alignment horizontal="center" vertical="center" wrapText="1"/>
      <protection locked="0"/>
    </xf>
    <xf numFmtId="186" fontId="3" fillId="2" borderId="4" xfId="0" applyNumberFormat="1" applyFont="1" applyFill="1" applyBorder="1" applyAlignment="1">
      <alignment horizontal="right" vertical="center" wrapText="1"/>
    </xf>
    <xf numFmtId="0" fontId="10" fillId="14" borderId="0" xfId="0" applyFont="1" applyFill="1" applyBorder="1" applyAlignment="1">
      <alignment horizontal="justify" vertical="center" wrapText="1"/>
    </xf>
    <xf numFmtId="0" fontId="6" fillId="12" borderId="1" xfId="0" applyFont="1" applyFill="1" applyBorder="1" applyAlignment="1">
      <alignment vertical="center"/>
    </xf>
    <xf numFmtId="0" fontId="6" fillId="12" borderId="2" xfId="0" applyFont="1" applyFill="1" applyBorder="1" applyAlignment="1">
      <alignment vertical="center"/>
    </xf>
    <xf numFmtId="0" fontId="6" fillId="12" borderId="3" xfId="0" applyFont="1" applyFill="1" applyBorder="1" applyAlignment="1">
      <alignment vertical="center"/>
    </xf>
    <xf numFmtId="0" fontId="6" fillId="12" borderId="2" xfId="0" applyFont="1" applyFill="1" applyBorder="1" applyAlignment="1">
      <alignment horizontal="left" vertical="center"/>
    </xf>
    <xf numFmtId="0" fontId="45" fillId="0" borderId="0" xfId="0" applyFont="1" applyFill="1" applyAlignment="1">
      <alignment horizontal="justify" vertical="center"/>
    </xf>
    <xf numFmtId="0" fontId="6" fillId="17" borderId="1" xfId="0" applyFont="1" applyFill="1" applyBorder="1" applyAlignment="1">
      <alignment vertical="center"/>
    </xf>
    <xf numFmtId="0" fontId="6" fillId="17" borderId="2" xfId="0" applyFont="1" applyFill="1" applyBorder="1" applyAlignment="1">
      <alignment vertical="center"/>
    </xf>
    <xf numFmtId="0" fontId="6" fillId="17" borderId="3" xfId="0" applyFont="1" applyFill="1" applyBorder="1" applyAlignment="1">
      <alignment vertical="center"/>
    </xf>
    <xf numFmtId="0" fontId="46" fillId="0" borderId="0" xfId="0" applyFont="1" applyFill="1" applyAlignment="1">
      <alignment horizontal="justify" vertical="center"/>
    </xf>
    <xf numFmtId="0" fontId="6" fillId="18" borderId="4" xfId="0" applyFont="1" applyFill="1" applyBorder="1" applyAlignment="1">
      <alignment vertical="center"/>
    </xf>
    <xf numFmtId="0" fontId="6" fillId="10" borderId="4"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4" xfId="0" applyFont="1" applyFill="1" applyBorder="1" applyAlignment="1">
      <alignment horizontal="justify" vertical="center" wrapText="1"/>
    </xf>
    <xf numFmtId="0" fontId="52" fillId="0" borderId="4" xfId="0" applyFont="1" applyBorder="1" applyAlignment="1">
      <alignment horizontal="center" vertical="center" wrapText="1"/>
    </xf>
    <xf numFmtId="0" fontId="53" fillId="0" borderId="0" xfId="0"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54" fillId="0" borderId="4" xfId="0" applyNumberFormat="1" applyFont="1" applyFill="1" applyBorder="1" applyAlignment="1" applyProtection="1">
      <alignment horizontal="justify" vertical="center" wrapText="1"/>
      <protection locked="0"/>
    </xf>
    <xf numFmtId="0" fontId="15" fillId="0" borderId="4" xfId="0" applyNumberFormat="1" applyFont="1" applyFill="1" applyBorder="1" applyAlignment="1" applyProtection="1">
      <alignment horizontal="justify" vertical="center" wrapText="1"/>
      <protection locked="0"/>
    </xf>
    <xf numFmtId="0" fontId="6" fillId="19" borderId="4" xfId="0" applyNumberFormat="1" applyFont="1" applyFill="1" applyBorder="1" applyAlignment="1" applyProtection="1">
      <alignment horizontal="justify" vertical="center" wrapText="1"/>
      <protection locked="0"/>
    </xf>
    <xf numFmtId="164" fontId="6" fillId="19" borderId="4" xfId="0" applyNumberFormat="1" applyFont="1" applyFill="1" applyBorder="1" applyAlignment="1" applyProtection="1">
      <alignment horizontal="justify" vertical="center" wrapText="1"/>
      <protection locked="0"/>
    </xf>
    <xf numFmtId="0" fontId="9" fillId="19" borderId="4" xfId="0" applyNumberFormat="1" applyFont="1" applyFill="1" applyBorder="1" applyAlignment="1" applyProtection="1">
      <alignment horizontal="justify" vertical="center" wrapText="1"/>
      <protection locked="0"/>
    </xf>
    <xf numFmtId="0" fontId="9" fillId="19" borderId="4" xfId="0" applyNumberFormat="1" applyFont="1" applyFill="1" applyBorder="1" applyAlignment="1" applyProtection="1">
      <alignment horizontal="center" vertical="center" wrapText="1"/>
      <protection locked="0"/>
    </xf>
    <xf numFmtId="0" fontId="6" fillId="19" borderId="4" xfId="0" applyFont="1" applyFill="1" applyBorder="1" applyAlignment="1">
      <alignment horizontal="justify" vertical="center" wrapText="1"/>
    </xf>
    <xf numFmtId="164" fontId="6" fillId="19" borderId="4" xfId="0" applyNumberFormat="1" applyFont="1" applyFill="1" applyBorder="1" applyAlignment="1">
      <alignment horizontal="justify" vertical="center" wrapText="1"/>
    </xf>
    <xf numFmtId="0" fontId="9" fillId="19" borderId="4" xfId="0" applyFont="1" applyFill="1" applyBorder="1" applyAlignment="1">
      <alignment horizontal="justify" vertical="center" wrapText="1"/>
    </xf>
    <xf numFmtId="0" fontId="9" fillId="19" borderId="4" xfId="0" applyFont="1" applyFill="1" applyBorder="1" applyAlignment="1">
      <alignment horizontal="center" vertical="center" wrapText="1"/>
    </xf>
    <xf numFmtId="0" fontId="52" fillId="0" borderId="4" xfId="0" applyFont="1" applyBorder="1" applyAlignment="1">
      <alignment horizontal="justify" vertical="center" wrapText="1"/>
    </xf>
    <xf numFmtId="3" fontId="9" fillId="0" borderId="4" xfId="5" applyNumberFormat="1" applyFont="1" applyFill="1" applyBorder="1" applyAlignment="1">
      <alignment horizontal="center" vertical="center" wrapText="1"/>
    </xf>
    <xf numFmtId="3" fontId="9" fillId="11" borderId="4" xfId="5"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0" fillId="0" borderId="0" xfId="0" applyAlignment="1">
      <alignment vertical="center"/>
    </xf>
    <xf numFmtId="166" fontId="6" fillId="12" borderId="4" xfId="0" applyNumberFormat="1" applyFont="1" applyFill="1" applyBorder="1" applyAlignment="1">
      <alignment horizontal="center" vertical="center" wrapText="1"/>
    </xf>
    <xf numFmtId="0" fontId="6" fillId="12" borderId="4" xfId="5" applyNumberFormat="1" applyFont="1" applyFill="1" applyBorder="1" applyAlignment="1">
      <alignment horizontal="center" vertical="center" wrapText="1"/>
    </xf>
    <xf numFmtId="166" fontId="6" fillId="12" borderId="1" xfId="0" applyNumberFormat="1" applyFont="1" applyFill="1" applyBorder="1" applyAlignment="1">
      <alignment horizontal="center" vertical="center" wrapText="1"/>
    </xf>
    <xf numFmtId="0" fontId="56" fillId="0" borderId="4" xfId="0" applyFont="1" applyBorder="1" applyAlignment="1">
      <alignment vertical="center"/>
    </xf>
    <xf numFmtId="0" fontId="56" fillId="0" borderId="0" xfId="0" applyFont="1" applyAlignment="1">
      <alignment vertical="center"/>
    </xf>
    <xf numFmtId="10" fontId="56" fillId="5" borderId="4" xfId="13" applyNumberFormat="1" applyFont="1" applyFill="1" applyBorder="1" applyAlignment="1">
      <alignment vertical="center"/>
    </xf>
    <xf numFmtId="0" fontId="6" fillId="12" borderId="4" xfId="0"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4" xfId="0" applyFont="1" applyBorder="1" applyAlignment="1">
      <alignment horizontal="center" vertical="center" wrapText="1"/>
    </xf>
    <xf numFmtId="3" fontId="9" fillId="11" borderId="4" xfId="0" applyNumberFormat="1" applyFont="1" applyFill="1" applyBorder="1" applyAlignment="1" applyProtection="1">
      <alignment horizontal="center" vertical="center" wrapText="1"/>
      <protection locked="0"/>
    </xf>
    <xf numFmtId="0" fontId="9" fillId="12" borderId="4" xfId="0" applyNumberFormat="1" applyFont="1" applyFill="1" applyBorder="1" applyAlignment="1" applyProtection="1">
      <alignment horizontal="center" vertical="center" wrapText="1"/>
      <protection locked="0"/>
    </xf>
    <xf numFmtId="164" fontId="9" fillId="14" borderId="4" xfId="0" applyNumberFormat="1" applyFont="1" applyFill="1" applyBorder="1" applyAlignment="1" applyProtection="1">
      <alignment horizontal="center" vertical="center" wrapText="1" shrinkToFit="1"/>
      <protection locked="0"/>
    </xf>
    <xf numFmtId="0" fontId="6" fillId="14" borderId="4" xfId="0" applyNumberFormat="1" applyFont="1" applyFill="1" applyBorder="1" applyAlignment="1" applyProtection="1">
      <alignment horizontal="center" vertical="center" wrapText="1"/>
      <protection locked="0"/>
    </xf>
    <xf numFmtId="0" fontId="9" fillId="14" borderId="4" xfId="0" applyNumberFormat="1" applyFont="1" applyFill="1" applyBorder="1" applyAlignment="1" applyProtection="1">
      <alignment horizontal="left" vertical="center" wrapText="1"/>
      <protection locked="0"/>
    </xf>
    <xf numFmtId="0" fontId="9" fillId="14" borderId="4" xfId="0" applyNumberFormat="1" applyFont="1" applyFill="1" applyBorder="1" applyAlignment="1" applyProtection="1">
      <alignment horizontal="justify" vertical="center" wrapText="1"/>
      <protection locked="0"/>
    </xf>
    <xf numFmtId="0" fontId="3" fillId="12" borderId="4" xfId="0" applyFont="1" applyFill="1" applyBorder="1" applyAlignment="1">
      <alignment vertical="center" wrapText="1"/>
    </xf>
    <xf numFmtId="41" fontId="3" fillId="11" borderId="4" xfId="12" applyFont="1" applyFill="1" applyBorder="1" applyAlignment="1">
      <alignment horizontal="center" vertical="center" wrapText="1"/>
    </xf>
    <xf numFmtId="0" fontId="9" fillId="12" borderId="4" xfId="0" applyNumberFormat="1" applyFont="1" applyFill="1" applyBorder="1" applyAlignment="1" applyProtection="1">
      <alignment horizontal="justify" vertical="center" wrapText="1"/>
      <protection locked="0"/>
    </xf>
    <xf numFmtId="164" fontId="9" fillId="12" borderId="4" xfId="0" applyNumberFormat="1" applyFont="1" applyFill="1" applyBorder="1" applyAlignment="1" applyProtection="1">
      <alignment horizontal="center" vertical="center" wrapText="1" shrinkToFit="1"/>
      <protection locked="0"/>
    </xf>
    <xf numFmtId="0" fontId="6" fillId="12" borderId="4" xfId="0" applyNumberFormat="1" applyFont="1" applyFill="1" applyBorder="1" applyAlignment="1" applyProtection="1">
      <alignment horizontal="center" vertical="center" wrapText="1"/>
      <protection locked="0"/>
    </xf>
    <xf numFmtId="3" fontId="9" fillId="0" borderId="4" xfId="0" applyNumberFormat="1" applyFont="1" applyFill="1" applyBorder="1" applyAlignment="1">
      <alignment horizontal="center" vertical="center" wrapText="1"/>
    </xf>
    <xf numFmtId="164" fontId="9" fillId="14" borderId="4" xfId="0" applyNumberFormat="1" applyFont="1" applyFill="1" applyBorder="1" applyAlignment="1">
      <alignment horizontal="center" vertical="center" wrapText="1" shrinkToFit="1"/>
    </xf>
    <xf numFmtId="0" fontId="6" fillId="14" borderId="4"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2" borderId="4" xfId="0" applyFont="1" applyFill="1" applyBorder="1" applyAlignment="1">
      <alignment horizontal="justify" vertical="center" wrapText="1"/>
    </xf>
    <xf numFmtId="3" fontId="9" fillId="2" borderId="4" xfId="0" applyNumberFormat="1" applyFont="1" applyFill="1" applyBorder="1" applyAlignment="1">
      <alignment horizontal="center" vertical="center" wrapText="1"/>
    </xf>
    <xf numFmtId="0" fontId="9" fillId="12" borderId="4" xfId="0" applyFont="1" applyFill="1" applyBorder="1" applyAlignment="1">
      <alignment vertical="center" wrapText="1"/>
    </xf>
    <xf numFmtId="0" fontId="9" fillId="12" borderId="9" xfId="0" applyFont="1" applyFill="1" applyBorder="1" applyAlignment="1">
      <alignment vertical="center" wrapText="1"/>
    </xf>
    <xf numFmtId="0" fontId="9" fillId="12" borderId="19" xfId="0" applyFont="1" applyFill="1" applyBorder="1" applyAlignment="1">
      <alignment vertical="center" wrapText="1"/>
    </xf>
    <xf numFmtId="0" fontId="9" fillId="14" borderId="20" xfId="0" applyFont="1" applyFill="1" applyBorder="1" applyAlignment="1">
      <alignment horizontal="justify" vertical="center" wrapText="1"/>
    </xf>
    <xf numFmtId="0" fontId="9" fillId="14" borderId="20"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48" fillId="2" borderId="8"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1" xfId="0" applyFont="1" applyFill="1" applyBorder="1" applyAlignment="1">
      <alignment horizontal="center" vertical="center" wrapText="1"/>
    </xf>
    <xf numFmtId="170" fontId="6" fillId="10" borderId="1" xfId="0" applyNumberFormat="1" applyFont="1" applyFill="1" applyBorder="1" applyAlignment="1">
      <alignment horizontal="center" vertical="center" wrapText="1"/>
    </xf>
    <xf numFmtId="3" fontId="16" fillId="0" borderId="4" xfId="0" applyNumberFormat="1" applyFont="1" applyBorder="1" applyAlignment="1">
      <alignment horizontal="center" vertical="center" wrapText="1"/>
    </xf>
    <xf numFmtId="0" fontId="16" fillId="2" borderId="3" xfId="0" applyFont="1" applyFill="1" applyBorder="1" applyAlignment="1">
      <alignment horizontal="center" vertical="center" wrapText="1"/>
    </xf>
    <xf numFmtId="0" fontId="16" fillId="0" borderId="4" xfId="0" applyFont="1" applyBorder="1" applyAlignment="1">
      <alignment horizontal="justify" vertical="center"/>
    </xf>
    <xf numFmtId="3" fontId="9" fillId="2" borderId="4" xfId="0" applyNumberFormat="1" applyFont="1" applyFill="1" applyBorder="1" applyAlignment="1" applyProtection="1">
      <alignment horizontal="center" vertical="center" wrapText="1"/>
      <protection locked="0"/>
    </xf>
    <xf numFmtId="0" fontId="16" fillId="20" borderId="4" xfId="0" applyFont="1" applyFill="1" applyBorder="1" applyAlignment="1">
      <alignment horizontal="justify" vertical="center" wrapText="1"/>
    </xf>
    <xf numFmtId="3" fontId="16" fillId="2" borderId="4" xfId="0" applyNumberFormat="1" applyFont="1" applyFill="1" applyBorder="1" applyAlignment="1">
      <alignment horizontal="center" vertical="center" wrapText="1"/>
    </xf>
    <xf numFmtId="0" fontId="52" fillId="0" borderId="4" xfId="0" applyFont="1" applyBorder="1" applyAlignment="1">
      <alignment vertical="center" wrapText="1"/>
    </xf>
    <xf numFmtId="164" fontId="6" fillId="12" borderId="4" xfId="0" applyNumberFormat="1" applyFont="1" applyFill="1" applyBorder="1" applyAlignment="1" applyProtection="1">
      <alignment horizontal="center" vertical="center" wrapText="1"/>
      <protection locked="0"/>
    </xf>
    <xf numFmtId="0" fontId="16" fillId="12" borderId="4" xfId="0" applyFont="1" applyFill="1" applyBorder="1" applyAlignment="1">
      <alignment horizontal="justify" vertical="center" wrapText="1"/>
    </xf>
    <xf numFmtId="0" fontId="16" fillId="12" borderId="4" xfId="0" applyFont="1" applyFill="1" applyBorder="1" applyAlignment="1">
      <alignment horizontal="center" vertical="center" wrapText="1"/>
    </xf>
    <xf numFmtId="0" fontId="3" fillId="12" borderId="3" xfId="0" applyFont="1" applyFill="1" applyBorder="1" applyAlignment="1">
      <alignment horizontal="center" vertical="center" wrapText="1"/>
    </xf>
    <xf numFmtId="166" fontId="3" fillId="4" borderId="4" xfId="0" applyNumberFormat="1" applyFont="1" applyFill="1" applyBorder="1" applyAlignment="1">
      <alignment horizontal="justify" vertical="center" wrapText="1"/>
    </xf>
    <xf numFmtId="10" fontId="9" fillId="4" borderId="4"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0" fontId="57" fillId="0" borderId="0" xfId="0" applyFont="1" applyFill="1" applyAlignment="1">
      <alignment horizontal="justify" vertical="center"/>
    </xf>
    <xf numFmtId="0" fontId="53" fillId="0" borderId="0" xfId="0" applyFont="1" applyFill="1" applyBorder="1" applyAlignment="1">
      <alignment horizontal="center" vertical="center" wrapText="1"/>
    </xf>
    <xf numFmtId="49" fontId="3" fillId="0" borderId="4" xfId="0" applyNumberFormat="1" applyFont="1" applyFill="1" applyBorder="1" applyAlignment="1">
      <alignment horizontal="justify" vertical="center" wrapText="1"/>
    </xf>
    <xf numFmtId="14" fontId="3" fillId="0" borderId="4" xfId="0" applyNumberFormat="1" applyFont="1" applyFill="1" applyBorder="1" applyAlignment="1">
      <alignment horizontal="justify" vertical="center" wrapText="1"/>
    </xf>
    <xf numFmtId="1" fontId="3" fillId="0" borderId="4" xfId="0" applyNumberFormat="1" applyFont="1" applyFill="1" applyBorder="1" applyAlignment="1">
      <alignment horizontal="justify" vertical="center" wrapText="1"/>
    </xf>
    <xf numFmtId="170" fontId="3" fillId="0" borderId="4" xfId="0" applyNumberFormat="1" applyFont="1" applyFill="1" applyBorder="1" applyAlignment="1">
      <alignment horizontal="justify" vertical="center" wrapText="1"/>
    </xf>
    <xf numFmtId="0" fontId="9" fillId="0" borderId="4" xfId="0" applyFont="1" applyFill="1" applyBorder="1" applyAlignment="1">
      <alignment vertical="center" wrapText="1"/>
    </xf>
    <xf numFmtId="0" fontId="3" fillId="14" borderId="4" xfId="0" applyFont="1" applyFill="1" applyBorder="1" applyAlignment="1">
      <alignment horizontal="justify" vertical="center" wrapText="1"/>
    </xf>
    <xf numFmtId="49" fontId="3" fillId="14" borderId="4" xfId="0" applyNumberFormat="1" applyFont="1" applyFill="1" applyBorder="1" applyAlignment="1">
      <alignment horizontal="justify" vertical="center" wrapText="1"/>
    </xf>
    <xf numFmtId="14" fontId="3" fillId="14" borderId="4" xfId="0" applyNumberFormat="1" applyFont="1" applyFill="1" applyBorder="1" applyAlignment="1">
      <alignment horizontal="justify" vertical="center" wrapText="1"/>
    </xf>
    <xf numFmtId="1" fontId="3" fillId="14" borderId="4" xfId="0" applyNumberFormat="1" applyFont="1" applyFill="1" applyBorder="1" applyAlignment="1">
      <alignment horizontal="justify" vertical="center" wrapText="1"/>
    </xf>
    <xf numFmtId="170" fontId="3" fillId="14" borderId="4" xfId="0" applyNumberFormat="1" applyFont="1" applyFill="1" applyBorder="1" applyAlignment="1">
      <alignment horizontal="justify" vertical="center" wrapText="1"/>
    </xf>
    <xf numFmtId="0" fontId="6" fillId="19" borderId="4" xfId="0" applyFont="1" applyFill="1" applyBorder="1" applyAlignment="1">
      <alignment vertical="center" wrapText="1"/>
    </xf>
    <xf numFmtId="0" fontId="9" fillId="19" borderId="4" xfId="0" applyFont="1" applyFill="1" applyBorder="1" applyAlignment="1">
      <alignment vertical="center" wrapText="1"/>
    </xf>
    <xf numFmtId="10" fontId="9" fillId="19" borderId="4" xfId="0" applyNumberFormat="1" applyFont="1" applyFill="1" applyBorder="1" applyAlignment="1">
      <alignment horizontal="center" vertical="center" wrapText="1"/>
    </xf>
    <xf numFmtId="9" fontId="9" fillId="19" borderId="4" xfId="0" applyNumberFormat="1" applyFont="1" applyFill="1" applyBorder="1" applyAlignment="1">
      <alignment horizontal="center" vertical="center" wrapText="1"/>
    </xf>
    <xf numFmtId="0" fontId="3" fillId="19" borderId="4" xfId="0" applyFont="1" applyFill="1" applyBorder="1" applyAlignment="1">
      <alignment horizontal="center" vertical="center" wrapText="1"/>
    </xf>
    <xf numFmtId="0" fontId="3" fillId="19" borderId="4" xfId="0" applyFont="1" applyFill="1" applyBorder="1" applyAlignment="1">
      <alignment horizontal="justify" vertical="center" wrapText="1"/>
    </xf>
    <xf numFmtId="3" fontId="3" fillId="0" borderId="4" xfId="0" applyNumberFormat="1" applyFont="1" applyFill="1" applyBorder="1" applyAlignment="1">
      <alignment horizontal="center" vertical="center" wrapText="1"/>
    </xf>
    <xf numFmtId="49" fontId="3" fillId="11" borderId="8" xfId="0" applyNumberFormat="1" applyFont="1" applyFill="1" applyBorder="1" applyAlignment="1">
      <alignment horizontal="center" vertical="center" wrapText="1"/>
    </xf>
    <xf numFmtId="164" fontId="3" fillId="19" borderId="4" xfId="0" applyNumberFormat="1" applyFont="1" applyFill="1" applyBorder="1" applyAlignment="1">
      <alignment horizontal="center" vertical="center" wrapText="1" shrinkToFit="1"/>
    </xf>
    <xf numFmtId="49" fontId="3" fillId="19" borderId="4" xfId="0" applyNumberFormat="1" applyFont="1" applyFill="1" applyBorder="1" applyAlignment="1">
      <alignment horizontal="justify" vertical="center" wrapText="1"/>
    </xf>
    <xf numFmtId="14" fontId="3" fillId="19" borderId="4" xfId="0" applyNumberFormat="1" applyFont="1" applyFill="1" applyBorder="1" applyAlignment="1">
      <alignment horizontal="justify" vertical="center" wrapText="1"/>
    </xf>
    <xf numFmtId="1" fontId="3" fillId="19" borderId="4" xfId="0" applyNumberFormat="1" applyFont="1" applyFill="1" applyBorder="1" applyAlignment="1">
      <alignment horizontal="justify" vertical="center" wrapText="1"/>
    </xf>
    <xf numFmtId="170" fontId="3" fillId="19" borderId="4" xfId="0" applyNumberFormat="1" applyFont="1" applyFill="1" applyBorder="1" applyAlignment="1">
      <alignment horizontal="justify" vertical="center" wrapText="1"/>
    </xf>
    <xf numFmtId="49" fontId="33" fillId="11" borderId="0" xfId="0" applyNumberFormat="1" applyFont="1" applyFill="1" applyAlignment="1">
      <alignment horizontal="center" vertical="center"/>
    </xf>
    <xf numFmtId="49" fontId="33" fillId="11" borderId="4" xfId="0" applyNumberFormat="1" applyFont="1" applyFill="1" applyBorder="1" applyAlignment="1">
      <alignment horizontal="center" vertical="center"/>
    </xf>
    <xf numFmtId="14" fontId="9" fillId="11" borderId="4" xfId="5" applyNumberFormat="1" applyFont="1" applyFill="1" applyBorder="1" applyAlignment="1">
      <alignment horizontal="center" vertical="center" wrapText="1"/>
    </xf>
    <xf numFmtId="1" fontId="9" fillId="11" borderId="4" xfId="5" applyNumberFormat="1" applyFont="1" applyFill="1" applyBorder="1" applyAlignment="1">
      <alignment horizontal="center" vertical="center" wrapText="1"/>
    </xf>
    <xf numFmtId="170" fontId="9" fillId="11" borderId="4" xfId="5"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9" fontId="3" fillId="2"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16" fillId="2" borderId="4" xfId="0" applyFont="1" applyFill="1" applyBorder="1" applyAlignment="1">
      <alignment horizontal="justify" vertical="center" wrapText="1"/>
    </xf>
    <xf numFmtId="3" fontId="16" fillId="2" borderId="4" xfId="0" applyNumberFormat="1" applyFont="1" applyFill="1" applyBorder="1" applyAlignment="1">
      <alignment horizontal="center" vertical="center" wrapText="1"/>
    </xf>
    <xf numFmtId="3" fontId="3" fillId="11" borderId="7" xfId="0" applyNumberFormat="1" applyFont="1" applyFill="1" applyBorder="1" applyAlignment="1">
      <alignment horizontal="center" vertical="center" wrapText="1"/>
    </xf>
    <xf numFmtId="1" fontId="3" fillId="11" borderId="6" xfId="0" applyNumberFormat="1" applyFont="1" applyFill="1" applyBorder="1" applyAlignment="1">
      <alignment horizontal="center" vertical="center" wrapText="1"/>
    </xf>
    <xf numFmtId="1" fontId="3" fillId="11" borderId="7" xfId="0" applyNumberFormat="1" applyFont="1" applyFill="1" applyBorder="1" applyAlignment="1">
      <alignment horizontal="center" vertical="center" wrapText="1"/>
    </xf>
    <xf numFmtId="0" fontId="9" fillId="0" borderId="6" xfId="0" applyFont="1" applyFill="1" applyBorder="1" applyAlignment="1">
      <alignment horizontal="justify" vertical="center" wrapText="1"/>
    </xf>
    <xf numFmtId="1" fontId="3" fillId="11" borderId="8" xfId="0" applyNumberFormat="1" applyFont="1" applyFill="1" applyBorder="1" applyAlignment="1">
      <alignment horizontal="center" vertical="center" wrapText="1"/>
    </xf>
    <xf numFmtId="170" fontId="3" fillId="11" borderId="4" xfId="0" applyNumberFormat="1" applyFont="1" applyFill="1" applyBorder="1" applyAlignment="1">
      <alignment horizontal="center" vertical="center" wrapText="1"/>
    </xf>
    <xf numFmtId="14" fontId="3" fillId="11" borderId="4" xfId="0" applyNumberFormat="1" applyFont="1" applyFill="1" applyBorder="1" applyAlignment="1">
      <alignment horizontal="center" vertical="center" wrapText="1"/>
    </xf>
    <xf numFmtId="1" fontId="3" fillId="11" borderId="4" xfId="0" applyNumberFormat="1" applyFont="1" applyFill="1" applyBorder="1" applyAlignment="1">
      <alignment horizontal="center" vertical="center" wrapText="1"/>
    </xf>
    <xf numFmtId="0" fontId="9" fillId="2" borderId="6" xfId="0" applyFont="1" applyFill="1" applyBorder="1" applyAlignment="1">
      <alignment horizontal="justify" vertical="center" wrapText="1"/>
    </xf>
    <xf numFmtId="0" fontId="53" fillId="2" borderId="0" xfId="0" applyFont="1" applyFill="1" applyBorder="1" applyAlignment="1">
      <alignment horizontal="justify" vertical="center" wrapText="1"/>
    </xf>
    <xf numFmtId="49" fontId="9" fillId="12" borderId="4" xfId="0" applyNumberFormat="1" applyFont="1" applyFill="1" applyBorder="1" applyAlignment="1">
      <alignment horizontal="center" vertical="center" wrapText="1"/>
    </xf>
    <xf numFmtId="14" fontId="9" fillId="12" borderId="4" xfId="0" applyNumberFormat="1" applyFont="1" applyFill="1" applyBorder="1" applyAlignment="1">
      <alignment horizontal="center" vertical="center" wrapText="1"/>
    </xf>
    <xf numFmtId="1" fontId="9" fillId="12" borderId="4" xfId="0" applyNumberFormat="1" applyFont="1" applyFill="1" applyBorder="1" applyAlignment="1">
      <alignment horizontal="center" vertical="center" wrapText="1"/>
    </xf>
    <xf numFmtId="170" fontId="9" fillId="12" borderId="4"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0" fontId="9" fillId="0" borderId="4" xfId="0" applyNumberFormat="1" applyFont="1" applyFill="1" applyBorder="1" applyAlignment="1" applyProtection="1">
      <alignment horizontal="justify" vertical="center" wrapText="1"/>
      <protection locked="0"/>
    </xf>
    <xf numFmtId="0" fontId="9" fillId="11"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6" fillId="2" borderId="4" xfId="0" applyFont="1" applyFill="1" applyBorder="1" applyAlignment="1">
      <alignment horizontal="justify" vertical="center" wrapText="1"/>
    </xf>
    <xf numFmtId="3" fontId="9" fillId="2" borderId="4" xfId="0" applyNumberFormat="1" applyFont="1" applyFill="1" applyBorder="1" applyAlignment="1" applyProtection="1">
      <alignment horizontal="center" vertical="center" wrapText="1"/>
      <protection locked="0"/>
    </xf>
    <xf numFmtId="0" fontId="3" fillId="0" borderId="4" xfId="0" applyFont="1" applyFill="1" applyBorder="1" applyAlignment="1">
      <alignment horizontal="justify" vertical="center" wrapText="1"/>
    </xf>
    <xf numFmtId="0" fontId="9" fillId="0" borderId="8" xfId="0" applyNumberFormat="1" applyFont="1" applyFill="1" applyBorder="1" applyAlignment="1" applyProtection="1">
      <alignment horizontal="center" vertical="center" wrapText="1"/>
      <protection locked="0"/>
    </xf>
    <xf numFmtId="0" fontId="3" fillId="0" borderId="6" xfId="0" applyFont="1" applyFill="1" applyBorder="1" applyAlignment="1">
      <alignment horizontal="justify" vertical="center" wrapText="1"/>
    </xf>
    <xf numFmtId="0" fontId="9" fillId="2" borderId="4" xfId="0" applyNumberFormat="1" applyFont="1" applyFill="1" applyBorder="1" applyAlignment="1" applyProtection="1">
      <alignment horizontal="justify" vertical="center" wrapText="1"/>
      <protection locked="0"/>
    </xf>
    <xf numFmtId="0" fontId="9" fillId="2" borderId="4" xfId="0" applyFont="1" applyFill="1" applyBorder="1" applyAlignment="1">
      <alignment horizontal="justify" vertical="center" wrapText="1"/>
    </xf>
    <xf numFmtId="0" fontId="9"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0" fontId="3" fillId="11" borderId="6" xfId="0"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49" fontId="9" fillId="11" borderId="6" xfId="0" applyNumberFormat="1" applyFont="1" applyFill="1" applyBorder="1" applyAlignment="1">
      <alignment horizontal="center" vertical="center" wrapText="1"/>
    </xf>
    <xf numFmtId="0" fontId="9" fillId="11" borderId="6" xfId="0" applyNumberFormat="1" applyFont="1" applyFill="1" applyBorder="1" applyAlignment="1">
      <alignment horizontal="center" vertical="center" wrapText="1"/>
    </xf>
    <xf numFmtId="3" fontId="9" fillId="11" borderId="6" xfId="0" applyNumberFormat="1" applyFont="1" applyFill="1" applyBorder="1" applyAlignment="1">
      <alignment horizontal="center" vertical="center" wrapText="1"/>
    </xf>
    <xf numFmtId="0" fontId="9" fillId="2" borderId="4" xfId="0" applyNumberFormat="1" applyFont="1" applyFill="1" applyBorder="1" applyAlignment="1" applyProtection="1">
      <alignment horizontal="center" vertical="center" wrapText="1"/>
      <protection locked="0"/>
    </xf>
    <xf numFmtId="1" fontId="9" fillId="11" borderId="6" xfId="0" applyNumberFormat="1" applyFont="1" applyFill="1" applyBorder="1" applyAlignment="1">
      <alignment horizontal="center" vertical="center" wrapText="1"/>
    </xf>
    <xf numFmtId="170" fontId="3" fillId="11" borderId="6" xfId="0" applyNumberFormat="1" applyFont="1" applyFill="1" applyBorder="1" applyAlignment="1">
      <alignment horizontal="center" vertical="center" wrapText="1"/>
    </xf>
    <xf numFmtId="14" fontId="3" fillId="11" borderId="6" xfId="0" applyNumberFormat="1" applyFont="1" applyFill="1" applyBorder="1" applyAlignment="1">
      <alignment horizontal="center" vertical="center" wrapText="1"/>
    </xf>
    <xf numFmtId="1" fontId="3" fillId="11" borderId="6" xfId="0" applyNumberFormat="1" applyFont="1" applyFill="1" applyBorder="1" applyAlignment="1">
      <alignment horizontal="center" vertical="center" wrapText="1"/>
    </xf>
    <xf numFmtId="170" fontId="9" fillId="11" borderId="6" xfId="0" applyNumberFormat="1" applyFont="1" applyFill="1" applyBorder="1" applyAlignment="1">
      <alignment horizontal="center" vertical="center" wrapText="1"/>
    </xf>
    <xf numFmtId="170" fontId="9" fillId="11" borderId="4" xfId="0" applyNumberFormat="1" applyFont="1" applyFill="1" applyBorder="1" applyAlignment="1">
      <alignment horizontal="center" vertical="center" wrapText="1"/>
    </xf>
    <xf numFmtId="170" fontId="3" fillId="11" borderId="4" xfId="0" applyNumberFormat="1" applyFont="1" applyFill="1" applyBorder="1" applyAlignment="1">
      <alignment horizontal="center" vertical="center" wrapText="1"/>
    </xf>
    <xf numFmtId="14" fontId="3" fillId="11" borderId="4" xfId="0" applyNumberFormat="1" applyFont="1" applyFill="1" applyBorder="1" applyAlignment="1">
      <alignment horizontal="center" vertical="center" wrapText="1"/>
    </xf>
    <xf numFmtId="1" fontId="3" fillId="11" borderId="4" xfId="0" applyNumberFormat="1" applyFont="1" applyFill="1" applyBorder="1" applyAlignment="1">
      <alignment horizontal="center" vertical="center" wrapText="1"/>
    </xf>
    <xf numFmtId="3" fontId="3" fillId="11" borderId="6" xfId="0" applyNumberFormat="1" applyFont="1" applyFill="1" applyBorder="1" applyAlignment="1">
      <alignment horizontal="center" vertical="center" wrapText="1"/>
    </xf>
    <xf numFmtId="4" fontId="3" fillId="11" borderId="6" xfId="0" applyNumberFormat="1" applyFont="1" applyFill="1" applyBorder="1" applyAlignment="1">
      <alignment horizontal="center" vertical="center" wrapText="1"/>
    </xf>
    <xf numFmtId="0" fontId="3" fillId="2" borderId="4" xfId="0" applyFont="1" applyFill="1" applyBorder="1" applyAlignment="1">
      <alignment horizontal="justify" vertical="center" wrapText="1"/>
    </xf>
    <xf numFmtId="170" fontId="9" fillId="11" borderId="10" xfId="0" applyNumberFormat="1" applyFont="1" applyFill="1" applyBorder="1" applyAlignment="1">
      <alignment horizontal="center" vertical="center" wrapText="1"/>
    </xf>
    <xf numFmtId="170" fontId="15" fillId="11" borderId="4" xfId="0" applyNumberFormat="1" applyFont="1" applyFill="1" applyBorder="1" applyAlignment="1">
      <alignment horizontal="center" vertical="center" wrapText="1"/>
    </xf>
    <xf numFmtId="170" fontId="15" fillId="11" borderId="6" xfId="0" applyNumberFormat="1" applyFont="1" applyFill="1" applyBorder="1" applyAlignment="1">
      <alignment horizontal="center" vertical="center" wrapText="1"/>
    </xf>
    <xf numFmtId="14" fontId="9" fillId="11" borderId="6" xfId="0" applyNumberFormat="1" applyFont="1" applyFill="1" applyBorder="1" applyAlignment="1">
      <alignment horizontal="center" vertical="center" wrapText="1"/>
    </xf>
    <xf numFmtId="9" fontId="9" fillId="0" borderId="4" xfId="0" applyNumberFormat="1" applyFont="1" applyFill="1" applyBorder="1" applyAlignment="1" applyProtection="1">
      <alignment horizontal="center" vertical="center" wrapText="1"/>
      <protection locked="0"/>
    </xf>
    <xf numFmtId="49" fontId="3" fillId="11" borderId="6" xfId="0" applyNumberFormat="1" applyFont="1" applyFill="1" applyBorder="1" applyAlignment="1">
      <alignment horizontal="center" vertical="center" wrapText="1"/>
    </xf>
    <xf numFmtId="0" fontId="29" fillId="0" borderId="4" xfId="6"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9" fontId="3" fillId="2" borderId="4" xfId="0" applyNumberFormat="1" applyFont="1" applyFill="1" applyBorder="1" applyAlignment="1">
      <alignment horizontal="center" vertical="center" wrapText="1"/>
    </xf>
    <xf numFmtId="0" fontId="6" fillId="22" borderId="1" xfId="0" applyFont="1" applyFill="1" applyBorder="1" applyAlignment="1">
      <alignment vertical="center"/>
    </xf>
    <xf numFmtId="0" fontId="6" fillId="22" borderId="2" xfId="0" applyFont="1" applyFill="1" applyBorder="1" applyAlignment="1">
      <alignment vertical="center"/>
    </xf>
    <xf numFmtId="0" fontId="6" fillId="22" borderId="3" xfId="0" applyFont="1" applyFill="1" applyBorder="1" applyAlignment="1">
      <alignment vertical="center"/>
    </xf>
    <xf numFmtId="0" fontId="6" fillId="23" borderId="4" xfId="0" applyFont="1" applyFill="1" applyBorder="1" applyAlignment="1">
      <alignment vertical="center"/>
    </xf>
    <xf numFmtId="0" fontId="15" fillId="4" borderId="0" xfId="0" applyFont="1" applyFill="1" applyAlignment="1">
      <alignment horizontal="justify" vertical="center"/>
    </xf>
    <xf numFmtId="0" fontId="6" fillId="4" borderId="8" xfId="0" applyFont="1" applyFill="1" applyBorder="1" applyAlignment="1">
      <alignment vertical="center"/>
    </xf>
    <xf numFmtId="0" fontId="6" fillId="4" borderId="8" xfId="0" applyFont="1" applyFill="1" applyBorder="1" applyAlignment="1">
      <alignment horizontal="left" vertical="center"/>
    </xf>
    <xf numFmtId="0" fontId="6" fillId="24" borderId="4" xfId="0" applyFont="1" applyFill="1" applyBorder="1" applyAlignment="1">
      <alignment horizontal="center" vertical="center" wrapText="1"/>
    </xf>
    <xf numFmtId="181" fontId="3" fillId="11" borderId="4" xfId="0" applyNumberFormat="1" applyFont="1" applyFill="1" applyBorder="1" applyAlignment="1">
      <alignment horizontal="center" vertical="center" wrapText="1"/>
    </xf>
    <xf numFmtId="181" fontId="3" fillId="11" borderId="6"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181" fontId="3" fillId="11" borderId="7" xfId="0" applyNumberFormat="1" applyFont="1" applyFill="1" applyBorder="1" applyAlignment="1">
      <alignment horizontal="center" vertical="center" wrapText="1"/>
    </xf>
    <xf numFmtId="181" fontId="3" fillId="11" borderId="8" xfId="0" applyNumberFormat="1" applyFont="1" applyFill="1" applyBorder="1" applyAlignment="1">
      <alignment horizontal="center" vertical="center" wrapText="1"/>
    </xf>
    <xf numFmtId="0" fontId="16" fillId="4" borderId="4" xfId="0" applyFont="1" applyFill="1" applyBorder="1" applyAlignment="1">
      <alignment horizontal="justify" vertical="center" wrapText="1"/>
    </xf>
    <xf numFmtId="0" fontId="39" fillId="4" borderId="4" xfId="0" applyFont="1" applyFill="1" applyBorder="1" applyAlignment="1">
      <alignment vertical="center" wrapText="1"/>
    </xf>
    <xf numFmtId="164" fontId="39" fillId="4" borderId="4" xfId="0" applyNumberFormat="1" applyFont="1" applyFill="1" applyBorder="1" applyAlignment="1">
      <alignment horizontal="center" vertical="center" wrapText="1" shrinkToFit="1"/>
    </xf>
    <xf numFmtId="181" fontId="3" fillId="4" borderId="4"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0" fontId="9" fillId="2" borderId="4" xfId="19" applyFont="1" applyFill="1" applyBorder="1" applyAlignment="1">
      <alignment horizontal="justify" vertical="center" wrapText="1"/>
    </xf>
    <xf numFmtId="0" fontId="9" fillId="2" borderId="4" xfId="19" applyFont="1" applyFill="1" applyBorder="1" applyAlignment="1">
      <alignment horizontal="center" vertical="center" wrapText="1"/>
    </xf>
    <xf numFmtId="0" fontId="9" fillId="11" borderId="4" xfId="19" applyFont="1" applyFill="1" applyBorder="1" applyAlignment="1">
      <alignment horizontal="center" vertical="center" wrapText="1"/>
    </xf>
    <xf numFmtId="14" fontId="9" fillId="11" borderId="4" xfId="19" applyNumberFormat="1" applyFont="1" applyFill="1" applyBorder="1" applyAlignment="1">
      <alignment horizontal="center" vertical="center" wrapText="1"/>
    </xf>
    <xf numFmtId="1" fontId="9" fillId="11" borderId="4" xfId="19" applyNumberFormat="1" applyFont="1" applyFill="1" applyBorder="1" applyAlignment="1">
      <alignment horizontal="center" vertical="center" wrapText="1"/>
    </xf>
    <xf numFmtId="181" fontId="9" fillId="11" borderId="4" xfId="19" applyNumberFormat="1" applyFont="1" applyFill="1" applyBorder="1" applyAlignment="1">
      <alignment horizontal="center" vertical="center" wrapText="1"/>
    </xf>
    <xf numFmtId="3" fontId="9" fillId="11" borderId="4" xfId="19" applyNumberFormat="1" applyFont="1" applyFill="1" applyBorder="1" applyAlignment="1">
      <alignment horizontal="center" vertical="center" wrapText="1"/>
    </xf>
    <xf numFmtId="3" fontId="16" fillId="11" borderId="4" xfId="0" applyNumberFormat="1" applyFont="1" applyFill="1" applyBorder="1" applyAlignment="1">
      <alignment horizontal="center" vertical="center" wrapText="1"/>
    </xf>
    <xf numFmtId="9" fontId="9" fillId="2" borderId="4" xfId="19" applyNumberFormat="1" applyFont="1" applyFill="1" applyBorder="1" applyAlignment="1">
      <alignment horizontal="center" vertical="center" wrapText="1"/>
    </xf>
    <xf numFmtId="9" fontId="9" fillId="11" borderId="4" xfId="19" applyNumberFormat="1" applyFont="1" applyFill="1" applyBorder="1" applyAlignment="1">
      <alignment horizontal="center" vertical="center" wrapText="1"/>
    </xf>
    <xf numFmtId="181" fontId="16" fillId="11" borderId="4" xfId="0" applyNumberFormat="1" applyFont="1" applyFill="1" applyBorder="1" applyAlignment="1">
      <alignment horizontal="center" vertical="center" wrapText="1"/>
    </xf>
    <xf numFmtId="0" fontId="9" fillId="0" borderId="4" xfId="19" applyFont="1" applyFill="1" applyBorder="1" applyAlignment="1">
      <alignment horizontal="justify" vertical="center" wrapText="1"/>
    </xf>
    <xf numFmtId="0" fontId="9" fillId="2" borderId="0" xfId="0" applyFont="1" applyFill="1" applyBorder="1" applyAlignment="1">
      <alignment horizontal="justify" vertical="center"/>
    </xf>
    <xf numFmtId="0" fontId="6" fillId="21" borderId="3" xfId="0" applyFont="1" applyFill="1" applyBorder="1" applyAlignment="1">
      <alignment horizontal="left" vertical="center"/>
    </xf>
    <xf numFmtId="0" fontId="6" fillId="21" borderId="1" xfId="0" applyFont="1" applyFill="1" applyBorder="1" applyAlignment="1">
      <alignment horizontal="left" vertical="center"/>
    </xf>
    <xf numFmtId="0" fontId="6" fillId="21" borderId="2" xfId="0" applyFont="1" applyFill="1" applyBorder="1" applyAlignment="1">
      <alignment horizontal="left" vertical="center"/>
    </xf>
    <xf numFmtId="0" fontId="58" fillId="0" borderId="0" xfId="6" applyFont="1" applyFill="1" applyBorder="1" applyAlignment="1">
      <alignment vertical="center"/>
    </xf>
    <xf numFmtId="0" fontId="58" fillId="0" borderId="0" xfId="6" applyFont="1" applyFill="1" applyBorder="1" applyAlignment="1">
      <alignment horizontal="center" vertical="center"/>
    </xf>
    <xf numFmtId="0" fontId="58" fillId="0" borderId="0" xfId="6" applyFont="1" applyFill="1" applyBorder="1" applyAlignment="1">
      <alignment vertical="center" wrapText="1"/>
    </xf>
    <xf numFmtId="0" fontId="58" fillId="0" borderId="0" xfId="6" applyFont="1" applyFill="1" applyBorder="1" applyAlignment="1">
      <alignment horizontal="center" vertical="center" wrapText="1"/>
    </xf>
    <xf numFmtId="0" fontId="45" fillId="0" borderId="0" xfId="0" applyFont="1" applyFill="1" applyBorder="1" applyAlignment="1">
      <alignment horizontal="justify" vertical="center"/>
    </xf>
    <xf numFmtId="0" fontId="6" fillId="25" borderId="1" xfId="0" applyFont="1" applyFill="1" applyBorder="1" applyAlignment="1">
      <alignment horizontal="left" vertical="center"/>
    </xf>
    <xf numFmtId="0" fontId="6" fillId="25" borderId="2" xfId="0" applyFont="1" applyFill="1" applyBorder="1" applyAlignment="1">
      <alignment horizontal="left" vertical="center"/>
    </xf>
    <xf numFmtId="0" fontId="6" fillId="25" borderId="2" xfId="0" applyFont="1" applyFill="1" applyBorder="1" applyAlignment="1">
      <alignment horizontal="center" vertical="center"/>
    </xf>
    <xf numFmtId="1" fontId="6" fillId="25" borderId="2" xfId="0" applyNumberFormat="1" applyFont="1" applyFill="1" applyBorder="1" applyAlignment="1">
      <alignment horizontal="center" vertical="center"/>
    </xf>
    <xf numFmtId="0" fontId="6" fillId="25" borderId="3" xfId="0" applyFont="1" applyFill="1" applyBorder="1" applyAlignment="1">
      <alignment horizontal="center" vertical="center"/>
    </xf>
    <xf numFmtId="0" fontId="6" fillId="25" borderId="3" xfId="0" applyFont="1" applyFill="1" applyBorder="1" applyAlignment="1">
      <alignment horizontal="left" vertical="center"/>
    </xf>
    <xf numFmtId="0" fontId="6" fillId="26" borderId="4" xfId="0" applyNumberFormat="1" applyFont="1" applyFill="1" applyBorder="1" applyAlignment="1" applyProtection="1">
      <alignment horizontal="center" vertical="center" wrapText="1"/>
      <protection locked="0"/>
    </xf>
    <xf numFmtId="0" fontId="6" fillId="26" borderId="4" xfId="0" applyFont="1" applyFill="1" applyBorder="1" applyAlignment="1">
      <alignment horizontal="center" vertical="center" wrapText="1"/>
    </xf>
    <xf numFmtId="1" fontId="6" fillId="26" borderId="4" xfId="0" applyNumberFormat="1" applyFont="1" applyFill="1" applyBorder="1" applyAlignment="1">
      <alignment horizontal="center" vertical="center" wrapText="1"/>
    </xf>
    <xf numFmtId="168" fontId="6" fillId="26" borderId="4" xfId="0" applyNumberFormat="1" applyFont="1" applyFill="1" applyBorder="1" applyAlignment="1">
      <alignment horizontal="center" vertical="center" wrapText="1"/>
    </xf>
    <xf numFmtId="49" fontId="15" fillId="11" borderId="4" xfId="0" applyNumberFormat="1" applyFont="1" applyFill="1" applyBorder="1" applyAlignment="1" applyProtection="1">
      <alignment horizontal="center" vertical="center" wrapText="1"/>
      <protection locked="0"/>
    </xf>
    <xf numFmtId="170" fontId="9" fillId="11" borderId="4" xfId="0" applyNumberFormat="1" applyFont="1" applyFill="1" applyBorder="1" applyAlignment="1" applyProtection="1">
      <alignment horizontal="center" vertical="center" wrapText="1"/>
      <protection locked="0"/>
    </xf>
    <xf numFmtId="3" fontId="9" fillId="2" borderId="4" xfId="0" applyNumberFormat="1" applyFont="1" applyFill="1" applyBorder="1" applyAlignment="1" applyProtection="1">
      <alignment horizontal="justify" vertical="center" wrapText="1"/>
      <protection locked="0"/>
    </xf>
    <xf numFmtId="0" fontId="9" fillId="11" borderId="6" xfId="0" applyNumberFormat="1" applyFont="1" applyFill="1" applyBorder="1" applyAlignment="1" applyProtection="1">
      <alignment horizontal="center" vertical="center" wrapText="1"/>
      <protection locked="0"/>
    </xf>
    <xf numFmtId="1" fontId="9" fillId="11" borderId="6" xfId="0" applyNumberFormat="1" applyFont="1" applyFill="1" applyBorder="1" applyAlignment="1" applyProtection="1">
      <alignment horizontal="center" vertical="center" wrapText="1"/>
      <protection locked="0"/>
    </xf>
    <xf numFmtId="170" fontId="9" fillId="11" borderId="6" xfId="0" applyNumberFormat="1" applyFont="1" applyFill="1" applyBorder="1" applyAlignment="1" applyProtection="1">
      <alignment horizontal="center" vertical="center" wrapText="1"/>
      <protection locked="0"/>
    </xf>
    <xf numFmtId="1" fontId="9" fillId="11" borderId="8" xfId="0" applyNumberFormat="1" applyFont="1" applyFill="1" applyBorder="1" applyAlignment="1" applyProtection="1">
      <alignment vertical="center" wrapText="1"/>
      <protection locked="0"/>
    </xf>
    <xf numFmtId="0" fontId="9" fillId="25" borderId="4" xfId="0" applyNumberFormat="1" applyFont="1" applyFill="1" applyBorder="1" applyAlignment="1" applyProtection="1">
      <alignment horizontal="center" vertical="center" wrapText="1"/>
      <protection locked="0"/>
    </xf>
    <xf numFmtId="164" fontId="9" fillId="25" borderId="4" xfId="0" applyNumberFormat="1" applyFont="1" applyFill="1" applyBorder="1" applyAlignment="1" applyProtection="1">
      <alignment horizontal="center" vertical="center" wrapText="1"/>
      <protection locked="0"/>
    </xf>
    <xf numFmtId="0" fontId="9" fillId="25" borderId="4" xfId="0" applyNumberFormat="1" applyFont="1" applyFill="1" applyBorder="1" applyAlignment="1" applyProtection="1">
      <alignment horizontal="justify" vertical="center" wrapText="1"/>
      <protection locked="0"/>
    </xf>
    <xf numFmtId="0" fontId="9" fillId="25" borderId="4" xfId="0" applyNumberFormat="1" applyFont="1" applyFill="1" applyBorder="1" applyAlignment="1" applyProtection="1">
      <alignment horizontal="left" vertical="center" wrapText="1"/>
      <protection locked="0"/>
    </xf>
    <xf numFmtId="1" fontId="9" fillId="25" borderId="4" xfId="0" applyNumberFormat="1" applyFont="1" applyFill="1" applyBorder="1" applyAlignment="1" applyProtection="1">
      <alignment horizontal="center" vertical="center" wrapText="1"/>
      <protection locked="0"/>
    </xf>
    <xf numFmtId="170" fontId="9" fillId="25" borderId="4" xfId="0" applyNumberFormat="1" applyFont="1" applyFill="1" applyBorder="1" applyAlignment="1" applyProtection="1">
      <alignment horizontal="center" vertical="center" wrapText="1"/>
      <protection locked="0"/>
    </xf>
    <xf numFmtId="0" fontId="9" fillId="0" borderId="4" xfId="0" applyFont="1" applyFill="1" applyBorder="1" applyAlignment="1">
      <alignment horizontal="left" vertical="center" wrapText="1"/>
    </xf>
    <xf numFmtId="0" fontId="6" fillId="4" borderId="4" xfId="0" applyNumberFormat="1" applyFont="1" applyFill="1" applyBorder="1" applyAlignment="1" applyProtection="1">
      <alignment horizontal="center" vertical="center" wrapText="1"/>
      <protection locked="0"/>
    </xf>
    <xf numFmtId="0" fontId="9" fillId="13" borderId="10" xfId="0" applyFont="1" applyFill="1" applyBorder="1" applyAlignment="1">
      <alignment horizontal="justify" vertical="center" wrapText="1"/>
    </xf>
    <xf numFmtId="0" fontId="9" fillId="13" borderId="14" xfId="0" applyFont="1" applyFill="1" applyBorder="1" applyAlignment="1">
      <alignment horizontal="justify" vertical="center" wrapText="1"/>
    </xf>
    <xf numFmtId="0" fontId="9" fillId="11" borderId="6"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0" borderId="4" xfId="0" applyFont="1" applyFill="1" applyBorder="1" applyAlignment="1">
      <alignment horizontal="left" vertical="center" wrapText="1"/>
    </xf>
    <xf numFmtId="0" fontId="9" fillId="0" borderId="4" xfId="0" applyNumberFormat="1" applyFont="1" applyFill="1" applyBorder="1" applyAlignment="1" applyProtection="1">
      <alignment horizontal="justify" vertical="center" wrapText="1"/>
      <protection locked="0"/>
    </xf>
    <xf numFmtId="3" fontId="9" fillId="2" borderId="4" xfId="0" applyNumberFormat="1" applyFont="1" applyFill="1" applyBorder="1" applyAlignment="1" applyProtection="1">
      <alignment horizontal="justify" vertical="center" wrapText="1"/>
      <protection locked="0"/>
    </xf>
    <xf numFmtId="0" fontId="9" fillId="2" borderId="4" xfId="0" applyNumberFormat="1" applyFont="1" applyFill="1" applyBorder="1" applyAlignment="1" applyProtection="1">
      <alignment horizontal="justify" vertical="center" wrapText="1"/>
      <protection locked="0"/>
    </xf>
    <xf numFmtId="3" fontId="9" fillId="2" borderId="4"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center" vertical="center" wrapText="1"/>
      <protection locked="0"/>
    </xf>
    <xf numFmtId="0" fontId="9" fillId="11" borderId="6" xfId="0" applyNumberFormat="1" applyFont="1" applyFill="1" applyBorder="1" applyAlignment="1" applyProtection="1">
      <alignment horizontal="center" vertical="center" wrapText="1"/>
      <protection locked="0"/>
    </xf>
    <xf numFmtId="0" fontId="9" fillId="11" borderId="7" xfId="0" applyNumberFormat="1" applyFont="1" applyFill="1" applyBorder="1" applyAlignment="1" applyProtection="1">
      <alignment horizontal="center" vertical="center" wrapText="1"/>
      <protection locked="0"/>
    </xf>
    <xf numFmtId="0" fontId="9" fillId="11" borderId="8" xfId="0" applyNumberFormat="1" applyFont="1" applyFill="1" applyBorder="1" applyAlignment="1" applyProtection="1">
      <alignment horizontal="center" vertical="center" wrapText="1"/>
      <protection locked="0"/>
    </xf>
    <xf numFmtId="1" fontId="9" fillId="11" borderId="6" xfId="0" applyNumberFormat="1" applyFont="1" applyFill="1" applyBorder="1" applyAlignment="1" applyProtection="1">
      <alignment horizontal="center" vertical="center" wrapText="1"/>
      <protection locked="0"/>
    </xf>
    <xf numFmtId="1" fontId="9" fillId="11" borderId="8" xfId="0" applyNumberFormat="1" applyFont="1" applyFill="1" applyBorder="1" applyAlignment="1" applyProtection="1">
      <alignment horizontal="center" vertical="center" wrapText="1"/>
      <protection locked="0"/>
    </xf>
    <xf numFmtId="170" fontId="9" fillId="11" borderId="6" xfId="0" applyNumberFormat="1" applyFont="1" applyFill="1" applyBorder="1" applyAlignment="1" applyProtection="1">
      <alignment horizontal="center" vertical="center" wrapText="1"/>
      <protection locked="0"/>
    </xf>
    <xf numFmtId="170" fontId="9" fillId="11" borderId="7" xfId="0" applyNumberFormat="1" applyFont="1" applyFill="1" applyBorder="1" applyAlignment="1" applyProtection="1">
      <alignment horizontal="center" vertical="center" wrapText="1"/>
      <protection locked="0"/>
    </xf>
    <xf numFmtId="170" fontId="9" fillId="11" borderId="8" xfId="0" applyNumberFormat="1" applyFont="1" applyFill="1" applyBorder="1" applyAlignment="1" applyProtection="1">
      <alignment horizontal="center" vertical="center" wrapText="1"/>
      <protection locked="0"/>
    </xf>
    <xf numFmtId="49" fontId="15" fillId="11" borderId="6" xfId="0" applyNumberFormat="1" applyFont="1" applyFill="1" applyBorder="1" applyAlignment="1" applyProtection="1">
      <alignment horizontal="center" vertical="center" wrapText="1"/>
      <protection locked="0"/>
    </xf>
    <xf numFmtId="49" fontId="15" fillId="11" borderId="7" xfId="0" applyNumberFormat="1" applyFont="1" applyFill="1" applyBorder="1" applyAlignment="1" applyProtection="1">
      <alignment horizontal="center" vertical="center" wrapText="1"/>
      <protection locked="0"/>
    </xf>
    <xf numFmtId="49" fontId="15" fillId="11" borderId="8" xfId="0" applyNumberFormat="1" applyFont="1" applyFill="1" applyBorder="1" applyAlignment="1" applyProtection="1">
      <alignment horizontal="center" vertical="center" wrapText="1"/>
      <protection locked="0"/>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6" fillId="21" borderId="1" xfId="0" applyFont="1" applyFill="1" applyBorder="1" applyAlignment="1">
      <alignment horizontal="left" vertical="center"/>
    </xf>
    <xf numFmtId="0" fontId="6" fillId="21" borderId="2" xfId="0" applyFont="1" applyFill="1" applyBorder="1" applyAlignment="1">
      <alignment horizontal="left" vertical="center"/>
    </xf>
    <xf numFmtId="0" fontId="6" fillId="25" borderId="1" xfId="0" applyFont="1" applyFill="1" applyBorder="1" applyAlignment="1">
      <alignment horizontal="left" vertical="center"/>
    </xf>
    <xf numFmtId="0" fontId="6" fillId="25" borderId="2" xfId="0" applyFont="1" applyFill="1" applyBorder="1" applyAlignment="1">
      <alignment horizontal="left" vertical="center"/>
    </xf>
    <xf numFmtId="0" fontId="6" fillId="25" borderId="3" xfId="0" applyFont="1" applyFill="1" applyBorder="1" applyAlignment="1">
      <alignment horizontal="left" vertical="center"/>
    </xf>
    <xf numFmtId="0" fontId="6" fillId="25" borderId="1" xfId="0" applyFont="1" applyFill="1" applyBorder="1" applyAlignment="1">
      <alignment horizontal="left" vertical="center" wrapText="1"/>
    </xf>
    <xf numFmtId="0" fontId="6" fillId="25" borderId="2" xfId="0" applyFont="1" applyFill="1" applyBorder="1" applyAlignment="1">
      <alignment horizontal="left" vertical="center" wrapText="1"/>
    </xf>
    <xf numFmtId="0" fontId="6" fillId="0" borderId="4" xfId="0" applyFont="1" applyFill="1" applyBorder="1" applyAlignment="1">
      <alignment horizontal="center" vertical="center" textRotation="90" wrapText="1"/>
    </xf>
    <xf numFmtId="164" fontId="6" fillId="0" borderId="6"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0" fontId="6" fillId="12" borderId="4" xfId="0" applyNumberFormat="1" applyFont="1" applyFill="1" applyBorder="1" applyAlignment="1" applyProtection="1">
      <alignment horizontal="center" vertical="center" wrapText="1"/>
      <protection locked="0"/>
    </xf>
    <xf numFmtId="0" fontId="39" fillId="2" borderId="4" xfId="0" applyFont="1" applyFill="1" applyBorder="1" applyAlignment="1">
      <alignment horizontal="center" vertical="center" wrapText="1"/>
    </xf>
    <xf numFmtId="164" fontId="39" fillId="2" borderId="4" xfId="0" applyNumberFormat="1" applyFont="1" applyFill="1" applyBorder="1" applyAlignment="1">
      <alignment horizontal="center" vertical="center" wrapText="1" shrinkToFit="1"/>
    </xf>
    <xf numFmtId="0" fontId="16" fillId="2" borderId="7" xfId="0" applyFont="1" applyFill="1" applyBorder="1" applyAlignment="1">
      <alignment horizontal="justify" vertical="center" wrapText="1"/>
    </xf>
    <xf numFmtId="0" fontId="16" fillId="2" borderId="8"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2" borderId="6" xfId="0" applyFont="1" applyFill="1" applyBorder="1" applyAlignment="1">
      <alignment horizontal="justify" vertical="center" wrapText="1"/>
    </xf>
    <xf numFmtId="0" fontId="9" fillId="2" borderId="8"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3" fillId="0" borderId="4" xfId="0" applyFont="1" applyFill="1" applyBorder="1" applyAlignment="1">
      <alignment horizontal="justify" vertical="center" wrapText="1"/>
    </xf>
    <xf numFmtId="9" fontId="3" fillId="0" borderId="4" xfId="0" applyNumberFormat="1" applyFont="1" applyFill="1" applyBorder="1" applyAlignment="1">
      <alignment horizontal="center" vertical="center" wrapText="1"/>
    </xf>
    <xf numFmtId="0" fontId="16" fillId="0" borderId="4" xfId="0" applyFont="1" applyBorder="1" applyAlignment="1">
      <alignment horizontal="justify" vertical="center" wrapText="1"/>
    </xf>
    <xf numFmtId="0" fontId="9" fillId="2" borderId="4" xfId="19" applyFont="1" applyFill="1" applyBorder="1" applyAlignment="1">
      <alignment horizontal="justify" vertical="center" wrapText="1"/>
    </xf>
    <xf numFmtId="0" fontId="6" fillId="22" borderId="1" xfId="0" applyFont="1" applyFill="1" applyBorder="1" applyAlignment="1">
      <alignment horizontal="left" vertical="center"/>
    </xf>
    <xf numFmtId="0" fontId="6" fillId="22" borderId="2" xfId="0" applyFont="1" applyFill="1" applyBorder="1" applyAlignment="1">
      <alignment horizontal="left" vertical="center"/>
    </xf>
    <xf numFmtId="0" fontId="6" fillId="23" borderId="1" xfId="0" applyFont="1" applyFill="1" applyBorder="1" applyAlignment="1">
      <alignment horizontal="left" vertical="center"/>
    </xf>
    <xf numFmtId="0" fontId="6" fillId="23" borderId="2" xfId="0" applyFont="1" applyFill="1" applyBorder="1" applyAlignment="1">
      <alignment horizontal="left" vertical="center"/>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39" fillId="2" borderId="4" xfId="0" applyFont="1" applyFill="1" applyBorder="1" applyAlignment="1">
      <alignment horizontal="center" vertical="center" textRotation="90" wrapText="1"/>
    </xf>
    <xf numFmtId="164" fontId="39" fillId="2" borderId="6" xfId="0" applyNumberFormat="1" applyFont="1" applyFill="1" applyBorder="1" applyAlignment="1">
      <alignment horizontal="center" vertical="center" wrapText="1" shrinkToFit="1"/>
    </xf>
    <xf numFmtId="164" fontId="39" fillId="2" borderId="7" xfId="0" applyNumberFormat="1" applyFont="1" applyFill="1" applyBorder="1" applyAlignment="1">
      <alignment horizontal="center" vertical="center" wrapText="1" shrinkToFit="1"/>
    </xf>
    <xf numFmtId="164" fontId="39" fillId="2" borderId="8" xfId="0" applyNumberFormat="1" applyFont="1" applyFill="1" applyBorder="1" applyAlignment="1">
      <alignment horizontal="center" vertical="center" wrapText="1" shrinkToFit="1"/>
    </xf>
    <xf numFmtId="0" fontId="16" fillId="2" borderId="6" xfId="0" applyFont="1" applyFill="1" applyBorder="1" applyAlignment="1">
      <alignment horizontal="justify" vertical="center" wrapText="1"/>
    </xf>
    <xf numFmtId="0" fontId="3" fillId="2" borderId="4" xfId="0" applyFont="1" applyFill="1" applyBorder="1" applyAlignment="1">
      <alignment horizontal="justify" vertical="center" wrapText="1"/>
    </xf>
    <xf numFmtId="9" fontId="3" fillId="0" borderId="4" xfId="10" applyFont="1" applyFill="1" applyBorder="1" applyAlignment="1">
      <alignment horizontal="center" vertical="center" wrapText="1"/>
    </xf>
    <xf numFmtId="0" fontId="9" fillId="2" borderId="4" xfId="0" applyFont="1" applyFill="1" applyBorder="1" applyAlignment="1">
      <alignment horizontal="justify" vertical="center" wrapText="1"/>
    </xf>
    <xf numFmtId="0" fontId="9" fillId="13" borderId="4" xfId="0" applyFont="1" applyFill="1" applyBorder="1" applyAlignment="1">
      <alignment horizontal="justify" vertical="center" wrapText="1"/>
    </xf>
    <xf numFmtId="1" fontId="9" fillId="0" borderId="4" xfId="0" applyNumberFormat="1" applyFont="1" applyFill="1" applyBorder="1" applyAlignment="1">
      <alignment horizontal="center" vertical="center" wrapText="1"/>
    </xf>
    <xf numFmtId="9" fontId="9" fillId="0" borderId="4" xfId="0" applyNumberFormat="1" applyFont="1" applyFill="1" applyBorder="1" applyAlignment="1">
      <alignment horizontal="justify" vertical="center" wrapText="1"/>
    </xf>
    <xf numFmtId="9" fontId="9" fillId="0" borderId="4"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164" fontId="27" fillId="0" borderId="4" xfId="0" applyNumberFormat="1" applyFont="1" applyFill="1" applyBorder="1" applyAlignment="1">
      <alignment horizontal="center" vertical="center" wrapText="1" shrinkToFi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9" fontId="3" fillId="2" borderId="4" xfId="0" applyNumberFormat="1" applyFont="1" applyFill="1" applyBorder="1" applyAlignment="1">
      <alignment horizontal="center" vertical="center" wrapText="1"/>
    </xf>
    <xf numFmtId="0" fontId="27" fillId="0" borderId="4" xfId="0" applyFont="1" applyFill="1" applyBorder="1" applyAlignment="1">
      <alignment horizontal="center" vertical="center" textRotation="90" wrapText="1"/>
    </xf>
    <xf numFmtId="164" fontId="27" fillId="0" borderId="6" xfId="0" applyNumberFormat="1" applyFont="1" applyFill="1" applyBorder="1" applyAlignment="1">
      <alignment horizontal="center" vertical="center" wrapText="1"/>
    </xf>
    <xf numFmtId="164" fontId="27" fillId="0" borderId="7" xfId="0" applyNumberFormat="1" applyFont="1" applyFill="1" applyBorder="1" applyAlignment="1">
      <alignment horizontal="center" vertical="center" wrapText="1"/>
    </xf>
    <xf numFmtId="164" fontId="27" fillId="0" borderId="8"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9" fillId="0" borderId="4"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6" fillId="0" borderId="6" xfId="0" applyFont="1" applyFill="1" applyBorder="1" applyAlignment="1">
      <alignment horizontal="center" vertical="center" textRotation="90" wrapText="1"/>
    </xf>
    <xf numFmtId="0" fontId="6" fillId="0" borderId="7" xfId="0" applyFont="1" applyFill="1" applyBorder="1" applyAlignment="1">
      <alignment horizontal="center" vertical="center" textRotation="90"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6" fillId="12" borderId="4" xfId="0" applyFont="1" applyFill="1" applyBorder="1" applyAlignment="1">
      <alignment vertical="center"/>
    </xf>
    <xf numFmtId="0" fontId="6" fillId="12" borderId="4" xfId="0" applyFont="1" applyFill="1" applyBorder="1" applyAlignment="1">
      <alignment horizontal="left" vertical="center"/>
    </xf>
    <xf numFmtId="0" fontId="6" fillId="17" borderId="4" xfId="0" applyFont="1" applyFill="1" applyBorder="1" applyAlignment="1">
      <alignment vertical="center"/>
    </xf>
    <xf numFmtId="0" fontId="6" fillId="18" borderId="4" xfId="0" applyFont="1" applyFill="1" applyBorder="1" applyAlignment="1">
      <alignment horizontal="left" vertical="center"/>
    </xf>
    <xf numFmtId="3" fontId="3" fillId="11" borderId="6" xfId="0" applyNumberFormat="1" applyFont="1" applyFill="1" applyBorder="1" applyAlignment="1">
      <alignment horizontal="center" vertical="center" wrapText="1"/>
    </xf>
    <xf numFmtId="3" fontId="3" fillId="11" borderId="8" xfId="0" applyNumberFormat="1" applyFont="1" applyFill="1" applyBorder="1" applyAlignment="1">
      <alignment horizontal="center" vertical="center" wrapText="1"/>
    </xf>
    <xf numFmtId="0" fontId="0" fillId="0" borderId="13" xfId="0" applyBorder="1" applyAlignment="1">
      <alignment horizontal="center" vertical="center"/>
    </xf>
    <xf numFmtId="0" fontId="9" fillId="0" borderId="6" xfId="0" applyNumberFormat="1" applyFont="1" applyFill="1" applyBorder="1" applyAlignment="1" applyProtection="1">
      <alignment horizontal="justify" vertical="center" wrapText="1"/>
      <protection locked="0"/>
    </xf>
    <xf numFmtId="0" fontId="9" fillId="0" borderId="7" xfId="0" applyNumberFormat="1" applyFont="1" applyFill="1" applyBorder="1" applyAlignment="1" applyProtection="1">
      <alignment horizontal="justify" vertical="center" wrapText="1"/>
      <protection locked="0"/>
    </xf>
    <xf numFmtId="164" fontId="6" fillId="0" borderId="4" xfId="0" applyNumberFormat="1" applyFont="1" applyFill="1" applyBorder="1" applyAlignment="1" applyProtection="1">
      <alignment horizontal="center" vertical="center" wrapText="1"/>
      <protection locked="0"/>
    </xf>
    <xf numFmtId="0" fontId="3" fillId="11" borderId="7"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3" fontId="9" fillId="11" borderId="6" xfId="0" applyNumberFormat="1" applyFont="1" applyFill="1" applyBorder="1" applyAlignment="1">
      <alignment horizontal="center" vertical="center" wrapText="1"/>
    </xf>
    <xf numFmtId="3" fontId="9" fillId="11" borderId="8" xfId="0" applyNumberFormat="1" applyFont="1" applyFill="1" applyBorder="1" applyAlignment="1">
      <alignment horizontal="center" vertical="center" wrapText="1"/>
    </xf>
    <xf numFmtId="49" fontId="9" fillId="11" borderId="6" xfId="0" applyNumberFormat="1" applyFont="1" applyFill="1" applyBorder="1" applyAlignment="1">
      <alignment horizontal="center" vertical="center" wrapText="1"/>
    </xf>
    <xf numFmtId="49" fontId="9" fillId="11" borderId="8" xfId="0" applyNumberFormat="1" applyFont="1" applyFill="1" applyBorder="1" applyAlignment="1">
      <alignment horizontal="center" vertical="center" wrapText="1"/>
    </xf>
    <xf numFmtId="14" fontId="9" fillId="11" borderId="6" xfId="0" applyNumberFormat="1" applyFont="1" applyFill="1" applyBorder="1" applyAlignment="1">
      <alignment horizontal="center" vertical="center" wrapText="1"/>
    </xf>
    <xf numFmtId="14" fontId="9" fillId="11" borderId="8" xfId="0" applyNumberFormat="1" applyFont="1" applyFill="1" applyBorder="1" applyAlignment="1">
      <alignment horizontal="center" vertical="center" wrapText="1"/>
    </xf>
    <xf numFmtId="1" fontId="9" fillId="11" borderId="6" xfId="0" applyNumberFormat="1" applyFont="1" applyFill="1" applyBorder="1" applyAlignment="1">
      <alignment horizontal="center" vertical="center" wrapText="1"/>
    </xf>
    <xf numFmtId="1" fontId="9" fillId="11" borderId="8" xfId="0" applyNumberFormat="1" applyFont="1" applyFill="1" applyBorder="1" applyAlignment="1">
      <alignment horizontal="center" vertical="center" wrapText="1"/>
    </xf>
    <xf numFmtId="170" fontId="9" fillId="11" borderId="6" xfId="0" applyNumberFormat="1" applyFont="1" applyFill="1" applyBorder="1" applyAlignment="1">
      <alignment horizontal="center" vertical="center" wrapText="1"/>
    </xf>
    <xf numFmtId="170" fontId="9" fillId="11" borderId="8"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0" fontId="6" fillId="12" borderId="1" xfId="0" applyFont="1" applyFill="1" applyBorder="1" applyAlignment="1">
      <alignment horizontal="left" vertical="center"/>
    </xf>
    <xf numFmtId="0" fontId="6" fillId="12" borderId="2" xfId="0" applyFont="1" applyFill="1" applyBorder="1" applyAlignment="1">
      <alignment horizontal="left" vertical="center"/>
    </xf>
    <xf numFmtId="0" fontId="6" fillId="12" borderId="3" xfId="0" applyFont="1" applyFill="1" applyBorder="1" applyAlignment="1">
      <alignment horizontal="left" vertical="center"/>
    </xf>
    <xf numFmtId="0" fontId="6" fillId="17" borderId="1" xfId="0" applyFont="1" applyFill="1" applyBorder="1" applyAlignment="1">
      <alignment vertical="center"/>
    </xf>
    <xf numFmtId="0" fontId="6" fillId="17" borderId="2" xfId="0" applyFont="1" applyFill="1" applyBorder="1" applyAlignment="1">
      <alignment vertical="center"/>
    </xf>
    <xf numFmtId="0" fontId="6" fillId="17" borderId="3" xfId="0" applyFont="1" applyFill="1" applyBorder="1" applyAlignment="1">
      <alignment vertical="center"/>
    </xf>
    <xf numFmtId="0" fontId="6" fillId="18" borderId="1" xfId="0" applyFont="1" applyFill="1" applyBorder="1" applyAlignment="1">
      <alignment horizontal="left" vertical="center"/>
    </xf>
    <xf numFmtId="0" fontId="6" fillId="18" borderId="2" xfId="0" applyFont="1" applyFill="1" applyBorder="1" applyAlignment="1">
      <alignment horizontal="left" vertical="center"/>
    </xf>
    <xf numFmtId="0" fontId="6" fillId="18" borderId="3" xfId="0" applyFont="1" applyFill="1" applyBorder="1" applyAlignment="1">
      <alignment horizontal="left" vertical="center"/>
    </xf>
    <xf numFmtId="0" fontId="16" fillId="0" borderId="4" xfId="0" applyFont="1" applyBorder="1" applyAlignment="1">
      <alignment horizontal="center" vertical="center" wrapText="1"/>
    </xf>
    <xf numFmtId="3" fontId="9" fillId="0" borderId="4" xfId="0" applyNumberFormat="1" applyFont="1" applyFill="1" applyBorder="1" applyAlignment="1">
      <alignment horizontal="center" vertical="center" wrapText="1"/>
    </xf>
    <xf numFmtId="0" fontId="28" fillId="13" borderId="10" xfId="0" applyFont="1" applyFill="1" applyBorder="1" applyAlignment="1">
      <alignment horizontal="center" vertical="center" wrapText="1"/>
    </xf>
    <xf numFmtId="0" fontId="28" fillId="13" borderId="14" xfId="0" applyFont="1" applyFill="1" applyBorder="1" applyAlignment="1">
      <alignment horizontal="center" vertical="center" wrapText="1"/>
    </xf>
    <xf numFmtId="0" fontId="28" fillId="13" borderId="9" xfId="0" applyFont="1" applyFill="1" applyBorder="1" applyAlignment="1">
      <alignment horizontal="center" vertical="center" wrapText="1"/>
    </xf>
    <xf numFmtId="0" fontId="6" fillId="12" borderId="3" xfId="6" applyFont="1" applyFill="1" applyBorder="1" applyAlignment="1">
      <alignment horizontal="center" vertical="center"/>
    </xf>
    <xf numFmtId="0" fontId="6" fillId="12" borderId="4" xfId="6" applyFont="1" applyFill="1" applyBorder="1" applyAlignment="1">
      <alignment horizontal="center" vertical="center"/>
    </xf>
    <xf numFmtId="0" fontId="6" fillId="17" borderId="4" xfId="0" applyFont="1" applyFill="1" applyBorder="1" applyAlignment="1">
      <alignment horizontal="left" vertical="center"/>
    </xf>
    <xf numFmtId="0" fontId="9" fillId="0" borderId="6" xfId="0" applyNumberFormat="1" applyFont="1" applyFill="1" applyBorder="1" applyAlignment="1" applyProtection="1">
      <alignment horizontal="center" vertical="center" wrapText="1"/>
      <protection locked="0"/>
    </xf>
    <xf numFmtId="0" fontId="9" fillId="0" borderId="7" xfId="0" applyNumberFormat="1" applyFont="1" applyFill="1" applyBorder="1" applyAlignment="1" applyProtection="1">
      <alignment horizontal="center" vertical="center" wrapText="1"/>
      <protection locked="0"/>
    </xf>
    <xf numFmtId="0" fontId="48" fillId="0" borderId="4" xfId="0" applyFont="1" applyFill="1" applyBorder="1" applyAlignment="1">
      <alignment horizontal="justify" vertical="center" wrapText="1"/>
    </xf>
    <xf numFmtId="9" fontId="6" fillId="12" borderId="4" xfId="0" applyNumberFormat="1" applyFont="1" applyFill="1" applyBorder="1" applyAlignment="1">
      <alignment horizontal="center" vertical="center" wrapText="1"/>
    </xf>
    <xf numFmtId="164" fontId="6" fillId="2" borderId="6" xfId="0" applyNumberFormat="1" applyFont="1" applyFill="1" applyBorder="1" applyAlignment="1">
      <alignment horizontal="center" vertical="center" wrapText="1" shrinkToFit="1"/>
    </xf>
    <xf numFmtId="164" fontId="6" fillId="2" borderId="7" xfId="0" applyNumberFormat="1" applyFont="1" applyFill="1" applyBorder="1" applyAlignment="1">
      <alignment horizontal="center" vertical="center" wrapText="1" shrinkToFit="1"/>
    </xf>
    <xf numFmtId="164" fontId="6" fillId="2" borderId="8" xfId="0" applyNumberFormat="1" applyFont="1" applyFill="1" applyBorder="1" applyAlignment="1">
      <alignment horizontal="center" vertical="center" wrapText="1" shrinkToFit="1"/>
    </xf>
    <xf numFmtId="0" fontId="9" fillId="2" borderId="4" xfId="0"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0" fontId="6" fillId="12" borderId="4" xfId="0" applyFont="1" applyFill="1" applyBorder="1" applyAlignment="1">
      <alignment horizontal="center" vertical="center" wrapText="1"/>
    </xf>
    <xf numFmtId="164" fontId="6" fillId="0" borderId="6" xfId="0" applyNumberFormat="1" applyFont="1" applyFill="1" applyBorder="1" applyAlignment="1">
      <alignment horizontal="center" vertical="center" wrapText="1" shrinkToFit="1"/>
    </xf>
    <xf numFmtId="164" fontId="6" fillId="0" borderId="7" xfId="0" applyNumberFormat="1" applyFont="1" applyFill="1" applyBorder="1" applyAlignment="1">
      <alignment horizontal="center" vertical="center" wrapText="1" shrinkToFit="1"/>
    </xf>
    <xf numFmtId="164" fontId="6" fillId="0" borderId="8" xfId="0" applyNumberFormat="1" applyFont="1" applyFill="1" applyBorder="1" applyAlignment="1">
      <alignment horizontal="center" vertical="center" wrapText="1" shrinkToFit="1"/>
    </xf>
    <xf numFmtId="0" fontId="52" fillId="0" borderId="13" xfId="0" applyFont="1" applyBorder="1" applyAlignment="1">
      <alignment horizontal="center"/>
    </xf>
    <xf numFmtId="0" fontId="6" fillId="2" borderId="4" xfId="0" applyFont="1" applyFill="1" applyBorder="1" applyAlignment="1">
      <alignment horizontal="center" vertical="center" textRotation="255" wrapText="1"/>
    </xf>
    <xf numFmtId="164" fontId="6" fillId="0" borderId="4" xfId="0" applyNumberFormat="1" applyFont="1" applyFill="1" applyBorder="1" applyAlignment="1" applyProtection="1">
      <alignment horizontal="center" vertical="center" wrapText="1" shrinkToFit="1"/>
      <protection locked="0"/>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70" fontId="9" fillId="2" borderId="6" xfId="0" applyNumberFormat="1" applyFont="1" applyFill="1" applyBorder="1" applyAlignment="1">
      <alignment horizontal="center" vertical="center" wrapText="1"/>
    </xf>
    <xf numFmtId="170" fontId="9" fillId="2" borderId="7" xfId="0" applyNumberFormat="1" applyFont="1" applyFill="1" applyBorder="1" applyAlignment="1">
      <alignment horizontal="center" vertical="center" wrapText="1"/>
    </xf>
    <xf numFmtId="170" fontId="9" fillId="2" borderId="8"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0" fontId="9" fillId="13" borderId="1" xfId="0" applyFont="1" applyFill="1" applyBorder="1" applyAlignment="1">
      <alignment horizontal="justify" vertical="center" wrapText="1"/>
    </xf>
    <xf numFmtId="0" fontId="9" fillId="13" borderId="2" xfId="0" applyFont="1" applyFill="1" applyBorder="1" applyAlignment="1">
      <alignment horizontal="justify"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6" xfId="0" applyNumberFormat="1" applyFont="1" applyFill="1" applyBorder="1" applyAlignment="1" applyProtection="1">
      <alignment horizontal="center" vertical="center" wrapText="1"/>
      <protection locked="0"/>
    </xf>
    <xf numFmtId="49" fontId="9" fillId="2" borderId="7" xfId="0" applyNumberFormat="1"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center" vertical="center" wrapText="1"/>
      <protection locked="0"/>
    </xf>
    <xf numFmtId="14" fontId="9" fillId="2" borderId="6" xfId="0" applyNumberFormat="1" applyFont="1" applyFill="1" applyBorder="1" applyAlignment="1" applyProtection="1">
      <alignment horizontal="center" vertical="center" wrapText="1"/>
      <protection locked="0"/>
    </xf>
    <xf numFmtId="14" fontId="9" fillId="2" borderId="7" xfId="0" applyNumberFormat="1" applyFont="1" applyFill="1" applyBorder="1" applyAlignment="1" applyProtection="1">
      <alignment horizontal="center" vertical="center" wrapText="1"/>
      <protection locked="0"/>
    </xf>
    <xf numFmtId="14" fontId="9" fillId="2" borderId="8" xfId="0"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center" vertical="center" wrapText="1"/>
      <protection locked="0"/>
    </xf>
    <xf numFmtId="3" fontId="9" fillId="2" borderId="6" xfId="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wrapText="1"/>
    </xf>
    <xf numFmtId="2" fontId="9" fillId="2" borderId="6" xfId="0" applyNumberFormat="1" applyFont="1" applyFill="1" applyBorder="1" applyAlignment="1">
      <alignment horizontal="center" vertical="center" wrapText="1"/>
    </xf>
    <xf numFmtId="2" fontId="9" fillId="2" borderId="8"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14" fontId="9" fillId="2" borderId="8" xfId="0" applyNumberFormat="1" applyFont="1" applyFill="1" applyBorder="1" applyAlignment="1">
      <alignment horizontal="center" vertical="center" wrapText="1"/>
    </xf>
    <xf numFmtId="0" fontId="9" fillId="2" borderId="6" xfId="0" applyNumberFormat="1" applyFont="1" applyFill="1" applyBorder="1" applyAlignment="1" applyProtection="1">
      <alignment horizontal="center" vertical="center" wrapText="1"/>
      <protection locked="0"/>
    </xf>
    <xf numFmtId="0" fontId="9" fillId="2" borderId="8" xfId="0"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justify" vertical="center" wrapText="1"/>
      <protection locked="0"/>
    </xf>
    <xf numFmtId="3" fontId="9" fillId="2" borderId="7" xfId="0" applyNumberFormat="1" applyFont="1" applyFill="1" applyBorder="1" applyAlignment="1">
      <alignment horizontal="center" vertical="center" wrapText="1"/>
    </xf>
    <xf numFmtId="170" fontId="3" fillId="11" borderId="6" xfId="0" applyNumberFormat="1" applyFont="1" applyFill="1" applyBorder="1" applyAlignment="1">
      <alignment horizontal="center" vertical="center" wrapText="1"/>
    </xf>
    <xf numFmtId="170" fontId="3" fillId="11" borderId="7" xfId="0" applyNumberFormat="1" applyFont="1" applyFill="1" applyBorder="1" applyAlignment="1">
      <alignment horizontal="center" vertical="center"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14" fontId="9" fillId="2" borderId="7" xfId="0" applyNumberFormat="1" applyFont="1" applyFill="1" applyBorder="1" applyAlignment="1">
      <alignment horizontal="center" vertical="center" wrapText="1"/>
    </xf>
    <xf numFmtId="0" fontId="0" fillId="0" borderId="7" xfId="0" applyBorder="1"/>
    <xf numFmtId="0" fontId="0" fillId="0" borderId="8" xfId="0" applyBorder="1"/>
    <xf numFmtId="2" fontId="9" fillId="2" borderId="6" xfId="0" applyNumberFormat="1" applyFont="1" applyFill="1" applyBorder="1" applyAlignment="1">
      <alignment horizontal="center" vertical="justify" wrapText="1"/>
    </xf>
    <xf numFmtId="2" fontId="9" fillId="2" borderId="7" xfId="0" applyNumberFormat="1" applyFont="1" applyFill="1" applyBorder="1" applyAlignment="1">
      <alignment horizontal="center" vertical="justify" wrapText="1"/>
    </xf>
    <xf numFmtId="2" fontId="9" fillId="2" borderId="8" xfId="0" applyNumberFormat="1" applyFont="1" applyFill="1" applyBorder="1" applyAlignment="1">
      <alignment horizontal="center" vertical="justify" wrapText="1"/>
    </xf>
    <xf numFmtId="2" fontId="9" fillId="2" borderId="7" xfId="0" applyNumberFormat="1" applyFont="1" applyFill="1" applyBorder="1" applyAlignment="1">
      <alignment horizontal="center" vertical="center" wrapText="1"/>
    </xf>
    <xf numFmtId="3" fontId="3" fillId="11" borderId="7" xfId="0" applyNumberFormat="1" applyFont="1" applyFill="1" applyBorder="1" applyAlignment="1">
      <alignment horizontal="center" vertical="center" wrapText="1"/>
    </xf>
    <xf numFmtId="14" fontId="3" fillId="11" borderId="6" xfId="0" applyNumberFormat="1" applyFont="1" applyFill="1" applyBorder="1" applyAlignment="1">
      <alignment horizontal="center" vertical="center" wrapText="1"/>
    </xf>
    <xf numFmtId="14" fontId="3" fillId="11" borderId="7" xfId="0" applyNumberFormat="1" applyFont="1" applyFill="1" applyBorder="1" applyAlignment="1">
      <alignment horizontal="center" vertical="center" wrapText="1"/>
    </xf>
    <xf numFmtId="1" fontId="3" fillId="11" borderId="6" xfId="0" applyNumberFormat="1" applyFont="1" applyFill="1" applyBorder="1" applyAlignment="1">
      <alignment horizontal="center" vertical="center" wrapText="1"/>
    </xf>
    <xf numFmtId="1" fontId="3" fillId="11" borderId="7" xfId="0" applyNumberFormat="1" applyFont="1" applyFill="1" applyBorder="1" applyAlignment="1">
      <alignment horizontal="center" vertical="center" wrapText="1"/>
    </xf>
    <xf numFmtId="49" fontId="3" fillId="11" borderId="6" xfId="0" applyNumberFormat="1" applyFont="1" applyFill="1" applyBorder="1" applyAlignment="1">
      <alignment horizontal="center" vertical="center" wrapText="1"/>
    </xf>
    <xf numFmtId="49" fontId="3" fillId="11" borderId="7" xfId="0" applyNumberFormat="1" applyFont="1" applyFill="1" applyBorder="1" applyAlignment="1">
      <alignment horizontal="center" vertical="center" wrapText="1"/>
    </xf>
    <xf numFmtId="0" fontId="29" fillId="0" borderId="4" xfId="6" applyFont="1" applyFill="1" applyBorder="1" applyAlignment="1">
      <alignment horizontal="center" vertical="center" wrapText="1"/>
    </xf>
    <xf numFmtId="0" fontId="6" fillId="5" borderId="1" xfId="0" applyFont="1" applyFill="1" applyBorder="1" applyAlignment="1">
      <alignment horizontal="left" vertical="center"/>
    </xf>
    <xf numFmtId="0" fontId="6" fillId="5" borderId="2" xfId="0" applyFont="1" applyFill="1" applyBorder="1" applyAlignment="1">
      <alignment horizontal="left" vertical="center"/>
    </xf>
    <xf numFmtId="0" fontId="6" fillId="6" borderId="1" xfId="0" applyFont="1" applyFill="1" applyBorder="1" applyAlignment="1">
      <alignment horizontal="left" vertical="center" wrapText="1"/>
    </xf>
    <xf numFmtId="0" fontId="6" fillId="6" borderId="2" xfId="0" applyFont="1" applyFill="1" applyBorder="1" applyAlignment="1">
      <alignment horizontal="left" vertical="center" wrapText="1"/>
    </xf>
    <xf numFmtId="9" fontId="3" fillId="0" borderId="4" xfId="16" applyFont="1" applyBorder="1" applyAlignment="1">
      <alignment horizontal="center" vertical="center"/>
    </xf>
    <xf numFmtId="9" fontId="6" fillId="0" borderId="4" xfId="0" applyNumberFormat="1" applyFont="1" applyFill="1" applyBorder="1" applyAlignment="1">
      <alignment horizontal="center" vertical="center" wrapText="1"/>
    </xf>
    <xf numFmtId="3" fontId="3" fillId="0" borderId="6" xfId="11" applyNumberFormat="1" applyFont="1" applyFill="1" applyBorder="1" applyAlignment="1">
      <alignment horizontal="center" vertical="center" wrapText="1"/>
    </xf>
    <xf numFmtId="3" fontId="3" fillId="0" borderId="7" xfId="11" applyNumberFormat="1" applyFont="1" applyFill="1" applyBorder="1" applyAlignment="1">
      <alignment horizontal="center" vertical="center" wrapText="1"/>
    </xf>
    <xf numFmtId="3" fontId="3" fillId="0" borderId="8" xfId="11"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6" fillId="3" borderId="4" xfId="0" applyFont="1" applyFill="1" applyBorder="1" applyAlignment="1">
      <alignment horizontal="left" vertical="center"/>
    </xf>
    <xf numFmtId="0" fontId="8" fillId="0" borderId="4" xfId="6" applyFont="1" applyFill="1" applyBorder="1" applyAlignment="1">
      <alignment horizontal="center" vertical="center" wrapText="1"/>
    </xf>
    <xf numFmtId="0" fontId="6" fillId="0" borderId="8" xfId="0" applyFont="1" applyFill="1" applyBorder="1" applyAlignment="1">
      <alignment horizontal="center" vertical="center" textRotation="90" wrapText="1"/>
    </xf>
    <xf numFmtId="0" fontId="6" fillId="0" borderId="6"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justify" vertical="center" wrapText="1"/>
    </xf>
    <xf numFmtId="9" fontId="9" fillId="0" borderId="4" xfId="0" applyNumberFormat="1" applyFont="1" applyFill="1" applyBorder="1" applyAlignment="1" applyProtection="1">
      <alignment horizontal="center" vertical="center" wrapText="1"/>
      <protection locked="0"/>
    </xf>
    <xf numFmtId="185" fontId="6" fillId="0" borderId="4" xfId="15" applyFont="1" applyFill="1" applyBorder="1" applyAlignment="1" applyProtection="1">
      <alignment horizontal="center" vertical="center" wrapText="1"/>
      <protection locked="0"/>
    </xf>
    <xf numFmtId="185" fontId="39" fillId="0" borderId="4" xfId="15" applyFont="1" applyBorder="1" applyAlignment="1">
      <alignment horizontal="center"/>
    </xf>
    <xf numFmtId="164" fontId="6" fillId="0" borderId="4" xfId="15" applyNumberFormat="1" applyFont="1" applyFill="1" applyBorder="1" applyAlignment="1" applyProtection="1">
      <alignment horizontal="center" vertical="center" wrapText="1"/>
      <protection locked="0"/>
    </xf>
    <xf numFmtId="164" fontId="39" fillId="0" borderId="4" xfId="15" applyNumberFormat="1" applyFont="1" applyBorder="1" applyAlignment="1">
      <alignment horizontal="center"/>
    </xf>
    <xf numFmtId="0" fontId="8" fillId="0" borderId="4" xfId="6" applyFont="1" applyFill="1" applyBorder="1" applyAlignment="1">
      <alignment horizontal="center" vertical="center"/>
    </xf>
    <xf numFmtId="0" fontId="9" fillId="0" borderId="7" xfId="0" applyFont="1" applyFill="1" applyBorder="1" applyAlignment="1">
      <alignment horizontal="justify" vertical="center" wrapText="1"/>
    </xf>
    <xf numFmtId="3" fontId="9" fillId="0" borderId="4" xfId="14" applyNumberFormat="1" applyFont="1" applyFill="1" applyBorder="1" applyAlignment="1">
      <alignment horizontal="center" vertical="center" wrapText="1"/>
    </xf>
    <xf numFmtId="0" fontId="9" fillId="0" borderId="4" xfId="14" applyNumberFormat="1" applyFont="1" applyFill="1" applyBorder="1" applyAlignment="1">
      <alignment horizontal="center" vertical="center" wrapText="1"/>
    </xf>
    <xf numFmtId="0" fontId="9" fillId="3" borderId="3" xfId="0" applyNumberFormat="1" applyFont="1" applyFill="1" applyBorder="1" applyAlignment="1" applyProtection="1">
      <alignment horizontal="center" vertical="center" wrapText="1"/>
      <protection locked="0"/>
    </xf>
    <xf numFmtId="0" fontId="9" fillId="3" borderId="4" xfId="0" applyNumberFormat="1" applyFont="1" applyFill="1" applyBorder="1" applyAlignment="1" applyProtection="1">
      <alignment horizontal="center" vertical="center" wrapText="1"/>
      <protection locked="0"/>
    </xf>
    <xf numFmtId="49" fontId="9" fillId="0" borderId="6" xfId="0" applyNumberFormat="1" applyFont="1" applyFill="1" applyBorder="1" applyAlignment="1">
      <alignment horizontal="center" vertical="center" wrapText="1" shrinkToFit="1"/>
    </xf>
    <xf numFmtId="49" fontId="9" fillId="0" borderId="7" xfId="0" applyNumberFormat="1" applyFont="1" applyFill="1" applyBorder="1" applyAlignment="1">
      <alignment horizontal="center" vertical="center" wrapText="1" shrinkToFit="1"/>
    </xf>
    <xf numFmtId="49" fontId="9" fillId="0" borderId="8" xfId="0" applyNumberFormat="1" applyFont="1" applyFill="1" applyBorder="1" applyAlignment="1">
      <alignment horizontal="center" vertical="center" wrapText="1" shrinkToFit="1"/>
    </xf>
    <xf numFmtId="0" fontId="9" fillId="2" borderId="7" xfId="0" applyNumberFormat="1" applyFont="1" applyFill="1" applyBorder="1" applyAlignment="1" applyProtection="1">
      <alignment horizontal="center" vertical="center" wrapText="1"/>
      <protection locked="0"/>
    </xf>
    <xf numFmtId="10" fontId="9" fillId="2" borderId="6" xfId="0" applyNumberFormat="1" applyFont="1" applyFill="1" applyBorder="1" applyAlignment="1">
      <alignment horizontal="center" vertical="center" wrapText="1"/>
    </xf>
    <xf numFmtId="10" fontId="9" fillId="2" borderId="7" xfId="0" applyNumberFormat="1" applyFont="1" applyFill="1" applyBorder="1" applyAlignment="1">
      <alignment horizontal="center" vertical="center" wrapText="1"/>
    </xf>
    <xf numFmtId="10" fontId="9" fillId="2" borderId="8"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1" fontId="3" fillId="0" borderId="4" xfId="0" applyNumberFormat="1" applyFont="1" applyFill="1" applyBorder="1" applyAlignment="1">
      <alignment horizontal="center" vertical="center" wrapText="1"/>
    </xf>
    <xf numFmtId="1" fontId="9" fillId="11" borderId="7" xfId="0" applyNumberFormat="1" applyFont="1" applyFill="1" applyBorder="1" applyAlignment="1">
      <alignment horizontal="center" vertical="center" wrapText="1"/>
    </xf>
    <xf numFmtId="14" fontId="9" fillId="11" borderId="7" xfId="0" applyNumberFormat="1" applyFont="1" applyFill="1" applyBorder="1" applyAlignment="1">
      <alignment horizontal="center" vertical="center" wrapText="1"/>
    </xf>
    <xf numFmtId="1" fontId="15" fillId="11" borderId="6" xfId="0" applyNumberFormat="1" applyFont="1" applyFill="1" applyBorder="1" applyAlignment="1">
      <alignment horizontal="center" vertical="center" wrapText="1"/>
    </xf>
    <xf numFmtId="1" fontId="15" fillId="11" borderId="7" xfId="0" applyNumberFormat="1" applyFont="1" applyFill="1" applyBorder="1" applyAlignment="1">
      <alignment horizontal="center" vertical="center" wrapText="1"/>
    </xf>
    <xf numFmtId="1" fontId="15" fillId="11" borderId="8" xfId="0" applyNumberFormat="1" applyFont="1" applyFill="1" applyBorder="1" applyAlignment="1">
      <alignment horizontal="center" vertical="center" wrapText="1"/>
    </xf>
    <xf numFmtId="170" fontId="9" fillId="11" borderId="7" xfId="0" applyNumberFormat="1" applyFont="1" applyFill="1" applyBorder="1" applyAlignment="1">
      <alignment horizontal="center" vertical="center" wrapText="1"/>
    </xf>
    <xf numFmtId="1" fontId="5" fillId="11" borderId="6" xfId="0" applyNumberFormat="1" applyFont="1" applyFill="1" applyBorder="1" applyAlignment="1">
      <alignment horizontal="center" vertical="center" wrapText="1"/>
    </xf>
    <xf numFmtId="1" fontId="5" fillId="11" borderId="7" xfId="0" applyNumberFormat="1" applyFont="1" applyFill="1" applyBorder="1" applyAlignment="1">
      <alignment horizontal="center" vertical="center" wrapText="1"/>
    </xf>
    <xf numFmtId="1" fontId="5" fillId="11" borderId="8"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0" borderId="8"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70" fontId="15" fillId="11" borderId="6" xfId="0" applyNumberFormat="1" applyFont="1" applyFill="1" applyBorder="1" applyAlignment="1">
      <alignment horizontal="center" vertical="center" wrapText="1"/>
    </xf>
    <xf numFmtId="170" fontId="15" fillId="11" borderId="7" xfId="0" applyNumberFormat="1" applyFont="1" applyFill="1" applyBorder="1" applyAlignment="1">
      <alignment horizontal="center" vertical="center" wrapText="1"/>
    </xf>
    <xf numFmtId="170" fontId="15" fillId="11" borderId="8" xfId="0" applyNumberFormat="1" applyFont="1" applyFill="1" applyBorder="1" applyAlignment="1">
      <alignment horizontal="center" vertical="center" wrapText="1"/>
    </xf>
    <xf numFmtId="1" fontId="10" fillId="11" borderId="6" xfId="0" applyNumberFormat="1" applyFont="1" applyFill="1" applyBorder="1" applyAlignment="1">
      <alignment horizontal="center" vertical="center" wrapText="1"/>
    </xf>
    <xf numFmtId="1" fontId="10" fillId="11" borderId="7" xfId="0" applyNumberFormat="1" applyFont="1" applyFill="1" applyBorder="1" applyAlignment="1">
      <alignment horizontal="center" vertical="center" wrapText="1"/>
    </xf>
    <xf numFmtId="1" fontId="10" fillId="11" borderId="8" xfId="0" applyNumberFormat="1"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8" xfId="0" applyFont="1" applyFill="1" applyBorder="1" applyAlignment="1">
      <alignment horizontal="center" vertical="center" wrapText="1"/>
    </xf>
    <xf numFmtId="1" fontId="3" fillId="11" borderId="8" xfId="0" applyNumberFormat="1" applyFont="1" applyFill="1" applyBorder="1" applyAlignment="1">
      <alignment horizontal="center" vertical="center" wrapText="1"/>
    </xf>
    <xf numFmtId="14" fontId="3" fillId="11" borderId="8" xfId="0" applyNumberFormat="1" applyFont="1" applyFill="1" applyBorder="1" applyAlignment="1">
      <alignment horizontal="center" vertical="center" wrapText="1"/>
    </xf>
    <xf numFmtId="4" fontId="15" fillId="11" borderId="6" xfId="0" applyNumberFormat="1" applyFont="1" applyFill="1" applyBorder="1" applyAlignment="1">
      <alignment horizontal="center" vertical="center" wrapText="1"/>
    </xf>
    <xf numFmtId="4" fontId="15" fillId="11" borderId="7" xfId="0" applyNumberFormat="1" applyFont="1" applyFill="1" applyBorder="1" applyAlignment="1">
      <alignment horizontal="center" vertical="center" wrapText="1"/>
    </xf>
    <xf numFmtId="4" fontId="15" fillId="11" borderId="8" xfId="0" applyNumberFormat="1" applyFont="1" applyFill="1" applyBorder="1" applyAlignment="1">
      <alignment horizontal="center" vertical="center" wrapText="1"/>
    </xf>
    <xf numFmtId="170" fontId="10" fillId="11" borderId="6" xfId="0" applyNumberFormat="1" applyFont="1" applyFill="1" applyBorder="1" applyAlignment="1">
      <alignment horizontal="center" vertical="center" wrapText="1"/>
    </xf>
    <xf numFmtId="170" fontId="10" fillId="11" borderId="7" xfId="0" applyNumberFormat="1" applyFont="1" applyFill="1" applyBorder="1" applyAlignment="1">
      <alignment horizontal="center" vertical="center" wrapText="1"/>
    </xf>
    <xf numFmtId="170" fontId="10" fillId="11" borderId="8" xfId="0" applyNumberFormat="1" applyFont="1" applyFill="1" applyBorder="1" applyAlignment="1">
      <alignment horizontal="center" vertical="center" wrapText="1"/>
    </xf>
    <xf numFmtId="170" fontId="9" fillId="11" borderId="10" xfId="0" applyNumberFormat="1" applyFont="1" applyFill="1" applyBorder="1" applyAlignment="1">
      <alignment horizontal="center" vertical="center" wrapText="1"/>
    </xf>
    <xf numFmtId="170" fontId="9" fillId="11" borderId="11" xfId="0" applyNumberFormat="1" applyFont="1" applyFill="1" applyBorder="1" applyAlignment="1">
      <alignment horizontal="center" vertical="center" wrapText="1"/>
    </xf>
    <xf numFmtId="170" fontId="15" fillId="11" borderId="4" xfId="0" applyNumberFormat="1" applyFont="1" applyFill="1" applyBorder="1" applyAlignment="1">
      <alignment horizontal="center" vertical="center" wrapText="1"/>
    </xf>
    <xf numFmtId="170" fontId="9" fillId="11" borderId="4" xfId="0" applyNumberFormat="1" applyFont="1" applyFill="1" applyBorder="1" applyAlignment="1">
      <alignment horizontal="center" vertical="center" wrapText="1"/>
    </xf>
    <xf numFmtId="3" fontId="9" fillId="11" borderId="7"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9" fontId="9" fillId="2" borderId="4" xfId="0" applyNumberFormat="1" applyFont="1" applyFill="1" applyBorder="1" applyAlignment="1">
      <alignment horizontal="center" vertical="center" wrapText="1" shrinkToFit="1"/>
    </xf>
    <xf numFmtId="0" fontId="9" fillId="2" borderId="3" xfId="0" applyFont="1" applyFill="1" applyBorder="1" applyAlignment="1">
      <alignment horizontal="justify" vertical="center" wrapText="1"/>
    </xf>
    <xf numFmtId="1" fontId="3" fillId="2" borderId="6" xfId="0" applyNumberFormat="1" applyFont="1" applyFill="1" applyBorder="1" applyAlignment="1">
      <alignment horizontal="center" vertical="center" wrapText="1"/>
    </xf>
    <xf numFmtId="1" fontId="3" fillId="2" borderId="8"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shrinkToFit="1"/>
    </xf>
    <xf numFmtId="0" fontId="3" fillId="2" borderId="3" xfId="0" applyFont="1" applyFill="1" applyBorder="1" applyAlignment="1">
      <alignment horizontal="justify" vertical="center" wrapText="1"/>
    </xf>
    <xf numFmtId="10" fontId="3" fillId="2" borderId="4" xfId="0" applyNumberFormat="1" applyFont="1" applyFill="1" applyBorder="1" applyAlignment="1">
      <alignment horizontal="center" vertical="center" wrapText="1"/>
    </xf>
    <xf numFmtId="170" fontId="3" fillId="11"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2" xfId="0" applyFont="1" applyFill="1" applyBorder="1" applyAlignment="1">
      <alignment horizontal="center" vertical="center" wrapText="1"/>
    </xf>
    <xf numFmtId="4" fontId="3" fillId="11" borderId="6" xfId="0" applyNumberFormat="1" applyFont="1" applyFill="1" applyBorder="1" applyAlignment="1">
      <alignment horizontal="center" vertical="center" wrapText="1"/>
    </xf>
    <xf numFmtId="4" fontId="3" fillId="11" borderId="7" xfId="0" applyNumberFormat="1" applyFont="1" applyFill="1" applyBorder="1" applyAlignment="1">
      <alignment horizontal="center" vertical="center" wrapText="1"/>
    </xf>
    <xf numFmtId="4" fontId="3" fillId="11" borderId="8" xfId="0" applyNumberFormat="1" applyFont="1" applyFill="1" applyBorder="1" applyAlignment="1">
      <alignment horizontal="center" vertical="center" wrapText="1"/>
    </xf>
    <xf numFmtId="0" fontId="9" fillId="11" borderId="6" xfId="0" applyFont="1" applyFill="1" applyBorder="1" applyAlignment="1">
      <alignment horizontal="justify" vertical="justify" wrapText="1"/>
    </xf>
    <xf numFmtId="0" fontId="9" fillId="11" borderId="8" xfId="0" applyFont="1" applyFill="1" applyBorder="1" applyAlignment="1">
      <alignment horizontal="justify" vertical="justify" wrapText="1"/>
    </xf>
    <xf numFmtId="10" fontId="9" fillId="2" borderId="4" xfId="0" applyNumberFormat="1" applyFont="1" applyFill="1" applyBorder="1" applyAlignment="1">
      <alignment horizontal="center" vertical="center" wrapText="1"/>
    </xf>
    <xf numFmtId="10" fontId="9" fillId="2" borderId="4" xfId="8"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9" fontId="9" fillId="0" borderId="14" xfId="0" applyNumberFormat="1"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9" fontId="9" fillId="0" borderId="18" xfId="0" applyNumberFormat="1"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9" fontId="9" fillId="0" borderId="12" xfId="0" applyNumberFormat="1"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165" fontId="3" fillId="11" borderId="6" xfId="2" applyFont="1" applyFill="1" applyBorder="1" applyAlignment="1">
      <alignment horizontal="center" vertical="center" wrapText="1"/>
    </xf>
    <xf numFmtId="165" fontId="3" fillId="11" borderId="7" xfId="2" applyFont="1" applyFill="1" applyBorder="1" applyAlignment="1">
      <alignment horizontal="center" vertical="center" wrapText="1"/>
    </xf>
    <xf numFmtId="165" fontId="3" fillId="11" borderId="8" xfId="2" applyFont="1" applyFill="1" applyBorder="1" applyAlignment="1">
      <alignment horizontal="center" vertical="center" wrapText="1"/>
    </xf>
    <xf numFmtId="170" fontId="3" fillId="11" borderId="4" xfId="0" applyNumberFormat="1" applyFont="1" applyFill="1" applyBorder="1" applyAlignment="1">
      <alignment horizontal="center" vertical="center" wrapText="1"/>
    </xf>
    <xf numFmtId="0" fontId="27" fillId="11" borderId="6" xfId="0" applyFont="1" applyFill="1" applyBorder="1" applyAlignment="1">
      <alignment horizontal="center" vertical="center" wrapText="1"/>
    </xf>
    <xf numFmtId="0" fontId="27" fillId="11" borderId="8" xfId="0" applyFont="1" applyFill="1" applyBorder="1" applyAlignment="1">
      <alignment horizontal="center" vertical="center" wrapText="1"/>
    </xf>
    <xf numFmtId="14" fontId="3" fillId="11" borderId="4" xfId="0" applyNumberFormat="1" applyFont="1" applyFill="1" applyBorder="1" applyAlignment="1">
      <alignment horizontal="center" vertical="center" wrapText="1"/>
    </xf>
    <xf numFmtId="1" fontId="3" fillId="11" borderId="4" xfId="0" applyNumberFormat="1" applyFont="1" applyFill="1" applyBorder="1" applyAlignment="1">
      <alignment horizontal="center" vertical="center" wrapText="1"/>
    </xf>
    <xf numFmtId="0" fontId="27" fillId="11" borderId="7"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6" fillId="6" borderId="1" xfId="0" applyFont="1" applyFill="1" applyBorder="1" applyAlignment="1">
      <alignment horizontal="justify" vertical="center" wrapText="1"/>
    </xf>
    <xf numFmtId="0" fontId="6" fillId="6" borderId="2" xfId="0" applyFont="1" applyFill="1" applyBorder="1" applyAlignment="1">
      <alignment horizontal="justify" vertical="center" wrapText="1"/>
    </xf>
    <xf numFmtId="9" fontId="6" fillId="0" borderId="4"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10" fontId="9" fillId="0" borderId="6" xfId="0" applyNumberFormat="1" applyFont="1" applyFill="1" applyBorder="1" applyAlignment="1" applyProtection="1">
      <alignment horizontal="center" vertical="center" wrapText="1"/>
      <protection locked="0"/>
    </xf>
    <xf numFmtId="10" fontId="9" fillId="0" borderId="7" xfId="0" applyNumberFormat="1" applyFont="1" applyFill="1" applyBorder="1" applyAlignment="1" applyProtection="1">
      <alignment horizontal="center" vertical="center" wrapText="1"/>
      <protection locked="0"/>
    </xf>
    <xf numFmtId="10" fontId="9" fillId="0" borderId="8" xfId="0" applyNumberFormat="1" applyFont="1" applyFill="1" applyBorder="1" applyAlignment="1" applyProtection="1">
      <alignment horizontal="center" vertical="center" wrapText="1"/>
      <protection locked="0"/>
    </xf>
    <xf numFmtId="49" fontId="9" fillId="0" borderId="6" xfId="0" applyNumberFormat="1" applyFont="1" applyFill="1" applyBorder="1" applyAlignment="1" applyProtection="1">
      <alignment horizontal="center" vertical="center" wrapText="1" shrinkToFit="1"/>
      <protection locked="0"/>
    </xf>
    <xf numFmtId="49" fontId="9" fillId="0" borderId="7" xfId="0" applyNumberFormat="1" applyFont="1" applyFill="1" applyBorder="1" applyAlignment="1" applyProtection="1">
      <alignment horizontal="center" vertical="center" wrapText="1" shrinkToFit="1"/>
      <protection locked="0"/>
    </xf>
    <xf numFmtId="49" fontId="9" fillId="0" borderId="8" xfId="0" applyNumberFormat="1" applyFont="1" applyFill="1" applyBorder="1" applyAlignment="1" applyProtection="1">
      <alignment horizontal="center" vertical="center" wrapText="1" shrinkToFit="1"/>
      <protection locked="0"/>
    </xf>
    <xf numFmtId="0"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11" xfId="0" applyFont="1" applyFill="1" applyBorder="1" applyAlignment="1">
      <alignment horizontal="center" vertical="center" wrapText="1"/>
    </xf>
    <xf numFmtId="9" fontId="9" fillId="11" borderId="10" xfId="0" applyNumberFormat="1" applyFont="1" applyFill="1" applyBorder="1" applyAlignment="1">
      <alignment horizontal="center" vertical="center" wrapText="1"/>
    </xf>
    <xf numFmtId="9" fontId="9" fillId="11" borderId="11" xfId="0" applyNumberFormat="1" applyFont="1" applyFill="1" applyBorder="1" applyAlignment="1">
      <alignment horizontal="center" vertical="center" wrapText="1"/>
    </xf>
    <xf numFmtId="0" fontId="6" fillId="0" borderId="6" xfId="0" applyNumberFormat="1" applyFont="1" applyFill="1" applyBorder="1" applyAlignment="1" applyProtection="1">
      <alignment horizontal="justify" vertical="center" wrapText="1"/>
      <protection locked="0"/>
    </xf>
    <xf numFmtId="0" fontId="6" fillId="0" borderId="7" xfId="0" applyNumberFormat="1" applyFont="1" applyFill="1" applyBorder="1" applyAlignment="1" applyProtection="1">
      <alignment horizontal="justify" vertical="center" wrapText="1"/>
      <protection locked="0"/>
    </xf>
    <xf numFmtId="0" fontId="6" fillId="0" borderId="8" xfId="0" applyNumberFormat="1" applyFont="1" applyFill="1" applyBorder="1" applyAlignment="1" applyProtection="1">
      <alignment horizontal="justify" vertical="center" wrapText="1"/>
      <protection locked="0"/>
    </xf>
    <xf numFmtId="164" fontId="6" fillId="0" borderId="6" xfId="0" applyNumberFormat="1" applyFont="1" applyFill="1" applyBorder="1" applyAlignment="1" applyProtection="1">
      <alignment horizontal="center" vertical="center" wrapText="1" shrinkToFit="1"/>
      <protection locked="0"/>
    </xf>
    <xf numFmtId="164" fontId="6" fillId="0" borderId="7" xfId="0" applyNumberFormat="1" applyFont="1" applyFill="1" applyBorder="1" applyAlignment="1" applyProtection="1">
      <alignment horizontal="center" vertical="center" wrapText="1" shrinkToFit="1"/>
      <protection locked="0"/>
    </xf>
    <xf numFmtId="164" fontId="6" fillId="0" borderId="8" xfId="0" applyNumberFormat="1" applyFont="1" applyFill="1" applyBorder="1" applyAlignment="1" applyProtection="1">
      <alignment horizontal="center" vertical="center" wrapText="1" shrinkToFit="1"/>
      <protection locked="0"/>
    </xf>
    <xf numFmtId="0" fontId="6" fillId="2" borderId="6" xfId="0" applyNumberFormat="1" applyFont="1" applyFill="1" applyBorder="1" applyAlignment="1" applyProtection="1">
      <alignment horizontal="center" vertical="center" wrapText="1"/>
      <protection locked="0"/>
    </xf>
    <xf numFmtId="0" fontId="6" fillId="2" borderId="7" xfId="0" applyNumberFormat="1" applyFont="1" applyFill="1" applyBorder="1" applyAlignment="1" applyProtection="1">
      <alignment horizontal="center" vertical="center" wrapText="1"/>
      <protection locked="0"/>
    </xf>
    <xf numFmtId="164" fontId="6" fillId="2" borderId="6" xfId="0" applyNumberFormat="1" applyFont="1" applyFill="1" applyBorder="1" applyAlignment="1" applyProtection="1">
      <alignment horizontal="center" vertical="center" wrapText="1" shrinkToFit="1"/>
      <protection locked="0"/>
    </xf>
    <xf numFmtId="164" fontId="6" fillId="2" borderId="7" xfId="0" applyNumberFormat="1" applyFont="1" applyFill="1" applyBorder="1" applyAlignment="1" applyProtection="1">
      <alignment horizontal="center" vertical="center" wrapText="1" shrinkToFit="1"/>
      <protection locked="0"/>
    </xf>
    <xf numFmtId="10" fontId="9" fillId="11" borderId="6" xfId="0" applyNumberFormat="1" applyFont="1" applyFill="1" applyBorder="1" applyAlignment="1">
      <alignment horizontal="center" vertical="center" wrapText="1"/>
    </xf>
    <xf numFmtId="10" fontId="9" fillId="11" borderId="7" xfId="0" applyNumberFormat="1" applyFont="1" applyFill="1" applyBorder="1" applyAlignment="1">
      <alignment horizontal="center" vertical="center" wrapText="1"/>
    </xf>
    <xf numFmtId="10" fontId="9" fillId="11" borderId="8" xfId="0" applyNumberFormat="1" applyFont="1" applyFill="1" applyBorder="1" applyAlignment="1">
      <alignment horizontal="center" vertical="center" wrapText="1"/>
    </xf>
    <xf numFmtId="9" fontId="9" fillId="11" borderId="6" xfId="0" applyNumberFormat="1" applyFont="1" applyFill="1" applyBorder="1" applyAlignment="1">
      <alignment horizontal="center" vertical="center" wrapText="1"/>
    </xf>
    <xf numFmtId="9" fontId="9" fillId="11" borderId="8" xfId="0" applyNumberFormat="1"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164" fontId="6" fillId="2" borderId="4" xfId="0" applyNumberFormat="1" applyFont="1" applyFill="1" applyBorder="1" applyAlignment="1" applyProtection="1">
      <alignment horizontal="center" vertical="center" wrapText="1" shrinkToFit="1"/>
      <protection locked="0"/>
    </xf>
    <xf numFmtId="9" fontId="6" fillId="0" borderId="7" xfId="0" applyNumberFormat="1" applyFont="1" applyFill="1" applyBorder="1" applyAlignment="1">
      <alignment horizontal="center" vertical="center" wrapText="1" shrinkToFit="1"/>
    </xf>
    <xf numFmtId="9" fontId="9" fillId="11" borderId="7" xfId="0" applyNumberFormat="1" applyFont="1" applyFill="1" applyBorder="1" applyAlignment="1">
      <alignment horizontal="center" vertical="center" wrapText="1"/>
    </xf>
    <xf numFmtId="10" fontId="9" fillId="0" borderId="6" xfId="8" applyNumberFormat="1" applyFont="1" applyFill="1" applyBorder="1" applyAlignment="1" applyProtection="1">
      <alignment horizontal="center" vertical="center" wrapText="1"/>
      <protection locked="0"/>
    </xf>
    <xf numFmtId="10" fontId="9" fillId="0" borderId="8" xfId="8" applyNumberFormat="1" applyFont="1" applyFill="1" applyBorder="1" applyAlignment="1" applyProtection="1">
      <alignment horizontal="center" vertical="center" wrapText="1"/>
      <protection locked="0"/>
    </xf>
    <xf numFmtId="9" fontId="9" fillId="0" borderId="6" xfId="0" applyNumberFormat="1" applyFont="1" applyFill="1" applyBorder="1" applyAlignment="1" applyProtection="1">
      <alignment horizontal="center" vertical="center" wrapText="1"/>
      <protection locked="0"/>
    </xf>
    <xf numFmtId="9" fontId="9" fillId="0" borderId="8" xfId="0" applyNumberFormat="1" applyFont="1" applyFill="1" applyBorder="1" applyAlignment="1" applyProtection="1">
      <alignment horizontal="center" vertical="center" wrapText="1"/>
      <protection locked="0"/>
    </xf>
    <xf numFmtId="9" fontId="9" fillId="11" borderId="6" xfId="10" applyNumberFormat="1" applyFont="1" applyFill="1" applyBorder="1" applyAlignment="1">
      <alignment horizontal="center" vertical="center" wrapText="1"/>
    </xf>
    <xf numFmtId="9" fontId="9" fillId="11" borderId="8" xfId="10" applyNumberFormat="1" applyFont="1" applyFill="1" applyBorder="1" applyAlignment="1">
      <alignment horizontal="center" vertical="center" wrapText="1"/>
    </xf>
    <xf numFmtId="9" fontId="9" fillId="11" borderId="7" xfId="10" applyNumberFormat="1" applyFont="1" applyFill="1" applyBorder="1" applyAlignment="1">
      <alignment horizontal="center" vertical="center" wrapText="1"/>
    </xf>
    <xf numFmtId="10" fontId="9" fillId="0" borderId="6" xfId="0" applyNumberFormat="1" applyFont="1" applyFill="1" applyBorder="1" applyAlignment="1">
      <alignment horizontal="center" vertical="center" wrapText="1"/>
    </xf>
    <xf numFmtId="10" fontId="9" fillId="0" borderId="7" xfId="0" applyNumberFormat="1" applyFont="1" applyFill="1" applyBorder="1" applyAlignment="1">
      <alignment horizontal="center" vertical="center" wrapText="1"/>
    </xf>
    <xf numFmtId="10" fontId="9" fillId="0" borderId="8" xfId="0" applyNumberFormat="1" applyFont="1" applyFill="1" applyBorder="1" applyAlignment="1">
      <alignment horizontal="center" vertical="center" wrapText="1"/>
    </xf>
    <xf numFmtId="10" fontId="9" fillId="0" borderId="6" xfId="10" applyNumberFormat="1" applyFont="1" applyFill="1" applyBorder="1" applyAlignment="1">
      <alignment horizontal="center" vertical="center" wrapText="1"/>
    </xf>
    <xf numFmtId="10" fontId="9" fillId="0" borderId="7" xfId="10" applyNumberFormat="1" applyFont="1" applyFill="1" applyBorder="1" applyAlignment="1">
      <alignment horizontal="center" vertical="center" wrapText="1"/>
    </xf>
    <xf numFmtId="10" fontId="9" fillId="0" borderId="8" xfId="10" applyNumberFormat="1" applyFont="1" applyFill="1" applyBorder="1" applyAlignment="1">
      <alignment horizontal="center" vertical="center" wrapText="1"/>
    </xf>
    <xf numFmtId="9" fontId="9" fillId="0" borderId="6" xfId="8" applyNumberFormat="1" applyFont="1" applyFill="1" applyBorder="1" applyAlignment="1">
      <alignment horizontal="center" vertical="center" wrapText="1"/>
    </xf>
    <xf numFmtId="9" fontId="9" fillId="0" borderId="8" xfId="8" applyNumberFormat="1" applyFont="1" applyFill="1" applyBorder="1" applyAlignment="1">
      <alignment horizontal="center" vertical="center" wrapText="1"/>
    </xf>
    <xf numFmtId="9" fontId="3" fillId="11" borderId="6" xfId="0" applyNumberFormat="1" applyFont="1" applyFill="1" applyBorder="1" applyAlignment="1">
      <alignment horizontal="center" vertical="center" wrapText="1"/>
    </xf>
    <xf numFmtId="9" fontId="3" fillId="11" borderId="7" xfId="0" applyNumberFormat="1" applyFont="1" applyFill="1" applyBorder="1" applyAlignment="1">
      <alignment horizontal="center" vertical="center" wrapText="1"/>
    </xf>
    <xf numFmtId="9" fontId="3" fillId="11" borderId="8" xfId="0" applyNumberFormat="1" applyFont="1" applyFill="1" applyBorder="1" applyAlignment="1">
      <alignment horizontal="center" vertical="center" wrapText="1"/>
    </xf>
    <xf numFmtId="9" fontId="9" fillId="11" borderId="6" xfId="8" applyNumberFormat="1" applyFont="1" applyFill="1" applyBorder="1" applyAlignment="1">
      <alignment horizontal="center" vertical="center" wrapText="1"/>
    </xf>
    <xf numFmtId="9" fontId="9" fillId="11" borderId="7" xfId="8" applyNumberFormat="1" applyFont="1" applyFill="1" applyBorder="1" applyAlignment="1">
      <alignment horizontal="center" vertical="center" wrapText="1"/>
    </xf>
    <xf numFmtId="9" fontId="9" fillId="11" borderId="8" xfId="8" applyNumberFormat="1" applyFont="1" applyFill="1" applyBorder="1" applyAlignment="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49" fontId="9" fillId="0" borderId="4" xfId="0" applyNumberFormat="1" applyFont="1" applyFill="1" applyBorder="1" applyAlignment="1" applyProtection="1">
      <alignment horizontal="center" vertical="center" wrapText="1" shrinkToFit="1"/>
      <protection locked="0"/>
    </xf>
    <xf numFmtId="0" fontId="9" fillId="0" borderId="10"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6" fillId="2" borderId="8" xfId="0" applyNumberFormat="1" applyFont="1" applyFill="1" applyBorder="1" applyAlignment="1" applyProtection="1">
      <alignment horizontal="center" vertical="center" wrapText="1"/>
      <protection locked="0"/>
    </xf>
    <xf numFmtId="164" fontId="6" fillId="2" borderId="8" xfId="0" applyNumberFormat="1" applyFont="1" applyFill="1" applyBorder="1" applyAlignment="1" applyProtection="1">
      <alignment horizontal="center" vertical="center" wrapText="1" shrinkToFit="1"/>
      <protection locked="0"/>
    </xf>
    <xf numFmtId="0" fontId="9" fillId="0" borderId="4" xfId="0" applyNumberFormat="1" applyFont="1" applyFill="1" applyBorder="1" applyAlignment="1" applyProtection="1">
      <alignment horizontal="justify" vertical="center" wrapText="1"/>
    </xf>
    <xf numFmtId="0" fontId="9" fillId="2" borderId="4" xfId="0" applyNumberFormat="1" applyFont="1" applyFill="1" applyBorder="1" applyAlignment="1" applyProtection="1">
      <alignment horizontal="center" vertical="center" wrapText="1"/>
    </xf>
    <xf numFmtId="0" fontId="9" fillId="11" borderId="6" xfId="0" applyNumberFormat="1" applyFont="1" applyFill="1" applyBorder="1" applyAlignment="1">
      <alignment horizontal="center" vertical="center" wrapText="1"/>
    </xf>
    <xf numFmtId="0" fontId="9" fillId="11" borderId="7" xfId="0" applyNumberFormat="1" applyFont="1" applyFill="1" applyBorder="1" applyAlignment="1">
      <alignment horizontal="center" vertical="center" wrapText="1"/>
    </xf>
    <xf numFmtId="0" fontId="9" fillId="11" borderId="8" xfId="0" applyNumberFormat="1" applyFont="1" applyFill="1" applyBorder="1" applyAlignment="1">
      <alignment horizontal="center" vertical="center" wrapText="1"/>
    </xf>
    <xf numFmtId="0" fontId="9" fillId="0" borderId="6" xfId="0" applyNumberFormat="1" applyFont="1" applyFill="1" applyBorder="1" applyAlignment="1" applyProtection="1">
      <alignment horizontal="justify" vertical="center" wrapText="1"/>
    </xf>
    <xf numFmtId="0" fontId="9" fillId="0" borderId="8" xfId="0" applyNumberFormat="1" applyFont="1" applyFill="1" applyBorder="1" applyAlignment="1" applyProtection="1">
      <alignment horizontal="justify" vertical="center" wrapText="1"/>
    </xf>
    <xf numFmtId="3" fontId="9" fillId="0" borderId="6" xfId="0" applyNumberFormat="1" applyFont="1" applyFill="1" applyBorder="1" applyAlignment="1" applyProtection="1">
      <alignment horizontal="center" vertical="center" wrapText="1"/>
    </xf>
    <xf numFmtId="3" fontId="9" fillId="0" borderId="8" xfId="0" applyNumberFormat="1" applyFont="1" applyFill="1" applyBorder="1" applyAlignment="1" applyProtection="1">
      <alignment horizontal="center" vertical="center" wrapText="1"/>
    </xf>
    <xf numFmtId="3" fontId="9" fillId="0" borderId="6" xfId="11" applyNumberFormat="1" applyFont="1" applyFill="1" applyBorder="1" applyAlignment="1">
      <alignment horizontal="center" vertical="center" wrapText="1"/>
    </xf>
    <xf numFmtId="3" fontId="9" fillId="0" borderId="8" xfId="11" applyNumberFormat="1" applyFont="1" applyFill="1" applyBorder="1" applyAlignment="1">
      <alignment horizontal="center" vertical="center" wrapText="1"/>
    </xf>
    <xf numFmtId="0" fontId="9" fillId="0" borderId="7" xfId="0" applyNumberFormat="1" applyFont="1" applyFill="1" applyBorder="1" applyAlignment="1" applyProtection="1">
      <alignment horizontal="justify" vertical="center" wrapText="1"/>
    </xf>
    <xf numFmtId="0" fontId="9" fillId="0" borderId="7" xfId="0" applyNumberFormat="1" applyFont="1" applyFill="1" applyBorder="1" applyAlignment="1" applyProtection="1">
      <alignment horizontal="center" vertical="center" wrapText="1"/>
    </xf>
    <xf numFmtId="9" fontId="6" fillId="0" borderId="8" xfId="0" applyNumberFormat="1" applyFont="1" applyFill="1" applyBorder="1" applyAlignment="1">
      <alignment horizontal="center" vertical="center" wrapText="1" shrinkToFit="1"/>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9" fontId="9" fillId="0" borderId="7" xfId="0" applyNumberFormat="1" applyFont="1" applyFill="1" applyBorder="1" applyAlignment="1">
      <alignment horizontal="justify" vertical="center" wrapText="1"/>
    </xf>
    <xf numFmtId="9" fontId="9" fillId="0" borderId="8" xfId="0" applyNumberFormat="1" applyFont="1" applyFill="1" applyBorder="1" applyAlignment="1">
      <alignment horizontal="justify" vertical="center" wrapText="1"/>
    </xf>
    <xf numFmtId="10" fontId="9" fillId="0" borderId="6" xfId="8" applyNumberFormat="1" applyFont="1" applyFill="1" applyBorder="1" applyAlignment="1">
      <alignment horizontal="center" vertical="center" wrapText="1"/>
    </xf>
    <xf numFmtId="10" fontId="9" fillId="0" borderId="7" xfId="8" applyNumberFormat="1" applyFont="1" applyFill="1" applyBorder="1" applyAlignment="1">
      <alignment horizontal="center" vertical="center" wrapText="1"/>
    </xf>
    <xf numFmtId="10" fontId="9" fillId="0" borderId="8" xfId="8" applyNumberFormat="1" applyFont="1" applyFill="1" applyBorder="1" applyAlignment="1">
      <alignment horizontal="center" vertical="center" wrapText="1"/>
    </xf>
    <xf numFmtId="9" fontId="9" fillId="0" borderId="4" xfId="0" applyNumberFormat="1" applyFont="1" applyFill="1" applyBorder="1" applyAlignment="1" applyProtection="1">
      <alignment horizontal="center" vertical="center" wrapText="1"/>
    </xf>
    <xf numFmtId="2" fontId="9" fillId="0" borderId="6" xfId="0" applyNumberFormat="1" applyFont="1" applyFill="1" applyBorder="1" applyAlignment="1">
      <alignment horizontal="justify" vertical="center" wrapText="1"/>
    </xf>
    <xf numFmtId="2" fontId="9" fillId="0" borderId="8" xfId="0" applyNumberFormat="1" applyFont="1" applyFill="1" applyBorder="1" applyAlignment="1">
      <alignment horizontal="justify" vertical="center" wrapText="1"/>
    </xf>
    <xf numFmtId="9" fontId="9" fillId="0" borderId="7" xfId="8" applyNumberFormat="1" applyFont="1" applyFill="1" applyBorder="1" applyAlignment="1">
      <alignment horizontal="center" vertical="center" wrapText="1"/>
    </xf>
    <xf numFmtId="9" fontId="6" fillId="0" borderId="6" xfId="0" applyNumberFormat="1" applyFont="1" applyFill="1" applyBorder="1" applyAlignment="1">
      <alignment horizontal="justify" vertical="center" wrapText="1"/>
    </xf>
    <xf numFmtId="9" fontId="6" fillId="0" borderId="7" xfId="0" applyNumberFormat="1" applyFont="1" applyFill="1" applyBorder="1" applyAlignment="1">
      <alignment horizontal="justify" vertical="center" wrapText="1"/>
    </xf>
    <xf numFmtId="9" fontId="6" fillId="0" borderId="8" xfId="0" applyNumberFormat="1" applyFont="1" applyFill="1" applyBorder="1" applyAlignment="1">
      <alignment horizontal="justify" vertical="center" wrapText="1"/>
    </xf>
    <xf numFmtId="9" fontId="9" fillId="0" borderId="4" xfId="8" applyNumberFormat="1" applyFont="1" applyFill="1" applyBorder="1" applyAlignment="1">
      <alignment horizontal="center" vertical="center" wrapText="1"/>
    </xf>
    <xf numFmtId="0" fontId="16" fillId="0" borderId="6" xfId="0" applyFont="1" applyFill="1" applyBorder="1" applyAlignment="1">
      <alignment horizontal="justify" vertical="center" wrapText="1"/>
    </xf>
    <xf numFmtId="0" fontId="16" fillId="0" borderId="8" xfId="0" applyFont="1" applyFill="1" applyBorder="1" applyAlignment="1">
      <alignment horizontal="justify" vertical="center" wrapText="1"/>
    </xf>
    <xf numFmtId="179" fontId="9" fillId="0" borderId="6" xfId="0" applyNumberFormat="1" applyFont="1" applyFill="1" applyBorder="1" applyAlignment="1">
      <alignment horizontal="center" vertical="center" wrapText="1"/>
    </xf>
    <xf numFmtId="179" fontId="9" fillId="0" borderId="8" xfId="0" applyNumberFormat="1" applyFont="1" applyFill="1" applyBorder="1" applyAlignment="1">
      <alignment horizontal="center" vertical="center" wrapText="1"/>
    </xf>
    <xf numFmtId="179" fontId="9" fillId="0" borderId="6" xfId="10" applyNumberFormat="1" applyFont="1" applyFill="1" applyBorder="1" applyAlignment="1">
      <alignment horizontal="center" vertical="center" wrapText="1"/>
    </xf>
    <xf numFmtId="179" fontId="9" fillId="0" borderId="8" xfId="10" applyNumberFormat="1" applyFont="1" applyFill="1" applyBorder="1" applyAlignment="1">
      <alignment horizontal="center" vertical="center" wrapText="1"/>
    </xf>
    <xf numFmtId="0" fontId="9" fillId="0" borderId="6" xfId="0" applyFont="1" applyFill="1" applyBorder="1" applyAlignment="1">
      <alignment horizontal="justify" vertical="center"/>
    </xf>
    <xf numFmtId="0" fontId="9" fillId="0" borderId="8" xfId="0" applyFont="1" applyFill="1" applyBorder="1" applyAlignment="1">
      <alignment horizontal="justify" vertical="center"/>
    </xf>
    <xf numFmtId="0" fontId="9" fillId="2" borderId="6" xfId="8" applyNumberFormat="1" applyFont="1" applyFill="1" applyBorder="1" applyAlignment="1">
      <alignment horizontal="center" vertical="center" wrapText="1"/>
    </xf>
    <xf numFmtId="0" fontId="9" fillId="2" borderId="7" xfId="8" applyNumberFormat="1" applyFont="1" applyFill="1" applyBorder="1" applyAlignment="1">
      <alignment horizontal="center" vertical="center" wrapText="1"/>
    </xf>
    <xf numFmtId="0" fontId="6" fillId="3" borderId="0" xfId="0" applyFont="1" applyFill="1" applyBorder="1" applyAlignment="1">
      <alignment horizontal="justify" vertical="center"/>
    </xf>
    <xf numFmtId="49" fontId="9" fillId="2" borderId="4" xfId="0" applyNumberFormat="1" applyFont="1" applyFill="1" applyBorder="1" applyAlignment="1" applyProtection="1">
      <alignment horizontal="center" vertical="center" wrapText="1" shrinkToFit="1"/>
      <protection locked="0"/>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9" fillId="2" borderId="4" xfId="8" applyNumberFormat="1" applyFont="1" applyFill="1" applyBorder="1" applyAlignment="1">
      <alignment horizontal="center" vertical="center" wrapText="1"/>
    </xf>
    <xf numFmtId="14" fontId="6" fillId="11" borderId="6" xfId="0" applyNumberFormat="1" applyFont="1" applyFill="1" applyBorder="1" applyAlignment="1">
      <alignment horizontal="center" vertical="center" wrapText="1"/>
    </xf>
    <xf numFmtId="14" fontId="6" fillId="11" borderId="7" xfId="0" applyNumberFormat="1" applyFont="1" applyFill="1" applyBorder="1" applyAlignment="1">
      <alignment horizontal="center" vertical="center" wrapText="1"/>
    </xf>
    <xf numFmtId="14" fontId="6" fillId="11" borderId="8" xfId="0" applyNumberFormat="1" applyFont="1" applyFill="1" applyBorder="1" applyAlignment="1">
      <alignment horizontal="center" vertical="center" wrapText="1"/>
    </xf>
    <xf numFmtId="49" fontId="6" fillId="11" borderId="6" xfId="0" applyNumberFormat="1" applyFont="1" applyFill="1" applyBorder="1" applyAlignment="1">
      <alignment horizontal="center" vertical="center" wrapText="1"/>
    </xf>
    <xf numFmtId="49" fontId="6" fillId="11" borderId="7" xfId="0" applyNumberFormat="1" applyFont="1" applyFill="1" applyBorder="1" applyAlignment="1">
      <alignment horizontal="center" vertical="center" wrapText="1"/>
    </xf>
    <xf numFmtId="49" fontId="6" fillId="11" borderId="8" xfId="0" applyNumberFormat="1" applyFont="1" applyFill="1" applyBorder="1" applyAlignment="1">
      <alignment horizontal="center" vertical="center" wrapText="1"/>
    </xf>
    <xf numFmtId="174" fontId="9" fillId="11" borderId="6" xfId="2" applyNumberFormat="1" applyFont="1" applyFill="1" applyBorder="1" applyAlignment="1">
      <alignment horizontal="center" vertical="center" wrapText="1"/>
    </xf>
    <xf numFmtId="174" fontId="9" fillId="11" borderId="7" xfId="2" applyNumberFormat="1" applyFont="1" applyFill="1" applyBorder="1" applyAlignment="1">
      <alignment horizontal="center" vertical="center" wrapText="1"/>
    </xf>
    <xf numFmtId="174" fontId="9" fillId="11" borderId="8" xfId="2" applyNumberFormat="1" applyFont="1" applyFill="1" applyBorder="1" applyAlignment="1">
      <alignment horizontal="center" vertical="center" wrapText="1"/>
    </xf>
    <xf numFmtId="170" fontId="6" fillId="11" borderId="6" xfId="0" applyNumberFormat="1" applyFont="1" applyFill="1" applyBorder="1" applyAlignment="1">
      <alignment horizontal="center" vertical="center" wrapText="1"/>
    </xf>
    <xf numFmtId="170" fontId="6" fillId="11" borderId="7" xfId="0" applyNumberFormat="1" applyFont="1" applyFill="1" applyBorder="1" applyAlignment="1">
      <alignment horizontal="center" vertical="center" wrapText="1"/>
    </xf>
    <xf numFmtId="170" fontId="6" fillId="11" borderId="8" xfId="0" applyNumberFormat="1" applyFont="1" applyFill="1" applyBorder="1" applyAlignment="1">
      <alignment horizontal="center" vertical="center" wrapText="1"/>
    </xf>
    <xf numFmtId="0" fontId="9" fillId="0" borderId="6" xfId="8" applyNumberFormat="1" applyFont="1" applyFill="1" applyBorder="1" applyAlignment="1">
      <alignment horizontal="center" vertical="center" wrapText="1"/>
    </xf>
    <xf numFmtId="0" fontId="9" fillId="0" borderId="8" xfId="8" applyNumberFormat="1" applyFont="1" applyFill="1" applyBorder="1" applyAlignment="1">
      <alignment horizontal="center" vertical="center" wrapText="1"/>
    </xf>
    <xf numFmtId="9" fontId="9" fillId="0" borderId="6" xfId="10" applyNumberFormat="1" applyFont="1" applyFill="1" applyBorder="1" applyAlignment="1">
      <alignment horizontal="center" vertical="center" wrapText="1"/>
    </xf>
    <xf numFmtId="9" fontId="9" fillId="0" borderId="7" xfId="10" applyNumberFormat="1" applyFont="1" applyFill="1" applyBorder="1" applyAlignment="1">
      <alignment horizontal="center" vertical="center" wrapText="1"/>
    </xf>
    <xf numFmtId="9" fontId="9" fillId="0" borderId="8" xfId="10" applyNumberFormat="1" applyFont="1" applyFill="1" applyBorder="1" applyAlignment="1">
      <alignment horizontal="center" vertical="center" wrapText="1"/>
    </xf>
    <xf numFmtId="173" fontId="9" fillId="11" borderId="6" xfId="2" applyNumberFormat="1" applyFont="1" applyFill="1" applyBorder="1" applyAlignment="1">
      <alignment horizontal="center" vertical="center" wrapText="1"/>
    </xf>
    <xf numFmtId="173" fontId="9" fillId="11" borderId="7" xfId="2" applyNumberFormat="1" applyFont="1" applyFill="1" applyBorder="1" applyAlignment="1">
      <alignment horizontal="center" vertical="center" wrapText="1"/>
    </xf>
    <xf numFmtId="173" fontId="9" fillId="11" borderId="8" xfId="2" applyNumberFormat="1" applyFont="1" applyFill="1" applyBorder="1" applyAlignment="1">
      <alignment horizontal="center" vertical="center" wrapText="1"/>
    </xf>
    <xf numFmtId="173" fontId="9" fillId="11" borderId="6" xfId="8" applyNumberFormat="1" applyFont="1" applyFill="1" applyBorder="1" applyAlignment="1">
      <alignment horizontal="center" vertical="center" wrapText="1"/>
    </xf>
    <xf numFmtId="173" fontId="9" fillId="11" borderId="7" xfId="8" applyNumberFormat="1" applyFont="1" applyFill="1" applyBorder="1" applyAlignment="1">
      <alignment horizontal="center" vertical="center" wrapText="1"/>
    </xf>
    <xf numFmtId="173" fontId="9" fillId="11" borderId="8" xfId="8" applyNumberFormat="1" applyFont="1" applyFill="1" applyBorder="1" applyAlignment="1">
      <alignment horizontal="center" vertical="center" wrapText="1"/>
    </xf>
    <xf numFmtId="9" fontId="9" fillId="11" borderId="6" xfId="0" applyNumberFormat="1" applyFont="1" applyFill="1" applyBorder="1" applyAlignment="1" applyProtection="1">
      <alignment horizontal="center" vertical="center" wrapText="1"/>
      <protection locked="0"/>
    </xf>
    <xf numFmtId="9" fontId="9" fillId="11" borderId="8" xfId="0" applyNumberFormat="1" applyFont="1" applyFill="1" applyBorder="1" applyAlignment="1" applyProtection="1">
      <alignment horizontal="center" vertical="center" wrapText="1"/>
      <protection locked="0"/>
    </xf>
    <xf numFmtId="174" fontId="9" fillId="11" borderId="6" xfId="0" applyNumberFormat="1" applyFont="1" applyFill="1" applyBorder="1" applyAlignment="1">
      <alignment horizontal="center" vertical="center" wrapText="1"/>
    </xf>
    <xf numFmtId="174" fontId="9" fillId="11" borderId="8" xfId="0" applyNumberFormat="1"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shrinkToFit="1"/>
      <protection locked="0"/>
    </xf>
    <xf numFmtId="49" fontId="9" fillId="0" borderId="5" xfId="0" applyNumberFormat="1" applyFont="1" applyFill="1" applyBorder="1" applyAlignment="1" applyProtection="1">
      <alignment horizontal="center" vertical="center" wrapText="1" shrinkToFit="1"/>
      <protection locked="0"/>
    </xf>
    <xf numFmtId="9" fontId="9" fillId="11" borderId="7" xfId="0" applyNumberFormat="1" applyFont="1" applyFill="1" applyBorder="1" applyAlignment="1" applyProtection="1">
      <alignment horizontal="center" vertical="center" wrapText="1"/>
      <protection locked="0"/>
    </xf>
    <xf numFmtId="49" fontId="39" fillId="11" borderId="6" xfId="0" applyNumberFormat="1" applyFont="1" applyFill="1" applyBorder="1" applyAlignment="1">
      <alignment horizontal="center" vertical="center" wrapText="1"/>
    </xf>
    <xf numFmtId="49" fontId="39" fillId="11" borderId="7" xfId="0" applyNumberFormat="1" applyFont="1" applyFill="1" applyBorder="1" applyAlignment="1">
      <alignment horizontal="center" vertical="center" wrapText="1"/>
    </xf>
    <xf numFmtId="49" fontId="39" fillId="11" borderId="8" xfId="0" applyNumberFormat="1" applyFont="1" applyFill="1" applyBorder="1" applyAlignment="1">
      <alignment horizontal="center" vertical="center" wrapText="1"/>
    </xf>
    <xf numFmtId="0" fontId="9" fillId="11" borderId="6" xfId="8" applyNumberFormat="1" applyFont="1" applyFill="1" applyBorder="1" applyAlignment="1">
      <alignment horizontal="center" vertical="center" wrapText="1"/>
    </xf>
    <xf numFmtId="0" fontId="9" fillId="11" borderId="7" xfId="8" applyNumberFormat="1" applyFont="1" applyFill="1" applyBorder="1" applyAlignment="1">
      <alignment horizontal="center" vertical="center" wrapText="1"/>
    </xf>
    <xf numFmtId="0" fontId="9" fillId="11" borderId="8" xfId="8" applyNumberFormat="1" applyFont="1" applyFill="1" applyBorder="1" applyAlignment="1">
      <alignment horizontal="center" vertical="center" wrapText="1"/>
    </xf>
    <xf numFmtId="1" fontId="6" fillId="11" borderId="6" xfId="0" applyNumberFormat="1" applyFont="1" applyFill="1" applyBorder="1" applyAlignment="1">
      <alignment horizontal="center" vertical="center" wrapText="1"/>
    </xf>
    <xf numFmtId="1" fontId="6" fillId="11" borderId="7" xfId="0" applyNumberFormat="1" applyFont="1" applyFill="1" applyBorder="1" applyAlignment="1">
      <alignment horizontal="center" vertical="center" wrapText="1"/>
    </xf>
    <xf numFmtId="1" fontId="6" fillId="11" borderId="8" xfId="0" applyNumberFormat="1" applyFont="1" applyFill="1" applyBorder="1" applyAlignment="1">
      <alignment horizontal="center" vertical="center" wrapText="1"/>
    </xf>
    <xf numFmtId="9" fontId="9" fillId="0" borderId="6" xfId="0" applyNumberFormat="1" applyFont="1" applyFill="1" applyBorder="1" applyAlignment="1" applyProtection="1">
      <alignment horizontal="center" vertical="center" wrapText="1"/>
    </xf>
    <xf numFmtId="9" fontId="9" fillId="0" borderId="7" xfId="0" applyNumberFormat="1" applyFont="1" applyFill="1" applyBorder="1" applyAlignment="1" applyProtection="1">
      <alignment horizontal="center" vertical="center" wrapText="1"/>
    </xf>
    <xf numFmtId="9" fontId="9" fillId="0" borderId="8" xfId="0" applyNumberFormat="1" applyFont="1" applyFill="1" applyBorder="1" applyAlignment="1" applyProtection="1">
      <alignment horizontal="center" vertical="center" wrapText="1"/>
    </xf>
    <xf numFmtId="1" fontId="9" fillId="11" borderId="6" xfId="10" applyNumberFormat="1" applyFont="1" applyFill="1" applyBorder="1" applyAlignment="1">
      <alignment horizontal="center" vertical="center" wrapText="1"/>
    </xf>
    <xf numFmtId="1" fontId="9" fillId="11" borderId="7" xfId="10" applyNumberFormat="1" applyFont="1" applyFill="1" applyBorder="1" applyAlignment="1">
      <alignment horizontal="center" vertical="center" wrapText="1"/>
    </xf>
    <xf numFmtId="1" fontId="9" fillId="11" borderId="8" xfId="10" applyNumberFormat="1" applyFont="1" applyFill="1" applyBorder="1" applyAlignment="1">
      <alignment horizontal="center" vertical="center" wrapText="1"/>
    </xf>
    <xf numFmtId="49" fontId="9" fillId="11" borderId="7" xfId="0" applyNumberFormat="1" applyFont="1" applyFill="1" applyBorder="1" applyAlignment="1">
      <alignment horizontal="center" vertical="center" wrapText="1"/>
    </xf>
    <xf numFmtId="1" fontId="40" fillId="11" borderId="6" xfId="0" applyNumberFormat="1" applyFont="1" applyFill="1" applyBorder="1" applyAlignment="1">
      <alignment horizontal="center" vertical="center" wrapText="1"/>
    </xf>
    <xf numFmtId="1" fontId="40" fillId="11" borderId="8" xfId="0" applyNumberFormat="1" applyFont="1" applyFill="1" applyBorder="1" applyAlignment="1">
      <alignment horizontal="center" vertical="center" wrapText="1"/>
    </xf>
    <xf numFmtId="3" fontId="9" fillId="0" borderId="7" xfId="0" applyNumberFormat="1" applyFont="1" applyFill="1" applyBorder="1" applyAlignment="1" applyProtection="1">
      <alignment horizontal="center" vertical="center" wrapText="1"/>
    </xf>
    <xf numFmtId="1" fontId="9" fillId="0" borderId="6" xfId="0" applyNumberFormat="1" applyFont="1" applyFill="1" applyBorder="1" applyAlignment="1" applyProtection="1">
      <alignment horizontal="center" vertical="center" wrapText="1"/>
    </xf>
    <xf numFmtId="1" fontId="9" fillId="0" borderId="8" xfId="0" applyNumberFormat="1" applyFont="1" applyFill="1" applyBorder="1" applyAlignment="1" applyProtection="1">
      <alignment horizontal="center" vertical="center" wrapText="1"/>
    </xf>
    <xf numFmtId="1" fontId="9" fillId="11" borderId="6" xfId="0" applyNumberFormat="1" applyFont="1" applyFill="1" applyBorder="1" applyAlignment="1" applyProtection="1">
      <alignment horizontal="center" vertical="center" wrapText="1"/>
    </xf>
    <xf numFmtId="1" fontId="9" fillId="11" borderId="8" xfId="0" applyNumberFormat="1" applyFont="1" applyFill="1" applyBorder="1" applyAlignment="1" applyProtection="1">
      <alignment horizontal="center" vertical="center" wrapText="1"/>
    </xf>
    <xf numFmtId="9" fontId="9" fillId="0" borderId="6" xfId="11" applyNumberFormat="1" applyFont="1" applyFill="1" applyBorder="1" applyAlignment="1">
      <alignment horizontal="center" vertical="center" wrapText="1"/>
    </xf>
    <xf numFmtId="9" fontId="9" fillId="0" borderId="7" xfId="11" applyNumberFormat="1" applyFont="1" applyFill="1" applyBorder="1" applyAlignment="1">
      <alignment horizontal="center" vertical="center" wrapText="1"/>
    </xf>
    <xf numFmtId="9" fontId="9" fillId="0" borderId="8" xfId="11" applyNumberFormat="1" applyFont="1" applyFill="1" applyBorder="1" applyAlignment="1">
      <alignment horizontal="center" vertical="center" wrapText="1"/>
    </xf>
    <xf numFmtId="9" fontId="9" fillId="11" borderId="6" xfId="11" applyNumberFormat="1" applyFont="1" applyFill="1" applyBorder="1" applyAlignment="1">
      <alignment horizontal="center" vertical="center" wrapText="1"/>
    </xf>
    <xf numFmtId="9" fontId="9" fillId="11" borderId="7" xfId="11" applyNumberFormat="1" applyFont="1" applyFill="1" applyBorder="1" applyAlignment="1">
      <alignment horizontal="center" vertical="center" wrapText="1"/>
    </xf>
    <xf numFmtId="9" fontId="9" fillId="11" borderId="8" xfId="11" applyNumberFormat="1"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6" fillId="0" borderId="6" xfId="0" applyNumberFormat="1" applyFont="1" applyFill="1" applyBorder="1" applyAlignment="1" applyProtection="1">
      <alignment horizontal="center" vertical="center" wrapText="1"/>
      <protection locked="0"/>
    </xf>
    <xf numFmtId="0" fontId="6" fillId="0" borderId="7" xfId="0" applyNumberFormat="1" applyFont="1" applyFill="1" applyBorder="1" applyAlignment="1" applyProtection="1">
      <alignment horizontal="center" vertical="center" wrapText="1"/>
      <protection locked="0"/>
    </xf>
    <xf numFmtId="164" fontId="6" fillId="0" borderId="6" xfId="0" applyNumberFormat="1" applyFont="1" applyFill="1" applyBorder="1" applyAlignment="1" applyProtection="1">
      <alignment horizontal="center" vertical="center" wrapText="1"/>
      <protection locked="0"/>
    </xf>
    <xf numFmtId="164" fontId="6" fillId="0" borderId="7" xfId="0" applyNumberFormat="1" applyFont="1" applyFill="1" applyBorder="1" applyAlignment="1" applyProtection="1">
      <alignment horizontal="center" vertical="center" wrapText="1"/>
      <protection locked="0"/>
    </xf>
    <xf numFmtId="174" fontId="33" fillId="11" borderId="6" xfId="0" applyNumberFormat="1" applyFont="1" applyFill="1" applyBorder="1" applyAlignment="1">
      <alignment horizontal="center" vertical="center"/>
    </xf>
    <xf numFmtId="174" fontId="33" fillId="11" borderId="7" xfId="0" applyNumberFormat="1" applyFont="1" applyFill="1" applyBorder="1" applyAlignment="1">
      <alignment horizontal="center" vertical="center"/>
    </xf>
    <xf numFmtId="174" fontId="33" fillId="11" borderId="8" xfId="0" applyNumberFormat="1" applyFont="1" applyFill="1" applyBorder="1" applyAlignment="1">
      <alignment horizontal="center" vertical="center"/>
    </xf>
    <xf numFmtId="0" fontId="9" fillId="0" borderId="7" xfId="11" applyNumberFormat="1" applyFont="1" applyFill="1" applyBorder="1" applyAlignment="1">
      <alignment horizontal="center" vertical="center" wrapText="1"/>
    </xf>
    <xf numFmtId="1" fontId="9" fillId="0" borderId="6" xfId="11" applyNumberFormat="1" applyFont="1" applyFill="1" applyBorder="1" applyAlignment="1">
      <alignment horizontal="center" vertical="center" wrapText="1"/>
    </xf>
    <xf numFmtId="1" fontId="9" fillId="0" borderId="7" xfId="11"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9" fillId="0" borderId="9"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2" xfId="0" applyFont="1" applyFill="1" applyBorder="1" applyAlignment="1">
      <alignment horizontal="justify" vertical="center" wrapText="1"/>
    </xf>
    <xf numFmtId="10" fontId="3" fillId="11" borderId="6" xfId="0" applyNumberFormat="1" applyFont="1" applyFill="1" applyBorder="1" applyAlignment="1">
      <alignment horizontal="center" vertical="center" wrapText="1"/>
    </xf>
    <xf numFmtId="10" fontId="3" fillId="11" borderId="8" xfId="0"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164" fontId="27"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justify" vertical="center" wrapText="1"/>
    </xf>
    <xf numFmtId="0" fontId="16" fillId="0" borderId="7" xfId="0" applyFont="1" applyFill="1" applyBorder="1" applyAlignment="1">
      <alignment horizontal="justify" vertical="center"/>
    </xf>
    <xf numFmtId="9" fontId="9" fillId="0" borderId="6" xfId="8" applyFont="1" applyFill="1" applyBorder="1" applyAlignment="1" applyProtection="1">
      <alignment horizontal="center" vertical="center" wrapText="1"/>
      <protection locked="0"/>
    </xf>
    <xf numFmtId="9" fontId="9" fillId="0" borderId="7" xfId="8" applyFont="1" applyFill="1" applyBorder="1" applyAlignment="1" applyProtection="1">
      <alignment horizontal="center" vertical="center" wrapText="1"/>
      <protection locked="0"/>
    </xf>
    <xf numFmtId="9" fontId="9" fillId="0" borderId="8" xfId="8" applyFont="1" applyFill="1" applyBorder="1" applyAlignment="1" applyProtection="1">
      <alignment horizontal="center" vertical="center" wrapText="1"/>
      <protection locked="0"/>
    </xf>
    <xf numFmtId="0" fontId="16" fillId="0" borderId="6"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6" xfId="0" applyNumberFormat="1" applyFont="1" applyFill="1" applyBorder="1" applyAlignment="1">
      <alignment horizontal="justify" vertical="center" wrapText="1"/>
    </xf>
    <xf numFmtId="0" fontId="16" fillId="0" borderId="7" xfId="0" applyNumberFormat="1" applyFont="1" applyFill="1" applyBorder="1" applyAlignment="1">
      <alignment horizontal="justify" vertical="center" wrapText="1"/>
    </xf>
    <xf numFmtId="0" fontId="16" fillId="0" borderId="8" xfId="0" applyNumberFormat="1" applyFont="1" applyFill="1" applyBorder="1" applyAlignment="1">
      <alignment horizontal="justify" vertical="center" wrapText="1"/>
    </xf>
    <xf numFmtId="3" fontId="3" fillId="2" borderId="6"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3" xfId="0" applyFont="1" applyFill="1" applyBorder="1" applyAlignment="1">
      <alignment horizontal="justify" vertical="center" wrapText="1"/>
    </xf>
    <xf numFmtId="49" fontId="6" fillId="3" borderId="1"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3" fillId="0" borderId="7" xfId="11" applyNumberFormat="1"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49" fontId="6" fillId="5" borderId="2" xfId="0" applyNumberFormat="1" applyFont="1" applyFill="1" applyBorder="1" applyAlignment="1">
      <alignment horizontal="left" vertical="center"/>
    </xf>
    <xf numFmtId="49" fontId="6" fillId="6" borderId="2" xfId="0" applyNumberFormat="1" applyFont="1" applyFill="1" applyBorder="1" applyAlignment="1">
      <alignment horizontal="left" vertical="center" wrapText="1"/>
    </xf>
    <xf numFmtId="0" fontId="27" fillId="0" borderId="6" xfId="0" applyFont="1" applyFill="1" applyBorder="1" applyAlignment="1">
      <alignment horizontal="center" vertical="center" textRotation="90" wrapText="1"/>
    </xf>
    <xf numFmtId="0" fontId="27" fillId="0" borderId="7" xfId="0" applyFont="1" applyFill="1" applyBorder="1" applyAlignment="1">
      <alignment horizontal="center" vertical="center" textRotation="90" wrapText="1"/>
    </xf>
    <xf numFmtId="0" fontId="27" fillId="0" borderId="8" xfId="0" applyFont="1" applyFill="1" applyBorder="1" applyAlignment="1">
      <alignment horizontal="center" vertical="center" textRotation="90"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164" fontId="6" fillId="2" borderId="6" xfId="0" applyNumberFormat="1" applyFont="1" applyFill="1" applyBorder="1" applyAlignment="1" applyProtection="1">
      <alignment horizontal="center" vertical="center" wrapText="1"/>
      <protection locked="0"/>
    </xf>
    <xf numFmtId="164" fontId="6" fillId="2" borderId="7" xfId="0" applyNumberFormat="1" applyFont="1" applyFill="1" applyBorder="1" applyAlignment="1" applyProtection="1">
      <alignment horizontal="center" vertical="center" wrapText="1"/>
      <protection locked="0"/>
    </xf>
    <xf numFmtId="164" fontId="6" fillId="2" borderId="8" xfId="0" applyNumberFormat="1" applyFont="1" applyFill="1" applyBorder="1" applyAlignment="1" applyProtection="1">
      <alignment horizontal="center" vertical="center" wrapText="1"/>
      <protection locked="0"/>
    </xf>
    <xf numFmtId="0" fontId="9" fillId="2" borderId="6" xfId="0" applyNumberFormat="1" applyFont="1" applyFill="1" applyBorder="1" applyAlignment="1" applyProtection="1">
      <alignment horizontal="justify" vertical="center" wrapText="1"/>
      <protection locked="0"/>
    </xf>
    <xf numFmtId="0" fontId="9" fillId="2" borderId="7" xfId="0" applyNumberFormat="1" applyFont="1" applyFill="1" applyBorder="1" applyAlignment="1" applyProtection="1">
      <alignment horizontal="justify" vertical="center" wrapText="1"/>
      <protection locked="0"/>
    </xf>
    <xf numFmtId="0" fontId="9" fillId="2" borderId="8" xfId="0" applyNumberFormat="1" applyFont="1" applyFill="1" applyBorder="1" applyAlignment="1" applyProtection="1">
      <alignment horizontal="justify" vertical="center" wrapText="1"/>
      <protection locked="0"/>
    </xf>
    <xf numFmtId="0" fontId="9" fillId="2" borderId="7" xfId="0" applyFont="1" applyFill="1" applyBorder="1" applyAlignment="1">
      <alignment horizontal="justify"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9" fontId="9" fillId="2" borderId="7" xfId="0" applyNumberFormat="1" applyFont="1" applyFill="1" applyBorder="1" applyAlignment="1">
      <alignment horizontal="center" vertical="center" wrapText="1"/>
    </xf>
    <xf numFmtId="9" fontId="9" fillId="2" borderId="8" xfId="0" applyNumberFormat="1" applyFont="1" applyFill="1" applyBorder="1" applyAlignment="1">
      <alignment horizontal="center" vertical="center" wrapText="1"/>
    </xf>
    <xf numFmtId="49" fontId="9" fillId="13" borderId="2"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164" fontId="6" fillId="0" borderId="8" xfId="0" applyNumberFormat="1" applyFont="1" applyFill="1" applyBorder="1" applyAlignment="1" applyProtection="1">
      <alignment horizontal="center" vertical="center" wrapText="1"/>
      <protection locked="0"/>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3" fontId="16" fillId="2" borderId="4" xfId="0" applyNumberFormat="1" applyFont="1" applyFill="1" applyBorder="1" applyAlignment="1">
      <alignment horizontal="center" vertical="center"/>
    </xf>
    <xf numFmtId="3" fontId="16" fillId="2" borderId="4" xfId="0" applyNumberFormat="1" applyFont="1" applyFill="1" applyBorder="1" applyAlignment="1">
      <alignment horizontal="center" vertical="center" wrapText="1"/>
    </xf>
    <xf numFmtId="0" fontId="52" fillId="0" borderId="6" xfId="0" applyFont="1" applyBorder="1" applyAlignment="1">
      <alignment horizontal="center" vertical="center" wrapText="1"/>
    </xf>
    <xf numFmtId="0" fontId="52" fillId="0" borderId="8" xfId="0" applyFont="1" applyBorder="1" applyAlignment="1">
      <alignment horizontal="center" vertical="center" wrapText="1"/>
    </xf>
    <xf numFmtId="3" fontId="16" fillId="0" borderId="6"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0" fontId="9" fillId="2" borderId="0" xfId="0" applyFont="1" applyFill="1" applyBorder="1" applyAlignment="1">
      <alignment horizontal="justify" vertical="center" wrapText="1"/>
    </xf>
    <xf numFmtId="0" fontId="6" fillId="21" borderId="1" xfId="0" applyFont="1" applyFill="1" applyBorder="1" applyAlignment="1">
      <alignment vertical="center" wrapText="1"/>
    </xf>
    <xf numFmtId="0" fontId="6" fillId="21" borderId="2" xfId="0" applyFont="1" applyFill="1" applyBorder="1" applyAlignment="1">
      <alignment vertical="center" wrapText="1"/>
    </xf>
    <xf numFmtId="0" fontId="6" fillId="21" borderId="3" xfId="0" applyFont="1" applyFill="1" applyBorder="1" applyAlignment="1">
      <alignment vertical="center" wrapText="1"/>
    </xf>
    <xf numFmtId="49" fontId="6" fillId="21" borderId="1" xfId="0" applyNumberFormat="1" applyFont="1" applyFill="1" applyBorder="1" applyAlignment="1">
      <alignment horizontal="left" vertical="center" wrapText="1"/>
    </xf>
    <xf numFmtId="49" fontId="6" fillId="21" borderId="2" xfId="0" applyNumberFormat="1" applyFont="1" applyFill="1" applyBorder="1" applyAlignment="1">
      <alignment horizontal="left" vertical="center" wrapText="1"/>
    </xf>
    <xf numFmtId="0" fontId="15" fillId="0" borderId="0" xfId="0" applyFont="1" applyFill="1" applyAlignment="1">
      <alignment horizontal="justify" vertical="center" wrapText="1"/>
    </xf>
    <xf numFmtId="0" fontId="6" fillId="25" borderId="1" xfId="0" applyFont="1" applyFill="1" applyBorder="1" applyAlignment="1">
      <alignment vertical="center" wrapText="1"/>
    </xf>
    <xf numFmtId="0" fontId="6" fillId="25" borderId="2" xfId="0" applyFont="1" applyFill="1" applyBorder="1" applyAlignment="1">
      <alignment vertical="center" wrapText="1"/>
    </xf>
    <xf numFmtId="0" fontId="6" fillId="25" borderId="3" xfId="0" applyFont="1" applyFill="1" applyBorder="1" applyAlignment="1">
      <alignment vertical="center" wrapText="1"/>
    </xf>
    <xf numFmtId="3" fontId="6" fillId="25" borderId="1" xfId="0" applyNumberFormat="1" applyFont="1" applyFill="1" applyBorder="1" applyAlignment="1">
      <alignment horizontal="left" vertical="center" wrapText="1"/>
    </xf>
    <xf numFmtId="3" fontId="6" fillId="25" borderId="2" xfId="0" applyNumberFormat="1" applyFont="1" applyFill="1" applyBorder="1" applyAlignment="1">
      <alignment horizontal="left" vertical="center" wrapText="1"/>
    </xf>
    <xf numFmtId="0" fontId="6" fillId="25" borderId="4" xfId="0" applyFont="1" applyFill="1" applyBorder="1" applyAlignment="1">
      <alignment vertical="center" wrapText="1"/>
    </xf>
    <xf numFmtId="3" fontId="6" fillId="10" borderId="4" xfId="0" applyNumberFormat="1" applyFont="1" applyFill="1" applyBorder="1" applyAlignment="1">
      <alignment horizontal="center" vertical="center" wrapText="1"/>
    </xf>
    <xf numFmtId="181" fontId="6" fillId="7" borderId="4" xfId="0" applyNumberFormat="1" applyFont="1" applyFill="1" applyBorder="1" applyAlignment="1">
      <alignment horizontal="center" vertical="center" wrapText="1"/>
    </xf>
    <xf numFmtId="181" fontId="6" fillId="10"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textRotation="90" wrapText="1"/>
    </xf>
    <xf numFmtId="164" fontId="6" fillId="2" borderId="6" xfId="0" applyNumberFormat="1" applyFont="1" applyFill="1" applyBorder="1" applyAlignment="1">
      <alignment horizontal="center" vertical="center" wrapText="1"/>
    </xf>
    <xf numFmtId="3" fontId="9" fillId="0" borderId="4" xfId="0" applyNumberFormat="1" applyFont="1" applyFill="1" applyBorder="1" applyAlignment="1" applyProtection="1">
      <alignment horizontal="justify" vertical="center" wrapText="1"/>
      <protection locked="0"/>
    </xf>
    <xf numFmtId="3" fontId="6" fillId="0" borderId="4" xfId="0" applyNumberFormat="1" applyFont="1" applyFill="1" applyBorder="1" applyAlignment="1" applyProtection="1">
      <alignment horizontal="center" vertical="center" wrapText="1"/>
      <protection locked="0"/>
    </xf>
    <xf numFmtId="3" fontId="9" fillId="0" borderId="4" xfId="0" applyNumberFormat="1" applyFont="1" applyFill="1" applyBorder="1" applyAlignment="1" applyProtection="1">
      <alignment horizontal="justify" vertical="center" wrapText="1"/>
      <protection locked="0"/>
    </xf>
    <xf numFmtId="3" fontId="9" fillId="0" borderId="4" xfId="0" applyNumberFormat="1" applyFont="1" applyFill="1" applyBorder="1" applyAlignment="1">
      <alignment horizontal="justify" vertical="center" wrapText="1"/>
    </xf>
    <xf numFmtId="164" fontId="6" fillId="2" borderId="7" xfId="0" applyNumberFormat="1" applyFont="1" applyFill="1" applyBorder="1" applyAlignment="1">
      <alignment horizontal="center" vertical="center" wrapText="1"/>
    </xf>
    <xf numFmtId="3" fontId="9" fillId="0" borderId="4" xfId="0" applyNumberFormat="1" applyFont="1" applyFill="1" applyBorder="1" applyAlignment="1">
      <alignment horizontal="justify" vertical="center" wrapText="1"/>
    </xf>
    <xf numFmtId="3" fontId="9" fillId="2" borderId="4" xfId="0" applyNumberFormat="1" applyFont="1" applyFill="1" applyBorder="1" applyAlignment="1">
      <alignment horizontal="justify" vertical="center" wrapText="1"/>
    </xf>
    <xf numFmtId="3" fontId="3" fillId="0" borderId="4" xfId="0" applyNumberFormat="1" applyFont="1" applyFill="1" applyBorder="1" applyAlignment="1">
      <alignment horizontal="justify" vertical="center" wrapText="1"/>
    </xf>
    <xf numFmtId="3" fontId="16" fillId="0" borderId="4" xfId="0" applyNumberFormat="1" applyFont="1" applyBorder="1" applyAlignment="1">
      <alignment vertical="center" wrapText="1"/>
    </xf>
    <xf numFmtId="181" fontId="9" fillId="11" borderId="4" xfId="0" applyNumberFormat="1" applyFont="1" applyFill="1" applyBorder="1" applyAlignment="1" applyProtection="1">
      <alignment horizontal="center" vertical="center" wrapText="1"/>
      <protection locked="0"/>
    </xf>
    <xf numFmtId="14" fontId="9" fillId="11" borderId="4" xfId="0" applyNumberFormat="1" applyFont="1" applyFill="1" applyBorder="1" applyAlignment="1" applyProtection="1">
      <alignment horizontal="center" vertical="center" wrapText="1"/>
      <protection locked="0"/>
    </xf>
    <xf numFmtId="3" fontId="9" fillId="2" borderId="4" xfId="0" applyNumberFormat="1" applyFont="1" applyFill="1" applyBorder="1" applyAlignment="1">
      <alignment horizontal="justify" vertical="center" wrapText="1"/>
    </xf>
    <xf numFmtId="3" fontId="3" fillId="2" borderId="4" xfId="0" applyNumberFormat="1" applyFont="1" applyFill="1" applyBorder="1" applyAlignment="1">
      <alignment horizontal="justify" vertical="center" wrapText="1"/>
    </xf>
    <xf numFmtId="3" fontId="6" fillId="26" borderId="4" xfId="0" applyNumberFormat="1" applyFont="1" applyFill="1" applyBorder="1" applyAlignment="1" applyProtection="1">
      <alignment horizontal="center" vertical="center" wrapText="1"/>
      <protection locked="0"/>
    </xf>
    <xf numFmtId="3" fontId="6" fillId="26" borderId="4" xfId="0" applyNumberFormat="1" applyFont="1" applyFill="1" applyBorder="1" applyAlignment="1" applyProtection="1">
      <alignment horizontal="justify" vertical="center" wrapText="1"/>
      <protection locked="0"/>
    </xf>
    <xf numFmtId="181" fontId="6" fillId="26" borderId="4" xfId="0" applyNumberFormat="1" applyFont="1" applyFill="1" applyBorder="1" applyAlignment="1" applyProtection="1">
      <alignment horizontal="center" vertical="center" wrapText="1"/>
      <protection locked="0"/>
    </xf>
    <xf numFmtId="14" fontId="6" fillId="26" borderId="4" xfId="0" applyNumberFormat="1" applyFont="1" applyFill="1" applyBorder="1" applyAlignment="1" applyProtection="1">
      <alignment horizontal="center" vertical="center" wrapText="1"/>
      <protection locked="0"/>
    </xf>
    <xf numFmtId="1" fontId="6" fillId="26" borderId="4" xfId="0" applyNumberFormat="1" applyFont="1" applyFill="1" applyBorder="1" applyAlignment="1" applyProtection="1">
      <alignment horizontal="center" vertical="center" wrapText="1"/>
      <protection locked="0"/>
    </xf>
    <xf numFmtId="3" fontId="6" fillId="0" borderId="4" xfId="0" applyNumberFormat="1" applyFont="1" applyFill="1" applyBorder="1" applyAlignment="1">
      <alignment horizontal="center" vertical="center" wrapText="1"/>
    </xf>
    <xf numFmtId="3" fontId="9" fillId="0" borderId="4" xfId="0" applyNumberFormat="1" applyFont="1" applyFill="1" applyBorder="1" applyAlignment="1">
      <alignment vertical="center" wrapText="1"/>
    </xf>
    <xf numFmtId="3" fontId="6" fillId="2" borderId="4" xfId="0" applyNumberFormat="1" applyFont="1" applyFill="1" applyBorder="1" applyAlignment="1">
      <alignment horizontal="center" vertical="center" wrapText="1"/>
    </xf>
    <xf numFmtId="3" fontId="16" fillId="2" borderId="4" xfId="0" applyNumberFormat="1" applyFont="1" applyFill="1" applyBorder="1" applyAlignment="1" applyProtection="1">
      <alignment horizontal="center" vertical="center" wrapText="1"/>
      <protection locked="0"/>
    </xf>
    <xf numFmtId="3" fontId="16" fillId="0" borderId="4" xfId="0" applyNumberFormat="1" applyFont="1" applyFill="1" applyBorder="1" applyAlignment="1">
      <alignment horizontal="justify" vertical="center" wrapText="1"/>
    </xf>
    <xf numFmtId="164" fontId="6" fillId="2" borderId="8" xfId="0" applyNumberFormat="1" applyFont="1" applyFill="1" applyBorder="1" applyAlignment="1">
      <alignment horizontal="center" vertical="center" wrapText="1"/>
    </xf>
    <xf numFmtId="0" fontId="6" fillId="4" borderId="6" xfId="0" applyNumberFormat="1" applyFont="1" applyFill="1" applyBorder="1" applyAlignment="1" applyProtection="1">
      <alignment horizontal="center" vertical="center" wrapText="1"/>
      <protection locked="0"/>
    </xf>
    <xf numFmtId="3" fontId="6" fillId="4" borderId="6" xfId="0" applyNumberFormat="1" applyFont="1" applyFill="1" applyBorder="1" applyAlignment="1" applyProtection="1">
      <alignment horizontal="center" vertical="center" wrapText="1"/>
      <protection locked="0"/>
    </xf>
    <xf numFmtId="3" fontId="28" fillId="13" borderId="6" xfId="0" applyNumberFormat="1" applyFont="1" applyFill="1" applyBorder="1" applyAlignment="1">
      <alignment horizontal="justify" vertical="center" wrapText="1"/>
    </xf>
    <xf numFmtId="3" fontId="28" fillId="13" borderId="10" xfId="0" applyNumberFormat="1" applyFont="1" applyFill="1" applyBorder="1" applyAlignment="1">
      <alignment horizontal="justify" vertical="center" wrapText="1"/>
    </xf>
    <xf numFmtId="3" fontId="9" fillId="13" borderId="10" xfId="0" applyNumberFormat="1" applyFont="1" applyFill="1" applyBorder="1" applyAlignment="1">
      <alignment horizontal="justify" vertical="center" wrapText="1"/>
    </xf>
    <xf numFmtId="3" fontId="9" fillId="13" borderId="14" xfId="0" applyNumberFormat="1" applyFont="1" applyFill="1" applyBorder="1" applyAlignment="1">
      <alignment horizontal="justify" vertical="center" wrapText="1"/>
    </xf>
    <xf numFmtId="0" fontId="3" fillId="0" borderId="14" xfId="0" applyFont="1" applyFill="1" applyBorder="1" applyAlignment="1">
      <alignment horizontal="center" vertical="center" wrapText="1"/>
    </xf>
    <xf numFmtId="3" fontId="3" fillId="0" borderId="14" xfId="0" applyNumberFormat="1" applyFont="1" applyFill="1" applyBorder="1" applyAlignment="1">
      <alignment horizontal="justify" vertical="center" wrapText="1"/>
    </xf>
    <xf numFmtId="3" fontId="3" fillId="0" borderId="14"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28" fillId="27" borderId="4" xfId="0" applyNumberFormat="1" applyFont="1" applyFill="1" applyBorder="1" applyAlignment="1">
      <alignment horizontal="center" vertical="center" wrapText="1"/>
    </xf>
    <xf numFmtId="3" fontId="28" fillId="27" borderId="1" xfId="0" applyNumberFormat="1" applyFont="1" applyFill="1" applyBorder="1" applyAlignment="1">
      <alignment horizontal="center" vertical="center" wrapText="1"/>
    </xf>
    <xf numFmtId="3" fontId="52" fillId="27" borderId="1" xfId="0" applyNumberFormat="1" applyFont="1" applyFill="1" applyBorder="1" applyAlignment="1">
      <alignment horizontal="justify" vertical="center" wrapText="1"/>
    </xf>
    <xf numFmtId="3" fontId="52" fillId="27" borderId="2" xfId="0" applyNumberFormat="1" applyFont="1" applyFill="1" applyBorder="1" applyAlignment="1">
      <alignment horizontal="justify" vertical="center" wrapText="1"/>
    </xf>
    <xf numFmtId="0" fontId="15" fillId="2" borderId="13" xfId="0" applyFont="1" applyFill="1" applyBorder="1" applyAlignment="1">
      <alignment horizontal="justify" vertical="center"/>
    </xf>
    <xf numFmtId="0" fontId="29" fillId="21" borderId="1" xfId="0" applyFont="1" applyFill="1" applyBorder="1" applyAlignment="1">
      <alignment vertical="center"/>
    </xf>
    <xf numFmtId="0" fontId="29" fillId="21" borderId="2" xfId="0" applyFont="1" applyFill="1" applyBorder="1" applyAlignment="1">
      <alignment vertical="center"/>
    </xf>
    <xf numFmtId="0" fontId="29" fillId="21" borderId="3" xfId="0" applyFont="1" applyFill="1" applyBorder="1" applyAlignment="1">
      <alignment vertical="center"/>
    </xf>
    <xf numFmtId="49" fontId="29" fillId="21" borderId="1" xfId="0" applyNumberFormat="1" applyFont="1" applyFill="1" applyBorder="1" applyAlignment="1">
      <alignment horizontal="left" vertical="center" wrapText="1"/>
    </xf>
    <xf numFmtId="49" fontId="29" fillId="21" borderId="2" xfId="0" applyNumberFormat="1" applyFont="1" applyFill="1" applyBorder="1" applyAlignment="1">
      <alignment horizontal="left" vertical="center" wrapText="1"/>
    </xf>
    <xf numFmtId="0" fontId="29" fillId="0" borderId="4" xfId="6" applyFont="1" applyFill="1" applyBorder="1" applyAlignment="1">
      <alignment horizontal="center" vertical="center"/>
    </xf>
    <xf numFmtId="0" fontId="29" fillId="0" borderId="4" xfId="6" applyFont="1" applyFill="1" applyBorder="1" applyAlignment="1">
      <alignment horizontal="center" vertical="center"/>
    </xf>
    <xf numFmtId="0" fontId="29" fillId="25" borderId="2" xfId="0" applyFont="1" applyFill="1" applyBorder="1" applyAlignment="1">
      <alignment vertical="center"/>
    </xf>
    <xf numFmtId="0" fontId="29" fillId="25" borderId="3" xfId="0" applyFont="1" applyFill="1" applyBorder="1" applyAlignment="1">
      <alignment vertical="center"/>
    </xf>
    <xf numFmtId="49" fontId="29" fillId="25" borderId="1" xfId="0" applyNumberFormat="1" applyFont="1" applyFill="1" applyBorder="1" applyAlignment="1">
      <alignment horizontal="left" vertical="center" wrapText="1"/>
    </xf>
    <xf numFmtId="49" fontId="29" fillId="25" borderId="2" xfId="0" applyNumberFormat="1" applyFont="1" applyFill="1" applyBorder="1" applyAlignment="1">
      <alignment horizontal="left" vertical="center" wrapText="1"/>
    </xf>
    <xf numFmtId="0" fontId="29" fillId="25" borderId="4" xfId="0" applyFont="1" applyFill="1" applyBorder="1" applyAlignment="1">
      <alignment vertical="center"/>
    </xf>
    <xf numFmtId="49" fontId="29" fillId="25" borderId="4" xfId="0" applyNumberFormat="1" applyFont="1" applyFill="1" applyBorder="1" applyAlignment="1">
      <alignment horizontal="center" vertical="center" wrapText="1"/>
    </xf>
    <xf numFmtId="49" fontId="29" fillId="25" borderId="2" xfId="0" applyNumberFormat="1" applyFont="1" applyFill="1" applyBorder="1" applyAlignment="1">
      <alignment vertical="center" wrapText="1"/>
    </xf>
    <xf numFmtId="49" fontId="29" fillId="25" borderId="3" xfId="0" applyNumberFormat="1" applyFont="1" applyFill="1" applyBorder="1" applyAlignment="1">
      <alignment vertical="center" wrapText="1"/>
    </xf>
    <xf numFmtId="0" fontId="10" fillId="2" borderId="13" xfId="0" applyFont="1" applyFill="1" applyBorder="1" applyAlignment="1">
      <alignment horizontal="center" vertical="center" wrapText="1"/>
    </xf>
    <xf numFmtId="0" fontId="29" fillId="10" borderId="4" xfId="0" applyFont="1" applyFill="1" applyBorder="1" applyAlignment="1">
      <alignment horizontal="center" vertical="center" wrapText="1"/>
    </xf>
    <xf numFmtId="49" fontId="29" fillId="10" borderId="4" xfId="0" applyNumberFormat="1" applyFont="1" applyFill="1" applyBorder="1" applyAlignment="1">
      <alignment horizontal="center" vertical="center" wrapText="1"/>
    </xf>
    <xf numFmtId="0" fontId="10" fillId="2" borderId="13" xfId="0" applyFont="1" applyFill="1" applyBorder="1" applyAlignment="1">
      <alignment horizontal="justify" vertical="center" wrapText="1"/>
    </xf>
    <xf numFmtId="0" fontId="29" fillId="0" borderId="4" xfId="0" applyFont="1" applyFill="1" applyBorder="1" applyAlignment="1">
      <alignment horizontal="center" vertical="center" textRotation="90" wrapText="1"/>
    </xf>
    <xf numFmtId="164" fontId="29" fillId="0" borderId="6" xfId="0" applyNumberFormat="1" applyFont="1" applyFill="1" applyBorder="1" applyAlignment="1">
      <alignment horizontal="center" vertical="center" wrapText="1"/>
    </xf>
    <xf numFmtId="0" fontId="15" fillId="0" borderId="4" xfId="0" applyFont="1" applyFill="1" applyBorder="1" applyAlignment="1">
      <alignment horizontal="justify" vertical="center" wrapText="1"/>
    </xf>
    <xf numFmtId="49" fontId="15" fillId="0" borderId="4" xfId="0" applyNumberFormat="1" applyFont="1" applyFill="1" applyBorder="1" applyAlignment="1">
      <alignment horizontal="justify" vertical="center" wrapText="1"/>
    </xf>
    <xf numFmtId="49" fontId="15" fillId="0" borderId="4" xfId="0" applyNumberFormat="1" applyFont="1" applyFill="1" applyBorder="1" applyAlignment="1">
      <alignment horizontal="center" vertical="center" wrapText="1"/>
    </xf>
    <xf numFmtId="49" fontId="15" fillId="0" borderId="4" xfId="0" applyNumberFormat="1" applyFont="1" applyFill="1" applyBorder="1" applyAlignment="1" applyProtection="1">
      <alignment horizontal="center" vertical="center" wrapText="1"/>
      <protection locked="0"/>
    </xf>
    <xf numFmtId="49" fontId="29" fillId="0" borderId="4" xfId="0" applyNumberFormat="1" applyFont="1" applyFill="1" applyBorder="1" applyAlignment="1" applyProtection="1">
      <alignment horizontal="center" vertical="center" wrapText="1"/>
      <protection locked="0"/>
    </xf>
    <xf numFmtId="49" fontId="15" fillId="0" borderId="4" xfId="0" applyNumberFormat="1" applyFont="1" applyFill="1" applyBorder="1" applyAlignment="1" applyProtection="1">
      <alignment horizontal="justify" vertical="center" wrapText="1"/>
      <protection locked="0"/>
    </xf>
    <xf numFmtId="49" fontId="15" fillId="2" borderId="4" xfId="0" applyNumberFormat="1" applyFont="1" applyFill="1" applyBorder="1" applyAlignment="1">
      <alignment horizontal="justify" vertical="center" wrapText="1"/>
    </xf>
    <xf numFmtId="49" fontId="15" fillId="0" borderId="4" xfId="0" applyNumberFormat="1" applyFont="1" applyFill="1" applyBorder="1" applyAlignment="1">
      <alignment horizontal="justify" vertical="center" wrapText="1"/>
    </xf>
    <xf numFmtId="49" fontId="15" fillId="2" borderId="4" xfId="0" applyNumberFormat="1" applyFont="1" applyFill="1" applyBorder="1" applyAlignment="1">
      <alignment horizontal="center" vertical="center" wrapText="1"/>
    </xf>
    <xf numFmtId="49" fontId="15" fillId="11"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49" fontId="15" fillId="2" borderId="4" xfId="0" applyNumberFormat="1" applyFont="1" applyFill="1" applyBorder="1" applyAlignment="1">
      <alignment horizontal="justify" vertical="center" wrapText="1"/>
    </xf>
    <xf numFmtId="14" fontId="15" fillId="11" borderId="4" xfId="0" applyNumberFormat="1" applyFont="1" applyFill="1" applyBorder="1" applyAlignment="1" applyProtection="1">
      <alignment horizontal="center" vertical="center" wrapText="1"/>
      <protection locked="0"/>
    </xf>
    <xf numFmtId="181" fontId="15" fillId="11" borderId="4"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1" fillId="0" borderId="4" xfId="0" applyNumberFormat="1" applyFont="1" applyBorder="1" applyAlignment="1">
      <alignment vertical="center" wrapText="1"/>
    </xf>
    <xf numFmtId="49" fontId="15" fillId="2" borderId="4" xfId="0" applyNumberFormat="1" applyFont="1" applyFill="1" applyBorder="1" applyAlignment="1" applyProtection="1">
      <alignment horizontal="justify" vertical="center" wrapText="1"/>
      <protection locked="0"/>
    </xf>
    <xf numFmtId="49" fontId="15" fillId="2" borderId="4" xfId="0" applyNumberFormat="1" applyFont="1" applyFill="1" applyBorder="1" applyAlignment="1" applyProtection="1">
      <alignment horizontal="center" vertical="center" wrapText="1"/>
      <protection locked="0"/>
    </xf>
    <xf numFmtId="49" fontId="22" fillId="0" borderId="4" xfId="0" applyNumberFormat="1" applyFont="1" applyBorder="1" applyAlignment="1">
      <alignment horizontal="center" vertical="center" wrapText="1"/>
    </xf>
    <xf numFmtId="181" fontId="15" fillId="11" borderId="4" xfId="0" applyNumberFormat="1" applyFont="1" applyFill="1" applyBorder="1" applyAlignment="1" applyProtection="1">
      <alignment horizontal="center" vertical="center" wrapText="1"/>
      <protection locked="0"/>
    </xf>
    <xf numFmtId="49" fontId="15" fillId="0" borderId="4" xfId="0" applyNumberFormat="1" applyFont="1" applyFill="1" applyBorder="1" applyAlignment="1" applyProtection="1">
      <alignment horizontal="center" vertical="center" wrapText="1"/>
      <protection locked="0"/>
    </xf>
    <xf numFmtId="49" fontId="15" fillId="0" borderId="4" xfId="0" applyNumberFormat="1" applyFont="1" applyFill="1" applyBorder="1" applyAlignment="1" applyProtection="1">
      <alignment horizontal="justify" vertical="center" wrapText="1"/>
      <protection locked="0"/>
    </xf>
    <xf numFmtId="49" fontId="59" fillId="0" borderId="4" xfId="0" applyNumberFormat="1" applyFont="1" applyBorder="1" applyAlignment="1">
      <alignment horizontal="center" vertical="center" wrapText="1"/>
    </xf>
    <xf numFmtId="49" fontId="15" fillId="25" borderId="4" xfId="0" applyNumberFormat="1" applyFont="1" applyFill="1" applyBorder="1" applyAlignment="1" applyProtection="1">
      <alignment vertical="center" wrapText="1"/>
      <protection locked="0"/>
    </xf>
    <xf numFmtId="49" fontId="15" fillId="25" borderId="4" xfId="0" applyNumberFormat="1" applyFont="1" applyFill="1" applyBorder="1" applyAlignment="1" applyProtection="1">
      <alignment horizontal="center" vertical="center" wrapText="1"/>
      <protection locked="0"/>
    </xf>
    <xf numFmtId="49" fontId="15" fillId="25" borderId="4" xfId="0" applyNumberFormat="1" applyFont="1" applyFill="1" applyBorder="1" applyAlignment="1" applyProtection="1">
      <alignment horizontal="justify" vertical="center" wrapText="1"/>
      <protection locked="0"/>
    </xf>
    <xf numFmtId="49" fontId="10" fillId="25" borderId="4" xfId="0" applyNumberFormat="1" applyFont="1" applyFill="1" applyBorder="1" applyAlignment="1">
      <alignment horizontal="justify" vertical="center" wrapText="1"/>
    </xf>
    <xf numFmtId="49" fontId="10" fillId="25" borderId="4" xfId="0" applyNumberFormat="1"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5" fillId="2" borderId="4" xfId="0" applyNumberFormat="1" applyFont="1" applyFill="1" applyBorder="1" applyAlignment="1" applyProtection="1">
      <alignment horizontal="center" vertical="center" wrapText="1"/>
      <protection locked="0"/>
    </xf>
    <xf numFmtId="49" fontId="10" fillId="2" borderId="4" xfId="0" applyNumberFormat="1" applyFont="1" applyFill="1" applyBorder="1" applyAlignment="1">
      <alignment horizontal="center" vertical="center" wrapText="1"/>
    </xf>
    <xf numFmtId="0" fontId="10" fillId="2" borderId="0" xfId="0" applyFont="1" applyFill="1" applyBorder="1" applyAlignment="1">
      <alignment horizontal="justify" vertical="center" wrapText="1"/>
    </xf>
    <xf numFmtId="164" fontId="29" fillId="0" borderId="8" xfId="0" applyNumberFormat="1" applyFont="1" applyFill="1" applyBorder="1" applyAlignment="1">
      <alignment horizontal="center" vertical="center" wrapText="1"/>
    </xf>
    <xf numFmtId="0" fontId="29" fillId="4" borderId="4" xfId="0" applyNumberFormat="1" applyFont="1" applyFill="1" applyBorder="1" applyAlignment="1" applyProtection="1">
      <alignment horizontal="center" vertical="center" wrapText="1"/>
      <protection locked="0"/>
    </xf>
    <xf numFmtId="49" fontId="29" fillId="4" borderId="4" xfId="0" applyNumberFormat="1" applyFont="1" applyFill="1" applyBorder="1" applyAlignment="1" applyProtection="1">
      <alignment horizontal="center" vertical="center" wrapText="1"/>
      <protection locked="0"/>
    </xf>
    <xf numFmtId="49" fontId="60" fillId="13" borderId="6" xfId="0" applyNumberFormat="1" applyFont="1" applyFill="1" applyBorder="1" applyAlignment="1">
      <alignment horizontal="justify" vertical="center" wrapText="1"/>
    </xf>
    <xf numFmtId="49" fontId="60" fillId="13" borderId="10" xfId="0" applyNumberFormat="1" applyFont="1" applyFill="1" applyBorder="1" applyAlignment="1">
      <alignment horizontal="justify" vertical="center" wrapText="1"/>
    </xf>
    <xf numFmtId="49" fontId="15" fillId="13" borderId="10" xfId="0" applyNumberFormat="1" applyFont="1" applyFill="1" applyBorder="1" applyAlignment="1">
      <alignment horizontal="justify" vertical="center" wrapText="1"/>
    </xf>
    <xf numFmtId="49" fontId="15" fillId="13" borderId="14" xfId="0" applyNumberFormat="1" applyFont="1" applyFill="1" applyBorder="1" applyAlignment="1">
      <alignment horizontal="justify" vertical="center" wrapText="1"/>
    </xf>
    <xf numFmtId="0" fontId="10" fillId="2" borderId="0" xfId="0" applyFont="1" applyFill="1" applyAlignment="1">
      <alignment horizontal="center" vertical="center" wrapText="1"/>
    </xf>
    <xf numFmtId="49" fontId="10" fillId="2" borderId="0" xfId="0" applyNumberFormat="1" applyFont="1" applyFill="1" applyAlignment="1">
      <alignment horizontal="justify" vertical="center" wrapText="1"/>
    </xf>
    <xf numFmtId="49" fontId="10" fillId="2" borderId="0" xfId="0" applyNumberFormat="1" applyFont="1" applyFill="1" applyAlignment="1">
      <alignment horizontal="center" vertical="center" wrapText="1"/>
    </xf>
    <xf numFmtId="49" fontId="15" fillId="2" borderId="0" xfId="0" applyNumberFormat="1" applyFont="1" applyFill="1" applyAlignment="1">
      <alignment horizontal="center" vertical="center" wrapText="1"/>
    </xf>
    <xf numFmtId="49" fontId="60" fillId="28" borderId="4" xfId="0" applyNumberFormat="1" applyFont="1" applyFill="1" applyBorder="1" applyAlignment="1">
      <alignment vertical="center" wrapText="1"/>
    </xf>
    <xf numFmtId="49" fontId="60" fillId="28" borderId="2" xfId="0" applyNumberFormat="1" applyFont="1" applyFill="1" applyBorder="1" applyAlignment="1">
      <alignment vertical="center" wrapText="1"/>
    </xf>
    <xf numFmtId="49" fontId="60" fillId="28" borderId="2" xfId="0" applyNumberFormat="1" applyFont="1" applyFill="1" applyBorder="1" applyAlignment="1">
      <alignment horizontal="center" vertical="center" wrapText="1"/>
    </xf>
    <xf numFmtId="49" fontId="60" fillId="28" borderId="3" xfId="0" applyNumberFormat="1" applyFont="1" applyFill="1" applyBorder="1" applyAlignment="1">
      <alignment vertical="center" wrapText="1"/>
    </xf>
    <xf numFmtId="164" fontId="6" fillId="2" borderId="4" xfId="0" applyNumberFormat="1" applyFont="1" applyFill="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justify" vertical="center" wrapText="1"/>
      <protection locked="0"/>
    </xf>
    <xf numFmtId="0" fontId="9" fillId="2" borderId="4" xfId="0" applyFont="1" applyFill="1" applyBorder="1" applyAlignment="1" applyProtection="1">
      <alignment horizontal="left" vertical="center" wrapText="1"/>
      <protection locked="0"/>
    </xf>
    <xf numFmtId="0" fontId="6" fillId="11" borderId="6" xfId="0" applyNumberFormat="1" applyFont="1" applyFill="1" applyBorder="1" applyAlignment="1" applyProtection="1">
      <alignment horizontal="center" vertical="center" wrapText="1"/>
      <protection locked="0"/>
    </xf>
    <xf numFmtId="0" fontId="6" fillId="11" borderId="7" xfId="0" applyNumberFormat="1" applyFont="1" applyFill="1" applyBorder="1" applyAlignment="1" applyProtection="1">
      <alignment horizontal="center" vertical="center" wrapText="1"/>
      <protection locked="0"/>
    </xf>
    <xf numFmtId="0" fontId="6" fillId="11" borderId="8" xfId="0" applyNumberFormat="1" applyFont="1" applyFill="1" applyBorder="1" applyAlignment="1" applyProtection="1">
      <alignment horizontal="center" vertical="center" wrapText="1"/>
      <protection locked="0"/>
    </xf>
    <xf numFmtId="0" fontId="52" fillId="2" borderId="4" xfId="0" applyFont="1" applyFill="1" applyBorder="1" applyAlignment="1">
      <alignment vertical="center" wrapText="1"/>
    </xf>
    <xf numFmtId="0" fontId="9" fillId="28" borderId="6" xfId="0" applyFont="1" applyFill="1" applyBorder="1" applyAlignment="1">
      <alignment horizontal="center" vertical="center" wrapText="1"/>
    </xf>
    <xf numFmtId="0" fontId="9" fillId="28" borderId="7" xfId="0" applyFont="1" applyFill="1" applyBorder="1" applyAlignment="1">
      <alignment horizontal="center" vertical="center" wrapText="1"/>
    </xf>
    <xf numFmtId="0" fontId="9" fillId="28"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justify" vertical="center" wrapText="1"/>
    </xf>
    <xf numFmtId="0" fontId="9" fillId="2" borderId="0" xfId="0" applyFont="1" applyFill="1" applyAlignment="1">
      <alignment horizontal="center" vertical="center" wrapText="1"/>
    </xf>
    <xf numFmtId="0" fontId="28" fillId="28" borderId="4" xfId="0" applyFont="1" applyFill="1" applyBorder="1" applyAlignment="1">
      <alignment horizontal="center" vertical="center" wrapText="1"/>
    </xf>
    <xf numFmtId="0" fontId="28" fillId="28" borderId="1" xfId="0" applyFont="1" applyFill="1" applyBorder="1" applyAlignment="1">
      <alignment horizontal="center" vertical="center" wrapText="1"/>
    </xf>
    <xf numFmtId="0" fontId="52" fillId="28" borderId="1" xfId="0" applyFont="1" applyFill="1" applyBorder="1" applyAlignment="1">
      <alignment horizontal="justify" vertical="center" wrapText="1"/>
    </xf>
    <xf numFmtId="0" fontId="52" fillId="28" borderId="2" xfId="0" applyFont="1" applyFill="1" applyBorder="1" applyAlignment="1">
      <alignment horizontal="justify" vertical="center" wrapText="1"/>
    </xf>
    <xf numFmtId="0" fontId="9" fillId="2" borderId="21" xfId="0" applyFont="1" applyFill="1" applyBorder="1" applyAlignment="1">
      <alignment horizontal="justify" vertical="center"/>
    </xf>
    <xf numFmtId="0" fontId="6" fillId="21" borderId="18" xfId="0" applyFont="1" applyFill="1" applyBorder="1" applyAlignment="1">
      <alignment horizontal="left" vertical="center"/>
    </xf>
    <xf numFmtId="0" fontId="6" fillId="21" borderId="11" xfId="0" applyFont="1" applyFill="1" applyBorder="1" applyAlignment="1">
      <alignment horizontal="left" vertical="center"/>
    </xf>
    <xf numFmtId="0" fontId="6" fillId="21" borderId="18" xfId="0" applyFont="1" applyFill="1" applyBorder="1" applyAlignment="1">
      <alignment horizontal="left" vertical="center"/>
    </xf>
    <xf numFmtId="0" fontId="6" fillId="25" borderId="2" xfId="0" applyFont="1" applyFill="1" applyBorder="1" applyAlignment="1">
      <alignment vertical="center"/>
    </xf>
    <xf numFmtId="49" fontId="6" fillId="25" borderId="2" xfId="0" applyNumberFormat="1" applyFont="1" applyFill="1" applyBorder="1" applyAlignment="1">
      <alignment horizontal="center" vertical="center"/>
    </xf>
    <xf numFmtId="49" fontId="6" fillId="26" borderId="4" xfId="0" applyNumberFormat="1" applyFont="1" applyFill="1" applyBorder="1" applyAlignment="1">
      <alignment horizontal="center" vertical="center" wrapText="1"/>
    </xf>
    <xf numFmtId="1" fontId="9" fillId="0" borderId="4" xfId="0" applyNumberFormat="1" applyFont="1" applyFill="1" applyBorder="1" applyAlignment="1">
      <alignment horizontal="justify" vertical="center" wrapText="1"/>
    </xf>
    <xf numFmtId="0" fontId="9" fillId="25" borderId="4" xfId="0" applyNumberFormat="1" applyFont="1" applyFill="1" applyBorder="1" applyAlignment="1" applyProtection="1">
      <alignment vertical="center" wrapText="1"/>
      <protection locked="0"/>
    </xf>
    <xf numFmtId="49" fontId="9" fillId="25" borderId="4" xfId="0" applyNumberFormat="1" applyFont="1" applyFill="1" applyBorder="1" applyAlignment="1" applyProtection="1">
      <alignment vertical="center" wrapText="1"/>
      <protection locked="0"/>
    </xf>
    <xf numFmtId="1" fontId="9" fillId="25" borderId="4" xfId="0" applyNumberFormat="1" applyFont="1" applyFill="1" applyBorder="1" applyAlignment="1" applyProtection="1">
      <alignment vertical="center" wrapText="1"/>
      <protection locked="0"/>
    </xf>
    <xf numFmtId="170" fontId="9" fillId="25" borderId="4" xfId="0" applyNumberFormat="1" applyFont="1" applyFill="1" applyBorder="1" applyAlignment="1" applyProtection="1">
      <alignment vertical="center" wrapText="1"/>
      <protection locked="0"/>
    </xf>
    <xf numFmtId="165" fontId="10" fillId="0" borderId="0" xfId="4" applyFont="1" applyFill="1" applyBorder="1" applyAlignment="1">
      <alignment horizontal="center" vertical="center" wrapText="1"/>
    </xf>
    <xf numFmtId="0" fontId="3" fillId="2" borderId="21" xfId="0" applyFont="1" applyFill="1" applyBorder="1" applyAlignment="1">
      <alignment horizontal="justify" vertical="center" wrapText="1"/>
    </xf>
    <xf numFmtId="0" fontId="6" fillId="4" borderId="19" xfId="0" applyNumberFormat="1" applyFont="1" applyFill="1" applyBorder="1" applyAlignment="1" applyProtection="1">
      <alignment horizontal="center" vertical="center" wrapText="1"/>
      <protection locked="0"/>
    </xf>
    <xf numFmtId="0" fontId="6" fillId="4" borderId="20" xfId="0" applyNumberFormat="1" applyFont="1"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0" fontId="28" fillId="27" borderId="22" xfId="0" applyFont="1" applyFill="1" applyBorder="1" applyAlignment="1">
      <alignment horizontal="center" vertical="center" wrapText="1"/>
    </xf>
    <xf numFmtId="0" fontId="28" fillId="27" borderId="23" xfId="0" applyFont="1" applyFill="1" applyBorder="1" applyAlignment="1">
      <alignment horizontal="center" vertical="center" wrapText="1"/>
    </xf>
    <xf numFmtId="0" fontId="52" fillId="27" borderId="23" xfId="0" applyFont="1" applyFill="1" applyBorder="1" applyAlignment="1">
      <alignment horizontal="justify" vertical="center" wrapText="1"/>
    </xf>
    <xf numFmtId="0" fontId="52" fillId="27" borderId="24" xfId="0" applyFont="1" applyFill="1" applyBorder="1" applyAlignment="1">
      <alignment horizontal="justify" vertical="center" wrapText="1"/>
    </xf>
    <xf numFmtId="0" fontId="16" fillId="0" borderId="7" xfId="0" applyFont="1" applyBorder="1" applyAlignment="1">
      <alignment horizontal="center" vertical="center" wrapText="1"/>
    </xf>
    <xf numFmtId="41" fontId="9" fillId="11" borderId="4" xfId="12" applyFont="1" applyFill="1" applyBorder="1" applyAlignment="1">
      <alignment horizontal="center" vertical="center" wrapText="1"/>
    </xf>
    <xf numFmtId="14" fontId="3" fillId="4" borderId="4"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170" fontId="3" fillId="4" borderId="4" xfId="0" applyNumberFormat="1"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8" xfId="0" applyFont="1" applyFill="1" applyBorder="1" applyAlignment="1">
      <alignment horizontal="center" vertical="center" wrapText="1"/>
    </xf>
    <xf numFmtId="9" fontId="3" fillId="0" borderId="6" xfId="10" applyFont="1" applyFill="1" applyBorder="1" applyAlignment="1">
      <alignment horizontal="center" vertical="center" wrapText="1"/>
    </xf>
    <xf numFmtId="9" fontId="3" fillId="0" borderId="7" xfId="10" applyFont="1" applyFill="1" applyBorder="1" applyAlignment="1">
      <alignment horizontal="center" vertical="center" wrapText="1"/>
    </xf>
    <xf numFmtId="9" fontId="3" fillId="0" borderId="8" xfId="10" applyFont="1" applyFill="1" applyBorder="1" applyAlignment="1">
      <alignment horizontal="center" vertical="center" wrapText="1"/>
    </xf>
    <xf numFmtId="0" fontId="39" fillId="2" borderId="6" xfId="0" applyFont="1" applyFill="1" applyBorder="1" applyAlignment="1">
      <alignment horizontal="center" vertical="center" textRotation="90" wrapText="1"/>
    </xf>
    <xf numFmtId="0" fontId="39" fillId="2" borderId="7" xfId="0" applyFont="1" applyFill="1" applyBorder="1" applyAlignment="1">
      <alignment horizontal="center" vertical="center" textRotation="90" wrapText="1"/>
    </xf>
    <xf numFmtId="0" fontId="9" fillId="0" borderId="6" xfId="0" applyNumberFormat="1" applyFont="1" applyFill="1" applyBorder="1" applyAlignment="1" applyProtection="1">
      <alignment vertical="center" wrapText="1"/>
      <protection locked="0"/>
    </xf>
    <xf numFmtId="0" fontId="9" fillId="0" borderId="4" xfId="0" applyNumberFormat="1" applyFont="1" applyFill="1" applyBorder="1" applyAlignment="1" applyProtection="1">
      <alignment horizontal="left" vertical="center" wrapText="1"/>
      <protection locked="0"/>
    </xf>
    <xf numFmtId="0" fontId="9" fillId="0" borderId="4" xfId="0" applyFont="1" applyFill="1" applyBorder="1" applyAlignment="1">
      <alignment vertical="center" wrapText="1"/>
    </xf>
    <xf numFmtId="164" fontId="9" fillId="0" borderId="4"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0" fontId="16" fillId="0" borderId="4" xfId="0" applyFont="1" applyBorder="1" applyAlignment="1">
      <alignment vertical="center"/>
    </xf>
    <xf numFmtId="0" fontId="16" fillId="0" borderId="4" xfId="0" applyFont="1" applyBorder="1" applyAlignment="1">
      <alignment vertical="center" wrapText="1"/>
    </xf>
    <xf numFmtId="49" fontId="9" fillId="11" borderId="4" xfId="0" applyNumberFormat="1" applyFont="1" applyFill="1" applyBorder="1" applyAlignment="1" applyProtection="1">
      <alignment horizontal="center" vertical="center" wrapText="1"/>
      <protection locked="0"/>
    </xf>
    <xf numFmtId="14" fontId="2" fillId="11" borderId="4" xfId="0" applyNumberFormat="1" applyFont="1" applyFill="1" applyBorder="1" applyAlignment="1">
      <alignment horizontal="center" vertical="center" wrapText="1"/>
    </xf>
    <xf numFmtId="1" fontId="2" fillId="11" borderId="4" xfId="0" applyNumberFormat="1" applyFont="1" applyFill="1" applyBorder="1" applyAlignment="1">
      <alignment horizontal="center" vertical="center" wrapText="1"/>
    </xf>
    <xf numFmtId="170" fontId="2" fillId="11" borderId="4" xfId="0" applyNumberFormat="1" applyFont="1" applyFill="1" applyBorder="1" applyAlignment="1">
      <alignment horizontal="center" vertical="center" wrapText="1"/>
    </xf>
    <xf numFmtId="3" fontId="16" fillId="11" borderId="6" xfId="14" applyNumberFormat="1" applyFont="1" applyFill="1" applyBorder="1" applyAlignment="1">
      <alignment horizontal="center" vertical="center"/>
    </xf>
    <xf numFmtId="49" fontId="3" fillId="11" borderId="8" xfId="0" applyNumberFormat="1" applyFont="1" applyFill="1" applyBorder="1" applyAlignment="1">
      <alignment horizontal="center" vertical="center" wrapText="1"/>
    </xf>
    <xf numFmtId="0" fontId="0" fillId="2" borderId="0" xfId="0" applyFill="1" applyAlignment="1">
      <alignment vertical="center"/>
    </xf>
    <xf numFmtId="0" fontId="9" fillId="29" borderId="4" xfId="0" applyFont="1" applyFill="1" applyBorder="1" applyAlignment="1">
      <alignment horizontal="center" vertical="center" wrapText="1"/>
    </xf>
    <xf numFmtId="0" fontId="3" fillId="29" borderId="4" xfId="0" applyFont="1" applyFill="1" applyBorder="1" applyAlignment="1">
      <alignment horizontal="center" vertical="center" wrapText="1"/>
    </xf>
    <xf numFmtId="9" fontId="9" fillId="29" borderId="4" xfId="0" applyNumberFormat="1" applyFont="1" applyFill="1" applyBorder="1" applyAlignment="1">
      <alignment horizontal="center" vertical="center" wrapText="1"/>
    </xf>
    <xf numFmtId="3" fontId="9" fillId="29" borderId="4" xfId="0" applyNumberFormat="1" applyFont="1" applyFill="1" applyBorder="1" applyAlignment="1">
      <alignment horizontal="center" vertical="center" wrapText="1"/>
    </xf>
    <xf numFmtId="0" fontId="49" fillId="29" borderId="4" xfId="17" applyFont="1" applyFill="1" applyBorder="1" applyAlignment="1">
      <alignment vertical="center" wrapText="1"/>
    </xf>
    <xf numFmtId="0" fontId="5" fillId="29" borderId="4" xfId="0" applyFont="1" applyFill="1" applyBorder="1" applyAlignment="1">
      <alignment horizontal="justify" vertical="center" wrapText="1"/>
    </xf>
    <xf numFmtId="0" fontId="5" fillId="29" borderId="4" xfId="0" applyFont="1" applyFill="1" applyBorder="1" applyAlignment="1">
      <alignment horizontal="center" vertical="center" wrapText="1"/>
    </xf>
    <xf numFmtId="0" fontId="48" fillId="29" borderId="4" xfId="0" applyFont="1" applyFill="1" applyBorder="1" applyAlignment="1">
      <alignment horizontal="justify" vertical="center" wrapText="1"/>
    </xf>
    <xf numFmtId="17" fontId="9" fillId="29" borderId="4" xfId="0" applyNumberFormat="1" applyFont="1" applyFill="1" applyBorder="1" applyAlignment="1">
      <alignment horizontal="center" vertical="center" wrapText="1"/>
    </xf>
    <xf numFmtId="49" fontId="50" fillId="29" borderId="4" xfId="0" applyNumberFormat="1" applyFont="1" applyFill="1" applyBorder="1" applyAlignment="1">
      <alignment horizontal="right" vertical="center" wrapText="1"/>
    </xf>
    <xf numFmtId="43" fontId="51" fillId="29" borderId="4" xfId="18" applyNumberFormat="1" applyFont="1" applyFill="1" applyBorder="1" applyAlignment="1">
      <alignment horizontal="right" vertical="center"/>
    </xf>
    <xf numFmtId="0" fontId="17" fillId="29" borderId="4" xfId="18" applyFont="1" applyFill="1" applyBorder="1" applyAlignment="1">
      <alignment horizontal="left" vertical="center" wrapText="1"/>
    </xf>
    <xf numFmtId="0" fontId="54" fillId="29" borderId="4" xfId="0" applyFont="1" applyFill="1" applyBorder="1" applyAlignment="1">
      <alignment horizontal="justify" vertical="center" wrapText="1"/>
    </xf>
    <xf numFmtId="0" fontId="48" fillId="29" borderId="4" xfId="0" applyFont="1" applyFill="1" applyBorder="1" applyAlignment="1">
      <alignment horizontal="center" vertical="center" wrapText="1"/>
    </xf>
    <xf numFmtId="4" fontId="55" fillId="29" borderId="4" xfId="9" applyNumberFormat="1" applyFont="1" applyFill="1" applyBorder="1" applyAlignment="1">
      <alignment horizontal="right" vertical="center" wrapText="1"/>
    </xf>
    <xf numFmtId="3" fontId="3" fillId="29" borderId="4" xfId="0" applyNumberFormat="1" applyFont="1" applyFill="1" applyBorder="1" applyAlignment="1">
      <alignment horizontal="center" vertical="center" wrapText="1"/>
    </xf>
    <xf numFmtId="3" fontId="9" fillId="29" borderId="6" xfId="0" applyNumberFormat="1" applyFont="1" applyFill="1" applyBorder="1" applyAlignment="1">
      <alignment horizontal="center" vertical="center" wrapText="1"/>
    </xf>
    <xf numFmtId="3" fontId="9" fillId="29" borderId="8" xfId="0" applyNumberFormat="1" applyFont="1" applyFill="1" applyBorder="1" applyAlignment="1">
      <alignment horizontal="center" vertical="center" wrapText="1"/>
    </xf>
    <xf numFmtId="49" fontId="3" fillId="29" borderId="4" xfId="0" applyNumberFormat="1" applyFont="1" applyFill="1" applyBorder="1" applyAlignment="1">
      <alignment horizontal="center" vertical="center" wrapText="1"/>
    </xf>
    <xf numFmtId="49" fontId="3" fillId="29" borderId="6" xfId="0" applyNumberFormat="1" applyFont="1" applyFill="1" applyBorder="1" applyAlignment="1">
      <alignment horizontal="center" vertical="center" wrapText="1"/>
    </xf>
    <xf numFmtId="14" fontId="3" fillId="29" borderId="4" xfId="0" applyNumberFormat="1" applyFont="1" applyFill="1" applyBorder="1" applyAlignment="1">
      <alignment horizontal="center" vertical="center" wrapText="1"/>
    </xf>
    <xf numFmtId="49" fontId="33" fillId="29" borderId="0" xfId="0" applyNumberFormat="1" applyFont="1" applyFill="1" applyAlignment="1">
      <alignment horizontal="center" vertical="center"/>
    </xf>
    <xf numFmtId="170" fontId="3" fillId="29" borderId="4" xfId="0" applyNumberFormat="1" applyFont="1" applyFill="1" applyBorder="1" applyAlignment="1">
      <alignment horizontal="center" vertical="center" wrapText="1"/>
    </xf>
    <xf numFmtId="0" fontId="2" fillId="29" borderId="0" xfId="0" applyFont="1" applyFill="1" applyBorder="1" applyAlignment="1">
      <alignment horizontal="justify" vertical="center" wrapText="1"/>
    </xf>
    <xf numFmtId="1" fontId="3" fillId="29" borderId="4" xfId="0" applyNumberFormat="1" applyFont="1" applyFill="1" applyBorder="1" applyAlignment="1">
      <alignment horizontal="center" vertical="center" wrapText="1"/>
    </xf>
    <xf numFmtId="49" fontId="9" fillId="29" borderId="4" xfId="0" applyNumberFormat="1" applyFont="1" applyFill="1" applyBorder="1" applyAlignment="1">
      <alignment horizontal="center" vertical="center" wrapText="1"/>
    </xf>
    <xf numFmtId="14" fontId="9" fillId="29" borderId="4" xfId="0" applyNumberFormat="1" applyFont="1" applyFill="1" applyBorder="1" applyAlignment="1">
      <alignment horizontal="center" vertical="center" wrapText="1"/>
    </xf>
    <xf numFmtId="1" fontId="9" fillId="29" borderId="4" xfId="0" applyNumberFormat="1" applyFont="1" applyFill="1" applyBorder="1" applyAlignment="1">
      <alignment horizontal="center" vertical="center" wrapText="1"/>
    </xf>
    <xf numFmtId="170" fontId="9" fillId="29" borderId="4" xfId="0" applyNumberFormat="1" applyFont="1" applyFill="1" applyBorder="1" applyAlignment="1">
      <alignment horizontal="center" vertical="center" wrapText="1"/>
    </xf>
    <xf numFmtId="9" fontId="3" fillId="29" borderId="4" xfId="0" applyNumberFormat="1" applyFont="1" applyFill="1" applyBorder="1" applyAlignment="1">
      <alignment horizontal="center" vertical="center" wrapText="1"/>
    </xf>
    <xf numFmtId="0" fontId="9" fillId="29" borderId="4" xfId="19" applyFont="1" applyFill="1" applyBorder="1" applyAlignment="1">
      <alignment horizontal="center" vertical="center" wrapText="1"/>
    </xf>
    <xf numFmtId="9" fontId="9" fillId="29" borderId="4" xfId="19" applyNumberFormat="1" applyFont="1" applyFill="1" applyBorder="1" applyAlignment="1">
      <alignment horizontal="center" vertical="center" wrapText="1"/>
    </xf>
    <xf numFmtId="3" fontId="16" fillId="29" borderId="4" xfId="0" applyNumberFormat="1" applyFont="1" applyFill="1" applyBorder="1" applyAlignment="1">
      <alignment horizontal="center" vertical="center" wrapText="1"/>
    </xf>
    <xf numFmtId="49" fontId="9" fillId="29" borderId="6" xfId="0" applyNumberFormat="1" applyFont="1" applyFill="1" applyBorder="1" applyAlignment="1">
      <alignment horizontal="center" vertical="center" wrapText="1"/>
    </xf>
    <xf numFmtId="49" fontId="9" fillId="29" borderId="8" xfId="0" applyNumberFormat="1" applyFont="1" applyFill="1" applyBorder="1" applyAlignment="1">
      <alignment horizontal="center" vertical="center" wrapText="1"/>
    </xf>
    <xf numFmtId="49" fontId="16" fillId="29" borderId="4" xfId="0" applyNumberFormat="1" applyFont="1" applyFill="1" applyBorder="1" applyAlignment="1">
      <alignment horizontal="center" vertical="center" wrapText="1"/>
    </xf>
    <xf numFmtId="49" fontId="9" fillId="29" borderId="4" xfId="0" applyNumberFormat="1" applyFont="1" applyFill="1" applyBorder="1" applyAlignment="1" applyProtection="1">
      <alignment horizontal="center" vertical="center" wrapText="1"/>
      <protection locked="0"/>
    </xf>
    <xf numFmtId="1" fontId="9" fillId="29" borderId="4" xfId="0" applyNumberFormat="1" applyFont="1" applyFill="1" applyBorder="1" applyAlignment="1" applyProtection="1">
      <alignment horizontal="center" vertical="center" wrapText="1"/>
      <protection locked="0"/>
    </xf>
    <xf numFmtId="49" fontId="15" fillId="29" borderId="4" xfId="0" applyNumberFormat="1" applyFont="1" applyFill="1" applyBorder="1" applyAlignment="1">
      <alignment horizontal="center" vertical="center" wrapText="1"/>
    </xf>
    <xf numFmtId="49" fontId="15" fillId="29" borderId="4" xfId="0" applyNumberFormat="1" applyFont="1" applyFill="1" applyBorder="1" applyAlignment="1" applyProtection="1">
      <alignment horizontal="center" vertical="center" wrapText="1"/>
      <protection locked="0"/>
    </xf>
    <xf numFmtId="3" fontId="3" fillId="2" borderId="4" xfId="11"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3" fillId="2" borderId="4" xfId="5" applyNumberFormat="1" applyFont="1" applyFill="1" applyBorder="1" applyAlignment="1">
      <alignment horizontal="center" vertical="center" wrapText="1"/>
    </xf>
    <xf numFmtId="9" fontId="9" fillId="2" borderId="6" xfId="8" applyNumberFormat="1" applyFont="1" applyFill="1" applyBorder="1" applyAlignment="1">
      <alignment horizontal="center" vertical="center" wrapText="1"/>
    </xf>
    <xf numFmtId="9" fontId="9" fillId="2" borderId="8" xfId="8" applyNumberFormat="1" applyFont="1" applyFill="1" applyBorder="1" applyAlignment="1">
      <alignment horizontal="center" vertical="center" wrapText="1"/>
    </xf>
  </cellXfs>
  <cellStyles count="20">
    <cellStyle name="Euro" xfId="15"/>
    <cellStyle name="Millares" xfId="1" builtinId="3"/>
    <cellStyle name="Millares [0]" xfId="12" builtinId="6"/>
    <cellStyle name="Millares [0] 2" xfId="5"/>
    <cellStyle name="Millares 4" xfId="11"/>
    <cellStyle name="Millares 5" xfId="14"/>
    <cellStyle name="Moneda" xfId="2" builtinId="4"/>
    <cellStyle name="Moneda [0]" xfId="3" builtinId="7"/>
    <cellStyle name="Moneda 4" xfId="4"/>
    <cellStyle name="Normal" xfId="0" builtinId="0"/>
    <cellStyle name="Normal 2" xfId="6"/>
    <cellStyle name="Normal 3 3" xfId="17"/>
    <cellStyle name="Normal 4" xfId="19"/>
    <cellStyle name="Normal 5 2" xfId="9"/>
    <cellStyle name="Normal 6" xfId="18"/>
    <cellStyle name="Normal_CERTIFICACION PPTO PLAN DE DLLO 2008" xfId="7"/>
    <cellStyle name="Porcentaje" xfId="13" builtinId="5"/>
    <cellStyle name="Porcentaje 2" xfId="10"/>
    <cellStyle name="Porcentual 3" xfId="8"/>
    <cellStyle name="Porcentual 4"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7</xdr:col>
      <xdr:colOff>77602</xdr:colOff>
      <xdr:row>0</xdr:row>
      <xdr:rowOff>1704975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8100"/>
          <a:ext cx="340962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16</xdr:row>
      <xdr:rowOff>0</xdr:rowOff>
    </xdr:from>
    <xdr:to>
      <xdr:col>20</xdr:col>
      <xdr:colOff>152400</xdr:colOff>
      <xdr:row>16</xdr:row>
      <xdr:rowOff>152400</xdr:rowOff>
    </xdr:to>
    <xdr:pic>
      <xdr:nvPicPr>
        <xdr:cNvPr id="3" name="Picture 5" descr="http://172.29.14.5/SIID/Modules/ContractsManagement/Images/DocumentAttach-16.gif"/>
        <xdr:cNvPicPr>
          <a:picLocks noChangeAspect="1" noChangeArrowheads="1"/>
        </xdr:cNvPicPr>
      </xdr:nvPicPr>
      <xdr:blipFill>
        <a:blip xmlns:r="http://schemas.openxmlformats.org/officeDocument/2006/relationships" r:embed="rId2"/>
        <a:srcRect/>
        <a:stretch>
          <a:fillRect/>
        </a:stretch>
      </xdr:blipFill>
      <xdr:spPr bwMode="auto">
        <a:xfrm>
          <a:off x="20126325" y="11849100"/>
          <a:ext cx="152400" cy="152400"/>
        </a:xfrm>
        <a:prstGeom prst="rect">
          <a:avLst/>
        </a:prstGeom>
        <a:noFill/>
      </xdr:spPr>
    </xdr:pic>
    <xdr:clientData/>
  </xdr:twoCellAnchor>
  <xdr:twoCellAnchor editAs="oneCell">
    <xdr:from>
      <xdr:col>20</xdr:col>
      <xdr:colOff>0</xdr:colOff>
      <xdr:row>16</xdr:row>
      <xdr:rowOff>0</xdr:rowOff>
    </xdr:from>
    <xdr:to>
      <xdr:col>20</xdr:col>
      <xdr:colOff>152400</xdr:colOff>
      <xdr:row>16</xdr:row>
      <xdr:rowOff>152400</xdr:rowOff>
    </xdr:to>
    <xdr:pic>
      <xdr:nvPicPr>
        <xdr:cNvPr id="4" name="Picture 5" descr="http://172.29.14.5/SIID/Modules/ContractsManagement/Images/DocumentAttach-16.gif"/>
        <xdr:cNvPicPr>
          <a:picLocks noChangeAspect="1" noChangeArrowheads="1"/>
        </xdr:cNvPicPr>
      </xdr:nvPicPr>
      <xdr:blipFill>
        <a:blip xmlns:r="http://schemas.openxmlformats.org/officeDocument/2006/relationships" r:embed="rId2"/>
        <a:srcRect/>
        <a:stretch>
          <a:fillRect/>
        </a:stretch>
      </xdr:blipFill>
      <xdr:spPr bwMode="auto">
        <a:xfrm>
          <a:off x="20126325" y="11849100"/>
          <a:ext cx="152400" cy="152400"/>
        </a:xfrm>
        <a:prstGeom prst="rect">
          <a:avLst/>
        </a:prstGeom>
        <a:noFill/>
      </xdr:spPr>
    </xdr:pic>
    <xdr:clientData/>
  </xdr:twoCellAnchor>
  <xdr:twoCellAnchor editAs="oneCell">
    <xdr:from>
      <xdr:col>37</xdr:col>
      <xdr:colOff>0</xdr:colOff>
      <xdr:row>1126</xdr:row>
      <xdr:rowOff>0</xdr:rowOff>
    </xdr:from>
    <xdr:to>
      <xdr:col>38</xdr:col>
      <xdr:colOff>334618</xdr:colOff>
      <xdr:row>1126</xdr:row>
      <xdr:rowOff>3120</xdr:rowOff>
    </xdr:to>
    <xdr:pic>
      <xdr:nvPicPr>
        <xdr:cNvPr id="6" name="1 Imagen"/>
        <xdr:cNvPicPr>
          <a:picLocks noChangeAspect="1"/>
        </xdr:cNvPicPr>
      </xdr:nvPicPr>
      <xdr:blipFill>
        <a:blip xmlns:r="http://schemas.openxmlformats.org/officeDocument/2006/relationships" r:embed="rId1"/>
        <a:srcRect/>
        <a:stretch>
          <a:fillRect/>
        </a:stretch>
      </xdr:blipFill>
      <xdr:spPr bwMode="auto">
        <a:xfrm>
          <a:off x="36480750" y="1714500"/>
          <a:ext cx="2722795" cy="3120"/>
        </a:xfrm>
        <a:prstGeom prst="rect">
          <a:avLst/>
        </a:prstGeom>
        <a:noFill/>
        <a:ln w="9525">
          <a:noFill/>
          <a:miter lim="800000"/>
          <a:headEnd/>
          <a:tailEnd/>
        </a:ln>
      </xdr:spPr>
    </xdr:pic>
    <xdr:clientData/>
  </xdr:twoCellAnchor>
  <xdr:twoCellAnchor editAs="oneCell">
    <xdr:from>
      <xdr:col>37</xdr:col>
      <xdr:colOff>0</xdr:colOff>
      <xdr:row>1129</xdr:row>
      <xdr:rowOff>23812</xdr:rowOff>
    </xdr:from>
    <xdr:to>
      <xdr:col>38</xdr:col>
      <xdr:colOff>334618</xdr:colOff>
      <xdr:row>1129</xdr:row>
      <xdr:rowOff>26932</xdr:rowOff>
    </xdr:to>
    <xdr:pic>
      <xdr:nvPicPr>
        <xdr:cNvPr id="7" name="1 Imagen"/>
        <xdr:cNvPicPr>
          <a:picLocks noChangeAspect="1"/>
        </xdr:cNvPicPr>
      </xdr:nvPicPr>
      <xdr:blipFill>
        <a:blip xmlns:r="http://schemas.openxmlformats.org/officeDocument/2006/relationships" r:embed="rId1"/>
        <a:srcRect/>
        <a:stretch>
          <a:fillRect/>
        </a:stretch>
      </xdr:blipFill>
      <xdr:spPr bwMode="auto">
        <a:xfrm>
          <a:off x="36480750" y="3052762"/>
          <a:ext cx="2722795" cy="3120"/>
        </a:xfrm>
        <a:prstGeom prst="rect">
          <a:avLst/>
        </a:prstGeom>
        <a:noFill/>
        <a:ln w="9525">
          <a:noFill/>
          <a:miter lim="800000"/>
          <a:headEnd/>
          <a:tailEnd/>
        </a:ln>
      </xdr:spPr>
    </xdr:pic>
    <xdr:clientData/>
  </xdr:twoCellAnchor>
  <xdr:twoCellAnchor editAs="oneCell">
    <xdr:from>
      <xdr:col>37</xdr:col>
      <xdr:colOff>0</xdr:colOff>
      <xdr:row>1056</xdr:row>
      <xdr:rowOff>0</xdr:rowOff>
    </xdr:from>
    <xdr:to>
      <xdr:col>38</xdr:col>
      <xdr:colOff>1964835</xdr:colOff>
      <xdr:row>1056</xdr:row>
      <xdr:rowOff>3120</xdr:rowOff>
    </xdr:to>
    <xdr:pic>
      <xdr:nvPicPr>
        <xdr:cNvPr id="8" name="1 Imagen"/>
        <xdr:cNvPicPr>
          <a:picLocks noChangeAspect="1"/>
        </xdr:cNvPicPr>
      </xdr:nvPicPr>
      <xdr:blipFill>
        <a:blip xmlns:r="http://schemas.openxmlformats.org/officeDocument/2006/relationships" r:embed="rId1"/>
        <a:srcRect/>
        <a:stretch>
          <a:fillRect/>
        </a:stretch>
      </xdr:blipFill>
      <xdr:spPr bwMode="auto">
        <a:xfrm>
          <a:off x="33480375" y="1714500"/>
          <a:ext cx="4019637" cy="3120"/>
        </a:xfrm>
        <a:prstGeom prst="rect">
          <a:avLst/>
        </a:prstGeom>
        <a:noFill/>
        <a:ln w="9525">
          <a:noFill/>
          <a:miter lim="800000"/>
          <a:headEnd/>
          <a:tailEnd/>
        </a:ln>
      </xdr:spPr>
    </xdr:pic>
    <xdr:clientData/>
  </xdr:twoCellAnchor>
  <xdr:twoCellAnchor editAs="oneCell">
    <xdr:from>
      <xdr:col>37</xdr:col>
      <xdr:colOff>0</xdr:colOff>
      <xdr:row>1059</xdr:row>
      <xdr:rowOff>23812</xdr:rowOff>
    </xdr:from>
    <xdr:to>
      <xdr:col>38</xdr:col>
      <xdr:colOff>1964835</xdr:colOff>
      <xdr:row>1059</xdr:row>
      <xdr:rowOff>26932</xdr:rowOff>
    </xdr:to>
    <xdr:pic>
      <xdr:nvPicPr>
        <xdr:cNvPr id="9" name="1 Imagen"/>
        <xdr:cNvPicPr>
          <a:picLocks noChangeAspect="1"/>
        </xdr:cNvPicPr>
      </xdr:nvPicPr>
      <xdr:blipFill>
        <a:blip xmlns:r="http://schemas.openxmlformats.org/officeDocument/2006/relationships" r:embed="rId1"/>
        <a:srcRect/>
        <a:stretch>
          <a:fillRect/>
        </a:stretch>
      </xdr:blipFill>
      <xdr:spPr bwMode="auto">
        <a:xfrm>
          <a:off x="33480375" y="2795587"/>
          <a:ext cx="4019637" cy="3120"/>
        </a:xfrm>
        <a:prstGeom prst="rect">
          <a:avLst/>
        </a:prstGeom>
        <a:noFill/>
        <a:ln w="9525">
          <a:noFill/>
          <a:miter lim="800000"/>
          <a:headEnd/>
          <a:tailEnd/>
        </a:ln>
      </xdr:spPr>
    </xdr:pic>
    <xdr:clientData/>
  </xdr:twoCellAnchor>
  <xdr:twoCellAnchor editAs="oneCell">
    <xdr:from>
      <xdr:col>37</xdr:col>
      <xdr:colOff>0</xdr:colOff>
      <xdr:row>1105</xdr:row>
      <xdr:rowOff>0</xdr:rowOff>
    </xdr:from>
    <xdr:to>
      <xdr:col>37</xdr:col>
      <xdr:colOff>1213519</xdr:colOff>
      <xdr:row>1105</xdr:row>
      <xdr:rowOff>3120</xdr:rowOff>
    </xdr:to>
    <xdr:pic>
      <xdr:nvPicPr>
        <xdr:cNvPr id="10" name="1 Imagen"/>
        <xdr:cNvPicPr>
          <a:picLocks noChangeAspect="1"/>
        </xdr:cNvPicPr>
      </xdr:nvPicPr>
      <xdr:blipFill>
        <a:blip xmlns:r="http://schemas.openxmlformats.org/officeDocument/2006/relationships" r:embed="rId1"/>
        <a:srcRect/>
        <a:stretch>
          <a:fillRect/>
        </a:stretch>
      </xdr:blipFill>
      <xdr:spPr bwMode="auto">
        <a:xfrm>
          <a:off x="35099625" y="1714500"/>
          <a:ext cx="1220446" cy="3120"/>
        </a:xfrm>
        <a:prstGeom prst="rect">
          <a:avLst/>
        </a:prstGeom>
        <a:noFill/>
        <a:ln w="9525">
          <a:noFill/>
          <a:miter lim="800000"/>
          <a:headEnd/>
          <a:tailEnd/>
        </a:ln>
      </xdr:spPr>
    </xdr:pic>
    <xdr:clientData/>
  </xdr:twoCellAnchor>
  <xdr:twoCellAnchor editAs="oneCell">
    <xdr:from>
      <xdr:col>37</xdr:col>
      <xdr:colOff>0</xdr:colOff>
      <xdr:row>1108</xdr:row>
      <xdr:rowOff>23812</xdr:rowOff>
    </xdr:from>
    <xdr:to>
      <xdr:col>37</xdr:col>
      <xdr:colOff>1213519</xdr:colOff>
      <xdr:row>1108</xdr:row>
      <xdr:rowOff>26932</xdr:rowOff>
    </xdr:to>
    <xdr:pic>
      <xdr:nvPicPr>
        <xdr:cNvPr id="11" name="1 Imagen"/>
        <xdr:cNvPicPr>
          <a:picLocks noChangeAspect="1"/>
        </xdr:cNvPicPr>
      </xdr:nvPicPr>
      <xdr:blipFill>
        <a:blip xmlns:r="http://schemas.openxmlformats.org/officeDocument/2006/relationships" r:embed="rId1"/>
        <a:srcRect/>
        <a:stretch>
          <a:fillRect/>
        </a:stretch>
      </xdr:blipFill>
      <xdr:spPr bwMode="auto">
        <a:xfrm>
          <a:off x="35099625" y="3148012"/>
          <a:ext cx="1220446" cy="3120"/>
        </a:xfrm>
        <a:prstGeom prst="rect">
          <a:avLst/>
        </a:prstGeom>
        <a:noFill/>
        <a:ln w="9525">
          <a:noFill/>
          <a:miter lim="800000"/>
          <a:headEnd/>
          <a:tailEnd/>
        </a:ln>
      </xdr:spPr>
    </xdr:pic>
    <xdr:clientData/>
  </xdr:twoCellAnchor>
  <xdr:twoCellAnchor editAs="oneCell">
    <xdr:from>
      <xdr:col>37</xdr:col>
      <xdr:colOff>0</xdr:colOff>
      <xdr:row>1126</xdr:row>
      <xdr:rowOff>0</xdr:rowOff>
    </xdr:from>
    <xdr:to>
      <xdr:col>38</xdr:col>
      <xdr:colOff>351936</xdr:colOff>
      <xdr:row>1126</xdr:row>
      <xdr:rowOff>3120</xdr:rowOff>
    </xdr:to>
    <xdr:pic>
      <xdr:nvPicPr>
        <xdr:cNvPr id="12" name="1 Imagen"/>
        <xdr:cNvPicPr>
          <a:picLocks noChangeAspect="1"/>
        </xdr:cNvPicPr>
      </xdr:nvPicPr>
      <xdr:blipFill>
        <a:blip xmlns:r="http://schemas.openxmlformats.org/officeDocument/2006/relationships" r:embed="rId1"/>
        <a:srcRect/>
        <a:stretch>
          <a:fillRect/>
        </a:stretch>
      </xdr:blipFill>
      <xdr:spPr bwMode="auto">
        <a:xfrm>
          <a:off x="31994475" y="1714500"/>
          <a:ext cx="2406738" cy="3120"/>
        </a:xfrm>
        <a:prstGeom prst="rect">
          <a:avLst/>
        </a:prstGeom>
        <a:noFill/>
        <a:ln w="9525">
          <a:noFill/>
          <a:miter lim="800000"/>
          <a:headEnd/>
          <a:tailEnd/>
        </a:ln>
      </xdr:spPr>
    </xdr:pic>
    <xdr:clientData/>
  </xdr:twoCellAnchor>
  <xdr:twoCellAnchor editAs="oneCell">
    <xdr:from>
      <xdr:col>37</xdr:col>
      <xdr:colOff>0</xdr:colOff>
      <xdr:row>1129</xdr:row>
      <xdr:rowOff>23812</xdr:rowOff>
    </xdr:from>
    <xdr:to>
      <xdr:col>38</xdr:col>
      <xdr:colOff>351936</xdr:colOff>
      <xdr:row>1129</xdr:row>
      <xdr:rowOff>26932</xdr:rowOff>
    </xdr:to>
    <xdr:pic>
      <xdr:nvPicPr>
        <xdr:cNvPr id="13" name="1 Imagen"/>
        <xdr:cNvPicPr>
          <a:picLocks noChangeAspect="1"/>
        </xdr:cNvPicPr>
      </xdr:nvPicPr>
      <xdr:blipFill>
        <a:blip xmlns:r="http://schemas.openxmlformats.org/officeDocument/2006/relationships" r:embed="rId1"/>
        <a:srcRect/>
        <a:stretch>
          <a:fillRect/>
        </a:stretch>
      </xdr:blipFill>
      <xdr:spPr bwMode="auto">
        <a:xfrm>
          <a:off x="31994475" y="3052762"/>
          <a:ext cx="2406738" cy="3120"/>
        </a:xfrm>
        <a:prstGeom prst="rect">
          <a:avLst/>
        </a:prstGeom>
        <a:noFill/>
        <a:ln w="9525">
          <a:noFill/>
          <a:miter lim="800000"/>
          <a:headEnd/>
          <a:tailEnd/>
        </a:ln>
      </xdr:spPr>
    </xdr:pic>
    <xdr:clientData/>
  </xdr:twoCellAnchor>
  <xdr:twoCellAnchor editAs="oneCell">
    <xdr:from>
      <xdr:col>37</xdr:col>
      <xdr:colOff>0</xdr:colOff>
      <xdr:row>1194</xdr:row>
      <xdr:rowOff>0</xdr:rowOff>
    </xdr:from>
    <xdr:to>
      <xdr:col>37</xdr:col>
      <xdr:colOff>0</xdr:colOff>
      <xdr:row>1194</xdr:row>
      <xdr:rowOff>3120</xdr:rowOff>
    </xdr:to>
    <xdr:pic>
      <xdr:nvPicPr>
        <xdr:cNvPr id="14" name="1 Imagen"/>
        <xdr:cNvPicPr>
          <a:picLocks noChangeAspect="1"/>
        </xdr:cNvPicPr>
      </xdr:nvPicPr>
      <xdr:blipFill>
        <a:blip xmlns:r="http://schemas.openxmlformats.org/officeDocument/2006/relationships" r:embed="rId1"/>
        <a:srcRect/>
        <a:stretch>
          <a:fillRect/>
        </a:stretch>
      </xdr:blipFill>
      <xdr:spPr bwMode="auto">
        <a:xfrm>
          <a:off x="30603825" y="1714500"/>
          <a:ext cx="0" cy="3120"/>
        </a:xfrm>
        <a:prstGeom prst="rect">
          <a:avLst/>
        </a:prstGeom>
        <a:noFill/>
        <a:ln w="9525">
          <a:noFill/>
          <a:miter lim="800000"/>
          <a:headEnd/>
          <a:tailEnd/>
        </a:ln>
      </xdr:spPr>
    </xdr:pic>
    <xdr:clientData/>
  </xdr:twoCellAnchor>
  <xdr:twoCellAnchor editAs="oneCell">
    <xdr:from>
      <xdr:col>37</xdr:col>
      <xdr:colOff>0</xdr:colOff>
      <xdr:row>1197</xdr:row>
      <xdr:rowOff>23812</xdr:rowOff>
    </xdr:from>
    <xdr:to>
      <xdr:col>37</xdr:col>
      <xdr:colOff>0</xdr:colOff>
      <xdr:row>1197</xdr:row>
      <xdr:rowOff>26932</xdr:rowOff>
    </xdr:to>
    <xdr:pic>
      <xdr:nvPicPr>
        <xdr:cNvPr id="15" name="1 Imagen"/>
        <xdr:cNvPicPr>
          <a:picLocks noChangeAspect="1"/>
        </xdr:cNvPicPr>
      </xdr:nvPicPr>
      <xdr:blipFill>
        <a:blip xmlns:r="http://schemas.openxmlformats.org/officeDocument/2006/relationships" r:embed="rId1"/>
        <a:srcRect/>
        <a:stretch>
          <a:fillRect/>
        </a:stretch>
      </xdr:blipFill>
      <xdr:spPr bwMode="auto">
        <a:xfrm>
          <a:off x="30603825" y="3024187"/>
          <a:ext cx="0" cy="31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S1215"/>
  <sheetViews>
    <sheetView tabSelected="1" topLeftCell="A2" zoomScale="55" zoomScaleNormal="55" zoomScaleSheetLayoutView="55" workbookViewId="0">
      <pane xSplit="7" ySplit="4" topLeftCell="H6" activePane="bottomRight" state="frozen"/>
      <selection activeCell="A2" sqref="A2"/>
      <selection pane="topRight" activeCell="G2" sqref="G2"/>
      <selection pane="bottomLeft" activeCell="A6" sqref="A6"/>
      <selection pane="bottomRight" activeCell="P49" sqref="P49:S49"/>
    </sheetView>
  </sheetViews>
  <sheetFormatPr baseColWidth="10" defaultColWidth="11.42578125" defaultRowHeight="12.75" x14ac:dyDescent="0.25"/>
  <cols>
    <col min="1" max="1" width="2.140625" style="1" customWidth="1"/>
    <col min="2" max="2" width="8.5703125" style="174" customWidth="1"/>
    <col min="3" max="3" width="6" style="174" customWidth="1"/>
    <col min="4" max="4" width="10.140625" style="174" customWidth="1"/>
    <col min="5" max="5" width="6.140625" style="175" customWidth="1"/>
    <col min="6" max="6" width="10.5703125" style="8" customWidth="1"/>
    <col min="7" max="7" width="8.85546875" style="175" customWidth="1"/>
    <col min="8" max="8" width="10.28515625" style="175" customWidth="1"/>
    <col min="9" max="9" width="13.5703125" style="174" customWidth="1"/>
    <col min="10" max="10" width="10.42578125" style="174" customWidth="1"/>
    <col min="11" max="11" width="14.5703125" style="174" customWidth="1"/>
    <col min="12" max="12" width="10" style="176" customWidth="1"/>
    <col min="13" max="13" width="12.7109375" style="175" customWidth="1"/>
    <col min="14" max="14" width="12.140625" style="175" customWidth="1"/>
    <col min="15" max="15" width="19.140625" style="177" customWidth="1"/>
    <col min="16" max="16" width="20.28515625" style="175" customWidth="1"/>
    <col min="17" max="17" width="11" style="174" customWidth="1"/>
    <col min="18" max="19" width="19.5703125" style="174" customWidth="1"/>
    <col min="20" max="20" width="13.42578125" style="174" customWidth="1"/>
    <col min="21" max="21" width="18" style="174" customWidth="1"/>
    <col min="22" max="22" width="21" style="174" customWidth="1"/>
    <col min="23" max="23" width="22.5703125" style="174" customWidth="1"/>
    <col min="24" max="24" width="22.140625" style="174" customWidth="1"/>
    <col min="25" max="25" width="21.28515625" style="174" customWidth="1"/>
    <col min="26" max="26" width="16.5703125" style="174" hidden="1" customWidth="1"/>
    <col min="27" max="27" width="18.5703125" style="174" customWidth="1"/>
    <col min="28" max="28" width="22.42578125" style="178" customWidth="1"/>
    <col min="29" max="29" width="29.42578125" style="174" customWidth="1"/>
    <col min="30" max="30" width="19.7109375" style="174" customWidth="1"/>
    <col min="31" max="31" width="22" style="174" customWidth="1"/>
    <col min="32" max="32" width="25.7109375" style="174" customWidth="1"/>
    <col min="33" max="33" width="28.140625" style="174" customWidth="1"/>
    <col min="34" max="34" width="12.7109375" style="174" customWidth="1"/>
    <col min="35" max="35" width="21.7109375" style="174" customWidth="1"/>
    <col min="36" max="36" width="18.140625" style="174" customWidth="1"/>
    <col min="37" max="37" width="22.42578125" style="174" customWidth="1"/>
    <col min="38" max="71" width="30.7109375" style="8" customWidth="1"/>
    <col min="72" max="74" width="30.7109375" style="9" customWidth="1"/>
    <col min="75" max="89" width="30.7109375" style="8" customWidth="1"/>
    <col min="90" max="91" width="11.42578125" style="8" customWidth="1"/>
    <col min="92" max="16384" width="11.42578125" style="8"/>
  </cols>
  <sheetData>
    <row r="1" spans="1:89" ht="135" customHeight="1" x14ac:dyDescent="0.25">
      <c r="B1" s="2"/>
      <c r="C1" s="2"/>
      <c r="D1" s="2"/>
      <c r="E1" s="3"/>
      <c r="F1" s="4"/>
      <c r="G1" s="3"/>
      <c r="H1" s="3"/>
      <c r="I1" s="2"/>
      <c r="J1" s="2"/>
      <c r="K1" s="2"/>
      <c r="L1" s="5"/>
      <c r="M1" s="3"/>
      <c r="N1" s="3"/>
      <c r="O1" s="6"/>
      <c r="P1" s="3"/>
      <c r="Q1" s="2"/>
      <c r="R1" s="2"/>
      <c r="S1" s="2"/>
      <c r="T1" s="2"/>
      <c r="U1" s="2"/>
      <c r="V1" s="2"/>
      <c r="W1" s="2"/>
      <c r="X1" s="2"/>
      <c r="Y1" s="2"/>
      <c r="Z1" s="2"/>
      <c r="AA1" s="2"/>
      <c r="AB1" s="7"/>
      <c r="AC1" s="2"/>
      <c r="AD1" s="2"/>
      <c r="AE1" s="2"/>
      <c r="AF1" s="2"/>
      <c r="AG1" s="2"/>
      <c r="AH1" s="2"/>
      <c r="AI1" s="2"/>
      <c r="AJ1" s="2"/>
      <c r="AK1" s="2"/>
    </row>
    <row r="2" spans="1:89" s="19" customFormat="1" ht="26.25" customHeight="1" x14ac:dyDescent="0.25">
      <c r="A2" s="10"/>
      <c r="B2" s="11" t="s">
        <v>0</v>
      </c>
      <c r="C2" s="12"/>
      <c r="D2" s="13"/>
      <c r="E2" s="1128" t="s">
        <v>1</v>
      </c>
      <c r="F2" s="1128"/>
      <c r="G2" s="1128"/>
      <c r="H2" s="1128"/>
      <c r="I2" s="1128"/>
      <c r="J2" s="1128"/>
      <c r="K2" s="1128"/>
      <c r="L2" s="1128"/>
      <c r="M2" s="1128"/>
      <c r="N2" s="1128"/>
      <c r="O2" s="1128"/>
      <c r="P2" s="1101"/>
      <c r="Q2" s="14"/>
      <c r="R2" s="14"/>
      <c r="S2" s="14"/>
      <c r="T2" s="14"/>
      <c r="U2" s="14"/>
      <c r="V2" s="14"/>
      <c r="W2" s="14"/>
      <c r="X2" s="14"/>
      <c r="Y2" s="14"/>
      <c r="Z2" s="14"/>
      <c r="AA2" s="14"/>
      <c r="AB2" s="15"/>
      <c r="AC2" s="14"/>
      <c r="AD2" s="14"/>
      <c r="AE2" s="14"/>
      <c r="AF2" s="14"/>
      <c r="AG2" s="14"/>
      <c r="AH2" s="14"/>
      <c r="AI2" s="16"/>
      <c r="AJ2" s="14"/>
      <c r="AK2" s="14"/>
      <c r="AL2" s="1139"/>
      <c r="AM2" s="1139"/>
      <c r="AN2" s="1139"/>
      <c r="AO2" s="1139"/>
      <c r="AP2" s="1139"/>
      <c r="AQ2" s="1139"/>
      <c r="AR2" s="1139"/>
      <c r="AS2" s="17"/>
      <c r="AT2" s="1129"/>
      <c r="AU2" s="1129"/>
      <c r="AV2" s="1129"/>
      <c r="AW2" s="1129"/>
      <c r="AX2" s="1129"/>
      <c r="AY2" s="1129"/>
      <c r="AZ2" s="18"/>
      <c r="BA2" s="1139"/>
      <c r="BB2" s="1139"/>
      <c r="BC2" s="1139"/>
      <c r="BD2" s="1139"/>
      <c r="BE2" s="1139"/>
      <c r="BF2" s="1139"/>
      <c r="BG2" s="1139"/>
      <c r="BH2" s="1139"/>
      <c r="BI2" s="1139"/>
      <c r="BJ2" s="1139"/>
      <c r="BK2" s="1139"/>
      <c r="BL2" s="1139"/>
      <c r="BM2" s="1139"/>
      <c r="BN2" s="1139"/>
      <c r="BO2" s="1139"/>
      <c r="BP2" s="1139"/>
      <c r="BQ2" s="1139"/>
      <c r="BR2" s="1139"/>
      <c r="BS2" s="1139"/>
      <c r="BT2" s="1139"/>
      <c r="BU2" s="1139"/>
      <c r="BV2" s="1139"/>
      <c r="BW2" s="1139"/>
      <c r="BX2" s="1139"/>
      <c r="BY2" s="1139"/>
      <c r="BZ2" s="1139"/>
      <c r="CA2" s="1139"/>
      <c r="CB2" s="1139"/>
      <c r="CC2" s="1139"/>
      <c r="CD2" s="1139"/>
      <c r="CE2" s="17"/>
      <c r="CF2" s="1129"/>
      <c r="CG2" s="1129"/>
      <c r="CH2" s="1129"/>
      <c r="CI2" s="1129"/>
      <c r="CJ2" s="1129"/>
      <c r="CK2" s="1129"/>
    </row>
    <row r="3" spans="1:89" s="19" customFormat="1" ht="21.75" customHeight="1" x14ac:dyDescent="0.25">
      <c r="A3" s="10"/>
      <c r="B3" s="20" t="s">
        <v>2</v>
      </c>
      <c r="C3" s="20"/>
      <c r="D3" s="20"/>
      <c r="E3" s="1118" t="s">
        <v>3</v>
      </c>
      <c r="F3" s="1119"/>
      <c r="G3" s="1119"/>
      <c r="H3" s="1119"/>
      <c r="I3" s="1119"/>
      <c r="J3" s="1119"/>
      <c r="K3" s="1119"/>
      <c r="L3" s="1119"/>
      <c r="M3" s="1119"/>
      <c r="N3" s="1119"/>
      <c r="O3" s="1119"/>
      <c r="P3" s="1119"/>
      <c r="Q3" s="1119"/>
      <c r="R3" s="1119"/>
      <c r="S3" s="1119"/>
      <c r="T3" s="1119"/>
      <c r="U3" s="1119"/>
      <c r="V3" s="1119"/>
      <c r="W3" s="1119"/>
      <c r="X3" s="1119"/>
      <c r="Y3" s="1119"/>
      <c r="Z3" s="1119"/>
      <c r="AA3" s="1119"/>
      <c r="AB3" s="1119"/>
      <c r="AC3" s="1119"/>
      <c r="AD3" s="1119"/>
      <c r="AE3" s="1119"/>
      <c r="AF3" s="1119"/>
      <c r="AG3" s="1119"/>
      <c r="AH3" s="1119"/>
      <c r="AI3" s="1119"/>
      <c r="AJ3" s="1119"/>
      <c r="AK3" s="1119"/>
    </row>
    <row r="4" spans="1:89" s="26" customFormat="1" ht="27" customHeight="1" x14ac:dyDescent="0.25">
      <c r="A4" s="10"/>
      <c r="B4" s="22" t="s">
        <v>4</v>
      </c>
      <c r="C4" s="22"/>
      <c r="D4" s="22"/>
      <c r="E4" s="1120" t="s">
        <v>5</v>
      </c>
      <c r="F4" s="1121"/>
      <c r="G4" s="1121"/>
      <c r="H4" s="1121"/>
      <c r="I4" s="1121"/>
      <c r="J4" s="1121"/>
      <c r="K4" s="1121"/>
      <c r="L4" s="1121"/>
      <c r="M4" s="1121"/>
      <c r="N4" s="1121"/>
      <c r="O4" s="1121"/>
      <c r="P4" s="1121"/>
      <c r="Q4" s="23"/>
      <c r="R4" s="23"/>
      <c r="S4" s="23"/>
      <c r="T4" s="23"/>
      <c r="U4" s="23"/>
      <c r="V4" s="23"/>
      <c r="W4" s="23"/>
      <c r="X4" s="23"/>
      <c r="Y4" s="23"/>
      <c r="Z4" s="23"/>
      <c r="AA4" s="23"/>
      <c r="AB4" s="24"/>
      <c r="AC4" s="23"/>
      <c r="AD4" s="23"/>
      <c r="AE4" s="23"/>
      <c r="AF4" s="23"/>
      <c r="AG4" s="23"/>
      <c r="AH4" s="23"/>
      <c r="AI4" s="25"/>
      <c r="AJ4" s="23"/>
      <c r="AK4" s="23"/>
    </row>
    <row r="5" spans="1:89" s="33" customFormat="1" ht="45.75" customHeight="1" x14ac:dyDescent="0.25">
      <c r="A5" s="27"/>
      <c r="B5" s="28" t="s">
        <v>6</v>
      </c>
      <c r="C5" s="28" t="s">
        <v>7</v>
      </c>
      <c r="D5" s="658" t="s">
        <v>8</v>
      </c>
      <c r="E5" s="28" t="s">
        <v>9</v>
      </c>
      <c r="F5" s="28" t="s">
        <v>10</v>
      </c>
      <c r="G5" s="29" t="s">
        <v>11</v>
      </c>
      <c r="H5" s="28" t="s">
        <v>12</v>
      </c>
      <c r="I5" s="28" t="s">
        <v>13</v>
      </c>
      <c r="J5" s="28" t="s">
        <v>14</v>
      </c>
      <c r="K5" s="28" t="s">
        <v>15</v>
      </c>
      <c r="L5" s="30" t="s">
        <v>7</v>
      </c>
      <c r="M5" s="28" t="s">
        <v>16</v>
      </c>
      <c r="N5" s="28" t="s">
        <v>17</v>
      </c>
      <c r="O5" s="28" t="s">
        <v>18</v>
      </c>
      <c r="P5" s="28" t="s">
        <v>19</v>
      </c>
      <c r="Q5" s="28" t="s">
        <v>20</v>
      </c>
      <c r="R5" s="28" t="s">
        <v>21</v>
      </c>
      <c r="S5" s="28" t="s">
        <v>22</v>
      </c>
      <c r="T5" s="28" t="s">
        <v>23</v>
      </c>
      <c r="U5" s="28" t="s">
        <v>24</v>
      </c>
      <c r="V5" s="28" t="s">
        <v>25</v>
      </c>
      <c r="W5" s="28" t="s">
        <v>26</v>
      </c>
      <c r="X5" s="28" t="s">
        <v>27</v>
      </c>
      <c r="Y5" s="28" t="s">
        <v>28</v>
      </c>
      <c r="Z5" s="28" t="s">
        <v>29</v>
      </c>
      <c r="AA5" s="28" t="s">
        <v>30</v>
      </c>
      <c r="AB5" s="31" t="s">
        <v>31</v>
      </c>
      <c r="AC5" s="28" t="s">
        <v>32</v>
      </c>
      <c r="AD5" s="28" t="s">
        <v>33</v>
      </c>
      <c r="AE5" s="32" t="s">
        <v>34</v>
      </c>
      <c r="AF5" s="32" t="s">
        <v>35</v>
      </c>
      <c r="AG5" s="395" t="s">
        <v>493</v>
      </c>
      <c r="AH5" s="28" t="s">
        <v>36</v>
      </c>
      <c r="AI5" s="28" t="s">
        <v>37</v>
      </c>
      <c r="AJ5" s="28" t="s">
        <v>38</v>
      </c>
      <c r="AK5" s="28" t="s">
        <v>39</v>
      </c>
    </row>
    <row r="6" spans="1:89" ht="62.25" customHeight="1" x14ac:dyDescent="0.25">
      <c r="B6" s="1000" t="s">
        <v>40</v>
      </c>
      <c r="C6" s="941">
        <v>0.1</v>
      </c>
      <c r="D6" s="1154" t="s">
        <v>41</v>
      </c>
      <c r="E6" s="979" t="s">
        <v>42</v>
      </c>
      <c r="F6" s="34" t="s">
        <v>43</v>
      </c>
      <c r="G6" s="35" t="s">
        <v>44</v>
      </c>
      <c r="H6" s="36" t="s">
        <v>45</v>
      </c>
      <c r="I6" s="37">
        <v>0.86</v>
      </c>
      <c r="J6" s="37">
        <v>0.95</v>
      </c>
      <c r="K6" s="181" t="s">
        <v>46</v>
      </c>
      <c r="L6" s="182">
        <v>0.01</v>
      </c>
      <c r="M6" s="38" t="s">
        <v>47</v>
      </c>
      <c r="N6" s="183" t="s">
        <v>43</v>
      </c>
      <c r="O6" s="38" t="s">
        <v>48</v>
      </c>
      <c r="P6" s="38" t="s">
        <v>49</v>
      </c>
      <c r="Q6" s="39">
        <v>0</v>
      </c>
      <c r="R6" s="40">
        <v>1</v>
      </c>
      <c r="S6" s="41" t="s">
        <v>50</v>
      </c>
      <c r="T6" s="42">
        <v>0.25</v>
      </c>
      <c r="U6" s="42" t="s">
        <v>51</v>
      </c>
      <c r="V6" s="42" t="s">
        <v>52</v>
      </c>
      <c r="W6" s="42">
        <v>0.25</v>
      </c>
      <c r="X6" s="43" t="s">
        <v>53</v>
      </c>
      <c r="Y6" s="42" t="s">
        <v>49</v>
      </c>
      <c r="Z6" s="44">
        <v>42696</v>
      </c>
      <c r="AA6" s="42" t="s">
        <v>54</v>
      </c>
      <c r="AB6" s="45">
        <v>6010101011335</v>
      </c>
      <c r="AC6" s="46">
        <v>300000000</v>
      </c>
      <c r="AD6" s="47" t="s">
        <v>55</v>
      </c>
      <c r="AE6" s="47" t="s">
        <v>56</v>
      </c>
      <c r="AF6" s="46">
        <v>300000000</v>
      </c>
      <c r="AG6" s="48">
        <f>AF6</f>
        <v>300000000</v>
      </c>
      <c r="AH6" s="50" t="s">
        <v>57</v>
      </c>
      <c r="AI6" s="50" t="s">
        <v>58</v>
      </c>
      <c r="AJ6" s="49" t="s">
        <v>59</v>
      </c>
      <c r="AK6" s="50" t="s">
        <v>60</v>
      </c>
      <c r="BT6" s="8"/>
      <c r="BU6" s="8"/>
      <c r="BV6" s="8"/>
    </row>
    <row r="7" spans="1:89" s="58" customFormat="1" ht="17.25" customHeight="1" x14ac:dyDescent="0.25">
      <c r="A7" s="1"/>
      <c r="B7" s="1001"/>
      <c r="C7" s="942"/>
      <c r="D7" s="1155"/>
      <c r="E7" s="1077"/>
      <c r="F7" s="53"/>
      <c r="G7" s="1143"/>
      <c r="H7" s="1144"/>
      <c r="I7" s="1144"/>
      <c r="J7" s="1144"/>
      <c r="K7" s="1144"/>
      <c r="L7" s="1144"/>
      <c r="M7" s="1144"/>
      <c r="N7" s="1144"/>
      <c r="O7" s="1144"/>
      <c r="P7" s="1144"/>
      <c r="Q7" s="54"/>
      <c r="R7" s="54"/>
      <c r="S7" s="54"/>
      <c r="T7" s="54"/>
      <c r="U7" s="54"/>
      <c r="V7" s="54"/>
      <c r="W7" s="54"/>
      <c r="X7" s="54"/>
      <c r="Y7" s="54"/>
      <c r="Z7" s="54"/>
      <c r="AA7" s="54"/>
      <c r="AB7" s="55"/>
      <c r="AC7" s="56"/>
      <c r="AD7" s="56"/>
      <c r="AE7" s="56"/>
      <c r="AF7" s="56"/>
      <c r="AG7" s="56"/>
      <c r="AH7" s="54"/>
      <c r="AI7" s="54"/>
      <c r="AJ7" s="57"/>
      <c r="AK7" s="54"/>
    </row>
    <row r="8" spans="1:89" ht="39" customHeight="1" x14ac:dyDescent="0.25">
      <c r="B8" s="1001"/>
      <c r="C8" s="942"/>
      <c r="D8" s="1155"/>
      <c r="E8" s="1077"/>
      <c r="F8" s="1145" t="s">
        <v>63</v>
      </c>
      <c r="G8" s="1095" t="s">
        <v>64</v>
      </c>
      <c r="H8" s="1095" t="s">
        <v>65</v>
      </c>
      <c r="I8" s="1149">
        <v>0.82669999999999999</v>
      </c>
      <c r="J8" s="1149">
        <v>0.94</v>
      </c>
      <c r="K8" s="1152" t="s">
        <v>66</v>
      </c>
      <c r="L8" s="1153">
        <v>0.03</v>
      </c>
      <c r="M8" s="974" t="s">
        <v>67</v>
      </c>
      <c r="N8" s="912" t="s">
        <v>68</v>
      </c>
      <c r="O8" s="1095" t="s">
        <v>69</v>
      </c>
      <c r="P8" s="1095" t="s">
        <v>70</v>
      </c>
      <c r="Q8" s="1167">
        <v>52</v>
      </c>
      <c r="R8" s="1170">
        <v>21</v>
      </c>
      <c r="S8" s="1170" t="s">
        <v>61</v>
      </c>
      <c r="T8" s="1024">
        <v>3</v>
      </c>
      <c r="U8" s="1024" t="s">
        <v>71</v>
      </c>
      <c r="V8" s="1024" t="s">
        <v>72</v>
      </c>
      <c r="W8" s="1024">
        <v>1</v>
      </c>
      <c r="X8" s="1164" t="s">
        <v>73</v>
      </c>
      <c r="Y8" s="1024" t="s">
        <v>70</v>
      </c>
      <c r="Z8" s="1022">
        <v>42734</v>
      </c>
      <c r="AA8" s="1022">
        <v>43098</v>
      </c>
      <c r="AB8" s="1160">
        <v>6010101021339</v>
      </c>
      <c r="AC8" s="1026">
        <v>350000000</v>
      </c>
      <c r="AD8" s="1026" t="s">
        <v>55</v>
      </c>
      <c r="AE8" s="67" t="s">
        <v>56</v>
      </c>
      <c r="AF8" s="68">
        <v>70472930.170000002</v>
      </c>
      <c r="AG8" s="69">
        <v>320372930.17000002</v>
      </c>
      <c r="AH8" s="1157" t="s">
        <v>57</v>
      </c>
      <c r="AI8" s="1157" t="s">
        <v>58</v>
      </c>
      <c r="AJ8" s="49">
        <v>4.0999999999999996</v>
      </c>
      <c r="AK8" s="41" t="s">
        <v>60</v>
      </c>
      <c r="BT8" s="8"/>
      <c r="BU8" s="8"/>
      <c r="BV8" s="8"/>
    </row>
    <row r="9" spans="1:89" ht="28.5" customHeight="1" x14ac:dyDescent="0.25">
      <c r="B9" s="1001"/>
      <c r="C9" s="942"/>
      <c r="D9" s="1155"/>
      <c r="E9" s="1077"/>
      <c r="F9" s="1146"/>
      <c r="G9" s="1148"/>
      <c r="H9" s="1148"/>
      <c r="I9" s="1150"/>
      <c r="J9" s="1150"/>
      <c r="K9" s="1152"/>
      <c r="L9" s="1153"/>
      <c r="M9" s="974"/>
      <c r="N9" s="912"/>
      <c r="O9" s="1148"/>
      <c r="P9" s="1148"/>
      <c r="Q9" s="1168"/>
      <c r="R9" s="1171"/>
      <c r="S9" s="1171"/>
      <c r="T9" s="1158"/>
      <c r="U9" s="1158"/>
      <c r="V9" s="1158"/>
      <c r="W9" s="1158"/>
      <c r="X9" s="1165"/>
      <c r="Y9" s="1158"/>
      <c r="Z9" s="1159"/>
      <c r="AA9" s="1159"/>
      <c r="AB9" s="1161"/>
      <c r="AC9" s="1163"/>
      <c r="AD9" s="1163"/>
      <c r="AE9" s="67" t="s">
        <v>74</v>
      </c>
      <c r="AF9" s="68">
        <v>229500000</v>
      </c>
      <c r="AG9" s="70"/>
      <c r="AH9" s="1157"/>
      <c r="AI9" s="1157"/>
      <c r="AJ9" s="49"/>
      <c r="AK9" s="41"/>
      <c r="BT9" s="8"/>
      <c r="BU9" s="8"/>
      <c r="BV9" s="8"/>
    </row>
    <row r="10" spans="1:89" ht="20.25" customHeight="1" x14ac:dyDescent="0.25">
      <c r="B10" s="1001"/>
      <c r="C10" s="942"/>
      <c r="D10" s="1155"/>
      <c r="E10" s="1077"/>
      <c r="F10" s="1146"/>
      <c r="G10" s="1148"/>
      <c r="H10" s="1148"/>
      <c r="I10" s="1150"/>
      <c r="J10" s="1150"/>
      <c r="K10" s="1152"/>
      <c r="L10" s="1153"/>
      <c r="M10" s="974"/>
      <c r="N10" s="912"/>
      <c r="O10" s="1148"/>
      <c r="P10" s="1148"/>
      <c r="Q10" s="1168"/>
      <c r="R10" s="1171"/>
      <c r="S10" s="1171"/>
      <c r="T10" s="1158"/>
      <c r="U10" s="1025"/>
      <c r="V10" s="1025"/>
      <c r="W10" s="1025"/>
      <c r="X10" s="1166"/>
      <c r="Y10" s="1025"/>
      <c r="Z10" s="1023"/>
      <c r="AA10" s="1023"/>
      <c r="AB10" s="1162"/>
      <c r="AC10" s="1027"/>
      <c r="AD10" s="1027"/>
      <c r="AE10" s="67" t="s">
        <v>75</v>
      </c>
      <c r="AF10" s="68">
        <v>20400000</v>
      </c>
      <c r="AG10" s="71"/>
      <c r="AH10" s="1157"/>
      <c r="AI10" s="1157"/>
      <c r="AJ10" s="49"/>
      <c r="AK10" s="41"/>
      <c r="BT10" s="8"/>
      <c r="BU10" s="8"/>
      <c r="BV10" s="8"/>
    </row>
    <row r="11" spans="1:89" ht="69" customHeight="1" x14ac:dyDescent="0.25">
      <c r="B11" s="1001"/>
      <c r="C11" s="942"/>
      <c r="D11" s="1155"/>
      <c r="E11" s="1077"/>
      <c r="F11" s="1146"/>
      <c r="G11" s="1148"/>
      <c r="H11" s="1148"/>
      <c r="I11" s="1150"/>
      <c r="J11" s="1150"/>
      <c r="K11" s="1152"/>
      <c r="L11" s="1153"/>
      <c r="M11" s="974"/>
      <c r="N11" s="912"/>
      <c r="O11" s="1148"/>
      <c r="P11" s="1148"/>
      <c r="Q11" s="1168"/>
      <c r="R11" s="1171"/>
      <c r="S11" s="1171"/>
      <c r="T11" s="1158"/>
      <c r="U11" s="72" t="s">
        <v>76</v>
      </c>
      <c r="V11" s="72" t="s">
        <v>77</v>
      </c>
      <c r="W11" s="72">
        <v>1</v>
      </c>
      <c r="X11" s="72" t="s">
        <v>78</v>
      </c>
      <c r="Y11" s="72" t="s">
        <v>70</v>
      </c>
      <c r="Z11" s="73">
        <v>42734</v>
      </c>
      <c r="AA11" s="73">
        <v>43098</v>
      </c>
      <c r="AB11" s="74">
        <v>6010101021510</v>
      </c>
      <c r="AC11" s="75">
        <v>2858428571.4299998</v>
      </c>
      <c r="AD11" s="67" t="s">
        <v>55</v>
      </c>
      <c r="AE11" s="67" t="s">
        <v>56</v>
      </c>
      <c r="AF11" s="68">
        <v>1000000000</v>
      </c>
      <c r="AG11" s="68">
        <f>AF11</f>
        <v>1000000000</v>
      </c>
      <c r="AH11" s="1157"/>
      <c r="AI11" s="1157"/>
      <c r="AJ11" s="49"/>
      <c r="AK11" s="41"/>
      <c r="BT11" s="8"/>
      <c r="BU11" s="8"/>
      <c r="BV11" s="8"/>
    </row>
    <row r="12" spans="1:89" ht="48.75" customHeight="1" x14ac:dyDescent="0.25">
      <c r="B12" s="1001"/>
      <c r="C12" s="942"/>
      <c r="D12" s="1155"/>
      <c r="E12" s="1077"/>
      <c r="F12" s="1146"/>
      <c r="G12" s="1148"/>
      <c r="H12" s="1148"/>
      <c r="I12" s="1150"/>
      <c r="J12" s="1150"/>
      <c r="K12" s="1152"/>
      <c r="L12" s="1153"/>
      <c r="M12" s="974"/>
      <c r="N12" s="912"/>
      <c r="O12" s="1148"/>
      <c r="P12" s="1148"/>
      <c r="Q12" s="1168"/>
      <c r="R12" s="1171"/>
      <c r="S12" s="1171"/>
      <c r="T12" s="1158"/>
      <c r="U12" s="72" t="s">
        <v>79</v>
      </c>
      <c r="V12" s="72" t="s">
        <v>80</v>
      </c>
      <c r="W12" s="72">
        <v>1</v>
      </c>
      <c r="X12" s="72" t="s">
        <v>81</v>
      </c>
      <c r="Y12" s="72" t="s">
        <v>70</v>
      </c>
      <c r="Z12" s="72"/>
      <c r="AA12" s="72"/>
      <c r="AB12" s="74">
        <v>6010101021511</v>
      </c>
      <c r="AC12" s="67">
        <v>400000000</v>
      </c>
      <c r="AD12" s="67" t="s">
        <v>55</v>
      </c>
      <c r="AE12" s="67" t="s">
        <v>56</v>
      </c>
      <c r="AF12" s="68">
        <v>400000000</v>
      </c>
      <c r="AG12" s="68">
        <f>AF12</f>
        <v>400000000</v>
      </c>
      <c r="AH12" s="1157"/>
      <c r="AI12" s="1157"/>
      <c r="AJ12" s="49"/>
      <c r="AK12" s="41"/>
      <c r="BT12" s="8"/>
      <c r="BU12" s="8"/>
      <c r="BV12" s="8"/>
    </row>
    <row r="13" spans="1:89" ht="48.75" customHeight="1" x14ac:dyDescent="0.25">
      <c r="B13" s="1001"/>
      <c r="C13" s="942"/>
      <c r="D13" s="1155"/>
      <c r="E13" s="1077"/>
      <c r="F13" s="1146"/>
      <c r="G13" s="1148"/>
      <c r="H13" s="1148"/>
      <c r="I13" s="1150"/>
      <c r="J13" s="1150"/>
      <c r="K13" s="1152"/>
      <c r="L13" s="1153"/>
      <c r="M13" s="974"/>
      <c r="N13" s="912"/>
      <c r="O13" s="1148"/>
      <c r="P13" s="1148"/>
      <c r="Q13" s="1168"/>
      <c r="R13" s="1171"/>
      <c r="S13" s="1171"/>
      <c r="T13" s="1158"/>
      <c r="U13" s="76" t="s">
        <v>82</v>
      </c>
      <c r="V13" s="72" t="s">
        <v>83</v>
      </c>
      <c r="W13" s="72">
        <v>1</v>
      </c>
      <c r="X13" s="77" t="s">
        <v>84</v>
      </c>
      <c r="Y13" s="72" t="s">
        <v>70</v>
      </c>
      <c r="Z13" s="73">
        <v>42732</v>
      </c>
      <c r="AA13" s="73">
        <v>42852</v>
      </c>
      <c r="AB13" s="74" t="s">
        <v>85</v>
      </c>
      <c r="AC13" s="68">
        <v>4196516755</v>
      </c>
      <c r="AD13" s="67"/>
      <c r="AE13" s="67" t="s">
        <v>86</v>
      </c>
      <c r="AF13" s="68">
        <v>4196516755</v>
      </c>
      <c r="AG13" s="68">
        <v>4196516755</v>
      </c>
      <c r="AH13" s="1157"/>
      <c r="AI13" s="1157"/>
      <c r="AJ13" s="49"/>
      <c r="AK13" s="41"/>
      <c r="BT13" s="8"/>
      <c r="BU13" s="8"/>
      <c r="BV13" s="8"/>
    </row>
    <row r="14" spans="1:89" ht="48.75" customHeight="1" x14ac:dyDescent="0.25">
      <c r="B14" s="1001"/>
      <c r="C14" s="942"/>
      <c r="D14" s="1155"/>
      <c r="E14" s="1077"/>
      <c r="F14" s="1147"/>
      <c r="G14" s="1096"/>
      <c r="H14" s="1096"/>
      <c r="I14" s="1151"/>
      <c r="J14" s="1151"/>
      <c r="K14" s="1152"/>
      <c r="L14" s="1153"/>
      <c r="M14" s="974"/>
      <c r="N14" s="912"/>
      <c r="O14" s="1148"/>
      <c r="P14" s="1096"/>
      <c r="Q14" s="1169"/>
      <c r="R14" s="1172"/>
      <c r="S14" s="1172"/>
      <c r="T14" s="1025"/>
      <c r="U14" s="72" t="s">
        <v>71</v>
      </c>
      <c r="V14" s="72"/>
      <c r="W14" s="72"/>
      <c r="X14" s="72"/>
      <c r="Y14" s="72"/>
      <c r="Z14" s="72"/>
      <c r="AA14" s="72"/>
      <c r="AB14" s="74">
        <v>6010101021339</v>
      </c>
      <c r="AC14" s="67"/>
      <c r="AD14" s="68" t="s">
        <v>55</v>
      </c>
      <c r="AE14" s="67" t="s">
        <v>62</v>
      </c>
      <c r="AF14" s="68">
        <v>29627069.890000001</v>
      </c>
      <c r="AG14" s="68">
        <f>AF14</f>
        <v>29627069.890000001</v>
      </c>
      <c r="AH14" s="1157"/>
      <c r="AI14" s="1157"/>
      <c r="AJ14" s="49"/>
      <c r="AK14" s="41"/>
      <c r="BT14" s="8"/>
      <c r="BU14" s="8"/>
      <c r="BV14" s="8"/>
    </row>
    <row r="15" spans="1:89" ht="97.5" customHeight="1" x14ac:dyDescent="0.25">
      <c r="B15" s="1001"/>
      <c r="C15" s="942"/>
      <c r="D15" s="1155"/>
      <c r="E15" s="1077"/>
      <c r="F15" s="34" t="s">
        <v>87</v>
      </c>
      <c r="G15" s="35" t="s">
        <v>88</v>
      </c>
      <c r="H15" s="36" t="s">
        <v>89</v>
      </c>
      <c r="I15" s="79">
        <v>0.91520000000000001</v>
      </c>
      <c r="J15" s="79">
        <v>0.94</v>
      </c>
      <c r="K15" s="1152"/>
      <c r="L15" s="1153"/>
      <c r="M15" s="974"/>
      <c r="N15" s="912"/>
      <c r="O15" s="1096"/>
      <c r="P15" s="36" t="s">
        <v>90</v>
      </c>
      <c r="Q15" s="80">
        <v>30</v>
      </c>
      <c r="R15" s="80">
        <v>80</v>
      </c>
      <c r="S15" s="81" t="s">
        <v>61</v>
      </c>
      <c r="T15" s="72">
        <v>0</v>
      </c>
      <c r="U15" s="72" t="s">
        <v>91</v>
      </c>
      <c r="V15" s="72">
        <v>2016810000338</v>
      </c>
      <c r="W15" s="72"/>
      <c r="X15" s="72" t="s">
        <v>92</v>
      </c>
      <c r="Y15" s="72"/>
      <c r="Z15" s="72"/>
      <c r="AA15" s="72"/>
      <c r="AB15" s="74">
        <v>6010101021338</v>
      </c>
      <c r="AC15" s="67">
        <v>500000000</v>
      </c>
      <c r="AD15" s="68" t="s">
        <v>55</v>
      </c>
      <c r="AE15" s="67" t="s">
        <v>56</v>
      </c>
      <c r="AF15" s="68">
        <v>500000000</v>
      </c>
      <c r="AG15" s="83" t="s">
        <v>93</v>
      </c>
      <c r="AH15" s="1157"/>
      <c r="AI15" s="1157"/>
      <c r="AJ15" s="49">
        <v>4.0999999999999996</v>
      </c>
      <c r="AK15" s="41" t="s">
        <v>60</v>
      </c>
      <c r="BT15" s="8"/>
      <c r="BU15" s="8"/>
      <c r="BV15" s="8"/>
    </row>
    <row r="16" spans="1:89" ht="51.75" customHeight="1" x14ac:dyDescent="0.25">
      <c r="B16" s="1001"/>
      <c r="C16" s="942"/>
      <c r="D16" s="1155"/>
      <c r="E16" s="1077"/>
      <c r="F16" s="1145" t="s">
        <v>94</v>
      </c>
      <c r="G16" s="1095" t="s">
        <v>95</v>
      </c>
      <c r="H16" s="84"/>
      <c r="I16" s="85"/>
      <c r="J16" s="85"/>
      <c r="K16" s="1152"/>
      <c r="L16" s="1153"/>
      <c r="M16" s="974"/>
      <c r="N16" s="1079" t="s">
        <v>96</v>
      </c>
      <c r="O16" s="1079" t="s">
        <v>97</v>
      </c>
      <c r="P16" s="1079" t="s">
        <v>98</v>
      </c>
      <c r="Q16" s="1167">
        <v>0</v>
      </c>
      <c r="R16" s="1167">
        <v>27</v>
      </c>
      <c r="S16" s="1167" t="s">
        <v>61</v>
      </c>
      <c r="T16" s="1113">
        <v>2</v>
      </c>
      <c r="U16" s="66" t="s">
        <v>99</v>
      </c>
      <c r="V16" s="66"/>
      <c r="W16" s="66"/>
      <c r="X16" s="66"/>
      <c r="Y16" s="66"/>
      <c r="Z16" s="66"/>
      <c r="AA16" s="66"/>
      <c r="AB16" s="86">
        <v>6010101021509</v>
      </c>
      <c r="AC16" s="87"/>
      <c r="AD16" s="88" t="s">
        <v>55</v>
      </c>
      <c r="AE16" s="67" t="s">
        <v>56</v>
      </c>
      <c r="AF16" s="68">
        <v>2500000000</v>
      </c>
      <c r="AG16" s="824">
        <f>AF16</f>
        <v>2500000000</v>
      </c>
      <c r="AH16" s="1157"/>
      <c r="AI16" s="1157"/>
      <c r="AJ16" s="49"/>
      <c r="AK16" s="41"/>
      <c r="BT16" s="8"/>
      <c r="BU16" s="8"/>
      <c r="BV16" s="8"/>
    </row>
    <row r="17" spans="2:74" ht="68.25" customHeight="1" x14ac:dyDescent="0.25">
      <c r="B17" s="1001"/>
      <c r="C17" s="942"/>
      <c r="D17" s="1155"/>
      <c r="E17" s="1077"/>
      <c r="F17" s="1146"/>
      <c r="G17" s="1148"/>
      <c r="H17" s="84"/>
      <c r="I17" s="85"/>
      <c r="J17" s="85"/>
      <c r="K17" s="1152"/>
      <c r="L17" s="1153"/>
      <c r="M17" s="974"/>
      <c r="N17" s="1080"/>
      <c r="O17" s="1080"/>
      <c r="P17" s="1080"/>
      <c r="Q17" s="1168"/>
      <c r="R17" s="1168"/>
      <c r="S17" s="1168"/>
      <c r="T17" s="1114"/>
      <c r="U17" s="1179" t="s">
        <v>100</v>
      </c>
      <c r="V17" s="1024" t="s">
        <v>101</v>
      </c>
      <c r="W17" s="1024">
        <v>6</v>
      </c>
      <c r="X17" s="66" t="s">
        <v>102</v>
      </c>
      <c r="Y17" s="1024" t="s">
        <v>98</v>
      </c>
      <c r="Z17" s="66"/>
      <c r="AA17" s="66"/>
      <c r="AB17" s="66">
        <v>6010101021057</v>
      </c>
      <c r="AC17" s="90">
        <v>6791400000</v>
      </c>
      <c r="AD17" s="87" t="s">
        <v>103</v>
      </c>
      <c r="AE17" s="67" t="s">
        <v>104</v>
      </c>
      <c r="AF17" s="67" t="s">
        <v>105</v>
      </c>
      <c r="AG17" s="90">
        <v>6791400000</v>
      </c>
      <c r="AH17" s="1157"/>
      <c r="AI17" s="1157"/>
      <c r="AJ17" s="49"/>
      <c r="AK17" s="41"/>
      <c r="BT17" s="8"/>
      <c r="BU17" s="8"/>
      <c r="BV17" s="8"/>
    </row>
    <row r="18" spans="2:74" ht="35.25" customHeight="1" x14ac:dyDescent="0.25">
      <c r="B18" s="1001"/>
      <c r="C18" s="942"/>
      <c r="D18" s="1155"/>
      <c r="E18" s="1077"/>
      <c r="F18" s="1146"/>
      <c r="G18" s="1148"/>
      <c r="H18" s="84"/>
      <c r="I18" s="85"/>
      <c r="J18" s="85"/>
      <c r="K18" s="1152"/>
      <c r="L18" s="1153"/>
      <c r="M18" s="974"/>
      <c r="N18" s="1080"/>
      <c r="O18" s="1080"/>
      <c r="P18" s="1080"/>
      <c r="Q18" s="1168"/>
      <c r="R18" s="1168"/>
      <c r="S18" s="1168"/>
      <c r="T18" s="1114"/>
      <c r="U18" s="1180"/>
      <c r="V18" s="1025"/>
      <c r="W18" s="1025"/>
      <c r="X18" s="78"/>
      <c r="Y18" s="1025"/>
      <c r="Z18" s="66"/>
      <c r="AA18" s="66"/>
      <c r="AB18" s="66"/>
      <c r="AC18" s="91"/>
      <c r="AD18" s="87"/>
      <c r="AE18" s="77" t="s">
        <v>106</v>
      </c>
      <c r="AF18" s="67"/>
      <c r="AG18" s="91"/>
      <c r="AH18" s="1157"/>
      <c r="AI18" s="1157"/>
      <c r="AJ18" s="49"/>
      <c r="AK18" s="41"/>
      <c r="BT18" s="8"/>
      <c r="BU18" s="8"/>
      <c r="BV18" s="8"/>
    </row>
    <row r="19" spans="2:74" ht="35.25" customHeight="1" x14ac:dyDescent="0.25">
      <c r="B19" s="1001"/>
      <c r="C19" s="942"/>
      <c r="D19" s="1155"/>
      <c r="E19" s="1077"/>
      <c r="F19" s="1146"/>
      <c r="G19" s="1148"/>
      <c r="H19" s="1095" t="s">
        <v>107</v>
      </c>
      <c r="I19" s="1149">
        <v>0.59830000000000005</v>
      </c>
      <c r="J19" s="1149">
        <v>0.95</v>
      </c>
      <c r="K19" s="1152"/>
      <c r="L19" s="1153"/>
      <c r="M19" s="974"/>
      <c r="N19" s="1080"/>
      <c r="O19" s="1080"/>
      <c r="P19" s="1080"/>
      <c r="Q19" s="1168"/>
      <c r="R19" s="1168"/>
      <c r="S19" s="1168"/>
      <c r="T19" s="1114"/>
      <c r="U19" s="1113" t="s">
        <v>108</v>
      </c>
      <c r="V19" s="1024" t="s">
        <v>109</v>
      </c>
      <c r="W19" s="1024">
        <v>2</v>
      </c>
      <c r="X19" s="1024" t="s">
        <v>110</v>
      </c>
      <c r="Y19" s="1024" t="s">
        <v>98</v>
      </c>
      <c r="Z19" s="1022">
        <v>42675</v>
      </c>
      <c r="AA19" s="1022">
        <v>42735</v>
      </c>
      <c r="AB19" s="1176">
        <v>6010101021337</v>
      </c>
      <c r="AC19" s="1026">
        <v>295759119.81999999</v>
      </c>
      <c r="AD19" s="1173" t="s">
        <v>55</v>
      </c>
      <c r="AE19" s="67" t="s">
        <v>111</v>
      </c>
      <c r="AF19" s="68">
        <v>8049202.5</v>
      </c>
      <c r="AG19" s="1173">
        <f>AF19+AF20+AF21</f>
        <v>295759119.81999999</v>
      </c>
      <c r="AH19" s="1157"/>
      <c r="AI19" s="1157"/>
      <c r="AJ19" s="49"/>
      <c r="AK19" s="41"/>
      <c r="BT19" s="8"/>
      <c r="BU19" s="8"/>
      <c r="BV19" s="8"/>
    </row>
    <row r="20" spans="2:74" ht="35.25" customHeight="1" x14ac:dyDescent="0.25">
      <c r="B20" s="1001"/>
      <c r="C20" s="942"/>
      <c r="D20" s="1155"/>
      <c r="E20" s="1077"/>
      <c r="F20" s="1146"/>
      <c r="G20" s="1148"/>
      <c r="H20" s="1148"/>
      <c r="I20" s="1150"/>
      <c r="J20" s="1150"/>
      <c r="K20" s="1152"/>
      <c r="L20" s="1153"/>
      <c r="M20" s="974"/>
      <c r="N20" s="1080"/>
      <c r="O20" s="1080"/>
      <c r="P20" s="1080"/>
      <c r="Q20" s="1168"/>
      <c r="R20" s="1168"/>
      <c r="S20" s="1168"/>
      <c r="T20" s="1114"/>
      <c r="U20" s="1114"/>
      <c r="V20" s="1158"/>
      <c r="W20" s="1158"/>
      <c r="X20" s="1158"/>
      <c r="Y20" s="1158"/>
      <c r="Z20" s="1159"/>
      <c r="AA20" s="1159"/>
      <c r="AB20" s="1177"/>
      <c r="AC20" s="1163"/>
      <c r="AD20" s="1174"/>
      <c r="AE20" s="67" t="s">
        <v>112</v>
      </c>
      <c r="AF20" s="68">
        <v>8607969.75</v>
      </c>
      <c r="AG20" s="1174"/>
      <c r="AH20" s="1157"/>
      <c r="AI20" s="1157"/>
      <c r="AJ20" s="49"/>
      <c r="AK20" s="41"/>
      <c r="BT20" s="8"/>
      <c r="BU20" s="8"/>
      <c r="BV20" s="8"/>
    </row>
    <row r="21" spans="2:74" ht="35.25" customHeight="1" x14ac:dyDescent="0.25">
      <c r="B21" s="1001"/>
      <c r="C21" s="942"/>
      <c r="D21" s="1155"/>
      <c r="E21" s="1077"/>
      <c r="F21" s="1146"/>
      <c r="G21" s="1148"/>
      <c r="H21" s="1148"/>
      <c r="I21" s="1150"/>
      <c r="J21" s="1150"/>
      <c r="K21" s="1152"/>
      <c r="L21" s="1153"/>
      <c r="M21" s="974"/>
      <c r="N21" s="1080"/>
      <c r="O21" s="1080"/>
      <c r="P21" s="1080"/>
      <c r="Q21" s="1168"/>
      <c r="R21" s="1168"/>
      <c r="S21" s="1168"/>
      <c r="T21" s="1114"/>
      <c r="U21" s="1114"/>
      <c r="V21" s="1158"/>
      <c r="W21" s="1158"/>
      <c r="X21" s="1158"/>
      <c r="Y21" s="1158"/>
      <c r="Z21" s="1159"/>
      <c r="AA21" s="1159"/>
      <c r="AB21" s="1177"/>
      <c r="AC21" s="1163"/>
      <c r="AD21" s="1174"/>
      <c r="AE21" s="1026" t="s">
        <v>113</v>
      </c>
      <c r="AF21" s="1173">
        <v>279101947.56999999</v>
      </c>
      <c r="AG21" s="1174"/>
      <c r="AH21" s="1157"/>
      <c r="AI21" s="1157"/>
      <c r="AJ21" s="49"/>
      <c r="AK21" s="41"/>
      <c r="BT21" s="8"/>
      <c r="BU21" s="8"/>
      <c r="BV21" s="8"/>
    </row>
    <row r="22" spans="2:74" ht="35.25" customHeight="1" x14ac:dyDescent="0.25">
      <c r="B22" s="1001"/>
      <c r="C22" s="942"/>
      <c r="D22" s="1155"/>
      <c r="E22" s="1077"/>
      <c r="F22" s="1147"/>
      <c r="G22" s="1096"/>
      <c r="H22" s="1096"/>
      <c r="I22" s="1151"/>
      <c r="J22" s="1151"/>
      <c r="K22" s="1152"/>
      <c r="L22" s="1153"/>
      <c r="M22" s="974"/>
      <c r="N22" s="1081"/>
      <c r="O22" s="1081"/>
      <c r="P22" s="1081"/>
      <c r="Q22" s="1169"/>
      <c r="R22" s="1169"/>
      <c r="S22" s="1169"/>
      <c r="T22" s="1181"/>
      <c r="U22" s="1181"/>
      <c r="V22" s="1025"/>
      <c r="W22" s="1025"/>
      <c r="X22" s="1025"/>
      <c r="Y22" s="1025"/>
      <c r="Z22" s="1023"/>
      <c r="AA22" s="1023"/>
      <c r="AB22" s="1178"/>
      <c r="AC22" s="1027"/>
      <c r="AD22" s="1175"/>
      <c r="AE22" s="1027"/>
      <c r="AF22" s="1175"/>
      <c r="AG22" s="1175"/>
      <c r="AH22" s="1157"/>
      <c r="AI22" s="1157"/>
      <c r="AJ22" s="39" t="s">
        <v>59</v>
      </c>
      <c r="AK22" s="41" t="s">
        <v>60</v>
      </c>
      <c r="BT22" s="8"/>
      <c r="BU22" s="8"/>
      <c r="BV22" s="8"/>
    </row>
    <row r="23" spans="2:74" ht="18.75" customHeight="1" x14ac:dyDescent="0.25">
      <c r="B23" s="1001"/>
      <c r="C23" s="942"/>
      <c r="D23" s="1155"/>
      <c r="E23" s="1077"/>
      <c r="F23" s="1145"/>
      <c r="G23" s="1145"/>
      <c r="H23" s="1145"/>
      <c r="I23" s="1149"/>
      <c r="J23" s="1149"/>
      <c r="K23" s="1152"/>
      <c r="L23" s="1153"/>
      <c r="M23" s="974"/>
      <c r="N23" s="1079" t="s">
        <v>114</v>
      </c>
      <c r="O23" s="1079" t="s">
        <v>115</v>
      </c>
      <c r="P23" s="1079" t="s">
        <v>116</v>
      </c>
      <c r="Q23" s="1079">
        <v>37000</v>
      </c>
      <c r="R23" s="1079">
        <v>37000</v>
      </c>
      <c r="S23" s="1079" t="s">
        <v>50</v>
      </c>
      <c r="T23" s="1018">
        <v>37000</v>
      </c>
      <c r="U23" s="1113" t="s">
        <v>117</v>
      </c>
      <c r="V23" s="1113" t="s">
        <v>118</v>
      </c>
      <c r="W23" s="1113" t="s">
        <v>119</v>
      </c>
      <c r="X23" s="1026" t="s">
        <v>120</v>
      </c>
      <c r="Y23" s="1113" t="s">
        <v>121</v>
      </c>
      <c r="Z23" s="1111">
        <v>42566</v>
      </c>
      <c r="AA23" s="1111">
        <v>42643</v>
      </c>
      <c r="AB23" s="1024">
        <v>6020205141055</v>
      </c>
      <c r="AC23" s="1183">
        <v>8671798463.2000008</v>
      </c>
      <c r="AD23" s="1186" t="s">
        <v>55</v>
      </c>
      <c r="AE23" s="1026" t="s">
        <v>122</v>
      </c>
      <c r="AF23" s="1173">
        <v>4107433880</v>
      </c>
      <c r="AG23" s="1026">
        <v>10707467956.799999</v>
      </c>
      <c r="AH23" s="1157"/>
      <c r="AI23" s="1157"/>
      <c r="AJ23" s="39"/>
      <c r="AK23" s="41"/>
      <c r="BT23" s="8"/>
      <c r="BU23" s="8"/>
      <c r="BV23" s="8"/>
    </row>
    <row r="24" spans="2:74" ht="18.75" customHeight="1" x14ac:dyDescent="0.25">
      <c r="B24" s="1001"/>
      <c r="C24" s="942"/>
      <c r="D24" s="1155"/>
      <c r="E24" s="1077"/>
      <c r="F24" s="1146"/>
      <c r="G24" s="1146"/>
      <c r="H24" s="1146"/>
      <c r="I24" s="1150"/>
      <c r="J24" s="1150"/>
      <c r="K24" s="1152"/>
      <c r="L24" s="1153"/>
      <c r="M24" s="974"/>
      <c r="N24" s="1080"/>
      <c r="O24" s="1080"/>
      <c r="P24" s="1080"/>
      <c r="Q24" s="1080"/>
      <c r="R24" s="1080"/>
      <c r="S24" s="1080"/>
      <c r="T24" s="1193"/>
      <c r="U24" s="1114"/>
      <c r="V24" s="1114"/>
      <c r="W24" s="1114"/>
      <c r="X24" s="1163"/>
      <c r="Y24" s="1114"/>
      <c r="Z24" s="1112"/>
      <c r="AA24" s="1112"/>
      <c r="AB24" s="1158"/>
      <c r="AC24" s="1184"/>
      <c r="AD24" s="1187"/>
      <c r="AE24" s="1163"/>
      <c r="AF24" s="1174"/>
      <c r="AG24" s="1163"/>
      <c r="AH24" s="1157"/>
      <c r="AI24" s="1157"/>
      <c r="AJ24" s="39"/>
      <c r="AK24" s="41"/>
      <c r="BT24" s="8"/>
      <c r="BU24" s="8"/>
      <c r="BV24" s="8"/>
    </row>
    <row r="25" spans="2:74" ht="18.75" customHeight="1" x14ac:dyDescent="0.25">
      <c r="B25" s="1001"/>
      <c r="C25" s="942"/>
      <c r="D25" s="1155"/>
      <c r="E25" s="1077"/>
      <c r="F25" s="1146"/>
      <c r="G25" s="1146"/>
      <c r="H25" s="1146"/>
      <c r="I25" s="1150"/>
      <c r="J25" s="1150"/>
      <c r="K25" s="1152"/>
      <c r="L25" s="1153"/>
      <c r="M25" s="974"/>
      <c r="N25" s="1080"/>
      <c r="O25" s="1080"/>
      <c r="P25" s="1080"/>
      <c r="Q25" s="1080"/>
      <c r="R25" s="1080"/>
      <c r="S25" s="1080"/>
      <c r="T25" s="1193"/>
      <c r="U25" s="1114"/>
      <c r="V25" s="1114"/>
      <c r="W25" s="1114"/>
      <c r="X25" s="1026" t="s">
        <v>123</v>
      </c>
      <c r="Y25" s="1114"/>
      <c r="Z25" s="1112"/>
      <c r="AA25" s="1112"/>
      <c r="AB25" s="1158"/>
      <c r="AC25" s="1184"/>
      <c r="AD25" s="1187"/>
      <c r="AE25" s="1163"/>
      <c r="AF25" s="1174"/>
      <c r="AG25" s="1163"/>
      <c r="AH25" s="1157"/>
      <c r="AI25" s="1157"/>
      <c r="AJ25" s="39"/>
      <c r="AK25" s="41"/>
      <c r="BT25" s="8"/>
      <c r="BU25" s="8"/>
      <c r="BV25" s="8"/>
    </row>
    <row r="26" spans="2:74" ht="18.75" customHeight="1" x14ac:dyDescent="0.25">
      <c r="B26" s="1001"/>
      <c r="C26" s="942"/>
      <c r="D26" s="1155"/>
      <c r="E26" s="1077"/>
      <c r="F26" s="1146"/>
      <c r="G26" s="1146"/>
      <c r="H26" s="1146"/>
      <c r="I26" s="1150"/>
      <c r="J26" s="1150"/>
      <c r="K26" s="1152"/>
      <c r="L26" s="1153"/>
      <c r="M26" s="974"/>
      <c r="N26" s="1080"/>
      <c r="O26" s="1080"/>
      <c r="P26" s="1080"/>
      <c r="Q26" s="1080"/>
      <c r="R26" s="1080"/>
      <c r="S26" s="1080"/>
      <c r="T26" s="1193"/>
      <c r="U26" s="1114"/>
      <c r="V26" s="1114"/>
      <c r="W26" s="1114"/>
      <c r="X26" s="1163"/>
      <c r="Y26" s="1114"/>
      <c r="Z26" s="1112"/>
      <c r="AA26" s="1112"/>
      <c r="AB26" s="1158"/>
      <c r="AC26" s="1184"/>
      <c r="AD26" s="1187"/>
      <c r="AE26" s="1027"/>
      <c r="AF26" s="1175"/>
      <c r="AG26" s="1163"/>
      <c r="AH26" s="1157"/>
      <c r="AI26" s="1157"/>
      <c r="AJ26" s="39"/>
      <c r="AK26" s="41"/>
      <c r="BT26" s="8"/>
      <c r="BU26" s="8"/>
      <c r="BV26" s="8"/>
    </row>
    <row r="27" spans="2:74" ht="18.75" customHeight="1" x14ac:dyDescent="0.25">
      <c r="B27" s="1001"/>
      <c r="C27" s="942"/>
      <c r="D27" s="1155"/>
      <c r="E27" s="1077"/>
      <c r="F27" s="1146"/>
      <c r="G27" s="1146"/>
      <c r="H27" s="1146"/>
      <c r="I27" s="1150"/>
      <c r="J27" s="1150"/>
      <c r="K27" s="1152"/>
      <c r="L27" s="1153"/>
      <c r="M27" s="974"/>
      <c r="N27" s="1080"/>
      <c r="O27" s="1080"/>
      <c r="P27" s="1080"/>
      <c r="Q27" s="1080"/>
      <c r="R27" s="1080"/>
      <c r="S27" s="1080"/>
      <c r="T27" s="1193"/>
      <c r="U27" s="1114"/>
      <c r="V27" s="1114"/>
      <c r="W27" s="1114"/>
      <c r="X27" s="1026" t="s">
        <v>124</v>
      </c>
      <c r="Y27" s="1114"/>
      <c r="Z27" s="1112"/>
      <c r="AA27" s="1112"/>
      <c r="AB27" s="1158"/>
      <c r="AC27" s="1184"/>
      <c r="AD27" s="1187"/>
      <c r="AE27" s="1026" t="s">
        <v>125</v>
      </c>
      <c r="AF27" s="1173">
        <v>48989400.68</v>
      </c>
      <c r="AG27" s="1163"/>
      <c r="AH27" s="1157"/>
      <c r="AI27" s="1157"/>
      <c r="AJ27" s="39"/>
      <c r="AK27" s="41"/>
      <c r="BT27" s="8"/>
      <c r="BU27" s="8"/>
      <c r="BV27" s="8"/>
    </row>
    <row r="28" spans="2:74" ht="18.75" customHeight="1" x14ac:dyDescent="0.25">
      <c r="B28" s="1001"/>
      <c r="C28" s="942"/>
      <c r="D28" s="1155"/>
      <c r="E28" s="1077"/>
      <c r="F28" s="1146"/>
      <c r="G28" s="1146"/>
      <c r="H28" s="1146"/>
      <c r="I28" s="1150"/>
      <c r="J28" s="1150"/>
      <c r="K28" s="1152"/>
      <c r="L28" s="1153"/>
      <c r="M28" s="974"/>
      <c r="N28" s="1080"/>
      <c r="O28" s="1080"/>
      <c r="P28" s="1080"/>
      <c r="Q28" s="1080"/>
      <c r="R28" s="1080"/>
      <c r="S28" s="1080"/>
      <c r="T28" s="1193"/>
      <c r="U28" s="1114"/>
      <c r="V28" s="1114"/>
      <c r="W28" s="1114"/>
      <c r="X28" s="1163"/>
      <c r="Y28" s="1114"/>
      <c r="Z28" s="1112"/>
      <c r="AA28" s="1112"/>
      <c r="AB28" s="1158"/>
      <c r="AC28" s="1184"/>
      <c r="AD28" s="1187"/>
      <c r="AE28" s="1163"/>
      <c r="AF28" s="1174"/>
      <c r="AG28" s="1163"/>
      <c r="AH28" s="1157"/>
      <c r="AI28" s="1157"/>
      <c r="AJ28" s="39"/>
      <c r="AK28" s="41"/>
      <c r="BT28" s="8"/>
      <c r="BU28" s="8"/>
      <c r="BV28" s="8"/>
    </row>
    <row r="29" spans="2:74" ht="18.75" customHeight="1" x14ac:dyDescent="0.25">
      <c r="B29" s="1001"/>
      <c r="C29" s="942"/>
      <c r="D29" s="1155"/>
      <c r="E29" s="1077"/>
      <c r="F29" s="1146"/>
      <c r="G29" s="1146"/>
      <c r="H29" s="1146"/>
      <c r="I29" s="1150"/>
      <c r="J29" s="1150"/>
      <c r="K29" s="1152"/>
      <c r="L29" s="1153"/>
      <c r="M29" s="974"/>
      <c r="N29" s="1080"/>
      <c r="O29" s="1080"/>
      <c r="P29" s="1080"/>
      <c r="Q29" s="1080"/>
      <c r="R29" s="1080"/>
      <c r="S29" s="1080"/>
      <c r="T29" s="1193"/>
      <c r="U29" s="1114"/>
      <c r="V29" s="1114"/>
      <c r="W29" s="1114"/>
      <c r="X29" s="1026" t="s">
        <v>126</v>
      </c>
      <c r="Y29" s="1114"/>
      <c r="Z29" s="1112"/>
      <c r="AA29" s="1112"/>
      <c r="AB29" s="1158"/>
      <c r="AC29" s="1184"/>
      <c r="AD29" s="1187"/>
      <c r="AE29" s="1163"/>
      <c r="AF29" s="1174"/>
      <c r="AG29" s="1163"/>
      <c r="AH29" s="1157"/>
      <c r="AI29" s="1157"/>
      <c r="AJ29" s="39"/>
      <c r="AK29" s="41"/>
      <c r="BT29" s="8"/>
      <c r="BU29" s="8"/>
      <c r="BV29" s="8"/>
    </row>
    <row r="30" spans="2:74" ht="18.75" customHeight="1" x14ac:dyDescent="0.25">
      <c r="B30" s="1001"/>
      <c r="C30" s="942"/>
      <c r="D30" s="1155"/>
      <c r="E30" s="1077"/>
      <c r="F30" s="1146"/>
      <c r="G30" s="1146"/>
      <c r="H30" s="1146"/>
      <c r="I30" s="1150"/>
      <c r="J30" s="1150"/>
      <c r="K30" s="1152"/>
      <c r="L30" s="1153"/>
      <c r="M30" s="974"/>
      <c r="N30" s="1080"/>
      <c r="O30" s="1080"/>
      <c r="P30" s="1080"/>
      <c r="Q30" s="1080"/>
      <c r="R30" s="1080"/>
      <c r="S30" s="1080"/>
      <c r="T30" s="1193"/>
      <c r="U30" s="1114"/>
      <c r="V30" s="1114"/>
      <c r="W30" s="1114"/>
      <c r="X30" s="1163"/>
      <c r="Y30" s="1114"/>
      <c r="Z30" s="1112"/>
      <c r="AA30" s="1112"/>
      <c r="AB30" s="1158"/>
      <c r="AC30" s="1184"/>
      <c r="AD30" s="1187"/>
      <c r="AE30" s="1027"/>
      <c r="AF30" s="1175"/>
      <c r="AG30" s="1163"/>
      <c r="AH30" s="1157"/>
      <c r="AI30" s="1157"/>
      <c r="AJ30" s="39"/>
      <c r="AK30" s="41"/>
      <c r="BT30" s="8"/>
      <c r="BU30" s="8"/>
      <c r="BV30" s="8"/>
    </row>
    <row r="31" spans="2:74" ht="18.75" customHeight="1" x14ac:dyDescent="0.25">
      <c r="B31" s="1001"/>
      <c r="C31" s="942"/>
      <c r="D31" s="1155"/>
      <c r="E31" s="1077"/>
      <c r="F31" s="1146"/>
      <c r="G31" s="1146"/>
      <c r="H31" s="1146"/>
      <c r="I31" s="1150"/>
      <c r="J31" s="1150"/>
      <c r="K31" s="1152"/>
      <c r="L31" s="1153"/>
      <c r="M31" s="974"/>
      <c r="N31" s="1080"/>
      <c r="O31" s="1080"/>
      <c r="P31" s="1080"/>
      <c r="Q31" s="1080"/>
      <c r="R31" s="1080"/>
      <c r="S31" s="1080"/>
      <c r="T31" s="1193"/>
      <c r="U31" s="1114"/>
      <c r="V31" s="1114"/>
      <c r="W31" s="1114"/>
      <c r="X31" s="1026" t="s">
        <v>127</v>
      </c>
      <c r="Y31" s="1114"/>
      <c r="Z31" s="1112"/>
      <c r="AA31" s="1112"/>
      <c r="AB31" s="1158"/>
      <c r="AC31" s="1184"/>
      <c r="AD31" s="1187"/>
      <c r="AE31" s="1189" t="s">
        <v>128</v>
      </c>
      <c r="AF31" s="1192">
        <v>0.27</v>
      </c>
      <c r="AG31" s="1163"/>
      <c r="AH31" s="1157"/>
      <c r="AI31" s="1157"/>
      <c r="AJ31" s="39"/>
      <c r="AK31" s="41"/>
      <c r="BT31" s="8"/>
      <c r="BU31" s="8"/>
      <c r="BV31" s="8"/>
    </row>
    <row r="32" spans="2:74" ht="18.75" customHeight="1" x14ac:dyDescent="0.25">
      <c r="B32" s="1001"/>
      <c r="C32" s="942"/>
      <c r="D32" s="1155"/>
      <c r="E32" s="1077"/>
      <c r="F32" s="1146"/>
      <c r="G32" s="1146"/>
      <c r="H32" s="1146"/>
      <c r="I32" s="1150"/>
      <c r="J32" s="1150"/>
      <c r="K32" s="1152"/>
      <c r="L32" s="1153"/>
      <c r="M32" s="974"/>
      <c r="N32" s="1080"/>
      <c r="O32" s="1080"/>
      <c r="P32" s="1080"/>
      <c r="Q32" s="1080"/>
      <c r="R32" s="1080"/>
      <c r="S32" s="1080"/>
      <c r="T32" s="1193"/>
      <c r="U32" s="1114"/>
      <c r="V32" s="1114"/>
      <c r="W32" s="1114"/>
      <c r="X32" s="1163"/>
      <c r="Y32" s="1114"/>
      <c r="Z32" s="1112"/>
      <c r="AA32" s="1112"/>
      <c r="AB32" s="1158"/>
      <c r="AC32" s="1184"/>
      <c r="AD32" s="1187"/>
      <c r="AE32" s="1190"/>
      <c r="AF32" s="1192"/>
      <c r="AG32" s="1163"/>
      <c r="AH32" s="1157"/>
      <c r="AI32" s="1157"/>
      <c r="AJ32" s="39"/>
      <c r="AK32" s="41"/>
      <c r="BT32" s="8"/>
      <c r="BU32" s="8"/>
      <c r="BV32" s="8"/>
    </row>
    <row r="33" spans="1:74" ht="18.75" customHeight="1" x14ac:dyDescent="0.25">
      <c r="B33" s="1001"/>
      <c r="C33" s="942"/>
      <c r="D33" s="1155"/>
      <c r="E33" s="1077"/>
      <c r="F33" s="1146"/>
      <c r="G33" s="1146"/>
      <c r="H33" s="1146"/>
      <c r="I33" s="1150"/>
      <c r="J33" s="1150"/>
      <c r="K33" s="1152"/>
      <c r="L33" s="1153"/>
      <c r="M33" s="974"/>
      <c r="N33" s="1080"/>
      <c r="O33" s="1080"/>
      <c r="P33" s="1080"/>
      <c r="Q33" s="1080"/>
      <c r="R33" s="1080"/>
      <c r="S33" s="1080"/>
      <c r="T33" s="1193"/>
      <c r="U33" s="1114"/>
      <c r="V33" s="1114"/>
      <c r="W33" s="1114"/>
      <c r="X33" s="1026" t="s">
        <v>129</v>
      </c>
      <c r="Y33" s="1114"/>
      <c r="Z33" s="1112"/>
      <c r="AA33" s="1112"/>
      <c r="AB33" s="1158"/>
      <c r="AC33" s="1184"/>
      <c r="AD33" s="1187"/>
      <c r="AE33" s="1189" t="s">
        <v>130</v>
      </c>
      <c r="AF33" s="1191">
        <v>1049619539</v>
      </c>
      <c r="AG33" s="1163"/>
      <c r="AH33" s="1157"/>
      <c r="AI33" s="1157"/>
      <c r="AJ33" s="39"/>
      <c r="AK33" s="41"/>
      <c r="BT33" s="8"/>
      <c r="BU33" s="8"/>
      <c r="BV33" s="8"/>
    </row>
    <row r="34" spans="1:74" ht="18.75" customHeight="1" x14ac:dyDescent="0.25">
      <c r="B34" s="1001"/>
      <c r="C34" s="942"/>
      <c r="D34" s="1155"/>
      <c r="E34" s="1077"/>
      <c r="F34" s="1146"/>
      <c r="G34" s="1146"/>
      <c r="H34" s="1146"/>
      <c r="I34" s="1150"/>
      <c r="J34" s="1150"/>
      <c r="K34" s="1152"/>
      <c r="L34" s="1153"/>
      <c r="M34" s="974"/>
      <c r="N34" s="1080"/>
      <c r="O34" s="1080"/>
      <c r="P34" s="1080"/>
      <c r="Q34" s="1080"/>
      <c r="R34" s="1080"/>
      <c r="S34" s="1080"/>
      <c r="T34" s="1193"/>
      <c r="U34" s="1114"/>
      <c r="V34" s="1114"/>
      <c r="W34" s="1114"/>
      <c r="X34" s="1163"/>
      <c r="Y34" s="1114"/>
      <c r="Z34" s="1112"/>
      <c r="AA34" s="1112"/>
      <c r="AB34" s="1158"/>
      <c r="AC34" s="1184"/>
      <c r="AD34" s="1187"/>
      <c r="AE34" s="1190" t="s">
        <v>131</v>
      </c>
      <c r="AF34" s="1191">
        <v>232181035.61000001</v>
      </c>
      <c r="AG34" s="1163"/>
      <c r="AH34" s="1157"/>
      <c r="AI34" s="1157"/>
      <c r="AJ34" s="39"/>
      <c r="AK34" s="41"/>
      <c r="BT34" s="8"/>
      <c r="BU34" s="8"/>
      <c r="BV34" s="8"/>
    </row>
    <row r="35" spans="1:74" ht="18.75" customHeight="1" x14ac:dyDescent="0.25">
      <c r="B35" s="1001"/>
      <c r="C35" s="942"/>
      <c r="D35" s="1155"/>
      <c r="E35" s="1077"/>
      <c r="F35" s="1146"/>
      <c r="G35" s="1146"/>
      <c r="H35" s="1146"/>
      <c r="I35" s="1150"/>
      <c r="J35" s="1150"/>
      <c r="K35" s="1152"/>
      <c r="L35" s="1153"/>
      <c r="M35" s="974"/>
      <c r="N35" s="1080"/>
      <c r="O35" s="1080"/>
      <c r="P35" s="1080"/>
      <c r="Q35" s="1080"/>
      <c r="R35" s="1080"/>
      <c r="S35" s="1080"/>
      <c r="T35" s="1193"/>
      <c r="U35" s="1114"/>
      <c r="V35" s="1114"/>
      <c r="W35" s="1114"/>
      <c r="X35" s="95" t="s">
        <v>132</v>
      </c>
      <c r="Y35" s="1114"/>
      <c r="Z35" s="1112"/>
      <c r="AA35" s="1112"/>
      <c r="AB35" s="1158"/>
      <c r="AC35" s="1184"/>
      <c r="AD35" s="1187"/>
      <c r="AE35" s="1189" t="s">
        <v>133</v>
      </c>
      <c r="AF35" s="1191">
        <v>4013714</v>
      </c>
      <c r="AG35" s="1163"/>
      <c r="AH35" s="1157"/>
      <c r="AI35" s="1157"/>
      <c r="AJ35" s="39"/>
      <c r="AK35" s="41"/>
      <c r="BT35" s="8"/>
      <c r="BU35" s="8"/>
      <c r="BV35" s="8"/>
    </row>
    <row r="36" spans="1:74" ht="18.75" customHeight="1" x14ac:dyDescent="0.25">
      <c r="B36" s="1001"/>
      <c r="C36" s="942"/>
      <c r="D36" s="1155"/>
      <c r="E36" s="1077"/>
      <c r="F36" s="1146"/>
      <c r="G36" s="1146"/>
      <c r="H36" s="1146"/>
      <c r="I36" s="1150"/>
      <c r="J36" s="1150"/>
      <c r="K36" s="1152"/>
      <c r="L36" s="1153"/>
      <c r="M36" s="974"/>
      <c r="N36" s="1080"/>
      <c r="O36" s="1080"/>
      <c r="P36" s="1080"/>
      <c r="Q36" s="1080"/>
      <c r="R36" s="1080"/>
      <c r="S36" s="1080"/>
      <c r="T36" s="1193"/>
      <c r="U36" s="1114"/>
      <c r="V36" s="1114"/>
      <c r="W36" s="1114"/>
      <c r="X36" s="95" t="s">
        <v>134</v>
      </c>
      <c r="Y36" s="1114"/>
      <c r="Z36" s="1112"/>
      <c r="AA36" s="1112"/>
      <c r="AB36" s="1158"/>
      <c r="AC36" s="1184"/>
      <c r="AD36" s="1187"/>
      <c r="AE36" s="1190" t="s">
        <v>135</v>
      </c>
      <c r="AF36" s="1191">
        <v>78891277.040000007</v>
      </c>
      <c r="AG36" s="1163"/>
      <c r="AH36" s="1157"/>
      <c r="AI36" s="1157"/>
      <c r="AJ36" s="39"/>
      <c r="AK36" s="41"/>
      <c r="BT36" s="8"/>
      <c r="BU36" s="8"/>
      <c r="BV36" s="8"/>
    </row>
    <row r="37" spans="1:74" ht="18.75" customHeight="1" x14ac:dyDescent="0.25">
      <c r="B37" s="1001"/>
      <c r="C37" s="942"/>
      <c r="D37" s="1155"/>
      <c r="E37" s="1077"/>
      <c r="F37" s="1146"/>
      <c r="G37" s="1146"/>
      <c r="H37" s="1146"/>
      <c r="I37" s="1150"/>
      <c r="J37" s="1150"/>
      <c r="K37" s="1152"/>
      <c r="L37" s="1153"/>
      <c r="M37" s="974"/>
      <c r="N37" s="1080"/>
      <c r="O37" s="1080"/>
      <c r="P37" s="1080"/>
      <c r="Q37" s="1080"/>
      <c r="R37" s="1080"/>
      <c r="S37" s="1080"/>
      <c r="T37" s="1193"/>
      <c r="U37" s="1114"/>
      <c r="V37" s="1114"/>
      <c r="W37" s="1114"/>
      <c r="X37" s="95" t="s">
        <v>136</v>
      </c>
      <c r="Y37" s="1114"/>
      <c r="Z37" s="1112"/>
      <c r="AA37" s="1112"/>
      <c r="AB37" s="1158"/>
      <c r="AC37" s="1184"/>
      <c r="AD37" s="1187"/>
      <c r="AE37" s="1189" t="s">
        <v>137</v>
      </c>
      <c r="AF37" s="1191">
        <v>2089172.32</v>
      </c>
      <c r="AG37" s="1163"/>
      <c r="AH37" s="1157"/>
      <c r="AI37" s="1157"/>
      <c r="AJ37" s="39"/>
      <c r="AK37" s="41"/>
      <c r="BT37" s="8"/>
      <c r="BU37" s="8"/>
      <c r="BV37" s="8"/>
    </row>
    <row r="38" spans="1:74" ht="18.75" customHeight="1" x14ac:dyDescent="0.25">
      <c r="B38" s="1001"/>
      <c r="C38" s="942"/>
      <c r="D38" s="1155"/>
      <c r="E38" s="1077"/>
      <c r="F38" s="1147"/>
      <c r="G38" s="1147"/>
      <c r="H38" s="1147"/>
      <c r="I38" s="1151"/>
      <c r="J38" s="1151"/>
      <c r="K38" s="1152"/>
      <c r="L38" s="1153"/>
      <c r="M38" s="974"/>
      <c r="N38" s="1080"/>
      <c r="O38" s="1080"/>
      <c r="P38" s="1080"/>
      <c r="Q38" s="1080"/>
      <c r="R38" s="1080"/>
      <c r="S38" s="1080"/>
      <c r="T38" s="1193"/>
      <c r="U38" s="1181"/>
      <c r="V38" s="1181"/>
      <c r="W38" s="1181"/>
      <c r="X38" s="96" t="s">
        <v>138</v>
      </c>
      <c r="Y38" s="1181"/>
      <c r="Z38" s="1182"/>
      <c r="AA38" s="1182"/>
      <c r="AB38" s="1025"/>
      <c r="AC38" s="1185"/>
      <c r="AD38" s="1188"/>
      <c r="AE38" s="1190" t="s">
        <v>139</v>
      </c>
      <c r="AF38" s="1191">
        <v>38312498.859999999</v>
      </c>
      <c r="AG38" s="1027"/>
      <c r="AH38" s="1157"/>
      <c r="AI38" s="1157"/>
      <c r="AJ38" s="39"/>
      <c r="AK38" s="41"/>
      <c r="BT38" s="8"/>
      <c r="BU38" s="8"/>
      <c r="BV38" s="8"/>
    </row>
    <row r="39" spans="1:74" ht="81" customHeight="1" x14ac:dyDescent="0.25">
      <c r="B39" s="1001"/>
      <c r="C39" s="942"/>
      <c r="D39" s="1155"/>
      <c r="E39" s="1077"/>
      <c r="F39" s="98"/>
      <c r="G39" s="99"/>
      <c r="H39" s="98"/>
      <c r="I39" s="100"/>
      <c r="J39" s="100"/>
      <c r="K39" s="1152"/>
      <c r="L39" s="1153"/>
      <c r="M39" s="974"/>
      <c r="N39" s="1081"/>
      <c r="O39" s="1081"/>
      <c r="P39" s="1081"/>
      <c r="Q39" s="1081"/>
      <c r="R39" s="1081"/>
      <c r="S39" s="1081"/>
      <c r="T39" s="1019"/>
      <c r="U39" s="93" t="s">
        <v>140</v>
      </c>
      <c r="V39" s="93"/>
      <c r="W39" s="93"/>
      <c r="X39" s="101" t="s">
        <v>141</v>
      </c>
      <c r="Y39" s="93"/>
      <c r="Z39" s="102">
        <v>42727</v>
      </c>
      <c r="AA39" s="103">
        <v>42734</v>
      </c>
      <c r="AB39" s="104">
        <v>6010101021336</v>
      </c>
      <c r="AC39" s="105">
        <v>991392430</v>
      </c>
      <c r="AD39" s="106" t="s">
        <v>142</v>
      </c>
      <c r="AE39" s="107" t="s">
        <v>143</v>
      </c>
      <c r="AF39" s="105">
        <v>991392430</v>
      </c>
      <c r="AG39" s="105">
        <v>991392430</v>
      </c>
      <c r="AH39" s="1157"/>
      <c r="AI39" s="1157"/>
      <c r="AJ39" s="39"/>
      <c r="AK39" s="41"/>
      <c r="BT39" s="8"/>
      <c r="BU39" s="8"/>
      <c r="BV39" s="8"/>
    </row>
    <row r="40" spans="1:74" ht="258.75" customHeight="1" x14ac:dyDescent="0.25">
      <c r="B40" s="1001"/>
      <c r="C40" s="942"/>
      <c r="D40" s="1155"/>
      <c r="E40" s="1077"/>
      <c r="F40" s="1145" t="s">
        <v>144</v>
      </c>
      <c r="G40" s="1095" t="s">
        <v>145</v>
      </c>
      <c r="H40" s="36" t="s">
        <v>146</v>
      </c>
      <c r="I40" s="79">
        <v>5.5300000000000002E-2</v>
      </c>
      <c r="J40" s="79">
        <v>4.5600000000000002E-2</v>
      </c>
      <c r="K40" s="1152"/>
      <c r="L40" s="1153"/>
      <c r="M40" s="974"/>
      <c r="N40" s="1079" t="s">
        <v>147</v>
      </c>
      <c r="O40" s="1079" t="s">
        <v>148</v>
      </c>
      <c r="P40" s="1079" t="s">
        <v>149</v>
      </c>
      <c r="Q40" s="981">
        <v>7771</v>
      </c>
      <c r="R40" s="981">
        <v>8876</v>
      </c>
      <c r="S40" s="981" t="s">
        <v>50</v>
      </c>
      <c r="T40" s="1010">
        <v>8876</v>
      </c>
      <c r="U40" s="108" t="s">
        <v>150</v>
      </c>
      <c r="V40" s="108" t="s">
        <v>151</v>
      </c>
      <c r="W40" s="108" t="s">
        <v>119</v>
      </c>
      <c r="X40" s="108" t="s">
        <v>152</v>
      </c>
      <c r="Y40" s="108" t="s">
        <v>153</v>
      </c>
      <c r="Z40" s="109">
        <v>42613</v>
      </c>
      <c r="AA40" s="110">
        <v>42623</v>
      </c>
      <c r="AB40" s="45">
        <v>6010101021507</v>
      </c>
      <c r="AC40" s="68">
        <v>1159238692.8499999</v>
      </c>
      <c r="AD40" s="46" t="s">
        <v>55</v>
      </c>
      <c r="AE40" s="111" t="s">
        <v>56</v>
      </c>
      <c r="AF40" s="68">
        <v>1164000000</v>
      </c>
      <c r="AG40" s="47">
        <f>AF40</f>
        <v>1164000000</v>
      </c>
      <c r="AH40" s="1157"/>
      <c r="AI40" s="1157"/>
      <c r="AJ40" s="39" t="s">
        <v>59</v>
      </c>
      <c r="AK40" s="41" t="s">
        <v>60</v>
      </c>
      <c r="BT40" s="8"/>
      <c r="BU40" s="8"/>
      <c r="BV40" s="8"/>
    </row>
    <row r="41" spans="1:74" ht="258.75" customHeight="1" x14ac:dyDescent="0.25">
      <c r="B41" s="1001"/>
      <c r="C41" s="942"/>
      <c r="D41" s="1155"/>
      <c r="E41" s="1077"/>
      <c r="F41" s="1147"/>
      <c r="G41" s="1096"/>
      <c r="H41" s="36"/>
      <c r="I41" s="79"/>
      <c r="J41" s="79"/>
      <c r="K41" s="1152"/>
      <c r="L41" s="1153"/>
      <c r="M41" s="974"/>
      <c r="N41" s="1081"/>
      <c r="O41" s="1081"/>
      <c r="P41" s="1081"/>
      <c r="Q41" s="982"/>
      <c r="R41" s="982"/>
      <c r="S41" s="982"/>
      <c r="T41" s="1011"/>
      <c r="U41" s="95" t="s">
        <v>154</v>
      </c>
      <c r="V41" s="108" t="s">
        <v>151</v>
      </c>
      <c r="W41" s="108" t="s">
        <v>119</v>
      </c>
      <c r="X41" s="112" t="s">
        <v>155</v>
      </c>
      <c r="Y41" s="108" t="s">
        <v>153</v>
      </c>
      <c r="Z41" s="109">
        <v>42646</v>
      </c>
      <c r="AA41" s="110">
        <v>42720</v>
      </c>
      <c r="AB41" s="45">
        <v>15010101021549</v>
      </c>
      <c r="AC41" s="113">
        <v>8717306733</v>
      </c>
      <c r="AD41" s="43" t="s">
        <v>156</v>
      </c>
      <c r="AE41" s="111" t="s">
        <v>157</v>
      </c>
      <c r="AF41" s="114">
        <v>8717306733</v>
      </c>
      <c r="AG41" s="115">
        <v>8717306733</v>
      </c>
      <c r="AH41" s="1157"/>
      <c r="AI41" s="1157"/>
      <c r="AJ41" s="39"/>
      <c r="AK41" s="41"/>
      <c r="BT41" s="8"/>
      <c r="BU41" s="8"/>
      <c r="BV41" s="8"/>
    </row>
    <row r="42" spans="1:74" ht="165" customHeight="1" x14ac:dyDescent="0.25">
      <c r="B42" s="1001"/>
      <c r="C42" s="942"/>
      <c r="D42" s="1155"/>
      <c r="E42" s="1077"/>
      <c r="F42" s="34" t="s">
        <v>161</v>
      </c>
      <c r="G42" s="1095" t="s">
        <v>162</v>
      </c>
      <c r="H42" s="36" t="s">
        <v>163</v>
      </c>
      <c r="I42" s="79">
        <v>4.8099999999999997E-2</v>
      </c>
      <c r="J42" s="79">
        <v>3.9100000000000003E-2</v>
      </c>
      <c r="K42" s="1152"/>
      <c r="L42" s="1153"/>
      <c r="M42" s="974"/>
      <c r="N42" s="116" t="s">
        <v>164</v>
      </c>
      <c r="O42" s="117" t="s">
        <v>165</v>
      </c>
      <c r="P42" s="1079" t="s">
        <v>166</v>
      </c>
      <c r="Q42" s="1063">
        <v>259</v>
      </c>
      <c r="R42" s="1198">
        <v>400</v>
      </c>
      <c r="S42" s="1198" t="s">
        <v>61</v>
      </c>
      <c r="T42" s="1113">
        <v>100</v>
      </c>
      <c r="U42" s="52" t="s">
        <v>167</v>
      </c>
      <c r="V42" s="52" t="s">
        <v>168</v>
      </c>
      <c r="W42" s="52" t="s">
        <v>169</v>
      </c>
      <c r="X42" s="52" t="s">
        <v>170</v>
      </c>
      <c r="Y42" s="121" t="s">
        <v>166</v>
      </c>
      <c r="Z42" s="52" t="s">
        <v>169</v>
      </c>
      <c r="AA42" s="52" t="s">
        <v>169</v>
      </c>
      <c r="AB42" s="52">
        <v>6010101021340</v>
      </c>
      <c r="AC42" s="67">
        <v>100000000</v>
      </c>
      <c r="AD42" s="47" t="s">
        <v>55</v>
      </c>
      <c r="AE42" s="111" t="s">
        <v>171</v>
      </c>
      <c r="AF42" s="67">
        <v>100000000</v>
      </c>
      <c r="AG42" s="47">
        <v>100000000</v>
      </c>
      <c r="AH42" s="1157"/>
      <c r="AI42" s="1157"/>
      <c r="AJ42" s="49" t="s">
        <v>160</v>
      </c>
      <c r="AK42" s="41" t="s">
        <v>60</v>
      </c>
      <c r="BT42" s="8"/>
      <c r="BU42" s="8"/>
      <c r="BV42" s="8"/>
    </row>
    <row r="43" spans="1:74" ht="165" customHeight="1" x14ac:dyDescent="0.25">
      <c r="B43" s="1001"/>
      <c r="C43" s="942"/>
      <c r="D43" s="1155"/>
      <c r="E43" s="1077"/>
      <c r="F43" s="34"/>
      <c r="G43" s="1096"/>
      <c r="H43" s="36"/>
      <c r="I43" s="79"/>
      <c r="J43" s="79"/>
      <c r="K43" s="1152"/>
      <c r="L43" s="1153"/>
      <c r="M43" s="974"/>
      <c r="N43" s="116"/>
      <c r="O43" s="117"/>
      <c r="P43" s="1081"/>
      <c r="Q43" s="1065"/>
      <c r="R43" s="1199"/>
      <c r="S43" s="1199"/>
      <c r="T43" s="1181"/>
      <c r="U43" s="61" t="s">
        <v>172</v>
      </c>
      <c r="V43" s="61" t="s">
        <v>173</v>
      </c>
      <c r="W43" s="61">
        <v>383</v>
      </c>
      <c r="X43" s="61" t="s">
        <v>174</v>
      </c>
      <c r="Y43" s="121" t="s">
        <v>166</v>
      </c>
      <c r="Z43" s="61">
        <v>42556</v>
      </c>
      <c r="AA43" s="61">
        <v>42708</v>
      </c>
      <c r="AB43" s="61">
        <v>9010101051171020</v>
      </c>
      <c r="AC43" s="87">
        <v>158708540</v>
      </c>
      <c r="AD43" s="62" t="s">
        <v>175</v>
      </c>
      <c r="AE43" s="111" t="s">
        <v>176</v>
      </c>
      <c r="AF43" s="87">
        <v>151753798</v>
      </c>
      <c r="AG43" s="62">
        <v>151753798</v>
      </c>
      <c r="AH43" s="1157"/>
      <c r="AI43" s="1157"/>
      <c r="AJ43" s="49"/>
      <c r="AK43" s="41"/>
      <c r="BT43" s="8"/>
      <c r="BU43" s="8"/>
      <c r="BV43" s="8"/>
    </row>
    <row r="44" spans="1:74" ht="190.5" customHeight="1" x14ac:dyDescent="0.25">
      <c r="B44" s="1001"/>
      <c r="C44" s="942"/>
      <c r="D44" s="1155"/>
      <c r="E44" s="1077"/>
      <c r="F44" s="34" t="s">
        <v>180</v>
      </c>
      <c r="G44" s="35" t="s">
        <v>181</v>
      </c>
      <c r="H44" s="36" t="s">
        <v>182</v>
      </c>
      <c r="I44" s="125">
        <v>9.7000000000000003E-2</v>
      </c>
      <c r="J44" s="125">
        <v>0.08</v>
      </c>
      <c r="K44" s="1152"/>
      <c r="L44" s="1153"/>
      <c r="M44" s="974"/>
      <c r="N44" s="116" t="s">
        <v>183</v>
      </c>
      <c r="O44" s="117" t="s">
        <v>184</v>
      </c>
      <c r="P44" s="117" t="s">
        <v>185</v>
      </c>
      <c r="Q44" s="119">
        <v>292</v>
      </c>
      <c r="R44" s="126">
        <v>360</v>
      </c>
      <c r="S44" s="126" t="s">
        <v>61</v>
      </c>
      <c r="T44" s="818">
        <v>0</v>
      </c>
      <c r="U44" s="52" t="s">
        <v>186</v>
      </c>
      <c r="V44" s="52"/>
      <c r="W44" s="52"/>
      <c r="X44" s="52"/>
      <c r="Y44" s="52"/>
      <c r="Z44" s="52"/>
      <c r="AA44" s="52"/>
      <c r="AB44" s="45">
        <v>6010101031341</v>
      </c>
      <c r="AC44" s="47"/>
      <c r="AD44" s="46" t="s">
        <v>55</v>
      </c>
      <c r="AE44" s="111" t="s">
        <v>171</v>
      </c>
      <c r="AF44" s="67">
        <v>70000000</v>
      </c>
      <c r="AG44" s="47">
        <f>AF44</f>
        <v>70000000</v>
      </c>
      <c r="AH44" s="1157"/>
      <c r="AI44" s="1157"/>
      <c r="AJ44" s="39" t="s">
        <v>160</v>
      </c>
      <c r="AK44" s="41" t="s">
        <v>60</v>
      </c>
      <c r="BT44" s="8"/>
      <c r="BU44" s="8"/>
      <c r="BV44" s="8"/>
    </row>
    <row r="45" spans="1:74" s="58" customFormat="1" ht="12" customHeight="1" x14ac:dyDescent="0.25">
      <c r="A45" s="1"/>
      <c r="B45" s="1001"/>
      <c r="C45" s="942"/>
      <c r="D45" s="1155"/>
      <c r="E45" s="1077"/>
      <c r="F45" s="53"/>
      <c r="G45" s="1194"/>
      <c r="H45" s="1195"/>
      <c r="I45" s="1195"/>
      <c r="J45" s="1195"/>
      <c r="K45" s="1195"/>
      <c r="L45" s="1195"/>
      <c r="M45" s="1195"/>
      <c r="N45" s="1195"/>
      <c r="O45" s="1195"/>
      <c r="P45" s="1195"/>
      <c r="Q45" s="55"/>
      <c r="R45" s="55"/>
      <c r="S45" s="55"/>
      <c r="T45" s="55"/>
      <c r="U45" s="55"/>
      <c r="V45" s="55"/>
      <c r="W45" s="55"/>
      <c r="X45" s="55"/>
      <c r="Y45" s="55"/>
      <c r="Z45" s="55"/>
      <c r="AA45" s="55"/>
      <c r="AB45" s="127"/>
      <c r="AC45" s="56"/>
      <c r="AD45" s="128"/>
      <c r="AE45" s="56"/>
      <c r="AF45" s="56"/>
      <c r="AG45" s="56"/>
      <c r="AH45" s="55"/>
      <c r="AI45" s="55"/>
      <c r="AJ45" s="57"/>
      <c r="AK45" s="55"/>
    </row>
    <row r="46" spans="1:74" ht="105.75" customHeight="1" x14ac:dyDescent="0.25">
      <c r="B46" s="1001"/>
      <c r="C46" s="942"/>
      <c r="D46" s="1155"/>
      <c r="E46" s="1077"/>
      <c r="F46" s="1196" t="s">
        <v>187</v>
      </c>
      <c r="G46" s="1197" t="s">
        <v>188</v>
      </c>
      <c r="H46" s="974" t="s">
        <v>189</v>
      </c>
      <c r="I46" s="1054">
        <v>4.6500000000000004</v>
      </c>
      <c r="J46" s="1054">
        <v>5.1100000000000003</v>
      </c>
      <c r="K46" s="1152" t="s">
        <v>190</v>
      </c>
      <c r="L46" s="1153">
        <v>0.02</v>
      </c>
      <c r="M46" s="974" t="s">
        <v>191</v>
      </c>
      <c r="N46" s="1054" t="s">
        <v>192</v>
      </c>
      <c r="O46" s="974" t="s">
        <v>193</v>
      </c>
      <c r="P46" s="117" t="s">
        <v>194</v>
      </c>
      <c r="Q46" s="39">
        <v>56</v>
      </c>
      <c r="R46" s="39">
        <v>56</v>
      </c>
      <c r="S46" s="927" t="s">
        <v>50</v>
      </c>
      <c r="T46" s="995">
        <v>56</v>
      </c>
      <c r="U46" s="1010" t="s">
        <v>195</v>
      </c>
      <c r="V46" s="995"/>
      <c r="W46" s="995"/>
      <c r="X46" s="995"/>
      <c r="Y46" s="995"/>
      <c r="Z46" s="995"/>
      <c r="AA46" s="995"/>
      <c r="AB46" s="45">
        <v>6010101031343</v>
      </c>
      <c r="AC46" s="1099" t="s">
        <v>196</v>
      </c>
      <c r="AD46" s="1186" t="s">
        <v>55</v>
      </c>
      <c r="AE46" s="111" t="s">
        <v>56</v>
      </c>
      <c r="AF46" s="67">
        <v>100000000</v>
      </c>
      <c r="AG46" s="47">
        <f>AF46</f>
        <v>100000000</v>
      </c>
      <c r="AH46" s="903" t="s">
        <v>57</v>
      </c>
      <c r="AI46" s="903" t="s">
        <v>58</v>
      </c>
      <c r="AJ46" s="39" t="s">
        <v>59</v>
      </c>
      <c r="AK46" s="49" t="s">
        <v>60</v>
      </c>
      <c r="BT46" s="8"/>
      <c r="BU46" s="8"/>
      <c r="BV46" s="8"/>
    </row>
    <row r="47" spans="1:74" ht="105.75" customHeight="1" x14ac:dyDescent="0.25">
      <c r="B47" s="1001"/>
      <c r="C47" s="942"/>
      <c r="D47" s="1155"/>
      <c r="E47" s="1077"/>
      <c r="F47" s="1196"/>
      <c r="G47" s="1197"/>
      <c r="H47" s="974"/>
      <c r="I47" s="1054"/>
      <c r="J47" s="1054"/>
      <c r="K47" s="1152"/>
      <c r="L47" s="1153"/>
      <c r="M47" s="974"/>
      <c r="N47" s="1054"/>
      <c r="O47" s="974"/>
      <c r="P47" s="117"/>
      <c r="Q47" s="39"/>
      <c r="R47" s="39"/>
      <c r="S47" s="929"/>
      <c r="T47" s="996"/>
      <c r="U47" s="1011"/>
      <c r="V47" s="996"/>
      <c r="W47" s="996"/>
      <c r="X47" s="996"/>
      <c r="Y47" s="996"/>
      <c r="Z47" s="996"/>
      <c r="AA47" s="996"/>
      <c r="AB47" s="45">
        <v>6010101031344</v>
      </c>
      <c r="AC47" s="1203"/>
      <c r="AD47" s="1188"/>
      <c r="AE47" s="111" t="s">
        <v>56</v>
      </c>
      <c r="AF47" s="67">
        <v>100000000</v>
      </c>
      <c r="AG47" s="47">
        <f>AF47</f>
        <v>100000000</v>
      </c>
      <c r="AH47" s="903"/>
      <c r="AI47" s="903"/>
      <c r="AJ47" s="39"/>
      <c r="AK47" s="49"/>
      <c r="BT47" s="8"/>
      <c r="BU47" s="8"/>
      <c r="BV47" s="8"/>
    </row>
    <row r="48" spans="1:74" ht="112.5" customHeight="1" x14ac:dyDescent="0.25">
      <c r="B48" s="1001"/>
      <c r="C48" s="942"/>
      <c r="D48" s="1155"/>
      <c r="E48" s="1077"/>
      <c r="F48" s="1196"/>
      <c r="G48" s="1197"/>
      <c r="H48" s="974"/>
      <c r="I48" s="1054"/>
      <c r="J48" s="1054"/>
      <c r="K48" s="1152"/>
      <c r="L48" s="1153"/>
      <c r="M48" s="974"/>
      <c r="N48" s="1054"/>
      <c r="O48" s="974"/>
      <c r="P48" s="134" t="s">
        <v>197</v>
      </c>
      <c r="Q48" s="39">
        <f>85*4</f>
        <v>340</v>
      </c>
      <c r="R48" s="39">
        <v>400</v>
      </c>
      <c r="S48" s="39" t="s">
        <v>61</v>
      </c>
      <c r="T48" s="135">
        <v>63</v>
      </c>
      <c r="U48" s="135" t="s">
        <v>198</v>
      </c>
      <c r="V48" s="135"/>
      <c r="W48" s="135"/>
      <c r="X48" s="135"/>
      <c r="Y48" s="135"/>
      <c r="Z48" s="817">
        <v>42597</v>
      </c>
      <c r="AA48" s="817">
        <v>42704</v>
      </c>
      <c r="AB48" s="818"/>
      <c r="AC48" s="816"/>
      <c r="AD48" s="816"/>
      <c r="AE48" s="816"/>
      <c r="AF48" s="816"/>
      <c r="AG48" s="816" t="s">
        <v>199</v>
      </c>
      <c r="AH48" s="903"/>
      <c r="AI48" s="903"/>
      <c r="AJ48" s="39" t="s">
        <v>200</v>
      </c>
      <c r="AK48" s="49" t="s">
        <v>60</v>
      </c>
      <c r="BT48" s="8"/>
      <c r="BU48" s="8"/>
      <c r="BV48" s="8"/>
    </row>
    <row r="49" spans="1:74" ht="95.25" customHeight="1" x14ac:dyDescent="0.25">
      <c r="B49" s="1001"/>
      <c r="C49" s="942"/>
      <c r="D49" s="1155"/>
      <c r="E49" s="1077"/>
      <c r="F49" s="1196"/>
      <c r="G49" s="1197"/>
      <c r="H49" s="974"/>
      <c r="I49" s="1054"/>
      <c r="J49" s="1054"/>
      <c r="K49" s="1152"/>
      <c r="L49" s="1153"/>
      <c r="M49" s="974"/>
      <c r="N49" s="1054"/>
      <c r="O49" s="974"/>
      <c r="P49" s="795" t="s">
        <v>201</v>
      </c>
      <c r="Q49" s="800">
        <v>8</v>
      </c>
      <c r="R49" s="800">
        <v>68</v>
      </c>
      <c r="S49" s="801" t="s">
        <v>61</v>
      </c>
      <c r="T49" s="135">
        <v>25</v>
      </c>
      <c r="U49" s="135" t="s">
        <v>202</v>
      </c>
      <c r="V49" s="135"/>
      <c r="W49" s="135"/>
      <c r="X49" s="135"/>
      <c r="Y49" s="135"/>
      <c r="Z49" s="817">
        <v>42430</v>
      </c>
      <c r="AA49" s="817">
        <v>42694</v>
      </c>
      <c r="AB49" s="818"/>
      <c r="AC49" s="816"/>
      <c r="AD49" s="816"/>
      <c r="AE49" s="816"/>
      <c r="AF49" s="816"/>
      <c r="AG49" s="816" t="s">
        <v>199</v>
      </c>
      <c r="AH49" s="903"/>
      <c r="AI49" s="903"/>
      <c r="AJ49" s="49" t="s">
        <v>160</v>
      </c>
      <c r="AK49" s="49" t="s">
        <v>60</v>
      </c>
      <c r="BT49" s="8"/>
      <c r="BU49" s="8"/>
      <c r="BV49" s="8"/>
    </row>
    <row r="50" spans="1:74" ht="114" customHeight="1" x14ac:dyDescent="0.25">
      <c r="B50" s="1001"/>
      <c r="C50" s="942"/>
      <c r="D50" s="1155"/>
      <c r="E50" s="1077"/>
      <c r="F50" s="1196"/>
      <c r="G50" s="1197"/>
      <c r="H50" s="974"/>
      <c r="I50" s="1054"/>
      <c r="J50" s="1054"/>
      <c r="K50" s="1152"/>
      <c r="L50" s="1153"/>
      <c r="M50" s="974"/>
      <c r="N50" s="1054"/>
      <c r="O50" s="974"/>
      <c r="P50" s="117" t="s">
        <v>203</v>
      </c>
      <c r="Q50" s="39">
        <v>62</v>
      </c>
      <c r="R50" s="39">
        <v>69</v>
      </c>
      <c r="S50" s="49" t="s">
        <v>61</v>
      </c>
      <c r="T50" s="135">
        <v>10</v>
      </c>
      <c r="U50" s="135" t="s">
        <v>202</v>
      </c>
      <c r="V50" s="135"/>
      <c r="W50" s="135"/>
      <c r="X50" s="135"/>
      <c r="Y50" s="135"/>
      <c r="Z50" s="817">
        <v>42643</v>
      </c>
      <c r="AA50" s="817">
        <v>42733</v>
      </c>
      <c r="AB50" s="818"/>
      <c r="AC50" s="816"/>
      <c r="AD50" s="816"/>
      <c r="AE50" s="816"/>
      <c r="AF50" s="816"/>
      <c r="AG50" s="816"/>
      <c r="AH50" s="903"/>
      <c r="AI50" s="903"/>
      <c r="AJ50" s="49" t="s">
        <v>160</v>
      </c>
      <c r="AK50" s="49" t="s">
        <v>60</v>
      </c>
      <c r="BT50" s="8"/>
      <c r="BU50" s="8"/>
      <c r="BV50" s="8"/>
    </row>
    <row r="51" spans="1:74" ht="116.25" customHeight="1" x14ac:dyDescent="0.15">
      <c r="B51" s="1001"/>
      <c r="C51" s="942"/>
      <c r="D51" s="1155"/>
      <c r="E51" s="1077"/>
      <c r="F51" s="1196"/>
      <c r="G51" s="1197"/>
      <c r="H51" s="974"/>
      <c r="I51" s="1054"/>
      <c r="J51" s="1054"/>
      <c r="K51" s="1152"/>
      <c r="L51" s="1153"/>
      <c r="M51" s="974"/>
      <c r="N51" s="1054"/>
      <c r="O51" s="974"/>
      <c r="P51" s="117" t="s">
        <v>204</v>
      </c>
      <c r="Q51" s="39">
        <v>0</v>
      </c>
      <c r="R51" s="39">
        <v>1</v>
      </c>
      <c r="S51" s="49" t="s">
        <v>61</v>
      </c>
      <c r="T51" s="135">
        <v>0</v>
      </c>
      <c r="U51" s="135" t="s">
        <v>205</v>
      </c>
      <c r="V51" s="135"/>
      <c r="W51" s="135"/>
      <c r="X51" s="139" t="s">
        <v>53</v>
      </c>
      <c r="Y51" s="135"/>
      <c r="Z51" s="135"/>
      <c r="AA51" s="135"/>
      <c r="AB51" s="45">
        <v>6010101031342</v>
      </c>
      <c r="AC51" s="823">
        <v>400000000</v>
      </c>
      <c r="AD51" s="46" t="s">
        <v>55</v>
      </c>
      <c r="AE51" s="822" t="s">
        <v>56</v>
      </c>
      <c r="AF51" s="823">
        <v>400000000</v>
      </c>
      <c r="AG51" s="46">
        <f>AF51</f>
        <v>400000000</v>
      </c>
      <c r="AH51" s="903"/>
      <c r="AI51" s="903"/>
      <c r="AJ51" s="49" t="s">
        <v>160</v>
      </c>
      <c r="AK51" s="49" t="s">
        <v>60</v>
      </c>
      <c r="BT51" s="8"/>
      <c r="BU51" s="8"/>
      <c r="BV51" s="8"/>
    </row>
    <row r="52" spans="1:74" ht="111.75" customHeight="1" x14ac:dyDescent="0.25">
      <c r="B52" s="1001"/>
      <c r="C52" s="942"/>
      <c r="D52" s="1155"/>
      <c r="E52" s="1077"/>
      <c r="F52" s="1200" t="s">
        <v>206</v>
      </c>
      <c r="G52" s="1201" t="s">
        <v>207</v>
      </c>
      <c r="H52" s="972" t="s">
        <v>208</v>
      </c>
      <c r="I52" s="1202">
        <v>0.89700000000000002</v>
      </c>
      <c r="J52" s="1202">
        <v>0.96</v>
      </c>
      <c r="K52" s="1152"/>
      <c r="L52" s="1153"/>
      <c r="M52" s="974"/>
      <c r="N52" s="1054" t="s">
        <v>209</v>
      </c>
      <c r="O52" s="974" t="s">
        <v>210</v>
      </c>
      <c r="P52" s="117" t="s">
        <v>211</v>
      </c>
      <c r="Q52" s="39">
        <v>0</v>
      </c>
      <c r="R52" s="39">
        <v>140</v>
      </c>
      <c r="S52" s="49" t="s">
        <v>61</v>
      </c>
      <c r="T52" s="135">
        <v>41</v>
      </c>
      <c r="U52" s="135" t="s">
        <v>212</v>
      </c>
      <c r="V52" s="135"/>
      <c r="W52" s="135"/>
      <c r="X52" s="135"/>
      <c r="Y52" s="135"/>
      <c r="Z52" s="135"/>
      <c r="AA52" s="135"/>
      <c r="AB52" s="818"/>
      <c r="AC52" s="816"/>
      <c r="AD52" s="816"/>
      <c r="AE52" s="816"/>
      <c r="AF52" s="816"/>
      <c r="AG52" s="816" t="s">
        <v>213</v>
      </c>
      <c r="AH52" s="903"/>
      <c r="AI52" s="903"/>
      <c r="AJ52" s="49" t="s">
        <v>214</v>
      </c>
      <c r="AK52" s="49" t="s">
        <v>215</v>
      </c>
      <c r="BT52" s="8"/>
      <c r="BU52" s="8"/>
      <c r="BV52" s="8"/>
    </row>
    <row r="53" spans="1:74" ht="111" customHeight="1" x14ac:dyDescent="0.25">
      <c r="B53" s="1001"/>
      <c r="C53" s="942"/>
      <c r="D53" s="1155"/>
      <c r="E53" s="1077"/>
      <c r="F53" s="1200"/>
      <c r="G53" s="1201"/>
      <c r="H53" s="972"/>
      <c r="I53" s="1202"/>
      <c r="J53" s="1202"/>
      <c r="K53" s="1152"/>
      <c r="L53" s="1153"/>
      <c r="M53" s="974"/>
      <c r="N53" s="1054"/>
      <c r="O53" s="974"/>
      <c r="P53" s="117" t="s">
        <v>216</v>
      </c>
      <c r="Q53" s="39">
        <v>900</v>
      </c>
      <c r="R53" s="118">
        <v>2530</v>
      </c>
      <c r="S53" s="140" t="s">
        <v>61</v>
      </c>
      <c r="T53" s="108">
        <v>19</v>
      </c>
      <c r="U53" s="108" t="s">
        <v>217</v>
      </c>
      <c r="V53" s="108"/>
      <c r="W53" s="108"/>
      <c r="X53" s="108"/>
      <c r="Y53" s="108"/>
      <c r="Z53" s="108"/>
      <c r="AA53" s="108"/>
      <c r="AB53" s="52"/>
      <c r="AC53" s="47"/>
      <c r="AD53" s="47"/>
      <c r="AE53" s="47"/>
      <c r="AF53" s="47"/>
      <c r="AG53" s="47" t="s">
        <v>199</v>
      </c>
      <c r="AH53" s="903"/>
      <c r="AI53" s="903"/>
      <c r="AJ53" s="49" t="s">
        <v>214</v>
      </c>
      <c r="AK53" s="49" t="s">
        <v>60</v>
      </c>
      <c r="BT53" s="8"/>
      <c r="BU53" s="8"/>
      <c r="BV53" s="8"/>
    </row>
    <row r="54" spans="1:74" ht="75" customHeight="1" x14ac:dyDescent="0.25">
      <c r="B54" s="1001"/>
      <c r="C54" s="942"/>
      <c r="D54" s="1155"/>
      <c r="E54" s="1077"/>
      <c r="F54" s="184" t="s">
        <v>218</v>
      </c>
      <c r="G54" s="141" t="s">
        <v>219</v>
      </c>
      <c r="H54" s="185" t="s">
        <v>220</v>
      </c>
      <c r="I54" s="79">
        <v>0.81</v>
      </c>
      <c r="J54" s="142">
        <v>1</v>
      </c>
      <c r="K54" s="1152"/>
      <c r="L54" s="1153"/>
      <c r="M54" s="974"/>
      <c r="N54" s="1054" t="s">
        <v>221</v>
      </c>
      <c r="O54" s="974" t="s">
        <v>222</v>
      </c>
      <c r="P54" s="117" t="s">
        <v>223</v>
      </c>
      <c r="Q54" s="39">
        <v>17</v>
      </c>
      <c r="R54" s="39">
        <v>17</v>
      </c>
      <c r="S54" s="39" t="s">
        <v>50</v>
      </c>
      <c r="T54" s="135">
        <v>17</v>
      </c>
      <c r="U54" s="135"/>
      <c r="V54" s="135"/>
      <c r="W54" s="135"/>
      <c r="X54" s="135"/>
      <c r="Y54" s="135"/>
      <c r="Z54" s="135"/>
      <c r="AA54" s="135"/>
      <c r="AB54" s="52"/>
      <c r="AC54" s="47"/>
      <c r="AD54" s="47"/>
      <c r="AE54" s="47"/>
      <c r="AF54" s="47"/>
      <c r="AG54" s="47"/>
      <c r="AH54" s="903"/>
      <c r="AI54" s="903"/>
      <c r="AJ54" s="39" t="s">
        <v>224</v>
      </c>
      <c r="AK54" s="49" t="s">
        <v>60</v>
      </c>
      <c r="BT54" s="8"/>
      <c r="BU54" s="8"/>
      <c r="BV54" s="8"/>
    </row>
    <row r="55" spans="1:74" ht="54.75" customHeight="1" x14ac:dyDescent="0.25">
      <c r="B55" s="1001"/>
      <c r="C55" s="942"/>
      <c r="D55" s="1155"/>
      <c r="E55" s="1077"/>
      <c r="F55" s="34" t="s">
        <v>226</v>
      </c>
      <c r="G55" s="141" t="s">
        <v>227</v>
      </c>
      <c r="H55" s="117" t="s">
        <v>228</v>
      </c>
      <c r="I55" s="142" t="s">
        <v>229</v>
      </c>
      <c r="J55" s="142" t="s">
        <v>225</v>
      </c>
      <c r="K55" s="1152"/>
      <c r="L55" s="1153"/>
      <c r="M55" s="974"/>
      <c r="N55" s="1054"/>
      <c r="O55" s="974"/>
      <c r="P55" s="117" t="s">
        <v>230</v>
      </c>
      <c r="Q55" s="39">
        <v>132</v>
      </c>
      <c r="R55" s="39">
        <v>474</v>
      </c>
      <c r="S55" s="49" t="s">
        <v>61</v>
      </c>
      <c r="T55" s="135">
        <v>78</v>
      </c>
      <c r="U55" s="135" t="s">
        <v>231</v>
      </c>
      <c r="V55" s="135" t="s">
        <v>232</v>
      </c>
      <c r="W55" s="135">
        <v>87</v>
      </c>
      <c r="X55" s="135" t="s">
        <v>233</v>
      </c>
      <c r="Y55" s="135" t="s">
        <v>230</v>
      </c>
      <c r="Z55" s="44">
        <v>42731</v>
      </c>
      <c r="AA55" s="44">
        <v>42912</v>
      </c>
      <c r="AB55" s="52">
        <v>9010101051170</v>
      </c>
      <c r="AC55" s="47">
        <v>1053707783</v>
      </c>
      <c r="AD55" s="47" t="s">
        <v>234</v>
      </c>
      <c r="AE55" s="47" t="s">
        <v>235</v>
      </c>
      <c r="AF55" s="47" t="s">
        <v>236</v>
      </c>
      <c r="AG55" s="47">
        <v>1132843527.9300001</v>
      </c>
      <c r="AH55" s="903"/>
      <c r="AI55" s="903"/>
      <c r="AJ55" s="49" t="s">
        <v>160</v>
      </c>
      <c r="AK55" s="49" t="s">
        <v>60</v>
      </c>
      <c r="BT55" s="8"/>
      <c r="BU55" s="8"/>
      <c r="BV55" s="8"/>
    </row>
    <row r="56" spans="1:74" ht="71.25" customHeight="1" x14ac:dyDescent="0.25">
      <c r="B56" s="1001"/>
      <c r="C56" s="942"/>
      <c r="D56" s="1155"/>
      <c r="E56" s="1077"/>
      <c r="F56" s="1200"/>
      <c r="G56" s="1201"/>
      <c r="H56" s="974"/>
      <c r="I56" s="1217"/>
      <c r="J56" s="1217"/>
      <c r="K56" s="1152"/>
      <c r="L56" s="1153"/>
      <c r="M56" s="974"/>
      <c r="N56" s="1054"/>
      <c r="O56" s="974"/>
      <c r="P56" s="136" t="s">
        <v>237</v>
      </c>
      <c r="Q56" s="137">
        <v>0</v>
      </c>
      <c r="R56" s="137">
        <v>2</v>
      </c>
      <c r="S56" s="137" t="s">
        <v>61</v>
      </c>
      <c r="T56" s="135">
        <v>1</v>
      </c>
      <c r="U56" s="135" t="s">
        <v>238</v>
      </c>
      <c r="V56" s="135" t="s">
        <v>239</v>
      </c>
      <c r="W56" s="135">
        <v>1</v>
      </c>
      <c r="X56" s="135" t="s">
        <v>238</v>
      </c>
      <c r="Y56" s="135" t="s">
        <v>237</v>
      </c>
      <c r="Z56" s="135"/>
      <c r="AA56" s="135"/>
      <c r="AB56" s="52"/>
      <c r="AC56" s="47"/>
      <c r="AD56" s="47"/>
      <c r="AE56" s="47"/>
      <c r="AF56" s="47"/>
      <c r="AG56" s="47" t="s">
        <v>240</v>
      </c>
      <c r="AH56" s="903"/>
      <c r="AI56" s="903"/>
      <c r="AJ56" s="39" t="s">
        <v>178</v>
      </c>
      <c r="AK56" s="49" t="s">
        <v>60</v>
      </c>
      <c r="BT56" s="8"/>
      <c r="BU56" s="8"/>
      <c r="BV56" s="8"/>
    </row>
    <row r="57" spans="1:74" ht="50.25" customHeight="1" x14ac:dyDescent="0.25">
      <c r="B57" s="1001"/>
      <c r="C57" s="942"/>
      <c r="D57" s="1155"/>
      <c r="E57" s="1077"/>
      <c r="F57" s="1200"/>
      <c r="G57" s="1201"/>
      <c r="H57" s="974"/>
      <c r="I57" s="1217"/>
      <c r="J57" s="1217"/>
      <c r="K57" s="1152"/>
      <c r="L57" s="1153"/>
      <c r="M57" s="974"/>
      <c r="N57" s="1054"/>
      <c r="O57" s="974"/>
      <c r="P57" s="117" t="s">
        <v>241</v>
      </c>
      <c r="Q57" s="39">
        <v>45</v>
      </c>
      <c r="R57" s="39">
        <v>68</v>
      </c>
      <c r="S57" s="49" t="s">
        <v>61</v>
      </c>
      <c r="T57" s="135">
        <v>0</v>
      </c>
      <c r="U57" s="135" t="s">
        <v>242</v>
      </c>
      <c r="V57" s="135"/>
      <c r="W57" s="135"/>
      <c r="X57" s="143" t="s">
        <v>243</v>
      </c>
      <c r="Y57" s="135"/>
      <c r="Z57" s="135"/>
      <c r="AA57" s="135"/>
      <c r="AB57" s="52">
        <v>6010101031344</v>
      </c>
      <c r="AC57" s="47">
        <v>200000000</v>
      </c>
      <c r="AD57" s="47" t="s">
        <v>55</v>
      </c>
      <c r="AE57" s="47" t="s">
        <v>244</v>
      </c>
      <c r="AF57" s="46">
        <v>200000000</v>
      </c>
      <c r="AG57" s="47">
        <f>AF57</f>
        <v>200000000</v>
      </c>
      <c r="AH57" s="903"/>
      <c r="AI57" s="903"/>
      <c r="AJ57" s="49" t="s">
        <v>160</v>
      </c>
      <c r="AK57" s="49" t="s">
        <v>60</v>
      </c>
      <c r="BT57" s="8"/>
      <c r="BU57" s="8"/>
      <c r="BV57" s="8"/>
    </row>
    <row r="58" spans="1:74" s="58" customFormat="1" ht="12.6" customHeight="1" x14ac:dyDescent="0.25">
      <c r="A58" s="1"/>
      <c r="B58" s="1001"/>
      <c r="C58" s="942"/>
      <c r="D58" s="1155"/>
      <c r="E58" s="1077"/>
      <c r="F58" s="53"/>
      <c r="G58" s="1205"/>
      <c r="H58" s="1206"/>
      <c r="I58" s="1206"/>
      <c r="J58" s="1206"/>
      <c r="K58" s="1206"/>
      <c r="L58" s="1206"/>
      <c r="M58" s="1206"/>
      <c r="N58" s="1206"/>
      <c r="O58" s="1206"/>
      <c r="P58" s="1206"/>
      <c r="Q58" s="57"/>
      <c r="R58" s="57"/>
      <c r="S58" s="57"/>
      <c r="T58" s="57"/>
      <c r="U58" s="57"/>
      <c r="V58" s="57"/>
      <c r="W58" s="57"/>
      <c r="X58" s="57"/>
      <c r="Y58" s="57"/>
      <c r="Z58" s="57"/>
      <c r="AA58" s="57"/>
      <c r="AB58" s="55"/>
      <c r="AC58" s="56"/>
      <c r="AD58" s="56"/>
      <c r="AE58" s="56"/>
      <c r="AF58" s="56"/>
      <c r="AG58" s="56"/>
      <c r="AH58" s="57"/>
      <c r="AI58" s="57"/>
      <c r="AJ58" s="57"/>
      <c r="AK58" s="57"/>
    </row>
    <row r="59" spans="1:74" s="1" customFormat="1" ht="28.5" customHeight="1" x14ac:dyDescent="0.25">
      <c r="B59" s="1001"/>
      <c r="C59" s="942"/>
      <c r="D59" s="1155"/>
      <c r="E59" s="1077"/>
      <c r="F59" s="1196" t="s">
        <v>245</v>
      </c>
      <c r="G59" s="1197" t="s">
        <v>246</v>
      </c>
      <c r="H59" s="974" t="s">
        <v>247</v>
      </c>
      <c r="I59" s="1215">
        <v>0.28960000000000002</v>
      </c>
      <c r="J59" s="1216">
        <v>0.35</v>
      </c>
      <c r="K59" s="904" t="s">
        <v>248</v>
      </c>
      <c r="L59" s="905">
        <v>0.01</v>
      </c>
      <c r="M59" s="906" t="s">
        <v>249</v>
      </c>
      <c r="N59" s="979" t="s">
        <v>250</v>
      </c>
      <c r="O59" s="906" t="s">
        <v>251</v>
      </c>
      <c r="P59" s="1079" t="s">
        <v>252</v>
      </c>
      <c r="Q59" s="986">
        <v>2</v>
      </c>
      <c r="R59" s="986">
        <v>4</v>
      </c>
      <c r="S59" s="986" t="s">
        <v>61</v>
      </c>
      <c r="T59" s="995">
        <v>1</v>
      </c>
      <c r="U59" s="995" t="s">
        <v>253</v>
      </c>
      <c r="V59" s="995" t="s">
        <v>254</v>
      </c>
      <c r="W59" s="995" t="s">
        <v>255</v>
      </c>
      <c r="X59" s="147" t="s">
        <v>256</v>
      </c>
      <c r="Y59" s="995" t="s">
        <v>257</v>
      </c>
      <c r="Z59" s="1111">
        <v>42644</v>
      </c>
      <c r="AA59" s="1111">
        <v>42674</v>
      </c>
      <c r="AB59" s="1113">
        <v>6010101041346</v>
      </c>
      <c r="AC59" s="1226">
        <v>488604537.19</v>
      </c>
      <c r="AD59" s="995" t="s">
        <v>55</v>
      </c>
      <c r="AE59" s="111" t="s">
        <v>258</v>
      </c>
      <c r="AF59" s="148">
        <v>240540466.66999999</v>
      </c>
      <c r="AG59" s="1226">
        <v>488604537.19</v>
      </c>
      <c r="AH59" s="903" t="s">
        <v>57</v>
      </c>
      <c r="AI59" s="903" t="s">
        <v>58</v>
      </c>
      <c r="AJ59" s="149" t="s">
        <v>259</v>
      </c>
      <c r="AK59" s="49" t="s">
        <v>260</v>
      </c>
    </row>
    <row r="60" spans="1:74" s="1" customFormat="1" ht="28.5" customHeight="1" x14ac:dyDescent="0.25">
      <c r="B60" s="1001"/>
      <c r="C60" s="942"/>
      <c r="D60" s="1155"/>
      <c r="E60" s="1077"/>
      <c r="F60" s="1196"/>
      <c r="G60" s="1197"/>
      <c r="H60" s="974"/>
      <c r="I60" s="1215"/>
      <c r="J60" s="1216"/>
      <c r="K60" s="904"/>
      <c r="L60" s="905"/>
      <c r="M60" s="906"/>
      <c r="N60" s="1077"/>
      <c r="O60" s="906"/>
      <c r="P60" s="1080"/>
      <c r="Q60" s="987"/>
      <c r="R60" s="987"/>
      <c r="S60" s="987"/>
      <c r="T60" s="1016"/>
      <c r="U60" s="1016"/>
      <c r="V60" s="1016"/>
      <c r="W60" s="1016"/>
      <c r="X60" s="1213" t="s">
        <v>261</v>
      </c>
      <c r="Y60" s="1016"/>
      <c r="Z60" s="1016"/>
      <c r="AA60" s="1016"/>
      <c r="AB60" s="1114"/>
      <c r="AC60" s="1227"/>
      <c r="AD60" s="1016"/>
      <c r="AE60" s="1026"/>
      <c r="AF60" s="1026"/>
      <c r="AG60" s="1227"/>
      <c r="AH60" s="903"/>
      <c r="AI60" s="903"/>
      <c r="AJ60" s="149"/>
      <c r="AK60" s="49"/>
    </row>
    <row r="61" spans="1:74" s="1" customFormat="1" ht="28.5" customHeight="1" x14ac:dyDescent="0.25">
      <c r="B61" s="1001"/>
      <c r="C61" s="942"/>
      <c r="D61" s="1155"/>
      <c r="E61" s="1077"/>
      <c r="F61" s="1196"/>
      <c r="G61" s="1197"/>
      <c r="H61" s="974"/>
      <c r="I61" s="1215"/>
      <c r="J61" s="1216"/>
      <c r="K61" s="904"/>
      <c r="L61" s="905"/>
      <c r="M61" s="906"/>
      <c r="N61" s="1077"/>
      <c r="O61" s="906"/>
      <c r="P61" s="1080"/>
      <c r="Q61" s="987"/>
      <c r="R61" s="987"/>
      <c r="S61" s="987"/>
      <c r="T61" s="1016"/>
      <c r="U61" s="1016"/>
      <c r="V61" s="1016"/>
      <c r="W61" s="1016"/>
      <c r="X61" s="1214"/>
      <c r="Y61" s="1016"/>
      <c r="Z61" s="1016"/>
      <c r="AA61" s="1016"/>
      <c r="AB61" s="1114"/>
      <c r="AC61" s="1227"/>
      <c r="AD61" s="1016"/>
      <c r="AE61" s="1163"/>
      <c r="AF61" s="1163"/>
      <c r="AG61" s="1227"/>
      <c r="AH61" s="903"/>
      <c r="AI61" s="903"/>
      <c r="AJ61" s="149"/>
      <c r="AK61" s="49"/>
    </row>
    <row r="62" spans="1:74" s="1" customFormat="1" ht="28.5" customHeight="1" x14ac:dyDescent="0.25">
      <c r="B62" s="1001"/>
      <c r="C62" s="942"/>
      <c r="D62" s="1155"/>
      <c r="E62" s="1077"/>
      <c r="F62" s="1196"/>
      <c r="G62" s="1197"/>
      <c r="H62" s="974"/>
      <c r="I62" s="1215"/>
      <c r="J62" s="1216"/>
      <c r="K62" s="904"/>
      <c r="L62" s="905"/>
      <c r="M62" s="906"/>
      <c r="N62" s="1077"/>
      <c r="O62" s="906"/>
      <c r="P62" s="1080"/>
      <c r="Q62" s="987"/>
      <c r="R62" s="987"/>
      <c r="S62" s="987"/>
      <c r="T62" s="1016"/>
      <c r="U62" s="1016"/>
      <c r="V62" s="1016"/>
      <c r="W62" s="1016"/>
      <c r="X62" s="151" t="s">
        <v>261</v>
      </c>
      <c r="Y62" s="1016"/>
      <c r="Z62" s="1016"/>
      <c r="AA62" s="1016"/>
      <c r="AB62" s="1114"/>
      <c r="AC62" s="1227"/>
      <c r="AD62" s="1016"/>
      <c r="AE62" s="1027"/>
      <c r="AF62" s="1027"/>
      <c r="AG62" s="1227"/>
      <c r="AH62" s="903"/>
      <c r="AI62" s="903"/>
      <c r="AJ62" s="149"/>
      <c r="AK62" s="49"/>
    </row>
    <row r="63" spans="1:74" s="1" customFormat="1" ht="28.5" customHeight="1" x14ac:dyDescent="0.25">
      <c r="B63" s="1001"/>
      <c r="C63" s="942"/>
      <c r="D63" s="1155"/>
      <c r="E63" s="1077"/>
      <c r="F63" s="1196"/>
      <c r="G63" s="1197"/>
      <c r="H63" s="974"/>
      <c r="I63" s="1215"/>
      <c r="J63" s="1216"/>
      <c r="K63" s="904"/>
      <c r="L63" s="905"/>
      <c r="M63" s="906"/>
      <c r="N63" s="1077"/>
      <c r="O63" s="906"/>
      <c r="P63" s="1080"/>
      <c r="Q63" s="987"/>
      <c r="R63" s="987"/>
      <c r="S63" s="987"/>
      <c r="T63" s="1016"/>
      <c r="U63" s="1016"/>
      <c r="V63" s="1016"/>
      <c r="W63" s="1016"/>
      <c r="X63" s="151" t="s">
        <v>262</v>
      </c>
      <c r="Y63" s="1016"/>
      <c r="Z63" s="1016"/>
      <c r="AA63" s="1016"/>
      <c r="AB63" s="1114"/>
      <c r="AC63" s="1227"/>
      <c r="AD63" s="1016"/>
      <c r="AE63" s="152" t="s">
        <v>263</v>
      </c>
      <c r="AF63" s="153">
        <v>5064070.5199999996</v>
      </c>
      <c r="AG63" s="1227"/>
      <c r="AH63" s="903"/>
      <c r="AI63" s="903"/>
      <c r="AJ63" s="149"/>
      <c r="AK63" s="49"/>
    </row>
    <row r="64" spans="1:74" s="1" customFormat="1" ht="28.5" customHeight="1" x14ac:dyDescent="0.25">
      <c r="B64" s="1001"/>
      <c r="C64" s="942"/>
      <c r="D64" s="1155"/>
      <c r="E64" s="1077"/>
      <c r="F64" s="1196"/>
      <c r="G64" s="1197"/>
      <c r="H64" s="974"/>
      <c r="I64" s="1215"/>
      <c r="J64" s="1216"/>
      <c r="K64" s="904"/>
      <c r="L64" s="905"/>
      <c r="M64" s="906"/>
      <c r="N64" s="1077"/>
      <c r="O64" s="906"/>
      <c r="P64" s="1080"/>
      <c r="Q64" s="987"/>
      <c r="R64" s="987"/>
      <c r="S64" s="987"/>
      <c r="T64" s="1016"/>
      <c r="U64" s="996"/>
      <c r="V64" s="996"/>
      <c r="W64" s="996"/>
      <c r="X64" s="151" t="s">
        <v>264</v>
      </c>
      <c r="Y64" s="996"/>
      <c r="Z64" s="996"/>
      <c r="AA64" s="996"/>
      <c r="AB64" s="1181"/>
      <c r="AC64" s="1228"/>
      <c r="AD64" s="996"/>
      <c r="AE64" s="154"/>
      <c r="AF64" s="153"/>
      <c r="AG64" s="1228"/>
      <c r="AH64" s="903"/>
      <c r="AI64" s="903"/>
      <c r="AJ64" s="149"/>
      <c r="AK64" s="49"/>
    </row>
    <row r="65" spans="1:74" s="1" customFormat="1" ht="49.5" customHeight="1" x14ac:dyDescent="0.25">
      <c r="B65" s="1001"/>
      <c r="C65" s="942"/>
      <c r="D65" s="1155"/>
      <c r="E65" s="1077"/>
      <c r="F65" s="1196"/>
      <c r="G65" s="1197"/>
      <c r="H65" s="974"/>
      <c r="I65" s="1215"/>
      <c r="J65" s="1216"/>
      <c r="K65" s="904"/>
      <c r="L65" s="905"/>
      <c r="M65" s="906"/>
      <c r="N65" s="1077"/>
      <c r="O65" s="906"/>
      <c r="P65" s="1080"/>
      <c r="Q65" s="987"/>
      <c r="R65" s="987"/>
      <c r="S65" s="987"/>
      <c r="T65" s="1016"/>
      <c r="U65" s="995" t="s">
        <v>265</v>
      </c>
      <c r="V65" s="995" t="s">
        <v>254</v>
      </c>
      <c r="W65" s="995" t="s">
        <v>255</v>
      </c>
      <c r="X65" s="155" t="s">
        <v>266</v>
      </c>
      <c r="Y65" s="1207" t="s">
        <v>267</v>
      </c>
      <c r="Z65" s="1111">
        <v>42644</v>
      </c>
      <c r="AA65" s="1111">
        <v>42674</v>
      </c>
      <c r="AB65" s="1113">
        <v>6010101041347</v>
      </c>
      <c r="AC65" s="1210">
        <v>150000000</v>
      </c>
      <c r="AD65" s="1186" t="s">
        <v>268</v>
      </c>
      <c r="AE65" s="156" t="s">
        <v>269</v>
      </c>
      <c r="AF65" s="148">
        <v>10370283.050000001</v>
      </c>
      <c r="AG65" s="1186">
        <f>AF65+AF66+AF67+AF68</f>
        <v>150000000</v>
      </c>
      <c r="AH65" s="903"/>
      <c r="AI65" s="903"/>
      <c r="AJ65" s="149"/>
      <c r="AK65" s="49"/>
    </row>
    <row r="66" spans="1:74" s="1" customFormat="1" ht="49.5" customHeight="1" x14ac:dyDescent="0.25">
      <c r="B66" s="1001"/>
      <c r="C66" s="942"/>
      <c r="D66" s="1155"/>
      <c r="E66" s="1077"/>
      <c r="F66" s="1196"/>
      <c r="G66" s="1197"/>
      <c r="H66" s="974"/>
      <c r="I66" s="1215"/>
      <c r="J66" s="1216"/>
      <c r="K66" s="904"/>
      <c r="L66" s="905"/>
      <c r="M66" s="906"/>
      <c r="N66" s="1077"/>
      <c r="O66" s="906"/>
      <c r="P66" s="1080"/>
      <c r="Q66" s="987"/>
      <c r="R66" s="987"/>
      <c r="S66" s="987"/>
      <c r="T66" s="1016"/>
      <c r="U66" s="1016"/>
      <c r="V66" s="1016"/>
      <c r="W66" s="1016"/>
      <c r="X66" s="155" t="s">
        <v>270</v>
      </c>
      <c r="Y66" s="1208"/>
      <c r="Z66" s="1016"/>
      <c r="AA66" s="1016"/>
      <c r="AB66" s="1114"/>
      <c r="AC66" s="1211"/>
      <c r="AD66" s="1187"/>
      <c r="AE66" s="156" t="s">
        <v>271</v>
      </c>
      <c r="AF66" s="148">
        <v>7899000</v>
      </c>
      <c r="AG66" s="1187"/>
      <c r="AH66" s="903"/>
      <c r="AI66" s="903"/>
      <c r="AJ66" s="149"/>
      <c r="AK66" s="49"/>
    </row>
    <row r="67" spans="1:74" s="1" customFormat="1" ht="49.5" customHeight="1" x14ac:dyDescent="0.25">
      <c r="B67" s="1001"/>
      <c r="C67" s="942"/>
      <c r="D67" s="1155"/>
      <c r="E67" s="1077"/>
      <c r="F67" s="1196"/>
      <c r="G67" s="1197"/>
      <c r="H67" s="974"/>
      <c r="I67" s="1215"/>
      <c r="J67" s="1216"/>
      <c r="K67" s="904"/>
      <c r="L67" s="905"/>
      <c r="M67" s="906"/>
      <c r="N67" s="1077"/>
      <c r="O67" s="906"/>
      <c r="P67" s="1080"/>
      <c r="Q67" s="987"/>
      <c r="R67" s="987"/>
      <c r="S67" s="987"/>
      <c r="T67" s="1016"/>
      <c r="U67" s="1016"/>
      <c r="V67" s="1016"/>
      <c r="W67" s="1016"/>
      <c r="X67" s="155" t="s">
        <v>272</v>
      </c>
      <c r="Y67" s="1208"/>
      <c r="Z67" s="1016"/>
      <c r="AA67" s="1016"/>
      <c r="AB67" s="1114"/>
      <c r="AC67" s="1211"/>
      <c r="AD67" s="1187"/>
      <c r="AE67" s="156" t="s">
        <v>273</v>
      </c>
      <c r="AF67" s="148">
        <v>95212542.109999999</v>
      </c>
      <c r="AG67" s="1187"/>
      <c r="AH67" s="903"/>
      <c r="AI67" s="903"/>
      <c r="AJ67" s="149"/>
      <c r="AK67" s="49"/>
    </row>
    <row r="68" spans="1:74" s="1" customFormat="1" ht="49.5" customHeight="1" x14ac:dyDescent="0.25">
      <c r="B68" s="1001"/>
      <c r="C68" s="942"/>
      <c r="D68" s="1155"/>
      <c r="E68" s="1077"/>
      <c r="F68" s="1196"/>
      <c r="G68" s="1197"/>
      <c r="H68" s="974"/>
      <c r="I68" s="1054"/>
      <c r="J68" s="1216"/>
      <c r="K68" s="904"/>
      <c r="L68" s="905"/>
      <c r="M68" s="906"/>
      <c r="N68" s="1077"/>
      <c r="O68" s="906"/>
      <c r="P68" s="1081"/>
      <c r="Q68" s="1204"/>
      <c r="R68" s="1204"/>
      <c r="S68" s="1204"/>
      <c r="T68" s="996"/>
      <c r="U68" s="996"/>
      <c r="V68" s="996"/>
      <c r="W68" s="996"/>
      <c r="X68" s="155" t="s">
        <v>274</v>
      </c>
      <c r="Y68" s="1209"/>
      <c r="Z68" s="996"/>
      <c r="AA68" s="996"/>
      <c r="AB68" s="1181"/>
      <c r="AC68" s="1212"/>
      <c r="AD68" s="1188"/>
      <c r="AE68" s="156" t="s">
        <v>275</v>
      </c>
      <c r="AF68" s="148">
        <v>36518174.840000004</v>
      </c>
      <c r="AG68" s="1188"/>
      <c r="AH68" s="903"/>
      <c r="AI68" s="903"/>
      <c r="AJ68" s="149" t="s">
        <v>276</v>
      </c>
      <c r="AK68" s="49" t="s">
        <v>277</v>
      </c>
    </row>
    <row r="69" spans="1:74" s="58" customFormat="1" ht="12" customHeight="1" x14ac:dyDescent="0.25">
      <c r="A69" s="1"/>
      <c r="B69" s="1001"/>
      <c r="C69" s="942"/>
      <c r="D69" s="1155"/>
      <c r="E69" s="1077"/>
      <c r="F69" s="53"/>
      <c r="G69" s="1224"/>
      <c r="H69" s="1225"/>
      <c r="I69" s="1225"/>
      <c r="J69" s="1225"/>
      <c r="K69" s="1225"/>
      <c r="L69" s="1225"/>
      <c r="M69" s="1225"/>
      <c r="N69" s="1225"/>
      <c r="O69" s="1225"/>
      <c r="P69" s="1225"/>
      <c r="Q69" s="57"/>
      <c r="R69" s="57"/>
      <c r="S69" s="57"/>
      <c r="T69" s="57"/>
      <c r="U69" s="57"/>
      <c r="V69" s="57"/>
      <c r="W69" s="57"/>
      <c r="X69" s="57"/>
      <c r="Y69" s="57"/>
      <c r="Z69" s="57"/>
      <c r="AA69" s="57"/>
      <c r="AB69" s="55"/>
      <c r="AC69" s="56"/>
      <c r="AD69" s="56"/>
      <c r="AE69" s="56"/>
      <c r="AF69" s="56"/>
      <c r="AG69" s="56"/>
      <c r="AH69" s="57"/>
      <c r="AI69" s="57"/>
      <c r="AJ69" s="57"/>
      <c r="AK69" s="57"/>
    </row>
    <row r="70" spans="1:74" ht="34.5" customHeight="1" x14ac:dyDescent="0.25">
      <c r="B70" s="1001"/>
      <c r="C70" s="942"/>
      <c r="D70" s="1155"/>
      <c r="E70" s="1077"/>
      <c r="F70" s="1145" t="s">
        <v>279</v>
      </c>
      <c r="G70" s="1241" t="s">
        <v>280</v>
      </c>
      <c r="H70" s="1244" t="s">
        <v>281</v>
      </c>
      <c r="I70" s="1218">
        <v>1</v>
      </c>
      <c r="J70" s="1221">
        <v>1</v>
      </c>
      <c r="K70" s="1074" t="s">
        <v>282</v>
      </c>
      <c r="L70" s="941">
        <v>0.03</v>
      </c>
      <c r="M70" s="979" t="s">
        <v>283</v>
      </c>
      <c r="N70" s="979" t="s">
        <v>284</v>
      </c>
      <c r="O70" s="979" t="s">
        <v>285</v>
      </c>
      <c r="P70" s="979" t="s">
        <v>286</v>
      </c>
      <c r="Q70" s="979">
        <v>474</v>
      </c>
      <c r="R70" s="979">
        <v>474</v>
      </c>
      <c r="S70" s="979" t="s">
        <v>50</v>
      </c>
      <c r="T70" s="995">
        <v>474</v>
      </c>
      <c r="U70" s="135" t="s">
        <v>287</v>
      </c>
      <c r="V70" s="135" t="s">
        <v>287</v>
      </c>
      <c r="W70" s="135" t="s">
        <v>288</v>
      </c>
      <c r="X70" s="135"/>
      <c r="Y70" s="135"/>
      <c r="Z70" s="135"/>
      <c r="AA70" s="135"/>
      <c r="AB70" s="52">
        <v>60101031345</v>
      </c>
      <c r="AC70" s="47">
        <v>100000000</v>
      </c>
      <c r="AD70" s="47" t="s">
        <v>55</v>
      </c>
      <c r="AE70" s="67" t="s">
        <v>289</v>
      </c>
      <c r="AF70" s="67">
        <v>100000000</v>
      </c>
      <c r="AG70" s="47">
        <v>100000000</v>
      </c>
      <c r="AH70" s="39" t="s">
        <v>57</v>
      </c>
      <c r="AI70" s="39" t="s">
        <v>58</v>
      </c>
      <c r="AJ70" s="39" t="s">
        <v>290</v>
      </c>
      <c r="AK70" s="39" t="s">
        <v>60</v>
      </c>
      <c r="BT70" s="8"/>
      <c r="BU70" s="8"/>
      <c r="BV70" s="8"/>
    </row>
    <row r="71" spans="1:74" ht="34.5" customHeight="1" x14ac:dyDescent="0.25">
      <c r="B71" s="1001"/>
      <c r="C71" s="942"/>
      <c r="D71" s="1155"/>
      <c r="E71" s="1077"/>
      <c r="F71" s="1146"/>
      <c r="G71" s="1242"/>
      <c r="H71" s="1245"/>
      <c r="I71" s="1219"/>
      <c r="J71" s="1222"/>
      <c r="K71" s="1075"/>
      <c r="L71" s="942"/>
      <c r="M71" s="1077"/>
      <c r="N71" s="1077"/>
      <c r="O71" s="1077"/>
      <c r="P71" s="1077"/>
      <c r="Q71" s="1077"/>
      <c r="R71" s="1077"/>
      <c r="S71" s="1077"/>
      <c r="T71" s="1016"/>
      <c r="U71" s="135" t="s">
        <v>291</v>
      </c>
      <c r="V71" s="135" t="s">
        <v>291</v>
      </c>
      <c r="W71" s="63" t="s">
        <v>292</v>
      </c>
      <c r="X71" s="63" t="s">
        <v>292</v>
      </c>
      <c r="Y71" s="63"/>
      <c r="Z71" s="160">
        <v>42370</v>
      </c>
      <c r="AA71" s="160">
        <v>42735</v>
      </c>
      <c r="AB71" s="52" t="s">
        <v>293</v>
      </c>
      <c r="AC71" s="47">
        <v>6405958337</v>
      </c>
      <c r="AD71" s="47" t="s">
        <v>55</v>
      </c>
      <c r="AE71" s="87" t="s">
        <v>176</v>
      </c>
      <c r="AF71" s="67">
        <v>6405958337</v>
      </c>
      <c r="AG71" s="47">
        <v>6405958337</v>
      </c>
      <c r="AH71" s="49"/>
      <c r="AI71" s="49"/>
      <c r="AJ71" s="49"/>
      <c r="AK71" s="49"/>
      <c r="BT71" s="8"/>
      <c r="BU71" s="8"/>
      <c r="BV71" s="8"/>
    </row>
    <row r="72" spans="1:74" ht="34.5" customHeight="1" x14ac:dyDescent="0.25">
      <c r="B72" s="1001"/>
      <c r="C72" s="942"/>
      <c r="D72" s="1155"/>
      <c r="E72" s="1077"/>
      <c r="F72" s="1146"/>
      <c r="G72" s="1242"/>
      <c r="H72" s="1245"/>
      <c r="I72" s="1219"/>
      <c r="J72" s="1222"/>
      <c r="K72" s="1075"/>
      <c r="L72" s="942"/>
      <c r="M72" s="1077"/>
      <c r="N72" s="1077"/>
      <c r="O72" s="1077"/>
      <c r="P72" s="1077"/>
      <c r="Q72" s="1077"/>
      <c r="R72" s="1077"/>
      <c r="S72" s="1077"/>
      <c r="T72" s="1016"/>
      <c r="U72" s="135" t="s">
        <v>294</v>
      </c>
      <c r="V72" s="135" t="s">
        <v>294</v>
      </c>
      <c r="W72" s="135" t="s">
        <v>295</v>
      </c>
      <c r="X72" s="135" t="s">
        <v>295</v>
      </c>
      <c r="Y72" s="63"/>
      <c r="Z72" s="160">
        <v>42370</v>
      </c>
      <c r="AA72" s="160">
        <v>42735</v>
      </c>
      <c r="AB72" s="52" t="s">
        <v>296</v>
      </c>
      <c r="AC72" s="47">
        <v>407607342</v>
      </c>
      <c r="AD72" s="47" t="s">
        <v>55</v>
      </c>
      <c r="AE72" s="87" t="s">
        <v>176</v>
      </c>
      <c r="AF72" s="67">
        <v>407607342</v>
      </c>
      <c r="AG72" s="47">
        <v>407607342</v>
      </c>
      <c r="AH72" s="49"/>
      <c r="AI72" s="49"/>
      <c r="AJ72" s="49"/>
      <c r="AK72" s="49"/>
      <c r="BT72" s="8"/>
      <c r="BU72" s="8"/>
      <c r="BV72" s="8"/>
    </row>
    <row r="73" spans="1:74" ht="34.5" customHeight="1" x14ac:dyDescent="0.25">
      <c r="B73" s="1001"/>
      <c r="C73" s="942"/>
      <c r="D73" s="1155"/>
      <c r="E73" s="1077"/>
      <c r="F73" s="1146"/>
      <c r="G73" s="1242"/>
      <c r="H73" s="1245"/>
      <c r="I73" s="1219"/>
      <c r="J73" s="1222"/>
      <c r="K73" s="1075"/>
      <c r="L73" s="942"/>
      <c r="M73" s="1077"/>
      <c r="N73" s="1077"/>
      <c r="O73" s="1077"/>
      <c r="P73" s="1077"/>
      <c r="Q73" s="1077"/>
      <c r="R73" s="1077"/>
      <c r="S73" s="1077"/>
      <c r="T73" s="1016"/>
      <c r="U73" s="135" t="s">
        <v>297</v>
      </c>
      <c r="V73" s="135" t="s">
        <v>297</v>
      </c>
      <c r="W73" s="63" t="s">
        <v>298</v>
      </c>
      <c r="X73" s="63" t="s">
        <v>298</v>
      </c>
      <c r="Y73" s="63"/>
      <c r="Z73" s="160">
        <v>42370</v>
      </c>
      <c r="AA73" s="160">
        <v>42735</v>
      </c>
      <c r="AB73" s="52" t="s">
        <v>299</v>
      </c>
      <c r="AC73" s="47">
        <v>575445659</v>
      </c>
      <c r="AD73" s="47" t="s">
        <v>55</v>
      </c>
      <c r="AE73" s="87" t="s">
        <v>176</v>
      </c>
      <c r="AF73" s="67">
        <v>575445659</v>
      </c>
      <c r="AG73" s="47">
        <v>575445659</v>
      </c>
      <c r="AH73" s="49"/>
      <c r="AI73" s="49"/>
      <c r="AJ73" s="49"/>
      <c r="AK73" s="49"/>
      <c r="BT73" s="8"/>
      <c r="BU73" s="8"/>
      <c r="BV73" s="8"/>
    </row>
    <row r="74" spans="1:74" ht="34.5" customHeight="1" x14ac:dyDescent="0.25">
      <c r="B74" s="1001"/>
      <c r="C74" s="942"/>
      <c r="D74" s="1155"/>
      <c r="E74" s="1077"/>
      <c r="F74" s="1146"/>
      <c r="G74" s="1242"/>
      <c r="H74" s="1245"/>
      <c r="I74" s="1219"/>
      <c r="J74" s="1222"/>
      <c r="K74" s="1075"/>
      <c r="L74" s="942"/>
      <c r="M74" s="1077"/>
      <c r="N74" s="1077"/>
      <c r="O74" s="1077"/>
      <c r="P74" s="1077"/>
      <c r="Q74" s="1077"/>
      <c r="R74" s="1077"/>
      <c r="S74" s="1077"/>
      <c r="T74" s="1016"/>
      <c r="U74" s="135" t="s">
        <v>300</v>
      </c>
      <c r="V74" s="135" t="s">
        <v>300</v>
      </c>
      <c r="W74" s="63" t="s">
        <v>301</v>
      </c>
      <c r="X74" s="63" t="s">
        <v>301</v>
      </c>
      <c r="Y74" s="63"/>
      <c r="Z74" s="160">
        <v>42370</v>
      </c>
      <c r="AA74" s="160">
        <v>42735</v>
      </c>
      <c r="AB74" s="52" t="s">
        <v>302</v>
      </c>
      <c r="AC74" s="47">
        <v>49999330</v>
      </c>
      <c r="AD74" s="47" t="s">
        <v>55</v>
      </c>
      <c r="AE74" s="87" t="s">
        <v>176</v>
      </c>
      <c r="AF74" s="67">
        <v>49999330</v>
      </c>
      <c r="AG74" s="47">
        <v>49999330</v>
      </c>
      <c r="AH74" s="49"/>
      <c r="AI74" s="49"/>
      <c r="AJ74" s="49"/>
      <c r="AK74" s="49"/>
      <c r="BT74" s="8"/>
      <c r="BU74" s="8"/>
      <c r="BV74" s="8"/>
    </row>
    <row r="75" spans="1:74" ht="34.5" customHeight="1" x14ac:dyDescent="0.25">
      <c r="B75" s="1001"/>
      <c r="C75" s="942"/>
      <c r="D75" s="1155"/>
      <c r="E75" s="1077"/>
      <c r="F75" s="1146"/>
      <c r="G75" s="1242"/>
      <c r="H75" s="1245"/>
      <c r="I75" s="1219"/>
      <c r="J75" s="1222"/>
      <c r="K75" s="1075"/>
      <c r="L75" s="942"/>
      <c r="M75" s="1077"/>
      <c r="N75" s="1077"/>
      <c r="O75" s="1077"/>
      <c r="P75" s="1077"/>
      <c r="Q75" s="1077"/>
      <c r="R75" s="1077"/>
      <c r="S75" s="1077"/>
      <c r="T75" s="1016"/>
      <c r="U75" s="135" t="s">
        <v>303</v>
      </c>
      <c r="V75" s="135" t="s">
        <v>303</v>
      </c>
      <c r="W75" s="63" t="s">
        <v>304</v>
      </c>
      <c r="X75" s="63" t="s">
        <v>304</v>
      </c>
      <c r="Y75" s="63"/>
      <c r="Z75" s="160">
        <v>42370</v>
      </c>
      <c r="AA75" s="160">
        <v>42735</v>
      </c>
      <c r="AB75" s="52" t="s">
        <v>305</v>
      </c>
      <c r="AC75" s="47">
        <v>511284602</v>
      </c>
      <c r="AD75" s="47" t="s">
        <v>55</v>
      </c>
      <c r="AE75" s="87" t="s">
        <v>176</v>
      </c>
      <c r="AF75" s="67">
        <v>511284602</v>
      </c>
      <c r="AG75" s="47">
        <v>511284602</v>
      </c>
      <c r="AH75" s="49"/>
      <c r="AI75" s="49"/>
      <c r="AJ75" s="49"/>
      <c r="AK75" s="49"/>
      <c r="BT75" s="8"/>
      <c r="BU75" s="8"/>
      <c r="BV75" s="8"/>
    </row>
    <row r="76" spans="1:74" ht="34.5" customHeight="1" x14ac:dyDescent="0.25">
      <c r="B76" s="1001"/>
      <c r="C76" s="942"/>
      <c r="D76" s="1155"/>
      <c r="E76" s="1077"/>
      <c r="F76" s="1146"/>
      <c r="G76" s="1242"/>
      <c r="H76" s="1245"/>
      <c r="I76" s="1219"/>
      <c r="J76" s="1222"/>
      <c r="K76" s="1075"/>
      <c r="L76" s="942"/>
      <c r="M76" s="1077"/>
      <c r="N76" s="1077"/>
      <c r="O76" s="1077"/>
      <c r="P76" s="1077"/>
      <c r="Q76" s="1077"/>
      <c r="R76" s="1077"/>
      <c r="S76" s="1077"/>
      <c r="T76" s="1016"/>
      <c r="U76" s="135" t="s">
        <v>306</v>
      </c>
      <c r="V76" s="135" t="s">
        <v>306</v>
      </c>
      <c r="W76" s="135" t="s">
        <v>307</v>
      </c>
      <c r="X76" s="135" t="s">
        <v>307</v>
      </c>
      <c r="Y76" s="63"/>
      <c r="Z76" s="160">
        <v>42370</v>
      </c>
      <c r="AA76" s="160">
        <v>42735</v>
      </c>
      <c r="AB76" s="52" t="s">
        <v>308</v>
      </c>
      <c r="AC76" s="47">
        <v>29589289</v>
      </c>
      <c r="AD76" s="47" t="s">
        <v>55</v>
      </c>
      <c r="AE76" s="87" t="s">
        <v>176</v>
      </c>
      <c r="AF76" s="67">
        <v>29589289</v>
      </c>
      <c r="AG76" s="47">
        <v>29589289</v>
      </c>
      <c r="AH76" s="49"/>
      <c r="AI76" s="49"/>
      <c r="AJ76" s="49"/>
      <c r="AK76" s="49"/>
      <c r="BT76" s="8"/>
      <c r="BU76" s="8"/>
      <c r="BV76" s="8"/>
    </row>
    <row r="77" spans="1:74" ht="34.5" customHeight="1" x14ac:dyDescent="0.25">
      <c r="B77" s="1001"/>
      <c r="C77" s="942"/>
      <c r="D77" s="1155"/>
      <c r="E77" s="1077"/>
      <c r="F77" s="1146"/>
      <c r="G77" s="1242"/>
      <c r="H77" s="1245"/>
      <c r="I77" s="1219"/>
      <c r="J77" s="1222"/>
      <c r="K77" s="1075"/>
      <c r="L77" s="942"/>
      <c r="M77" s="1077"/>
      <c r="N77" s="1077"/>
      <c r="O77" s="1077"/>
      <c r="P77" s="1077"/>
      <c r="Q77" s="1077"/>
      <c r="R77" s="1077"/>
      <c r="S77" s="1077"/>
      <c r="T77" s="1016"/>
      <c r="U77" s="135" t="s">
        <v>309</v>
      </c>
      <c r="V77" s="135" t="s">
        <v>309</v>
      </c>
      <c r="W77" s="135" t="s">
        <v>310</v>
      </c>
      <c r="X77" s="135" t="s">
        <v>310</v>
      </c>
      <c r="Y77" s="63"/>
      <c r="Z77" s="160">
        <v>42370</v>
      </c>
      <c r="AA77" s="160">
        <v>42735</v>
      </c>
      <c r="AB77" s="52" t="s">
        <v>311</v>
      </c>
      <c r="AC77" s="47">
        <v>177535737</v>
      </c>
      <c r="AD77" s="47" t="s">
        <v>55</v>
      </c>
      <c r="AE77" s="87" t="s">
        <v>176</v>
      </c>
      <c r="AF77" s="67">
        <v>177535737</v>
      </c>
      <c r="AG77" s="47">
        <v>177535737</v>
      </c>
      <c r="AH77" s="49"/>
      <c r="AI77" s="49"/>
      <c r="AJ77" s="49"/>
      <c r="AK77" s="49"/>
      <c r="BT77" s="8"/>
      <c r="BU77" s="8"/>
      <c r="BV77" s="8"/>
    </row>
    <row r="78" spans="1:74" ht="34.5" customHeight="1" x14ac:dyDescent="0.25">
      <c r="B78" s="1001"/>
      <c r="C78" s="942"/>
      <c r="D78" s="1155"/>
      <c r="E78" s="1077"/>
      <c r="F78" s="1146"/>
      <c r="G78" s="1242"/>
      <c r="H78" s="1245"/>
      <c r="I78" s="1219"/>
      <c r="J78" s="1222"/>
      <c r="K78" s="1075"/>
      <c r="L78" s="942"/>
      <c r="M78" s="1077"/>
      <c r="N78" s="1077"/>
      <c r="O78" s="1077"/>
      <c r="P78" s="1077"/>
      <c r="Q78" s="1077"/>
      <c r="R78" s="1077"/>
      <c r="S78" s="1077"/>
      <c r="T78" s="1016"/>
      <c r="U78" s="135" t="s">
        <v>312</v>
      </c>
      <c r="V78" s="135" t="s">
        <v>312</v>
      </c>
      <c r="W78" s="135" t="s">
        <v>313</v>
      </c>
      <c r="X78" s="135" t="s">
        <v>313</v>
      </c>
      <c r="Y78" s="63"/>
      <c r="Z78" s="160">
        <v>42370</v>
      </c>
      <c r="AA78" s="160">
        <v>42735</v>
      </c>
      <c r="AB78" s="52" t="s">
        <v>314</v>
      </c>
      <c r="AC78" s="47">
        <v>29589289</v>
      </c>
      <c r="AD78" s="47" t="s">
        <v>55</v>
      </c>
      <c r="AE78" s="87" t="s">
        <v>176</v>
      </c>
      <c r="AF78" s="67">
        <v>29589289</v>
      </c>
      <c r="AG78" s="47">
        <v>29589289</v>
      </c>
      <c r="AH78" s="49"/>
      <c r="AI78" s="49"/>
      <c r="AJ78" s="49"/>
      <c r="AK78" s="49"/>
      <c r="BT78" s="8"/>
      <c r="BU78" s="8"/>
      <c r="BV78" s="8"/>
    </row>
    <row r="79" spans="1:74" ht="34.5" customHeight="1" x14ac:dyDescent="0.25">
      <c r="B79" s="1001"/>
      <c r="C79" s="942"/>
      <c r="D79" s="1155"/>
      <c r="E79" s="1077"/>
      <c r="F79" s="1146"/>
      <c r="G79" s="1242"/>
      <c r="H79" s="1245"/>
      <c r="I79" s="1219"/>
      <c r="J79" s="1222"/>
      <c r="K79" s="1075"/>
      <c r="L79" s="942"/>
      <c r="M79" s="1077"/>
      <c r="N79" s="1077"/>
      <c r="O79" s="1077"/>
      <c r="P79" s="1077"/>
      <c r="Q79" s="1077"/>
      <c r="R79" s="1077"/>
      <c r="S79" s="1077"/>
      <c r="T79" s="1016"/>
      <c r="U79" s="135" t="s">
        <v>315</v>
      </c>
      <c r="V79" s="135" t="s">
        <v>315</v>
      </c>
      <c r="W79" s="135" t="s">
        <v>316</v>
      </c>
      <c r="X79" s="135" t="s">
        <v>316</v>
      </c>
      <c r="Y79" s="63"/>
      <c r="Z79" s="160">
        <v>42370</v>
      </c>
      <c r="AA79" s="160">
        <v>42735</v>
      </c>
      <c r="AB79" s="52" t="s">
        <v>317</v>
      </c>
      <c r="AC79" s="47">
        <v>236714316</v>
      </c>
      <c r="AD79" s="47" t="s">
        <v>55</v>
      </c>
      <c r="AE79" s="87" t="s">
        <v>176</v>
      </c>
      <c r="AF79" s="67">
        <v>236714316</v>
      </c>
      <c r="AG79" s="47">
        <v>236714316</v>
      </c>
      <c r="AH79" s="49"/>
      <c r="AI79" s="49"/>
      <c r="AJ79" s="49"/>
      <c r="AK79" s="49"/>
      <c r="BT79" s="8"/>
      <c r="BU79" s="8"/>
      <c r="BV79" s="8"/>
    </row>
    <row r="80" spans="1:74" ht="34.5" customHeight="1" x14ac:dyDescent="0.25">
      <c r="B80" s="1001"/>
      <c r="C80" s="942"/>
      <c r="D80" s="1155"/>
      <c r="E80" s="1077"/>
      <c r="F80" s="1146"/>
      <c r="G80" s="1242"/>
      <c r="H80" s="1245"/>
      <c r="I80" s="1219"/>
      <c r="J80" s="1222"/>
      <c r="K80" s="1075"/>
      <c r="L80" s="942"/>
      <c r="M80" s="1077"/>
      <c r="N80" s="1077"/>
      <c r="O80" s="1077"/>
      <c r="P80" s="1077"/>
      <c r="Q80" s="1077"/>
      <c r="R80" s="1077"/>
      <c r="S80" s="1077"/>
      <c r="T80" s="1016"/>
      <c r="U80" s="135" t="s">
        <v>318</v>
      </c>
      <c r="V80" s="135" t="s">
        <v>318</v>
      </c>
      <c r="W80" s="135" t="s">
        <v>319</v>
      </c>
      <c r="X80" s="135" t="s">
        <v>319</v>
      </c>
      <c r="Y80" s="63"/>
      <c r="Z80" s="160">
        <v>42370</v>
      </c>
      <c r="AA80" s="160">
        <v>42735</v>
      </c>
      <c r="AB80" s="52" t="s">
        <v>320</v>
      </c>
      <c r="AC80" s="47">
        <v>59178579</v>
      </c>
      <c r="AD80" s="47" t="s">
        <v>55</v>
      </c>
      <c r="AE80" s="87" t="s">
        <v>176</v>
      </c>
      <c r="AF80" s="67">
        <v>59178579</v>
      </c>
      <c r="AG80" s="47">
        <v>59178579</v>
      </c>
      <c r="AH80" s="49"/>
      <c r="AI80" s="49"/>
      <c r="AJ80" s="49"/>
      <c r="AK80" s="49"/>
      <c r="BT80" s="8"/>
      <c r="BU80" s="8"/>
      <c r="BV80" s="8"/>
    </row>
    <row r="81" spans="2:74" ht="34.5" customHeight="1" x14ac:dyDescent="0.25">
      <c r="B81" s="1001"/>
      <c r="C81" s="942"/>
      <c r="D81" s="1155"/>
      <c r="E81" s="1077"/>
      <c r="F81" s="1146"/>
      <c r="G81" s="1242"/>
      <c r="H81" s="1245"/>
      <c r="I81" s="1219"/>
      <c r="J81" s="1222"/>
      <c r="K81" s="1075"/>
      <c r="L81" s="942"/>
      <c r="M81" s="1077"/>
      <c r="N81" s="1077"/>
      <c r="O81" s="1077"/>
      <c r="P81" s="1077"/>
      <c r="Q81" s="1077"/>
      <c r="R81" s="1077"/>
      <c r="S81" s="1077"/>
      <c r="T81" s="1016"/>
      <c r="U81" s="135" t="s">
        <v>321</v>
      </c>
      <c r="V81" s="135" t="s">
        <v>321</v>
      </c>
      <c r="W81" s="135" t="s">
        <v>322</v>
      </c>
      <c r="X81" s="135" t="s">
        <v>322</v>
      </c>
      <c r="Y81" s="63"/>
      <c r="Z81" s="160">
        <v>42370</v>
      </c>
      <c r="AA81" s="160">
        <v>42735</v>
      </c>
      <c r="AB81" s="52" t="s">
        <v>323</v>
      </c>
      <c r="AC81" s="47">
        <v>150000000</v>
      </c>
      <c r="AD81" s="47" t="s">
        <v>55</v>
      </c>
      <c r="AE81" s="87" t="s">
        <v>176</v>
      </c>
      <c r="AF81" s="67">
        <v>150000000</v>
      </c>
      <c r="AG81" s="47">
        <v>150000000</v>
      </c>
      <c r="AH81" s="49"/>
      <c r="AI81" s="49"/>
      <c r="AJ81" s="49"/>
      <c r="AK81" s="49"/>
      <c r="BT81" s="8"/>
      <c r="BU81" s="8"/>
      <c r="BV81" s="8"/>
    </row>
    <row r="82" spans="2:74" ht="34.5" customHeight="1" x14ac:dyDescent="0.25">
      <c r="B82" s="1001"/>
      <c r="C82" s="942"/>
      <c r="D82" s="1155"/>
      <c r="E82" s="1077"/>
      <c r="F82" s="1146"/>
      <c r="G82" s="1242"/>
      <c r="H82" s="1245"/>
      <c r="I82" s="1219"/>
      <c r="J82" s="1222"/>
      <c r="K82" s="1075"/>
      <c r="L82" s="942"/>
      <c r="M82" s="1077"/>
      <c r="N82" s="1077"/>
      <c r="O82" s="1077"/>
      <c r="P82" s="1077"/>
      <c r="Q82" s="1077"/>
      <c r="R82" s="1077"/>
      <c r="S82" s="1077"/>
      <c r="T82" s="1016"/>
      <c r="U82" s="135" t="s">
        <v>324</v>
      </c>
      <c r="V82" s="135" t="s">
        <v>324</v>
      </c>
      <c r="W82" s="135" t="s">
        <v>325</v>
      </c>
      <c r="X82" s="135" t="s">
        <v>325</v>
      </c>
      <c r="Y82" s="63"/>
      <c r="Z82" s="160">
        <v>42370</v>
      </c>
      <c r="AA82" s="160">
        <v>42735</v>
      </c>
      <c r="AB82" s="52" t="s">
        <v>326</v>
      </c>
      <c r="AC82" s="47">
        <v>100000000</v>
      </c>
      <c r="AD82" s="47" t="s">
        <v>55</v>
      </c>
      <c r="AE82" s="87" t="s">
        <v>176</v>
      </c>
      <c r="AF82" s="67">
        <v>100000000</v>
      </c>
      <c r="AG82" s="47">
        <v>100000000</v>
      </c>
      <c r="AH82" s="49"/>
      <c r="AI82" s="49"/>
      <c r="AJ82" s="49"/>
      <c r="AK82" s="49"/>
      <c r="BT82" s="8"/>
      <c r="BU82" s="8"/>
      <c r="BV82" s="8"/>
    </row>
    <row r="83" spans="2:74" ht="34.5" customHeight="1" x14ac:dyDescent="0.25">
      <c r="B83" s="1001"/>
      <c r="C83" s="942"/>
      <c r="D83" s="1155"/>
      <c r="E83" s="1077"/>
      <c r="F83" s="1146"/>
      <c r="G83" s="1242"/>
      <c r="H83" s="1245"/>
      <c r="I83" s="1219"/>
      <c r="J83" s="1222"/>
      <c r="K83" s="1075"/>
      <c r="L83" s="942"/>
      <c r="M83" s="1077"/>
      <c r="N83" s="1077"/>
      <c r="O83" s="1077"/>
      <c r="P83" s="1077"/>
      <c r="Q83" s="1077"/>
      <c r="R83" s="1077"/>
      <c r="S83" s="1077"/>
      <c r="T83" s="1016"/>
      <c r="U83" s="135" t="s">
        <v>327</v>
      </c>
      <c r="V83" s="135" t="s">
        <v>327</v>
      </c>
      <c r="W83" s="135" t="s">
        <v>328</v>
      </c>
      <c r="X83" s="135" t="s">
        <v>328</v>
      </c>
      <c r="Y83" s="63"/>
      <c r="Z83" s="160">
        <v>42370</v>
      </c>
      <c r="AA83" s="160">
        <v>42735</v>
      </c>
      <c r="AB83" s="52" t="s">
        <v>329</v>
      </c>
      <c r="AC83" s="47">
        <v>30000000</v>
      </c>
      <c r="AD83" s="47" t="s">
        <v>55</v>
      </c>
      <c r="AE83" s="87" t="s">
        <v>176</v>
      </c>
      <c r="AF83" s="67">
        <v>30000000</v>
      </c>
      <c r="AG83" s="47">
        <v>30000000</v>
      </c>
      <c r="AH83" s="49"/>
      <c r="AI83" s="49"/>
      <c r="AJ83" s="49"/>
      <c r="AK83" s="49"/>
      <c r="BT83" s="8"/>
      <c r="BU83" s="8"/>
      <c r="BV83" s="8"/>
    </row>
    <row r="84" spans="2:74" ht="34.5" customHeight="1" x14ac:dyDescent="0.25">
      <c r="B84" s="1001"/>
      <c r="C84" s="942"/>
      <c r="D84" s="1155"/>
      <c r="E84" s="1077"/>
      <c r="F84" s="1146"/>
      <c r="G84" s="1242"/>
      <c r="H84" s="1245"/>
      <c r="I84" s="1219"/>
      <c r="J84" s="1222"/>
      <c r="K84" s="1075"/>
      <c r="L84" s="942"/>
      <c r="M84" s="1077"/>
      <c r="N84" s="1077"/>
      <c r="O84" s="1077"/>
      <c r="P84" s="1077"/>
      <c r="Q84" s="1077"/>
      <c r="R84" s="1077"/>
      <c r="S84" s="1077"/>
      <c r="T84" s="1016"/>
      <c r="U84" s="135" t="s">
        <v>330</v>
      </c>
      <c r="V84" s="135" t="s">
        <v>330</v>
      </c>
      <c r="W84" s="135" t="s">
        <v>331</v>
      </c>
      <c r="X84" s="135" t="s">
        <v>331</v>
      </c>
      <c r="Y84" s="63"/>
      <c r="Z84" s="160">
        <v>42370</v>
      </c>
      <c r="AA84" s="160">
        <v>42735</v>
      </c>
      <c r="AB84" s="52" t="s">
        <v>332</v>
      </c>
      <c r="AC84" s="47">
        <v>50000000</v>
      </c>
      <c r="AD84" s="47" t="s">
        <v>55</v>
      </c>
      <c r="AE84" s="87" t="s">
        <v>176</v>
      </c>
      <c r="AF84" s="67">
        <v>50000000</v>
      </c>
      <c r="AG84" s="47">
        <v>50000000</v>
      </c>
      <c r="AH84" s="49"/>
      <c r="AI84" s="49"/>
      <c r="AJ84" s="49"/>
      <c r="AK84" s="49"/>
      <c r="BT84" s="8"/>
      <c r="BU84" s="8"/>
      <c r="BV84" s="8"/>
    </row>
    <row r="85" spans="2:74" ht="34.5" customHeight="1" x14ac:dyDescent="0.25">
      <c r="B85" s="1001"/>
      <c r="C85" s="942"/>
      <c r="D85" s="1155"/>
      <c r="E85" s="1077"/>
      <c r="F85" s="1146"/>
      <c r="G85" s="1242"/>
      <c r="H85" s="1245"/>
      <c r="I85" s="1219"/>
      <c r="J85" s="1222"/>
      <c r="K85" s="1075"/>
      <c r="L85" s="942"/>
      <c r="M85" s="1077"/>
      <c r="N85" s="1077"/>
      <c r="O85" s="1077"/>
      <c r="P85" s="1077"/>
      <c r="Q85" s="1077"/>
      <c r="R85" s="1077"/>
      <c r="S85" s="1077"/>
      <c r="T85" s="1016"/>
      <c r="U85" s="161" t="s">
        <v>333</v>
      </c>
      <c r="V85" s="135" t="s">
        <v>333</v>
      </c>
      <c r="W85" s="135" t="s">
        <v>334</v>
      </c>
      <c r="X85" s="162" t="s">
        <v>335</v>
      </c>
      <c r="Y85" s="63"/>
      <c r="Z85" s="160"/>
      <c r="AA85" s="160"/>
      <c r="AB85" s="52" t="s">
        <v>336</v>
      </c>
      <c r="AC85" s="47">
        <v>70000000</v>
      </c>
      <c r="AD85" s="47" t="s">
        <v>55</v>
      </c>
      <c r="AE85" s="87" t="s">
        <v>176</v>
      </c>
      <c r="AF85" s="67">
        <v>250000000</v>
      </c>
      <c r="AG85" s="47">
        <v>250000000</v>
      </c>
      <c r="AH85" s="49"/>
      <c r="AI85" s="49"/>
      <c r="AJ85" s="49"/>
      <c r="AK85" s="49"/>
      <c r="BT85" s="8"/>
      <c r="BU85" s="8"/>
      <c r="BV85" s="8"/>
    </row>
    <row r="86" spans="2:74" ht="34.5" customHeight="1" x14ac:dyDescent="0.25">
      <c r="B86" s="1001"/>
      <c r="C86" s="942"/>
      <c r="D86" s="1155"/>
      <c r="E86" s="1077"/>
      <c r="F86" s="1146"/>
      <c r="G86" s="1242"/>
      <c r="H86" s="1245"/>
      <c r="I86" s="1219"/>
      <c r="J86" s="1222"/>
      <c r="K86" s="1075"/>
      <c r="L86" s="942"/>
      <c r="M86" s="1077"/>
      <c r="N86" s="1077"/>
      <c r="O86" s="1077"/>
      <c r="P86" s="1077"/>
      <c r="Q86" s="1077"/>
      <c r="R86" s="1077"/>
      <c r="S86" s="1077"/>
      <c r="T86" s="1016"/>
      <c r="U86" s="135" t="s">
        <v>337</v>
      </c>
      <c r="V86" s="135" t="s">
        <v>337</v>
      </c>
      <c r="W86" s="135" t="s">
        <v>338</v>
      </c>
      <c r="X86" s="135" t="s">
        <v>339</v>
      </c>
      <c r="Y86" s="63"/>
      <c r="Z86" s="160">
        <v>42370</v>
      </c>
      <c r="AA86" s="160">
        <v>42735</v>
      </c>
      <c r="AB86" s="61" t="s">
        <v>340</v>
      </c>
      <c r="AC86" s="62">
        <v>200000000</v>
      </c>
      <c r="AD86" s="62" t="s">
        <v>55</v>
      </c>
      <c r="AE86" s="87" t="s">
        <v>176</v>
      </c>
      <c r="AF86" s="87">
        <v>200000000</v>
      </c>
      <c r="AG86" s="62">
        <v>200000000</v>
      </c>
      <c r="AH86" s="49"/>
      <c r="AI86" s="49"/>
      <c r="AJ86" s="49"/>
      <c r="AK86" s="49"/>
      <c r="BT86" s="8"/>
      <c r="BU86" s="8"/>
      <c r="BV86" s="8"/>
    </row>
    <row r="87" spans="2:74" ht="34.5" customHeight="1" x14ac:dyDescent="0.25">
      <c r="B87" s="1001"/>
      <c r="C87" s="942"/>
      <c r="D87" s="1155"/>
      <c r="E87" s="1077"/>
      <c r="F87" s="1146"/>
      <c r="G87" s="1242"/>
      <c r="H87" s="1245"/>
      <c r="I87" s="1219"/>
      <c r="J87" s="1222"/>
      <c r="K87" s="1075"/>
      <c r="L87" s="942"/>
      <c r="M87" s="1077"/>
      <c r="N87" s="1077"/>
      <c r="O87" s="1077"/>
      <c r="P87" s="1077"/>
      <c r="Q87" s="1077"/>
      <c r="R87" s="1077"/>
      <c r="S87" s="1077"/>
      <c r="T87" s="1016"/>
      <c r="U87" s="1230" t="s">
        <v>341</v>
      </c>
      <c r="V87" s="995" t="s">
        <v>341</v>
      </c>
      <c r="W87" s="995" t="s">
        <v>341</v>
      </c>
      <c r="X87" s="135" t="s">
        <v>342</v>
      </c>
      <c r="Y87" s="995" t="s">
        <v>343</v>
      </c>
      <c r="Z87" s="1232">
        <v>42541</v>
      </c>
      <c r="AA87" s="1232">
        <v>42694</v>
      </c>
      <c r="AB87" s="1233" t="s">
        <v>344</v>
      </c>
      <c r="AC87" s="1229">
        <v>1489541311.04</v>
      </c>
      <c r="AD87" s="1229" t="s">
        <v>55</v>
      </c>
      <c r="AE87" s="1192" t="s">
        <v>176</v>
      </c>
      <c r="AF87" s="1192">
        <v>1707023376</v>
      </c>
      <c r="AG87" s="1229">
        <v>1707023376</v>
      </c>
      <c r="AH87" s="49"/>
      <c r="AI87" s="49"/>
      <c r="AJ87" s="49"/>
      <c r="AK87" s="49"/>
      <c r="BT87" s="8"/>
      <c r="BU87" s="8"/>
      <c r="BV87" s="8"/>
    </row>
    <row r="88" spans="2:74" ht="34.5" customHeight="1" x14ac:dyDescent="0.25">
      <c r="B88" s="1001"/>
      <c r="C88" s="942"/>
      <c r="D88" s="1155"/>
      <c r="E88" s="1077"/>
      <c r="F88" s="1146"/>
      <c r="G88" s="1242"/>
      <c r="H88" s="1245"/>
      <c r="I88" s="1219"/>
      <c r="J88" s="1222"/>
      <c r="K88" s="1075"/>
      <c r="L88" s="942"/>
      <c r="M88" s="1077"/>
      <c r="N88" s="1077"/>
      <c r="O88" s="1077"/>
      <c r="P88" s="1077"/>
      <c r="Q88" s="1077"/>
      <c r="R88" s="1077"/>
      <c r="S88" s="1077"/>
      <c r="T88" s="1016"/>
      <c r="U88" s="1234"/>
      <c r="V88" s="1016"/>
      <c r="W88" s="1016"/>
      <c r="X88" s="135" t="s">
        <v>345</v>
      </c>
      <c r="Y88" s="1016"/>
      <c r="Z88" s="1232"/>
      <c r="AA88" s="1232"/>
      <c r="AB88" s="1233"/>
      <c r="AC88" s="1229"/>
      <c r="AD88" s="1229"/>
      <c r="AE88" s="1192"/>
      <c r="AF88" s="1192"/>
      <c r="AG88" s="1229"/>
      <c r="AH88" s="49"/>
      <c r="AI88" s="49"/>
      <c r="AJ88" s="49"/>
      <c r="AK88" s="49"/>
      <c r="BT88" s="8"/>
      <c r="BU88" s="8"/>
      <c r="BV88" s="8"/>
    </row>
    <row r="89" spans="2:74" ht="34.5" customHeight="1" x14ac:dyDescent="0.25">
      <c r="B89" s="1001"/>
      <c r="C89" s="942"/>
      <c r="D89" s="1155"/>
      <c r="E89" s="1077"/>
      <c r="F89" s="1146"/>
      <c r="G89" s="1242"/>
      <c r="H89" s="1245"/>
      <c r="I89" s="1219"/>
      <c r="J89" s="1222"/>
      <c r="K89" s="1075"/>
      <c r="L89" s="942"/>
      <c r="M89" s="1077"/>
      <c r="N89" s="1077"/>
      <c r="O89" s="1077"/>
      <c r="P89" s="1077"/>
      <c r="Q89" s="1077"/>
      <c r="R89" s="1077"/>
      <c r="S89" s="1077"/>
      <c r="T89" s="1016"/>
      <c r="U89" s="1234"/>
      <c r="V89" s="1016"/>
      <c r="W89" s="1016"/>
      <c r="X89" s="135" t="s">
        <v>346</v>
      </c>
      <c r="Y89" s="996"/>
      <c r="Z89" s="1232"/>
      <c r="AA89" s="1232"/>
      <c r="AB89" s="1233"/>
      <c r="AC89" s="1229"/>
      <c r="AD89" s="1229"/>
      <c r="AE89" s="1192"/>
      <c r="AF89" s="1192"/>
      <c r="AG89" s="1229"/>
      <c r="AH89" s="49"/>
      <c r="AI89" s="49"/>
      <c r="AJ89" s="49"/>
      <c r="AK89" s="49"/>
      <c r="BT89" s="8"/>
      <c r="BU89" s="8"/>
      <c r="BV89" s="8"/>
    </row>
    <row r="90" spans="2:74" ht="34.5" customHeight="1" x14ac:dyDescent="0.25">
      <c r="B90" s="1001"/>
      <c r="C90" s="942"/>
      <c r="D90" s="1155"/>
      <c r="E90" s="1077"/>
      <c r="F90" s="1146"/>
      <c r="G90" s="1242"/>
      <c r="H90" s="1245"/>
      <c r="I90" s="1219"/>
      <c r="J90" s="1222"/>
      <c r="K90" s="1075"/>
      <c r="L90" s="942"/>
      <c r="M90" s="1077"/>
      <c r="N90" s="1077"/>
      <c r="O90" s="1077"/>
      <c r="P90" s="1077"/>
      <c r="Q90" s="1077"/>
      <c r="R90" s="1077"/>
      <c r="S90" s="1077"/>
      <c r="T90" s="1016"/>
      <c r="U90" s="1230" t="s">
        <v>347</v>
      </c>
      <c r="V90" s="995" t="s">
        <v>347</v>
      </c>
      <c r="W90" s="995" t="s">
        <v>347</v>
      </c>
      <c r="X90" s="135" t="s">
        <v>348</v>
      </c>
      <c r="Y90" s="995" t="s">
        <v>349</v>
      </c>
      <c r="Z90" s="1111">
        <v>42514</v>
      </c>
      <c r="AA90" s="1111">
        <v>42698</v>
      </c>
      <c r="AB90" s="1113" t="s">
        <v>350</v>
      </c>
      <c r="AC90" s="1099">
        <v>1745876055.4100001</v>
      </c>
      <c r="AD90" s="1099" t="s">
        <v>55</v>
      </c>
      <c r="AE90" s="1026" t="s">
        <v>176</v>
      </c>
      <c r="AF90" s="1026">
        <v>2071020666</v>
      </c>
      <c r="AG90" s="1099">
        <v>2071020666</v>
      </c>
      <c r="AH90" s="49"/>
      <c r="AI90" s="49"/>
      <c r="AJ90" s="49"/>
      <c r="AK90" s="49"/>
      <c r="BT90" s="8"/>
      <c r="BU90" s="8"/>
      <c r="BV90" s="8"/>
    </row>
    <row r="91" spans="2:74" ht="34.5" customHeight="1" x14ac:dyDescent="0.25">
      <c r="B91" s="1001"/>
      <c r="C91" s="942"/>
      <c r="D91" s="1155"/>
      <c r="E91" s="1077"/>
      <c r="F91" s="1146"/>
      <c r="G91" s="1242"/>
      <c r="H91" s="1245"/>
      <c r="I91" s="1219"/>
      <c r="J91" s="1222"/>
      <c r="K91" s="1075"/>
      <c r="L91" s="942"/>
      <c r="M91" s="1077"/>
      <c r="N91" s="1077"/>
      <c r="O91" s="1077"/>
      <c r="P91" s="1077"/>
      <c r="Q91" s="1077"/>
      <c r="R91" s="1077"/>
      <c r="S91" s="1077"/>
      <c r="T91" s="1016"/>
      <c r="U91" s="1231"/>
      <c r="V91" s="996"/>
      <c r="W91" s="996"/>
      <c r="X91" s="135" t="s">
        <v>351</v>
      </c>
      <c r="Y91" s="996"/>
      <c r="Z91" s="1182"/>
      <c r="AA91" s="1182"/>
      <c r="AB91" s="1181"/>
      <c r="AC91" s="1203"/>
      <c r="AD91" s="1203"/>
      <c r="AE91" s="1027"/>
      <c r="AF91" s="1027"/>
      <c r="AG91" s="1203"/>
      <c r="AH91" s="49"/>
      <c r="AI91" s="49"/>
      <c r="AJ91" s="49"/>
      <c r="AK91" s="49"/>
      <c r="BT91" s="8"/>
      <c r="BU91" s="8"/>
      <c r="BV91" s="8"/>
    </row>
    <row r="92" spans="2:74" ht="34.5" customHeight="1" x14ac:dyDescent="0.25">
      <c r="B92" s="1001"/>
      <c r="C92" s="942"/>
      <c r="D92" s="1155"/>
      <c r="E92" s="1077"/>
      <c r="F92" s="1146"/>
      <c r="G92" s="1242"/>
      <c r="H92" s="1245"/>
      <c r="I92" s="1219"/>
      <c r="J92" s="1222"/>
      <c r="K92" s="1075"/>
      <c r="L92" s="942"/>
      <c r="M92" s="1077"/>
      <c r="N92" s="1077"/>
      <c r="O92" s="1077"/>
      <c r="P92" s="1077"/>
      <c r="Q92" s="1077"/>
      <c r="R92" s="1077"/>
      <c r="S92" s="1077"/>
      <c r="T92" s="1016"/>
      <c r="U92" s="135" t="s">
        <v>352</v>
      </c>
      <c r="V92" s="135" t="s">
        <v>352</v>
      </c>
      <c r="W92" s="135" t="s">
        <v>353</v>
      </c>
      <c r="X92" s="63" t="s">
        <v>354</v>
      </c>
      <c r="Y92" s="63" t="s">
        <v>355</v>
      </c>
      <c r="Z92" s="160">
        <v>42370</v>
      </c>
      <c r="AA92" s="160">
        <v>42735</v>
      </c>
      <c r="AB92" s="52" t="s">
        <v>356</v>
      </c>
      <c r="AC92" s="47">
        <v>83082536006</v>
      </c>
      <c r="AD92" s="47" t="s">
        <v>55</v>
      </c>
      <c r="AE92" s="87" t="s">
        <v>176</v>
      </c>
      <c r="AF92" s="67">
        <v>83082536006</v>
      </c>
      <c r="AG92" s="47">
        <v>83082536006</v>
      </c>
      <c r="AH92" s="49"/>
      <c r="AI92" s="49"/>
      <c r="AJ92" s="49"/>
      <c r="AK92" s="49"/>
      <c r="BT92" s="8"/>
      <c r="BU92" s="8"/>
      <c r="BV92" s="8"/>
    </row>
    <row r="93" spans="2:74" ht="34.5" customHeight="1" x14ac:dyDescent="0.25">
      <c r="B93" s="1001"/>
      <c r="C93" s="942"/>
      <c r="D93" s="1155"/>
      <c r="E93" s="1077"/>
      <c r="F93" s="1146"/>
      <c r="G93" s="1242"/>
      <c r="H93" s="1245"/>
      <c r="I93" s="1219"/>
      <c r="J93" s="1222"/>
      <c r="K93" s="1075"/>
      <c r="L93" s="942"/>
      <c r="M93" s="1077"/>
      <c r="N93" s="1077"/>
      <c r="O93" s="1077"/>
      <c r="P93" s="1077"/>
      <c r="Q93" s="1077"/>
      <c r="R93" s="1077"/>
      <c r="S93" s="1077"/>
      <c r="T93" s="1016"/>
      <c r="U93" s="135" t="s">
        <v>357</v>
      </c>
      <c r="V93" s="135" t="s">
        <v>357</v>
      </c>
      <c r="W93" s="135" t="s">
        <v>358</v>
      </c>
      <c r="X93" s="63" t="s">
        <v>354</v>
      </c>
      <c r="Y93" s="63" t="s">
        <v>355</v>
      </c>
      <c r="Z93" s="160">
        <v>42370</v>
      </c>
      <c r="AA93" s="160">
        <v>42735</v>
      </c>
      <c r="AB93" s="52" t="s">
        <v>359</v>
      </c>
      <c r="AC93" s="47">
        <v>5847405224</v>
      </c>
      <c r="AD93" s="47" t="s">
        <v>55</v>
      </c>
      <c r="AE93" s="87" t="s">
        <v>360</v>
      </c>
      <c r="AF93" s="67">
        <v>5847405224</v>
      </c>
      <c r="AG93" s="47">
        <v>5847405224</v>
      </c>
      <c r="AH93" s="49"/>
      <c r="AI93" s="49"/>
      <c r="AJ93" s="49"/>
      <c r="AK93" s="49"/>
      <c r="BT93" s="8"/>
      <c r="BU93" s="8"/>
      <c r="BV93" s="8"/>
    </row>
    <row r="94" spans="2:74" ht="34.5" customHeight="1" x14ac:dyDescent="0.25">
      <c r="B94" s="1001"/>
      <c r="C94" s="942"/>
      <c r="D94" s="1155"/>
      <c r="E94" s="1077"/>
      <c r="F94" s="1146"/>
      <c r="G94" s="1242"/>
      <c r="H94" s="1245"/>
      <c r="I94" s="1219"/>
      <c r="J94" s="1222"/>
      <c r="K94" s="1075"/>
      <c r="L94" s="942"/>
      <c r="M94" s="1077"/>
      <c r="N94" s="1077"/>
      <c r="O94" s="1077"/>
      <c r="P94" s="1077"/>
      <c r="Q94" s="1077"/>
      <c r="R94" s="1077"/>
      <c r="S94" s="1077"/>
      <c r="T94" s="1016"/>
      <c r="U94" s="135" t="s">
        <v>361</v>
      </c>
      <c r="V94" s="135" t="s">
        <v>361</v>
      </c>
      <c r="W94" s="135" t="s">
        <v>362</v>
      </c>
      <c r="X94" s="63" t="s">
        <v>362</v>
      </c>
      <c r="Y94" s="63" t="s">
        <v>363</v>
      </c>
      <c r="Z94" s="160">
        <v>42370</v>
      </c>
      <c r="AA94" s="160">
        <v>42735</v>
      </c>
      <c r="AB94" s="52" t="s">
        <v>364</v>
      </c>
      <c r="AC94" s="47">
        <v>411152581</v>
      </c>
      <c r="AD94" s="47" t="s">
        <v>55</v>
      </c>
      <c r="AE94" s="87" t="s">
        <v>176</v>
      </c>
      <c r="AF94" s="67">
        <v>411152581</v>
      </c>
      <c r="AG94" s="47">
        <v>411152581</v>
      </c>
      <c r="AH94" s="49"/>
      <c r="AI94" s="49"/>
      <c r="AJ94" s="49"/>
      <c r="AK94" s="49"/>
      <c r="BT94" s="8"/>
      <c r="BU94" s="8"/>
      <c r="BV94" s="8"/>
    </row>
    <row r="95" spans="2:74" ht="34.5" customHeight="1" x14ac:dyDescent="0.25">
      <c r="B95" s="1001"/>
      <c r="C95" s="942"/>
      <c r="D95" s="1155"/>
      <c r="E95" s="1077"/>
      <c r="F95" s="1146"/>
      <c r="G95" s="1242"/>
      <c r="H95" s="1245"/>
      <c r="I95" s="1219"/>
      <c r="J95" s="1222"/>
      <c r="K95" s="1075"/>
      <c r="L95" s="942"/>
      <c r="M95" s="1077"/>
      <c r="N95" s="1077"/>
      <c r="O95" s="1077"/>
      <c r="P95" s="1077"/>
      <c r="Q95" s="1077"/>
      <c r="R95" s="1077"/>
      <c r="S95" s="1077"/>
      <c r="T95" s="1016"/>
      <c r="U95" s="135" t="s">
        <v>365</v>
      </c>
      <c r="V95" s="135" t="s">
        <v>365</v>
      </c>
      <c r="W95" s="135" t="s">
        <v>366</v>
      </c>
      <c r="X95" s="63" t="s">
        <v>367</v>
      </c>
      <c r="Y95" s="63" t="s">
        <v>368</v>
      </c>
      <c r="Z95" s="160">
        <v>42370</v>
      </c>
      <c r="AA95" s="160">
        <v>42735</v>
      </c>
      <c r="AB95" s="52" t="s">
        <v>369</v>
      </c>
      <c r="AC95" s="47">
        <v>2466915485</v>
      </c>
      <c r="AD95" s="47" t="s">
        <v>55</v>
      </c>
      <c r="AE95" s="87" t="s">
        <v>176</v>
      </c>
      <c r="AF95" s="67">
        <v>2466915485</v>
      </c>
      <c r="AG95" s="47">
        <v>2466915485</v>
      </c>
      <c r="AH95" s="49"/>
      <c r="AI95" s="49"/>
      <c r="AJ95" s="49"/>
      <c r="AK95" s="49"/>
      <c r="BT95" s="8"/>
      <c r="BU95" s="8"/>
      <c r="BV95" s="8"/>
    </row>
    <row r="96" spans="2:74" ht="34.5" customHeight="1" x14ac:dyDescent="0.25">
      <c r="B96" s="1001"/>
      <c r="C96" s="942"/>
      <c r="D96" s="1155"/>
      <c r="E96" s="1077"/>
      <c r="F96" s="1146"/>
      <c r="G96" s="1242"/>
      <c r="H96" s="1245"/>
      <c r="I96" s="1219"/>
      <c r="J96" s="1222"/>
      <c r="K96" s="1075"/>
      <c r="L96" s="942"/>
      <c r="M96" s="1077"/>
      <c r="N96" s="1077"/>
      <c r="O96" s="1077"/>
      <c r="P96" s="1077"/>
      <c r="Q96" s="1077"/>
      <c r="R96" s="1077"/>
      <c r="S96" s="1077"/>
      <c r="T96" s="1016"/>
      <c r="U96" s="135" t="s">
        <v>370</v>
      </c>
      <c r="V96" s="135" t="s">
        <v>370</v>
      </c>
      <c r="W96" s="135" t="s">
        <v>371</v>
      </c>
      <c r="X96" s="63" t="s">
        <v>372</v>
      </c>
      <c r="Y96" s="63" t="s">
        <v>373</v>
      </c>
      <c r="Z96" s="160">
        <v>42370</v>
      </c>
      <c r="AA96" s="160">
        <v>42735</v>
      </c>
      <c r="AB96" s="52" t="s">
        <v>374</v>
      </c>
      <c r="AC96" s="47">
        <v>411152581</v>
      </c>
      <c r="AD96" s="47" t="s">
        <v>55</v>
      </c>
      <c r="AE96" s="87" t="s">
        <v>176</v>
      </c>
      <c r="AF96" s="67">
        <v>411152581</v>
      </c>
      <c r="AG96" s="47">
        <v>411152581</v>
      </c>
      <c r="AH96" s="49"/>
      <c r="AI96" s="49"/>
      <c r="AJ96" s="49"/>
      <c r="AK96" s="49"/>
      <c r="BT96" s="8"/>
      <c r="BU96" s="8"/>
      <c r="BV96" s="8"/>
    </row>
    <row r="97" spans="2:74" ht="34.5" customHeight="1" x14ac:dyDescent="0.25">
      <c r="B97" s="1001"/>
      <c r="C97" s="942"/>
      <c r="D97" s="1155"/>
      <c r="E97" s="1077"/>
      <c r="F97" s="1146"/>
      <c r="G97" s="1242"/>
      <c r="H97" s="1245"/>
      <c r="I97" s="1219"/>
      <c r="J97" s="1222"/>
      <c r="K97" s="1075"/>
      <c r="L97" s="942"/>
      <c r="M97" s="1077"/>
      <c r="N97" s="1077"/>
      <c r="O97" s="1077"/>
      <c r="P97" s="1077"/>
      <c r="Q97" s="1077"/>
      <c r="R97" s="1077"/>
      <c r="S97" s="1077"/>
      <c r="T97" s="1016"/>
      <c r="U97" s="135" t="s">
        <v>375</v>
      </c>
      <c r="V97" s="135" t="s">
        <v>375</v>
      </c>
      <c r="W97" s="135" t="s">
        <v>376</v>
      </c>
      <c r="X97" s="63" t="s">
        <v>377</v>
      </c>
      <c r="Y97" s="63" t="s">
        <v>378</v>
      </c>
      <c r="Z97" s="160">
        <v>42370</v>
      </c>
      <c r="AA97" s="160">
        <v>42735</v>
      </c>
      <c r="AB97" s="52" t="s">
        <v>379</v>
      </c>
      <c r="AC97" s="47">
        <v>3289220646</v>
      </c>
      <c r="AD97" s="47" t="s">
        <v>55</v>
      </c>
      <c r="AE97" s="87" t="s">
        <v>176</v>
      </c>
      <c r="AF97" s="67">
        <v>3289220646</v>
      </c>
      <c r="AG97" s="47">
        <v>3289220646</v>
      </c>
      <c r="AH97" s="49"/>
      <c r="AI97" s="49"/>
      <c r="AJ97" s="49"/>
      <c r="AK97" s="49"/>
      <c r="BT97" s="8"/>
      <c r="BU97" s="8"/>
      <c r="BV97" s="8"/>
    </row>
    <row r="98" spans="2:74" ht="34.5" customHeight="1" x14ac:dyDescent="0.25">
      <c r="B98" s="1001"/>
      <c r="C98" s="942"/>
      <c r="D98" s="1155"/>
      <c r="E98" s="1077"/>
      <c r="F98" s="1146"/>
      <c r="G98" s="1242"/>
      <c r="H98" s="1245"/>
      <c r="I98" s="1219"/>
      <c r="J98" s="1222"/>
      <c r="K98" s="1075"/>
      <c r="L98" s="942"/>
      <c r="M98" s="1077"/>
      <c r="N98" s="1077"/>
      <c r="O98" s="1077"/>
      <c r="P98" s="1077"/>
      <c r="Q98" s="1077"/>
      <c r="R98" s="1077"/>
      <c r="S98" s="1077"/>
      <c r="T98" s="1016"/>
      <c r="U98" s="135" t="s">
        <v>380</v>
      </c>
      <c r="V98" s="135" t="s">
        <v>380</v>
      </c>
      <c r="W98" s="135" t="s">
        <v>380</v>
      </c>
      <c r="X98" s="63" t="s">
        <v>381</v>
      </c>
      <c r="Y98" s="63" t="s">
        <v>382</v>
      </c>
      <c r="Z98" s="160">
        <v>42370</v>
      </c>
      <c r="AA98" s="160">
        <v>42735</v>
      </c>
      <c r="AB98" s="52" t="s">
        <v>383</v>
      </c>
      <c r="AC98" s="47">
        <v>822305162</v>
      </c>
      <c r="AD98" s="47" t="s">
        <v>55</v>
      </c>
      <c r="AE98" s="87" t="s">
        <v>176</v>
      </c>
      <c r="AF98" s="67">
        <v>822305162</v>
      </c>
      <c r="AG98" s="47">
        <v>822305162</v>
      </c>
      <c r="AH98" s="49"/>
      <c r="AI98" s="49"/>
      <c r="AJ98" s="49"/>
      <c r="AK98" s="49"/>
      <c r="BT98" s="8"/>
      <c r="BU98" s="8"/>
      <c r="BV98" s="8"/>
    </row>
    <row r="99" spans="2:74" ht="34.5" customHeight="1" x14ac:dyDescent="0.25">
      <c r="B99" s="1001"/>
      <c r="C99" s="942"/>
      <c r="D99" s="1155"/>
      <c r="E99" s="1077"/>
      <c r="F99" s="1146"/>
      <c r="G99" s="1242"/>
      <c r="H99" s="1245"/>
      <c r="I99" s="1219"/>
      <c r="J99" s="1222"/>
      <c r="K99" s="1075"/>
      <c r="L99" s="942"/>
      <c r="M99" s="1077"/>
      <c r="N99" s="1077"/>
      <c r="O99" s="1077"/>
      <c r="P99" s="1077"/>
      <c r="Q99" s="1077"/>
      <c r="R99" s="1077"/>
      <c r="S99" s="1077"/>
      <c r="T99" s="1016"/>
      <c r="U99" s="135" t="s">
        <v>384</v>
      </c>
      <c r="V99" s="135" t="s">
        <v>384</v>
      </c>
      <c r="W99" s="135" t="s">
        <v>384</v>
      </c>
      <c r="X99" s="63" t="s">
        <v>385</v>
      </c>
      <c r="Y99" s="63" t="s">
        <v>386</v>
      </c>
      <c r="Z99" s="160">
        <v>42370</v>
      </c>
      <c r="AA99" s="160">
        <v>42735</v>
      </c>
      <c r="AB99" s="52" t="s">
        <v>387</v>
      </c>
      <c r="AC99" s="47">
        <v>7261220181</v>
      </c>
      <c r="AD99" s="47" t="s">
        <v>55</v>
      </c>
      <c r="AE99" s="87" t="s">
        <v>388</v>
      </c>
      <c r="AF99" s="67">
        <v>7261220181</v>
      </c>
      <c r="AG99" s="47">
        <v>7261220181</v>
      </c>
      <c r="AH99" s="49"/>
      <c r="AI99" s="49"/>
      <c r="AJ99" s="49"/>
      <c r="AK99" s="49"/>
      <c r="BT99" s="8"/>
      <c r="BU99" s="8"/>
      <c r="BV99" s="8"/>
    </row>
    <row r="100" spans="2:74" ht="34.5" customHeight="1" x14ac:dyDescent="0.25">
      <c r="B100" s="1001"/>
      <c r="C100" s="942"/>
      <c r="D100" s="1155"/>
      <c r="E100" s="1077"/>
      <c r="F100" s="1146"/>
      <c r="G100" s="1242"/>
      <c r="H100" s="1245"/>
      <c r="I100" s="1219"/>
      <c r="J100" s="1222"/>
      <c r="K100" s="1075"/>
      <c r="L100" s="942"/>
      <c r="M100" s="1077"/>
      <c r="N100" s="1077"/>
      <c r="O100" s="1077"/>
      <c r="P100" s="1077"/>
      <c r="Q100" s="1077"/>
      <c r="R100" s="1077"/>
      <c r="S100" s="1077"/>
      <c r="T100" s="1016"/>
      <c r="U100" s="135" t="s">
        <v>389</v>
      </c>
      <c r="V100" s="135" t="s">
        <v>389</v>
      </c>
      <c r="W100" s="135" t="s">
        <v>389</v>
      </c>
      <c r="X100" s="63" t="s">
        <v>390</v>
      </c>
      <c r="Y100" s="63" t="s">
        <v>391</v>
      </c>
      <c r="Z100" s="160">
        <v>42370</v>
      </c>
      <c r="AA100" s="160">
        <v>42735</v>
      </c>
      <c r="AB100" s="52" t="s">
        <v>392</v>
      </c>
      <c r="AC100" s="47">
        <v>6214201608</v>
      </c>
      <c r="AD100" s="47" t="s">
        <v>55</v>
      </c>
      <c r="AE100" s="87" t="s">
        <v>388</v>
      </c>
      <c r="AF100" s="67">
        <v>6214201608</v>
      </c>
      <c r="AG100" s="47">
        <v>6214201608</v>
      </c>
      <c r="AH100" s="49"/>
      <c r="AI100" s="49"/>
      <c r="AJ100" s="49"/>
      <c r="AK100" s="49"/>
      <c r="BT100" s="8"/>
      <c r="BU100" s="8"/>
      <c r="BV100" s="8"/>
    </row>
    <row r="101" spans="2:74" ht="34.5" customHeight="1" x14ac:dyDescent="0.25">
      <c r="B101" s="1001"/>
      <c r="C101" s="942"/>
      <c r="D101" s="1155"/>
      <c r="E101" s="1077"/>
      <c r="F101" s="1146"/>
      <c r="G101" s="1242"/>
      <c r="H101" s="1245"/>
      <c r="I101" s="1219"/>
      <c r="J101" s="1222"/>
      <c r="K101" s="1075"/>
      <c r="L101" s="942"/>
      <c r="M101" s="1077"/>
      <c r="N101" s="1077"/>
      <c r="O101" s="1077"/>
      <c r="P101" s="1077"/>
      <c r="Q101" s="1077"/>
      <c r="R101" s="1077"/>
      <c r="S101" s="1077"/>
      <c r="T101" s="1016"/>
      <c r="U101" s="161" t="s">
        <v>393</v>
      </c>
      <c r="V101" s="135" t="s">
        <v>393</v>
      </c>
      <c r="W101" s="135" t="s">
        <v>393</v>
      </c>
      <c r="X101" s="63" t="s">
        <v>394</v>
      </c>
      <c r="Y101" s="63" t="s">
        <v>395</v>
      </c>
      <c r="Z101" s="63"/>
      <c r="AA101" s="63"/>
      <c r="AB101" s="52" t="s">
        <v>396</v>
      </c>
      <c r="AC101" s="165">
        <v>270000000</v>
      </c>
      <c r="AD101" s="47" t="s">
        <v>55</v>
      </c>
      <c r="AE101" s="87" t="s">
        <v>176</v>
      </c>
      <c r="AF101" s="67">
        <v>270000000</v>
      </c>
      <c r="AG101" s="47">
        <v>270000000</v>
      </c>
      <c r="AH101" s="49"/>
      <c r="AI101" s="49"/>
      <c r="AJ101" s="49"/>
      <c r="AK101" s="49"/>
      <c r="BT101" s="8"/>
      <c r="BU101" s="8"/>
      <c r="BV101" s="8"/>
    </row>
    <row r="102" spans="2:74" ht="34.5" customHeight="1" x14ac:dyDescent="0.25">
      <c r="B102" s="1001"/>
      <c r="C102" s="942"/>
      <c r="D102" s="1155"/>
      <c r="E102" s="1077"/>
      <c r="F102" s="1146"/>
      <c r="G102" s="1242"/>
      <c r="H102" s="1245"/>
      <c r="I102" s="1219"/>
      <c r="J102" s="1222"/>
      <c r="K102" s="1075"/>
      <c r="L102" s="942"/>
      <c r="M102" s="1077"/>
      <c r="N102" s="1077"/>
      <c r="O102" s="1077"/>
      <c r="P102" s="1077"/>
      <c r="Q102" s="1077"/>
      <c r="R102" s="1077"/>
      <c r="S102" s="1077"/>
      <c r="T102" s="1016"/>
      <c r="U102" s="135" t="s">
        <v>397</v>
      </c>
      <c r="V102" s="135" t="s">
        <v>397</v>
      </c>
      <c r="W102" s="135" t="s">
        <v>398</v>
      </c>
      <c r="X102" s="63" t="s">
        <v>399</v>
      </c>
      <c r="Y102" s="63" t="s">
        <v>400</v>
      </c>
      <c r="Z102" s="160">
        <v>42370</v>
      </c>
      <c r="AA102" s="160">
        <v>42735</v>
      </c>
      <c r="AB102" s="52" t="s">
        <v>401</v>
      </c>
      <c r="AC102" s="47">
        <v>5981255867</v>
      </c>
      <c r="AD102" s="47" t="s">
        <v>55</v>
      </c>
      <c r="AE102" s="87" t="s">
        <v>176</v>
      </c>
      <c r="AF102" s="67">
        <v>5981255867</v>
      </c>
      <c r="AG102" s="47">
        <v>5981255867</v>
      </c>
      <c r="AH102" s="49"/>
      <c r="AI102" s="49"/>
      <c r="AJ102" s="49"/>
      <c r="AK102" s="49"/>
      <c r="BT102" s="8"/>
      <c r="BU102" s="8"/>
      <c r="BV102" s="8"/>
    </row>
    <row r="103" spans="2:74" ht="34.5" customHeight="1" x14ac:dyDescent="0.25">
      <c r="B103" s="1001"/>
      <c r="C103" s="942"/>
      <c r="D103" s="1155"/>
      <c r="E103" s="1077"/>
      <c r="F103" s="1146"/>
      <c r="G103" s="1242"/>
      <c r="H103" s="1245"/>
      <c r="I103" s="1219"/>
      <c r="J103" s="1222"/>
      <c r="K103" s="1075"/>
      <c r="L103" s="942"/>
      <c r="M103" s="1077"/>
      <c r="N103" s="1077"/>
      <c r="O103" s="1077"/>
      <c r="P103" s="1077"/>
      <c r="Q103" s="1077"/>
      <c r="R103" s="1077"/>
      <c r="S103" s="1077"/>
      <c r="T103" s="1016"/>
      <c r="U103" s="135" t="s">
        <v>402</v>
      </c>
      <c r="V103" s="135" t="s">
        <v>402</v>
      </c>
      <c r="W103" s="135" t="s">
        <v>403</v>
      </c>
      <c r="X103" s="135" t="s">
        <v>404</v>
      </c>
      <c r="Y103" s="63" t="s">
        <v>405</v>
      </c>
      <c r="Z103" s="160">
        <v>42370</v>
      </c>
      <c r="AA103" s="160">
        <v>42735</v>
      </c>
      <c r="AB103" s="52" t="s">
        <v>406</v>
      </c>
      <c r="AC103" s="47">
        <v>428614291</v>
      </c>
      <c r="AD103" s="47" t="s">
        <v>55</v>
      </c>
      <c r="AE103" s="87" t="s">
        <v>360</v>
      </c>
      <c r="AF103" s="67">
        <v>428614291</v>
      </c>
      <c r="AG103" s="47">
        <v>428614291</v>
      </c>
      <c r="AH103" s="49"/>
      <c r="AI103" s="49"/>
      <c r="AJ103" s="49"/>
      <c r="AK103" s="49"/>
      <c r="BT103" s="8"/>
      <c r="BU103" s="8"/>
      <c r="BV103" s="8"/>
    </row>
    <row r="104" spans="2:74" ht="34.5" customHeight="1" x14ac:dyDescent="0.25">
      <c r="B104" s="1001"/>
      <c r="C104" s="942"/>
      <c r="D104" s="1155"/>
      <c r="E104" s="1077"/>
      <c r="F104" s="1146"/>
      <c r="G104" s="1242"/>
      <c r="H104" s="1245"/>
      <c r="I104" s="1219"/>
      <c r="J104" s="1222"/>
      <c r="K104" s="1075"/>
      <c r="L104" s="942"/>
      <c r="M104" s="1077"/>
      <c r="N104" s="1077"/>
      <c r="O104" s="1077"/>
      <c r="P104" s="1077"/>
      <c r="Q104" s="1077"/>
      <c r="R104" s="1077"/>
      <c r="S104" s="1077"/>
      <c r="T104" s="1016"/>
      <c r="U104" s="135" t="s">
        <v>407</v>
      </c>
      <c r="V104" s="135" t="s">
        <v>407</v>
      </c>
      <c r="W104" s="135" t="s">
        <v>408</v>
      </c>
      <c r="X104" s="135" t="s">
        <v>408</v>
      </c>
      <c r="Y104" s="63" t="s">
        <v>409</v>
      </c>
      <c r="Z104" s="160">
        <v>42370</v>
      </c>
      <c r="AA104" s="160">
        <v>42735</v>
      </c>
      <c r="AB104" s="52" t="s">
        <v>410</v>
      </c>
      <c r="AC104" s="47">
        <v>29577934</v>
      </c>
      <c r="AD104" s="47" t="s">
        <v>55</v>
      </c>
      <c r="AE104" s="87" t="s">
        <v>176</v>
      </c>
      <c r="AF104" s="67">
        <v>29577934</v>
      </c>
      <c r="AG104" s="47">
        <v>29577934</v>
      </c>
      <c r="AH104" s="49"/>
      <c r="AI104" s="49"/>
      <c r="AJ104" s="49"/>
      <c r="AK104" s="49"/>
      <c r="BT104" s="8"/>
      <c r="BU104" s="8"/>
      <c r="BV104" s="8"/>
    </row>
    <row r="105" spans="2:74" ht="34.5" customHeight="1" x14ac:dyDescent="0.25">
      <c r="B105" s="1001"/>
      <c r="C105" s="942"/>
      <c r="D105" s="1155"/>
      <c r="E105" s="1077"/>
      <c r="F105" s="1146"/>
      <c r="G105" s="1242"/>
      <c r="H105" s="1245"/>
      <c r="I105" s="1219"/>
      <c r="J105" s="1222"/>
      <c r="K105" s="1075"/>
      <c r="L105" s="942"/>
      <c r="M105" s="1077"/>
      <c r="N105" s="1077"/>
      <c r="O105" s="1077"/>
      <c r="P105" s="1077"/>
      <c r="Q105" s="1077"/>
      <c r="R105" s="1077"/>
      <c r="S105" s="1077"/>
      <c r="T105" s="1016"/>
      <c r="U105" s="135" t="s">
        <v>411</v>
      </c>
      <c r="V105" s="135" t="s">
        <v>411</v>
      </c>
      <c r="W105" s="135" t="s">
        <v>411</v>
      </c>
      <c r="X105" s="63" t="s">
        <v>412</v>
      </c>
      <c r="Y105" s="63" t="s">
        <v>413</v>
      </c>
      <c r="Z105" s="160">
        <v>42370</v>
      </c>
      <c r="AA105" s="160">
        <v>42735</v>
      </c>
      <c r="AB105" s="52" t="s">
        <v>414</v>
      </c>
      <c r="AC105" s="47">
        <v>177467606</v>
      </c>
      <c r="AD105" s="47" t="s">
        <v>55</v>
      </c>
      <c r="AE105" s="87" t="s">
        <v>176</v>
      </c>
      <c r="AF105" s="67">
        <v>177467606</v>
      </c>
      <c r="AG105" s="47">
        <v>177467606</v>
      </c>
      <c r="AH105" s="49"/>
      <c r="AI105" s="49"/>
      <c r="AJ105" s="49"/>
      <c r="AK105" s="49"/>
      <c r="BT105" s="8"/>
      <c r="BU105" s="8"/>
      <c r="BV105" s="8"/>
    </row>
    <row r="106" spans="2:74" ht="34.5" customHeight="1" x14ac:dyDescent="0.25">
      <c r="B106" s="1001"/>
      <c r="C106" s="942"/>
      <c r="D106" s="1155"/>
      <c r="E106" s="1077"/>
      <c r="F106" s="1146"/>
      <c r="G106" s="1242"/>
      <c r="H106" s="1245"/>
      <c r="I106" s="1219"/>
      <c r="J106" s="1222"/>
      <c r="K106" s="1075"/>
      <c r="L106" s="942"/>
      <c r="M106" s="1077"/>
      <c r="N106" s="1077"/>
      <c r="O106" s="1077"/>
      <c r="P106" s="1077"/>
      <c r="Q106" s="1077"/>
      <c r="R106" s="1077"/>
      <c r="S106" s="1077"/>
      <c r="T106" s="1016"/>
      <c r="U106" s="135" t="s">
        <v>415</v>
      </c>
      <c r="V106" s="135" t="s">
        <v>415</v>
      </c>
      <c r="W106" s="135" t="s">
        <v>415</v>
      </c>
      <c r="X106" s="63" t="s">
        <v>416</v>
      </c>
      <c r="Y106" s="63" t="s">
        <v>417</v>
      </c>
      <c r="Z106" s="160">
        <v>42370</v>
      </c>
      <c r="AA106" s="160">
        <v>42735</v>
      </c>
      <c r="AB106" s="52" t="s">
        <v>418</v>
      </c>
      <c r="AC106" s="47">
        <v>29577934</v>
      </c>
      <c r="AD106" s="47" t="s">
        <v>55</v>
      </c>
      <c r="AE106" s="87" t="s">
        <v>176</v>
      </c>
      <c r="AF106" s="67">
        <v>29577934</v>
      </c>
      <c r="AG106" s="47">
        <v>29577934</v>
      </c>
      <c r="AH106" s="49"/>
      <c r="AI106" s="49"/>
      <c r="AJ106" s="49"/>
      <c r="AK106" s="49"/>
      <c r="BT106" s="8"/>
      <c r="BU106" s="8"/>
      <c r="BV106" s="8"/>
    </row>
    <row r="107" spans="2:74" ht="34.5" customHeight="1" x14ac:dyDescent="0.25">
      <c r="B107" s="1001"/>
      <c r="C107" s="942"/>
      <c r="D107" s="1155"/>
      <c r="E107" s="1077"/>
      <c r="F107" s="1146"/>
      <c r="G107" s="1242"/>
      <c r="H107" s="1245"/>
      <c r="I107" s="1219"/>
      <c r="J107" s="1222"/>
      <c r="K107" s="1075"/>
      <c r="L107" s="942"/>
      <c r="M107" s="1077"/>
      <c r="N107" s="1077"/>
      <c r="O107" s="1077"/>
      <c r="P107" s="1077"/>
      <c r="Q107" s="1077"/>
      <c r="R107" s="1077"/>
      <c r="S107" s="1077"/>
      <c r="T107" s="1016"/>
      <c r="U107" s="135" t="s">
        <v>419</v>
      </c>
      <c r="V107" s="135" t="s">
        <v>419</v>
      </c>
      <c r="W107" s="135" t="s">
        <v>419</v>
      </c>
      <c r="X107" s="135" t="s">
        <v>420</v>
      </c>
      <c r="Y107" s="135" t="s">
        <v>421</v>
      </c>
      <c r="Z107" s="160">
        <v>42370</v>
      </c>
      <c r="AA107" s="160">
        <v>42735</v>
      </c>
      <c r="AB107" s="52" t="s">
        <v>422</v>
      </c>
      <c r="AC107" s="47">
        <v>236623474</v>
      </c>
      <c r="AD107" s="47" t="s">
        <v>55</v>
      </c>
      <c r="AE107" s="87" t="s">
        <v>176</v>
      </c>
      <c r="AF107" s="67">
        <v>236623474</v>
      </c>
      <c r="AG107" s="47">
        <v>236623474</v>
      </c>
      <c r="AH107" s="49"/>
      <c r="AI107" s="49"/>
      <c r="AJ107" s="49"/>
      <c r="AK107" s="49"/>
      <c r="BT107" s="8"/>
      <c r="BU107" s="8"/>
      <c r="BV107" s="8"/>
    </row>
    <row r="108" spans="2:74" ht="34.5" customHeight="1" x14ac:dyDescent="0.25">
      <c r="B108" s="1001"/>
      <c r="C108" s="942"/>
      <c r="D108" s="1155"/>
      <c r="E108" s="1077"/>
      <c r="F108" s="1146"/>
      <c r="G108" s="1242"/>
      <c r="H108" s="1245"/>
      <c r="I108" s="1219"/>
      <c r="J108" s="1222"/>
      <c r="K108" s="1075"/>
      <c r="L108" s="942"/>
      <c r="M108" s="1077"/>
      <c r="N108" s="1077"/>
      <c r="O108" s="1077"/>
      <c r="P108" s="1077"/>
      <c r="Q108" s="1077"/>
      <c r="R108" s="1077"/>
      <c r="S108" s="1077"/>
      <c r="T108" s="1016"/>
      <c r="U108" s="135" t="s">
        <v>423</v>
      </c>
      <c r="V108" s="135" t="s">
        <v>423</v>
      </c>
      <c r="W108" s="135" t="s">
        <v>423</v>
      </c>
      <c r="X108" s="135" t="s">
        <v>424</v>
      </c>
      <c r="Y108" s="135" t="s">
        <v>425</v>
      </c>
      <c r="Z108" s="160">
        <v>42370</v>
      </c>
      <c r="AA108" s="160">
        <v>42735</v>
      </c>
      <c r="AB108" s="52" t="s">
        <v>426</v>
      </c>
      <c r="AC108" s="47">
        <v>59155869</v>
      </c>
      <c r="AD108" s="47" t="s">
        <v>55</v>
      </c>
      <c r="AE108" s="87" t="s">
        <v>176</v>
      </c>
      <c r="AF108" s="67">
        <v>59155869</v>
      </c>
      <c r="AG108" s="47">
        <v>59155869</v>
      </c>
      <c r="AH108" s="49"/>
      <c r="AI108" s="49"/>
      <c r="AJ108" s="49"/>
      <c r="AK108" s="49"/>
      <c r="BT108" s="8"/>
      <c r="BU108" s="8"/>
      <c r="BV108" s="8"/>
    </row>
    <row r="109" spans="2:74" ht="34.5" customHeight="1" x14ac:dyDescent="0.25">
      <c r="B109" s="1001"/>
      <c r="C109" s="942"/>
      <c r="D109" s="1155"/>
      <c r="E109" s="1077"/>
      <c r="F109" s="1146"/>
      <c r="G109" s="1242"/>
      <c r="H109" s="1245"/>
      <c r="I109" s="1219"/>
      <c r="J109" s="1222"/>
      <c r="K109" s="1075"/>
      <c r="L109" s="942"/>
      <c r="M109" s="1077"/>
      <c r="N109" s="1077"/>
      <c r="O109" s="1077"/>
      <c r="P109" s="1077"/>
      <c r="Q109" s="1077"/>
      <c r="R109" s="1077"/>
      <c r="S109" s="1077"/>
      <c r="T109" s="1016"/>
      <c r="U109" s="135" t="s">
        <v>427</v>
      </c>
      <c r="V109" s="135" t="s">
        <v>427</v>
      </c>
      <c r="W109" s="135" t="s">
        <v>427</v>
      </c>
      <c r="X109" s="135" t="s">
        <v>428</v>
      </c>
      <c r="Y109" s="135" t="s">
        <v>429</v>
      </c>
      <c r="Z109" s="160">
        <v>42370</v>
      </c>
      <c r="AA109" s="160">
        <v>42735</v>
      </c>
      <c r="AB109" s="52" t="s">
        <v>430</v>
      </c>
      <c r="AC109" s="47">
        <v>528043085</v>
      </c>
      <c r="AD109" s="47" t="s">
        <v>55</v>
      </c>
      <c r="AE109" s="87" t="s">
        <v>388</v>
      </c>
      <c r="AF109" s="67">
        <v>528043085</v>
      </c>
      <c r="AG109" s="47">
        <v>528043085</v>
      </c>
      <c r="AH109" s="49"/>
      <c r="AI109" s="49"/>
      <c r="AJ109" s="49"/>
      <c r="AK109" s="49"/>
      <c r="BT109" s="8"/>
      <c r="BU109" s="8"/>
      <c r="BV109" s="8"/>
    </row>
    <row r="110" spans="2:74" ht="34.5" customHeight="1" x14ac:dyDescent="0.25">
      <c r="B110" s="1001"/>
      <c r="C110" s="942"/>
      <c r="D110" s="1155"/>
      <c r="E110" s="1077"/>
      <c r="F110" s="1146"/>
      <c r="G110" s="1242"/>
      <c r="H110" s="1245"/>
      <c r="I110" s="1219"/>
      <c r="J110" s="1222"/>
      <c r="K110" s="1075"/>
      <c r="L110" s="942"/>
      <c r="M110" s="1077"/>
      <c r="N110" s="1077"/>
      <c r="O110" s="1077"/>
      <c r="P110" s="1077"/>
      <c r="Q110" s="1077"/>
      <c r="R110" s="1077"/>
      <c r="S110" s="1077"/>
      <c r="T110" s="1016"/>
      <c r="U110" s="135" t="s">
        <v>431</v>
      </c>
      <c r="V110" s="135" t="s">
        <v>431</v>
      </c>
      <c r="W110" s="135" t="s">
        <v>431</v>
      </c>
      <c r="X110" s="135" t="s">
        <v>432</v>
      </c>
      <c r="Y110" s="135" t="s">
        <v>433</v>
      </c>
      <c r="Z110" s="160">
        <v>42370</v>
      </c>
      <c r="AA110" s="160">
        <v>42735</v>
      </c>
      <c r="AB110" s="52" t="s">
        <v>434</v>
      </c>
      <c r="AC110" s="47">
        <v>455402684</v>
      </c>
      <c r="AD110" s="47" t="s">
        <v>55</v>
      </c>
      <c r="AE110" s="87" t="s">
        <v>388</v>
      </c>
      <c r="AF110" s="67">
        <v>455402684</v>
      </c>
      <c r="AG110" s="47">
        <v>455402684</v>
      </c>
      <c r="AH110" s="49"/>
      <c r="AI110" s="49"/>
      <c r="AJ110" s="49"/>
      <c r="AK110" s="49"/>
      <c r="BT110" s="8"/>
      <c r="BU110" s="8"/>
      <c r="BV110" s="8"/>
    </row>
    <row r="111" spans="2:74" ht="34.5" customHeight="1" x14ac:dyDescent="0.25">
      <c r="B111" s="1001"/>
      <c r="C111" s="942"/>
      <c r="D111" s="1155"/>
      <c r="E111" s="1077"/>
      <c r="F111" s="1146"/>
      <c r="G111" s="1242"/>
      <c r="H111" s="1245"/>
      <c r="I111" s="1219"/>
      <c r="J111" s="1222"/>
      <c r="K111" s="1075"/>
      <c r="L111" s="942"/>
      <c r="M111" s="1077"/>
      <c r="N111" s="1077"/>
      <c r="O111" s="1077"/>
      <c r="P111" s="1077"/>
      <c r="Q111" s="1077"/>
      <c r="R111" s="1077"/>
      <c r="S111" s="1077"/>
      <c r="T111" s="1016"/>
      <c r="U111" s="161" t="s">
        <v>435</v>
      </c>
      <c r="V111" s="135" t="s">
        <v>435</v>
      </c>
      <c r="W111" s="135" t="s">
        <v>435</v>
      </c>
      <c r="X111" s="63" t="s">
        <v>436</v>
      </c>
      <c r="Y111" s="63" t="s">
        <v>437</v>
      </c>
      <c r="Z111" s="160"/>
      <c r="AA111" s="160"/>
      <c r="AB111" s="52" t="s">
        <v>438</v>
      </c>
      <c r="AC111" s="165">
        <v>5000000</v>
      </c>
      <c r="AD111" s="47" t="s">
        <v>55</v>
      </c>
      <c r="AE111" s="87" t="s">
        <v>176</v>
      </c>
      <c r="AF111" s="67">
        <v>5000000</v>
      </c>
      <c r="AG111" s="47">
        <v>5000000</v>
      </c>
      <c r="AH111" s="49"/>
      <c r="AI111" s="49"/>
      <c r="AJ111" s="49"/>
      <c r="AK111" s="49"/>
      <c r="BT111" s="8"/>
      <c r="BU111" s="8"/>
      <c r="BV111" s="8"/>
    </row>
    <row r="112" spans="2:74" ht="34.5" customHeight="1" x14ac:dyDescent="0.25">
      <c r="B112" s="1001"/>
      <c r="C112" s="942"/>
      <c r="D112" s="1155"/>
      <c r="E112" s="1077"/>
      <c r="F112" s="1146"/>
      <c r="G112" s="1242"/>
      <c r="H112" s="1245"/>
      <c r="I112" s="1219"/>
      <c r="J112" s="1222"/>
      <c r="K112" s="1075"/>
      <c r="L112" s="942"/>
      <c r="M112" s="1077"/>
      <c r="N112" s="1077"/>
      <c r="O112" s="1077"/>
      <c r="P112" s="1077"/>
      <c r="Q112" s="1077"/>
      <c r="R112" s="1077"/>
      <c r="S112" s="1077"/>
      <c r="T112" s="1016"/>
      <c r="U112" s="135" t="s">
        <v>439</v>
      </c>
      <c r="V112" s="135" t="s">
        <v>440</v>
      </c>
      <c r="W112" s="135" t="s">
        <v>440</v>
      </c>
      <c r="X112" s="63" t="s">
        <v>441</v>
      </c>
      <c r="Y112" s="63" t="s">
        <v>442</v>
      </c>
      <c r="Z112" s="160">
        <v>42370</v>
      </c>
      <c r="AA112" s="160">
        <v>42735</v>
      </c>
      <c r="AB112" s="52" t="s">
        <v>443</v>
      </c>
      <c r="AC112" s="47">
        <v>403515645</v>
      </c>
      <c r="AD112" s="47" t="s">
        <v>55</v>
      </c>
      <c r="AE112" s="87" t="s">
        <v>176</v>
      </c>
      <c r="AF112" s="67">
        <v>403515645</v>
      </c>
      <c r="AG112" s="47">
        <v>403515645</v>
      </c>
      <c r="AH112" s="49"/>
      <c r="AI112" s="49"/>
      <c r="AJ112" s="49"/>
      <c r="AK112" s="49"/>
      <c r="BT112" s="8"/>
      <c r="BU112" s="8"/>
      <c r="BV112" s="8"/>
    </row>
    <row r="113" spans="2:74" ht="34.5" customHeight="1" x14ac:dyDescent="0.25">
      <c r="B113" s="1001"/>
      <c r="C113" s="942"/>
      <c r="D113" s="1155"/>
      <c r="E113" s="1077"/>
      <c r="F113" s="1146"/>
      <c r="G113" s="1242"/>
      <c r="H113" s="1245"/>
      <c r="I113" s="1219"/>
      <c r="J113" s="1222"/>
      <c r="K113" s="1075"/>
      <c r="L113" s="942"/>
      <c r="M113" s="1077"/>
      <c r="N113" s="1077"/>
      <c r="O113" s="1077"/>
      <c r="P113" s="1077"/>
      <c r="Q113" s="1077"/>
      <c r="R113" s="1077"/>
      <c r="S113" s="1077"/>
      <c r="T113" s="1016"/>
      <c r="U113" s="161" t="s">
        <v>444</v>
      </c>
      <c r="V113" s="135" t="s">
        <v>444</v>
      </c>
      <c r="W113" s="135" t="s">
        <v>444</v>
      </c>
      <c r="X113" s="63" t="s">
        <v>445</v>
      </c>
      <c r="Y113" s="63" t="s">
        <v>446</v>
      </c>
      <c r="Z113" s="63"/>
      <c r="AA113" s="63"/>
      <c r="AB113" s="52" t="s">
        <v>447</v>
      </c>
      <c r="AC113" s="166">
        <v>1053707783</v>
      </c>
      <c r="AD113" s="47" t="s">
        <v>55</v>
      </c>
      <c r="AE113" s="87" t="s">
        <v>176</v>
      </c>
      <c r="AF113" s="166">
        <v>1053707783</v>
      </c>
      <c r="AG113" s="166">
        <v>1053707783</v>
      </c>
      <c r="AH113" s="49"/>
      <c r="AI113" s="49"/>
      <c r="AJ113" s="49"/>
      <c r="AK113" s="49"/>
      <c r="BT113" s="8"/>
      <c r="BU113" s="8"/>
      <c r="BV113" s="8"/>
    </row>
    <row r="114" spans="2:74" ht="34.5" customHeight="1" x14ac:dyDescent="0.25">
      <c r="B114" s="1001"/>
      <c r="C114" s="942"/>
      <c r="D114" s="1155"/>
      <c r="E114" s="1077"/>
      <c r="F114" s="1146"/>
      <c r="G114" s="1242"/>
      <c r="H114" s="1245"/>
      <c r="I114" s="1219"/>
      <c r="J114" s="1222"/>
      <c r="K114" s="1075"/>
      <c r="L114" s="942"/>
      <c r="M114" s="1077"/>
      <c r="N114" s="1077"/>
      <c r="O114" s="1077"/>
      <c r="P114" s="1077"/>
      <c r="Q114" s="1077"/>
      <c r="R114" s="1077"/>
      <c r="S114" s="1077"/>
      <c r="T114" s="1016"/>
      <c r="U114" s="1230" t="s">
        <v>172</v>
      </c>
      <c r="V114" s="995" t="s">
        <v>172</v>
      </c>
      <c r="W114" s="995" t="s">
        <v>172</v>
      </c>
      <c r="X114" s="63" t="s">
        <v>448</v>
      </c>
      <c r="Y114" s="995" t="s">
        <v>449</v>
      </c>
      <c r="Z114" s="1111">
        <v>42556</v>
      </c>
      <c r="AA114" s="1111">
        <v>42708</v>
      </c>
      <c r="AB114" s="1113" t="s">
        <v>450</v>
      </c>
      <c r="AC114" s="1099" t="s">
        <v>451</v>
      </c>
      <c r="AD114" s="1099" t="s">
        <v>55</v>
      </c>
      <c r="AE114" s="1026" t="s">
        <v>176</v>
      </c>
      <c r="AF114" s="1026">
        <v>158708540</v>
      </c>
      <c r="AG114" s="1099">
        <v>158708540</v>
      </c>
      <c r="AH114" s="49"/>
      <c r="AI114" s="49"/>
      <c r="AJ114" s="49"/>
      <c r="AK114" s="49"/>
      <c r="BT114" s="8"/>
      <c r="BU114" s="8"/>
      <c r="BV114" s="8"/>
    </row>
    <row r="115" spans="2:74" ht="34.5" customHeight="1" x14ac:dyDescent="0.25">
      <c r="B115" s="1001"/>
      <c r="C115" s="942"/>
      <c r="D115" s="1155"/>
      <c r="E115" s="1077"/>
      <c r="F115" s="1146"/>
      <c r="G115" s="1242"/>
      <c r="H115" s="1245"/>
      <c r="I115" s="1219"/>
      <c r="J115" s="1222"/>
      <c r="K115" s="1075"/>
      <c r="L115" s="942"/>
      <c r="M115" s="1077"/>
      <c r="N115" s="1077"/>
      <c r="O115" s="1077"/>
      <c r="P115" s="1077"/>
      <c r="Q115" s="1077"/>
      <c r="R115" s="1077"/>
      <c r="S115" s="1077"/>
      <c r="T115" s="1016"/>
      <c r="U115" s="1231"/>
      <c r="V115" s="996"/>
      <c r="W115" s="996"/>
      <c r="X115" s="63" t="s">
        <v>452</v>
      </c>
      <c r="Y115" s="996"/>
      <c r="Z115" s="996"/>
      <c r="AA115" s="996"/>
      <c r="AB115" s="1181"/>
      <c r="AC115" s="1203"/>
      <c r="AD115" s="1203"/>
      <c r="AE115" s="1027"/>
      <c r="AF115" s="1027"/>
      <c r="AG115" s="1203"/>
      <c r="AH115" s="49"/>
      <c r="AI115" s="49"/>
      <c r="AJ115" s="49"/>
      <c r="AK115" s="49"/>
      <c r="BT115" s="8"/>
      <c r="BU115" s="8"/>
      <c r="BV115" s="8"/>
    </row>
    <row r="116" spans="2:74" ht="34.5" customHeight="1" x14ac:dyDescent="0.25">
      <c r="B116" s="1001"/>
      <c r="C116" s="942"/>
      <c r="D116" s="1155"/>
      <c r="E116" s="1077"/>
      <c r="F116" s="1146"/>
      <c r="G116" s="1242"/>
      <c r="H116" s="1245"/>
      <c r="I116" s="1219"/>
      <c r="J116" s="1222"/>
      <c r="K116" s="1075"/>
      <c r="L116" s="942"/>
      <c r="M116" s="1077"/>
      <c r="N116" s="1077"/>
      <c r="O116" s="1077"/>
      <c r="P116" s="1077"/>
      <c r="Q116" s="1077"/>
      <c r="R116" s="1077"/>
      <c r="S116" s="1077"/>
      <c r="T116" s="1016"/>
      <c r="U116" s="1230" t="s">
        <v>453</v>
      </c>
      <c r="V116" s="995" t="s">
        <v>453</v>
      </c>
      <c r="W116" s="1235" t="s">
        <v>453</v>
      </c>
      <c r="X116" s="63" t="s">
        <v>454</v>
      </c>
      <c r="Y116" s="995" t="s">
        <v>455</v>
      </c>
      <c r="Z116" s="1111">
        <v>42615</v>
      </c>
      <c r="AA116" s="1111">
        <v>42706</v>
      </c>
      <c r="AB116" s="1113" t="s">
        <v>456</v>
      </c>
      <c r="AC116" s="1099">
        <v>150000000</v>
      </c>
      <c r="AD116" s="1099" t="s">
        <v>55</v>
      </c>
      <c r="AE116" s="1026" t="s">
        <v>457</v>
      </c>
      <c r="AF116" s="1026">
        <v>150000000</v>
      </c>
      <c r="AG116" s="1099">
        <v>150000000</v>
      </c>
      <c r="AH116" s="49"/>
      <c r="AI116" s="49"/>
      <c r="AJ116" s="49"/>
      <c r="AK116" s="49"/>
      <c r="BT116" s="8"/>
      <c r="BU116" s="8"/>
      <c r="BV116" s="8"/>
    </row>
    <row r="117" spans="2:74" ht="34.5" customHeight="1" x14ac:dyDescent="0.25">
      <c r="B117" s="1001"/>
      <c r="C117" s="942"/>
      <c r="D117" s="1155"/>
      <c r="E117" s="1077"/>
      <c r="F117" s="1146"/>
      <c r="G117" s="1242"/>
      <c r="H117" s="1245"/>
      <c r="I117" s="1219"/>
      <c r="J117" s="1222"/>
      <c r="K117" s="1075"/>
      <c r="L117" s="942"/>
      <c r="M117" s="1077"/>
      <c r="N117" s="1077"/>
      <c r="O117" s="1077"/>
      <c r="P117" s="1077"/>
      <c r="Q117" s="1077"/>
      <c r="R117" s="1077"/>
      <c r="S117" s="1077"/>
      <c r="T117" s="1016"/>
      <c r="U117" s="1234"/>
      <c r="V117" s="1016"/>
      <c r="W117" s="1236"/>
      <c r="X117" s="63" t="s">
        <v>458</v>
      </c>
      <c r="Y117" s="1016"/>
      <c r="Z117" s="1016"/>
      <c r="AA117" s="1016"/>
      <c r="AB117" s="1114"/>
      <c r="AC117" s="1100"/>
      <c r="AD117" s="1100"/>
      <c r="AE117" s="1163"/>
      <c r="AF117" s="1163"/>
      <c r="AG117" s="1100"/>
      <c r="AH117" s="49"/>
      <c r="AI117" s="49"/>
      <c r="AJ117" s="49"/>
      <c r="AK117" s="49"/>
      <c r="BT117" s="8"/>
      <c r="BU117" s="8"/>
      <c r="BV117" s="8"/>
    </row>
    <row r="118" spans="2:74" ht="34.5" customHeight="1" x14ac:dyDescent="0.25">
      <c r="B118" s="1001"/>
      <c r="C118" s="942"/>
      <c r="D118" s="1155"/>
      <c r="E118" s="1077"/>
      <c r="F118" s="1146"/>
      <c r="G118" s="1242"/>
      <c r="H118" s="1245"/>
      <c r="I118" s="1219"/>
      <c r="J118" s="1222"/>
      <c r="K118" s="1075"/>
      <c r="L118" s="942"/>
      <c r="M118" s="1077"/>
      <c r="N118" s="1077"/>
      <c r="O118" s="1077"/>
      <c r="P118" s="1077"/>
      <c r="Q118" s="1077"/>
      <c r="R118" s="1077"/>
      <c r="S118" s="1077"/>
      <c r="T118" s="1016"/>
      <c r="U118" s="1234"/>
      <c r="V118" s="1016"/>
      <c r="W118" s="1236"/>
      <c r="X118" s="63" t="s">
        <v>459</v>
      </c>
      <c r="Y118" s="1016"/>
      <c r="Z118" s="1016"/>
      <c r="AA118" s="1016"/>
      <c r="AB118" s="1114"/>
      <c r="AC118" s="1100"/>
      <c r="AD118" s="1100"/>
      <c r="AE118" s="1163"/>
      <c r="AF118" s="1163"/>
      <c r="AG118" s="1100"/>
      <c r="AH118" s="49"/>
      <c r="AI118" s="49"/>
      <c r="AJ118" s="49"/>
      <c r="AK118" s="49"/>
      <c r="BT118" s="8"/>
      <c r="BU118" s="8"/>
      <c r="BV118" s="8"/>
    </row>
    <row r="119" spans="2:74" ht="34.5" customHeight="1" x14ac:dyDescent="0.25">
      <c r="B119" s="1001"/>
      <c r="C119" s="942"/>
      <c r="D119" s="1155"/>
      <c r="E119" s="1077"/>
      <c r="F119" s="1146"/>
      <c r="G119" s="1242"/>
      <c r="H119" s="1245"/>
      <c r="I119" s="1219"/>
      <c r="J119" s="1222"/>
      <c r="K119" s="1075"/>
      <c r="L119" s="942"/>
      <c r="M119" s="1077"/>
      <c r="N119" s="1077"/>
      <c r="O119" s="1077"/>
      <c r="P119" s="1077"/>
      <c r="Q119" s="1077"/>
      <c r="R119" s="1077"/>
      <c r="S119" s="1077"/>
      <c r="T119" s="1016"/>
      <c r="U119" s="1234"/>
      <c r="V119" s="1016"/>
      <c r="W119" s="1236"/>
      <c r="X119" s="63" t="s">
        <v>460</v>
      </c>
      <c r="Y119" s="1016"/>
      <c r="Z119" s="1016"/>
      <c r="AA119" s="1016"/>
      <c r="AB119" s="1114"/>
      <c r="AC119" s="1100"/>
      <c r="AD119" s="1100"/>
      <c r="AE119" s="1163"/>
      <c r="AF119" s="1163"/>
      <c r="AG119" s="1100"/>
      <c r="AH119" s="49"/>
      <c r="AI119" s="49"/>
      <c r="AJ119" s="49"/>
      <c r="AK119" s="49"/>
      <c r="BT119" s="8"/>
      <c r="BU119" s="8"/>
      <c r="BV119" s="8"/>
    </row>
    <row r="120" spans="2:74" ht="34.5" customHeight="1" x14ac:dyDescent="0.25">
      <c r="B120" s="1001"/>
      <c r="C120" s="942"/>
      <c r="D120" s="1155"/>
      <c r="E120" s="1077"/>
      <c r="F120" s="1146"/>
      <c r="G120" s="1242"/>
      <c r="H120" s="1245"/>
      <c r="I120" s="1219"/>
      <c r="J120" s="1222"/>
      <c r="K120" s="1075"/>
      <c r="L120" s="942"/>
      <c r="M120" s="1077"/>
      <c r="N120" s="1077"/>
      <c r="O120" s="1077"/>
      <c r="P120" s="1077"/>
      <c r="Q120" s="1077"/>
      <c r="R120" s="1077"/>
      <c r="S120" s="1077"/>
      <c r="T120" s="1016"/>
      <c r="U120" s="1234"/>
      <c r="V120" s="1016"/>
      <c r="W120" s="1236"/>
      <c r="X120" s="63" t="s">
        <v>461</v>
      </c>
      <c r="Y120" s="1016"/>
      <c r="Z120" s="1016"/>
      <c r="AA120" s="1016"/>
      <c r="AB120" s="1114"/>
      <c r="AC120" s="1100"/>
      <c r="AD120" s="1100"/>
      <c r="AE120" s="1163"/>
      <c r="AF120" s="1163"/>
      <c r="AG120" s="1100"/>
      <c r="AH120" s="49"/>
      <c r="AI120" s="49"/>
      <c r="AJ120" s="49"/>
      <c r="AK120" s="49"/>
      <c r="BT120" s="8"/>
      <c r="BU120" s="8"/>
      <c r="BV120" s="8"/>
    </row>
    <row r="121" spans="2:74" ht="34.5" customHeight="1" x14ac:dyDescent="0.25">
      <c r="B121" s="1001"/>
      <c r="C121" s="942"/>
      <c r="D121" s="1155"/>
      <c r="E121" s="1077"/>
      <c r="F121" s="1146"/>
      <c r="G121" s="1242"/>
      <c r="H121" s="1245"/>
      <c r="I121" s="1219"/>
      <c r="J121" s="1222"/>
      <c r="K121" s="1075"/>
      <c r="L121" s="942"/>
      <c r="M121" s="1077"/>
      <c r="N121" s="1077"/>
      <c r="O121" s="1077"/>
      <c r="P121" s="1077"/>
      <c r="Q121" s="1077"/>
      <c r="R121" s="1077"/>
      <c r="S121" s="1077"/>
      <c r="T121" s="1016"/>
      <c r="U121" s="1234"/>
      <c r="V121" s="1016"/>
      <c r="W121" s="1236"/>
      <c r="X121" s="63" t="s">
        <v>462</v>
      </c>
      <c r="Y121" s="1016"/>
      <c r="Z121" s="1016"/>
      <c r="AA121" s="1016"/>
      <c r="AB121" s="1114"/>
      <c r="AC121" s="1100"/>
      <c r="AD121" s="1100"/>
      <c r="AE121" s="1163"/>
      <c r="AF121" s="1163"/>
      <c r="AG121" s="1100"/>
      <c r="AH121" s="49"/>
      <c r="AI121" s="49"/>
      <c r="AJ121" s="49"/>
      <c r="AK121" s="49"/>
      <c r="BT121" s="8"/>
      <c r="BU121" s="8"/>
      <c r="BV121" s="8"/>
    </row>
    <row r="122" spans="2:74" ht="34.5" customHeight="1" x14ac:dyDescent="0.25">
      <c r="B122" s="1001"/>
      <c r="C122" s="942"/>
      <c r="D122" s="1155"/>
      <c r="E122" s="1077"/>
      <c r="F122" s="1146"/>
      <c r="G122" s="1242"/>
      <c r="H122" s="1245"/>
      <c r="I122" s="1219"/>
      <c r="J122" s="1222"/>
      <c r="K122" s="1075"/>
      <c r="L122" s="942"/>
      <c r="M122" s="1077"/>
      <c r="N122" s="1077"/>
      <c r="O122" s="1077"/>
      <c r="P122" s="1077"/>
      <c r="Q122" s="1077"/>
      <c r="R122" s="1077"/>
      <c r="S122" s="1077"/>
      <c r="T122" s="1016"/>
      <c r="U122" s="1234"/>
      <c r="V122" s="1016"/>
      <c r="W122" s="1236"/>
      <c r="X122" s="63" t="s">
        <v>463</v>
      </c>
      <c r="Y122" s="1016"/>
      <c r="Z122" s="1016"/>
      <c r="AA122" s="1016"/>
      <c r="AB122" s="1114"/>
      <c r="AC122" s="1100"/>
      <c r="AD122" s="1100"/>
      <c r="AE122" s="1163"/>
      <c r="AF122" s="1163"/>
      <c r="AG122" s="1100"/>
      <c r="AH122" s="49"/>
      <c r="AI122" s="49"/>
      <c r="AJ122" s="49"/>
      <c r="AK122" s="49"/>
      <c r="BT122" s="8"/>
      <c r="BU122" s="8"/>
      <c r="BV122" s="8"/>
    </row>
    <row r="123" spans="2:74" ht="34.5" customHeight="1" x14ac:dyDescent="0.25">
      <c r="B123" s="1001"/>
      <c r="C123" s="942"/>
      <c r="D123" s="1155"/>
      <c r="E123" s="1077"/>
      <c r="F123" s="1146"/>
      <c r="G123" s="1242"/>
      <c r="H123" s="1245"/>
      <c r="I123" s="1219"/>
      <c r="J123" s="1222"/>
      <c r="K123" s="1075"/>
      <c r="L123" s="942"/>
      <c r="M123" s="1077"/>
      <c r="N123" s="1077"/>
      <c r="O123" s="1077"/>
      <c r="P123" s="1077"/>
      <c r="Q123" s="1077"/>
      <c r="R123" s="1077"/>
      <c r="S123" s="1077"/>
      <c r="T123" s="1016"/>
      <c r="U123" s="1234"/>
      <c r="V123" s="1016"/>
      <c r="W123" s="1236"/>
      <c r="X123" s="63" t="s">
        <v>464</v>
      </c>
      <c r="Y123" s="1016"/>
      <c r="Z123" s="1016"/>
      <c r="AA123" s="1016"/>
      <c r="AB123" s="1114"/>
      <c r="AC123" s="1100"/>
      <c r="AD123" s="1100"/>
      <c r="AE123" s="1163"/>
      <c r="AF123" s="1163"/>
      <c r="AG123" s="1100"/>
      <c r="AH123" s="49"/>
      <c r="AI123" s="49"/>
      <c r="AJ123" s="49"/>
      <c r="AK123" s="49"/>
      <c r="BT123" s="8"/>
      <c r="BU123" s="8"/>
      <c r="BV123" s="8"/>
    </row>
    <row r="124" spans="2:74" ht="34.5" customHeight="1" x14ac:dyDescent="0.25">
      <c r="B124" s="1001"/>
      <c r="C124" s="942"/>
      <c r="D124" s="1155"/>
      <c r="E124" s="1077"/>
      <c r="F124" s="1146"/>
      <c r="G124" s="1242"/>
      <c r="H124" s="1245"/>
      <c r="I124" s="1219"/>
      <c r="J124" s="1222"/>
      <c r="K124" s="1075"/>
      <c r="L124" s="942"/>
      <c r="M124" s="1077"/>
      <c r="N124" s="1077"/>
      <c r="O124" s="1077"/>
      <c r="P124" s="1077"/>
      <c r="Q124" s="1077"/>
      <c r="R124" s="1077"/>
      <c r="S124" s="1077"/>
      <c r="T124" s="1016"/>
      <c r="U124" s="1234"/>
      <c r="V124" s="1016"/>
      <c r="W124" s="1236"/>
      <c r="X124" s="63" t="s">
        <v>465</v>
      </c>
      <c r="Y124" s="1016"/>
      <c r="Z124" s="1016"/>
      <c r="AA124" s="1016"/>
      <c r="AB124" s="1114"/>
      <c r="AC124" s="1100"/>
      <c r="AD124" s="1100"/>
      <c r="AE124" s="1163"/>
      <c r="AF124" s="1163"/>
      <c r="AG124" s="1100"/>
      <c r="AH124" s="49"/>
      <c r="AI124" s="49"/>
      <c r="AJ124" s="49"/>
      <c r="AK124" s="49"/>
      <c r="BT124" s="8"/>
      <c r="BU124" s="8"/>
      <c r="BV124" s="8"/>
    </row>
    <row r="125" spans="2:74" ht="34.5" customHeight="1" x14ac:dyDescent="0.25">
      <c r="B125" s="1001"/>
      <c r="C125" s="942"/>
      <c r="D125" s="1155"/>
      <c r="E125" s="1077"/>
      <c r="F125" s="1146"/>
      <c r="G125" s="1242"/>
      <c r="H125" s="1245"/>
      <c r="I125" s="1219"/>
      <c r="J125" s="1222"/>
      <c r="K125" s="1075"/>
      <c r="L125" s="942"/>
      <c r="M125" s="1077"/>
      <c r="N125" s="1077"/>
      <c r="O125" s="1077"/>
      <c r="P125" s="1077"/>
      <c r="Q125" s="1077"/>
      <c r="R125" s="1077"/>
      <c r="S125" s="1077"/>
      <c r="T125" s="1016"/>
      <c r="U125" s="1234"/>
      <c r="V125" s="1016"/>
      <c r="W125" s="1236"/>
      <c r="X125" s="63" t="s">
        <v>466</v>
      </c>
      <c r="Y125" s="1016"/>
      <c r="Z125" s="1016"/>
      <c r="AA125" s="1016"/>
      <c r="AB125" s="1114"/>
      <c r="AC125" s="1100"/>
      <c r="AD125" s="1100"/>
      <c r="AE125" s="1163"/>
      <c r="AF125" s="1163"/>
      <c r="AG125" s="1100"/>
      <c r="AH125" s="49"/>
      <c r="AI125" s="49"/>
      <c r="AJ125" s="49"/>
      <c r="AK125" s="49"/>
      <c r="BT125" s="8"/>
      <c r="BU125" s="8"/>
      <c r="BV125" s="8"/>
    </row>
    <row r="126" spans="2:74" ht="34.5" customHeight="1" x14ac:dyDescent="0.25">
      <c r="B126" s="1001"/>
      <c r="C126" s="942"/>
      <c r="D126" s="1155"/>
      <c r="E126" s="1077"/>
      <c r="F126" s="1146"/>
      <c r="G126" s="1242"/>
      <c r="H126" s="1245"/>
      <c r="I126" s="1219"/>
      <c r="J126" s="1222"/>
      <c r="K126" s="1075"/>
      <c r="L126" s="942"/>
      <c r="M126" s="1077"/>
      <c r="N126" s="1077"/>
      <c r="O126" s="1077"/>
      <c r="P126" s="1077"/>
      <c r="Q126" s="1077"/>
      <c r="R126" s="1077"/>
      <c r="S126" s="1077"/>
      <c r="T126" s="1016"/>
      <c r="U126" s="1234"/>
      <c r="V126" s="1016"/>
      <c r="W126" s="1236"/>
      <c r="X126" s="63" t="s">
        <v>467</v>
      </c>
      <c r="Y126" s="1016"/>
      <c r="Z126" s="1016"/>
      <c r="AA126" s="1016"/>
      <c r="AB126" s="1114"/>
      <c r="AC126" s="1100"/>
      <c r="AD126" s="1100"/>
      <c r="AE126" s="1163"/>
      <c r="AF126" s="1163"/>
      <c r="AG126" s="1100"/>
      <c r="AH126" s="49"/>
      <c r="AI126" s="49"/>
      <c r="AJ126" s="49"/>
      <c r="AK126" s="49"/>
      <c r="BT126" s="8"/>
      <c r="BU126" s="8"/>
      <c r="BV126" s="8"/>
    </row>
    <row r="127" spans="2:74" ht="34.5" customHeight="1" x14ac:dyDescent="0.25">
      <c r="B127" s="1001"/>
      <c r="C127" s="942"/>
      <c r="D127" s="1155"/>
      <c r="E127" s="1077"/>
      <c r="F127" s="1146"/>
      <c r="G127" s="1242"/>
      <c r="H127" s="1245"/>
      <c r="I127" s="1219"/>
      <c r="J127" s="1222"/>
      <c r="K127" s="1075"/>
      <c r="L127" s="942"/>
      <c r="M127" s="1077"/>
      <c r="N127" s="1077"/>
      <c r="O127" s="1077"/>
      <c r="P127" s="1077"/>
      <c r="Q127" s="1077"/>
      <c r="R127" s="1077"/>
      <c r="S127" s="1077"/>
      <c r="T127" s="1016"/>
      <c r="U127" s="1234"/>
      <c r="V127" s="1016"/>
      <c r="W127" s="1236"/>
      <c r="X127" s="63" t="s">
        <v>468</v>
      </c>
      <c r="Y127" s="1016"/>
      <c r="Z127" s="1016"/>
      <c r="AA127" s="1016"/>
      <c r="AB127" s="1114"/>
      <c r="AC127" s="1100"/>
      <c r="AD127" s="1100"/>
      <c r="AE127" s="1163"/>
      <c r="AF127" s="1163"/>
      <c r="AG127" s="1100"/>
      <c r="AH127" s="49"/>
      <c r="AI127" s="49"/>
      <c r="AJ127" s="49"/>
      <c r="AK127" s="49"/>
      <c r="BT127" s="8"/>
      <c r="BU127" s="8"/>
      <c r="BV127" s="8"/>
    </row>
    <row r="128" spans="2:74" ht="34.5" customHeight="1" x14ac:dyDescent="0.25">
      <c r="B128" s="1001"/>
      <c r="C128" s="942"/>
      <c r="D128" s="1155"/>
      <c r="E128" s="1077"/>
      <c r="F128" s="1146"/>
      <c r="G128" s="1242"/>
      <c r="H128" s="1245"/>
      <c r="I128" s="1219"/>
      <c r="J128" s="1222"/>
      <c r="K128" s="1075"/>
      <c r="L128" s="942"/>
      <c r="M128" s="1077"/>
      <c r="N128" s="1077"/>
      <c r="O128" s="1077"/>
      <c r="P128" s="1077"/>
      <c r="Q128" s="1077"/>
      <c r="R128" s="1077"/>
      <c r="S128" s="1077"/>
      <c r="T128" s="1016"/>
      <c r="U128" s="1234"/>
      <c r="V128" s="1016"/>
      <c r="W128" s="1236"/>
      <c r="X128" s="63" t="s">
        <v>469</v>
      </c>
      <c r="Y128" s="1016"/>
      <c r="Z128" s="1016"/>
      <c r="AA128" s="1016"/>
      <c r="AB128" s="1114"/>
      <c r="AC128" s="1100"/>
      <c r="AD128" s="1100"/>
      <c r="AE128" s="1163"/>
      <c r="AF128" s="1163"/>
      <c r="AG128" s="1100"/>
      <c r="AH128" s="49"/>
      <c r="AI128" s="49"/>
      <c r="AJ128" s="49"/>
      <c r="AK128" s="49"/>
      <c r="BT128" s="8"/>
      <c r="BU128" s="8"/>
      <c r="BV128" s="8"/>
    </row>
    <row r="129" spans="1:89" ht="34.5" customHeight="1" x14ac:dyDescent="0.25">
      <c r="B129" s="1001"/>
      <c r="C129" s="942"/>
      <c r="D129" s="1155"/>
      <c r="E129" s="1077"/>
      <c r="F129" s="1146"/>
      <c r="G129" s="1242"/>
      <c r="H129" s="1245"/>
      <c r="I129" s="1219"/>
      <c r="J129" s="1222"/>
      <c r="K129" s="1075"/>
      <c r="L129" s="942"/>
      <c r="M129" s="1077"/>
      <c r="N129" s="1077"/>
      <c r="O129" s="1077"/>
      <c r="P129" s="1077"/>
      <c r="Q129" s="1077"/>
      <c r="R129" s="1077"/>
      <c r="S129" s="1077"/>
      <c r="T129" s="1016"/>
      <c r="U129" s="1234"/>
      <c r="V129" s="1016"/>
      <c r="W129" s="1236"/>
      <c r="X129" s="63" t="s">
        <v>470</v>
      </c>
      <c r="Y129" s="1016"/>
      <c r="Z129" s="1016"/>
      <c r="AA129" s="1016"/>
      <c r="AB129" s="1114"/>
      <c r="AC129" s="1100"/>
      <c r="AD129" s="1100"/>
      <c r="AE129" s="1163"/>
      <c r="AF129" s="1163"/>
      <c r="AG129" s="1100"/>
      <c r="AH129" s="49"/>
      <c r="AI129" s="49"/>
      <c r="AJ129" s="49"/>
      <c r="AK129" s="49"/>
      <c r="BT129" s="8"/>
      <c r="BU129" s="8"/>
      <c r="BV129" s="8"/>
    </row>
    <row r="130" spans="1:89" ht="34.5" customHeight="1" x14ac:dyDescent="0.25">
      <c r="B130" s="1001"/>
      <c r="C130" s="942"/>
      <c r="D130" s="1155"/>
      <c r="E130" s="1077"/>
      <c r="F130" s="1146"/>
      <c r="G130" s="1242"/>
      <c r="H130" s="1245"/>
      <c r="I130" s="1219"/>
      <c r="J130" s="1222"/>
      <c r="K130" s="1075"/>
      <c r="L130" s="942"/>
      <c r="M130" s="1077"/>
      <c r="N130" s="1077"/>
      <c r="O130" s="1077"/>
      <c r="P130" s="1077"/>
      <c r="Q130" s="1077"/>
      <c r="R130" s="1077"/>
      <c r="S130" s="1077"/>
      <c r="T130" s="1016"/>
      <c r="U130" s="1234"/>
      <c r="V130" s="1016"/>
      <c r="W130" s="1236"/>
      <c r="X130" s="63" t="s">
        <v>471</v>
      </c>
      <c r="Y130" s="1016"/>
      <c r="Z130" s="1016"/>
      <c r="AA130" s="1016"/>
      <c r="AB130" s="1114"/>
      <c r="AC130" s="1100"/>
      <c r="AD130" s="1100"/>
      <c r="AE130" s="1163"/>
      <c r="AF130" s="1163"/>
      <c r="AG130" s="1100"/>
      <c r="AH130" s="49"/>
      <c r="AI130" s="49"/>
      <c r="AJ130" s="49"/>
      <c r="AK130" s="49"/>
      <c r="BT130" s="8"/>
      <c r="BU130" s="8"/>
      <c r="BV130" s="8"/>
    </row>
    <row r="131" spans="1:89" ht="34.5" customHeight="1" x14ac:dyDescent="0.25">
      <c r="B131" s="1001"/>
      <c r="C131" s="942"/>
      <c r="D131" s="1155"/>
      <c r="E131" s="1077"/>
      <c r="F131" s="1146"/>
      <c r="G131" s="1242"/>
      <c r="H131" s="1245"/>
      <c r="I131" s="1219"/>
      <c r="J131" s="1222"/>
      <c r="K131" s="1075"/>
      <c r="L131" s="942"/>
      <c r="M131" s="1077"/>
      <c r="N131" s="1077"/>
      <c r="O131" s="1077"/>
      <c r="P131" s="1077"/>
      <c r="Q131" s="1077"/>
      <c r="R131" s="1077"/>
      <c r="S131" s="1077"/>
      <c r="T131" s="1016"/>
      <c r="U131" s="1231"/>
      <c r="V131" s="996"/>
      <c r="W131" s="1237"/>
      <c r="X131" s="63" t="s">
        <v>472</v>
      </c>
      <c r="Y131" s="996"/>
      <c r="Z131" s="996"/>
      <c r="AA131" s="996"/>
      <c r="AB131" s="1181"/>
      <c r="AC131" s="1203"/>
      <c r="AD131" s="1203"/>
      <c r="AE131" s="1027"/>
      <c r="AF131" s="1027"/>
      <c r="AG131" s="1203"/>
      <c r="AH131" s="49"/>
      <c r="AI131" s="49"/>
      <c r="AJ131" s="49"/>
      <c r="AK131" s="49"/>
      <c r="BT131" s="8"/>
      <c r="BU131" s="8"/>
      <c r="BV131" s="8"/>
    </row>
    <row r="132" spans="1:89" ht="34.5" customHeight="1" x14ac:dyDescent="0.25">
      <c r="B132" s="1001"/>
      <c r="C132" s="942"/>
      <c r="D132" s="1155"/>
      <c r="E132" s="1077"/>
      <c r="F132" s="1146"/>
      <c r="G132" s="1242"/>
      <c r="H132" s="1245"/>
      <c r="I132" s="1219"/>
      <c r="J132" s="1222"/>
      <c r="K132" s="1075"/>
      <c r="L132" s="942"/>
      <c r="M132" s="1077"/>
      <c r="N132" s="1077"/>
      <c r="O132" s="1077"/>
      <c r="P132" s="1077"/>
      <c r="Q132" s="1077"/>
      <c r="R132" s="1077"/>
      <c r="S132" s="1077"/>
      <c r="T132" s="1016"/>
      <c r="U132" s="135" t="s">
        <v>473</v>
      </c>
      <c r="V132" s="135" t="s">
        <v>473</v>
      </c>
      <c r="W132" s="135" t="s">
        <v>473</v>
      </c>
      <c r="X132" s="63"/>
      <c r="Y132" s="63"/>
      <c r="Z132" s="63"/>
      <c r="AA132" s="63"/>
      <c r="AB132" s="52" t="s">
        <v>474</v>
      </c>
      <c r="AC132" s="47">
        <v>75000000</v>
      </c>
      <c r="AD132" s="47" t="s">
        <v>55</v>
      </c>
      <c r="AE132" s="87" t="s">
        <v>457</v>
      </c>
      <c r="AF132" s="67">
        <v>75000000</v>
      </c>
      <c r="AG132" s="47">
        <v>75000000</v>
      </c>
      <c r="AH132" s="49"/>
      <c r="AI132" s="49"/>
      <c r="AJ132" s="49"/>
      <c r="AK132" s="49"/>
      <c r="BT132" s="8"/>
      <c r="BU132" s="8"/>
      <c r="BV132" s="8"/>
    </row>
    <row r="133" spans="1:89" ht="34.5" customHeight="1" x14ac:dyDescent="0.25">
      <c r="B133" s="1001"/>
      <c r="C133" s="942"/>
      <c r="D133" s="1155"/>
      <c r="E133" s="1077"/>
      <c r="F133" s="1146"/>
      <c r="G133" s="1242"/>
      <c r="H133" s="1245"/>
      <c r="I133" s="1219"/>
      <c r="J133" s="1222"/>
      <c r="K133" s="1075"/>
      <c r="L133" s="942"/>
      <c r="M133" s="1077"/>
      <c r="N133" s="1077"/>
      <c r="O133" s="1077"/>
      <c r="P133" s="1077"/>
      <c r="Q133" s="1077"/>
      <c r="R133" s="1077"/>
      <c r="S133" s="1077"/>
      <c r="T133" s="1016"/>
      <c r="U133" s="135" t="s">
        <v>475</v>
      </c>
      <c r="V133" s="135" t="s">
        <v>475</v>
      </c>
      <c r="W133" s="135" t="s">
        <v>475</v>
      </c>
      <c r="X133" s="63"/>
      <c r="Y133" s="63"/>
      <c r="Z133" s="63"/>
      <c r="AA133" s="63"/>
      <c r="AB133" s="52" t="s">
        <v>476</v>
      </c>
      <c r="AC133" s="47">
        <v>185000000</v>
      </c>
      <c r="AD133" s="47" t="s">
        <v>55</v>
      </c>
      <c r="AE133" s="87" t="s">
        <v>457</v>
      </c>
      <c r="AF133" s="67">
        <v>185000000</v>
      </c>
      <c r="AG133" s="47">
        <v>185000000</v>
      </c>
      <c r="AH133" s="49"/>
      <c r="AI133" s="49"/>
      <c r="AJ133" s="49"/>
      <c r="AK133" s="49"/>
      <c r="BT133" s="8"/>
      <c r="BU133" s="8"/>
      <c r="BV133" s="8"/>
    </row>
    <row r="134" spans="1:89" ht="34.5" customHeight="1" x14ac:dyDescent="0.25">
      <c r="B134" s="1001"/>
      <c r="C134" s="942"/>
      <c r="D134" s="1155"/>
      <c r="E134" s="1077"/>
      <c r="F134" s="1146"/>
      <c r="G134" s="1242"/>
      <c r="H134" s="1245"/>
      <c r="I134" s="1219"/>
      <c r="J134" s="1222"/>
      <c r="K134" s="1075"/>
      <c r="L134" s="942"/>
      <c r="M134" s="1077"/>
      <c r="N134" s="1077"/>
      <c r="O134" s="1077"/>
      <c r="P134" s="1077"/>
      <c r="Q134" s="1077"/>
      <c r="R134" s="1077"/>
      <c r="S134" s="1077"/>
      <c r="T134" s="1016"/>
      <c r="U134" s="995" t="s">
        <v>477</v>
      </c>
      <c r="V134" s="995" t="s">
        <v>477</v>
      </c>
      <c r="W134" s="995" t="s">
        <v>477</v>
      </c>
      <c r="X134" s="995" t="s">
        <v>478</v>
      </c>
      <c r="Y134" s="995" t="s">
        <v>479</v>
      </c>
      <c r="Z134" s="1111">
        <v>42370</v>
      </c>
      <c r="AA134" s="1111">
        <v>42735</v>
      </c>
      <c r="AB134" s="1113" t="s">
        <v>480</v>
      </c>
      <c r="AC134" s="1099">
        <v>483352206</v>
      </c>
      <c r="AD134" s="1099" t="s">
        <v>55</v>
      </c>
      <c r="AE134" s="87" t="s">
        <v>481</v>
      </c>
      <c r="AF134" s="67">
        <v>475352206</v>
      </c>
      <c r="AG134" s="1099">
        <f>AF134+AF135</f>
        <v>483352206</v>
      </c>
      <c r="AH134" s="49"/>
      <c r="AI134" s="49"/>
      <c r="AJ134" s="49"/>
      <c r="AK134" s="49"/>
      <c r="BT134" s="8"/>
      <c r="BU134" s="8"/>
      <c r="BV134" s="8"/>
    </row>
    <row r="135" spans="1:89" ht="34.5" customHeight="1" x14ac:dyDescent="0.25">
      <c r="B135" s="1001"/>
      <c r="C135" s="942"/>
      <c r="D135" s="1155"/>
      <c r="E135" s="1077"/>
      <c r="F135" s="1146"/>
      <c r="G135" s="1242"/>
      <c r="H135" s="1245"/>
      <c r="I135" s="1219"/>
      <c r="J135" s="1222"/>
      <c r="K135" s="1075"/>
      <c r="L135" s="942"/>
      <c r="M135" s="1077"/>
      <c r="N135" s="1077"/>
      <c r="O135" s="1077"/>
      <c r="P135" s="1077"/>
      <c r="Q135" s="1077"/>
      <c r="R135" s="1077"/>
      <c r="S135" s="1077"/>
      <c r="T135" s="1016"/>
      <c r="U135" s="996"/>
      <c r="V135" s="996"/>
      <c r="W135" s="996"/>
      <c r="X135" s="996"/>
      <c r="Y135" s="996"/>
      <c r="Z135" s="996"/>
      <c r="AA135" s="996"/>
      <c r="AB135" s="1181"/>
      <c r="AC135" s="1203"/>
      <c r="AD135" s="1203"/>
      <c r="AE135" s="87" t="s">
        <v>482</v>
      </c>
      <c r="AF135" s="67">
        <v>8000000</v>
      </c>
      <c r="AG135" s="1203"/>
      <c r="AH135" s="49"/>
      <c r="AI135" s="49"/>
      <c r="AJ135" s="49"/>
      <c r="AK135" s="49"/>
      <c r="BT135" s="8"/>
      <c r="BU135" s="8"/>
      <c r="BV135" s="8"/>
    </row>
    <row r="136" spans="1:89" ht="34.5" customHeight="1" x14ac:dyDescent="0.25">
      <c r="B136" s="1001"/>
      <c r="C136" s="942"/>
      <c r="D136" s="1156"/>
      <c r="E136" s="980"/>
      <c r="F136" s="1147"/>
      <c r="G136" s="1243"/>
      <c r="H136" s="1246"/>
      <c r="I136" s="1220"/>
      <c r="J136" s="1223"/>
      <c r="K136" s="1076"/>
      <c r="L136" s="943"/>
      <c r="M136" s="980"/>
      <c r="N136" s="980"/>
      <c r="O136" s="980"/>
      <c r="P136" s="980"/>
      <c r="Q136" s="980"/>
      <c r="R136" s="980"/>
      <c r="S136" s="980"/>
      <c r="T136" s="996"/>
      <c r="U136" s="135" t="s">
        <v>483</v>
      </c>
      <c r="V136" s="135" t="s">
        <v>483</v>
      </c>
      <c r="W136" s="135" t="s">
        <v>483</v>
      </c>
      <c r="X136" s="63" t="s">
        <v>484</v>
      </c>
      <c r="Y136" s="63" t="s">
        <v>485</v>
      </c>
      <c r="Z136" s="160">
        <v>42402</v>
      </c>
      <c r="AA136" s="63" t="s">
        <v>486</v>
      </c>
      <c r="AB136" s="52" t="s">
        <v>487</v>
      </c>
      <c r="AC136" s="47">
        <v>336000000</v>
      </c>
      <c r="AD136" s="47" t="s">
        <v>55</v>
      </c>
      <c r="AE136" s="87" t="s">
        <v>176</v>
      </c>
      <c r="AF136" s="67">
        <v>336000000</v>
      </c>
      <c r="AG136" s="47">
        <v>336000000</v>
      </c>
      <c r="AH136" s="49"/>
      <c r="AI136" s="49"/>
      <c r="AJ136" s="49"/>
      <c r="AK136" s="49"/>
      <c r="BT136" s="8"/>
      <c r="BU136" s="8"/>
      <c r="BV136" s="8"/>
    </row>
    <row r="137" spans="1:89" ht="51.75" customHeight="1" x14ac:dyDescent="0.25">
      <c r="B137" s="168"/>
      <c r="C137" s="168"/>
      <c r="D137" s="169"/>
      <c r="E137" s="170"/>
      <c r="F137" s="170"/>
      <c r="G137" s="171"/>
      <c r="H137" s="171"/>
      <c r="I137" s="171"/>
      <c r="J137" s="171"/>
      <c r="K137" s="172" t="s">
        <v>488</v>
      </c>
      <c r="L137" s="173"/>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BT137" s="8"/>
      <c r="BU137" s="8"/>
      <c r="BV137" s="8"/>
    </row>
    <row r="138" spans="1:89" s="19" customFormat="1" ht="29.1" customHeight="1" x14ac:dyDescent="0.2">
      <c r="A138" s="186"/>
      <c r="B138" s="11" t="s">
        <v>0</v>
      </c>
      <c r="C138" s="12"/>
      <c r="D138" s="12"/>
      <c r="E138" s="1352" t="s">
        <v>1</v>
      </c>
      <c r="F138" s="1352"/>
      <c r="G138" s="1352"/>
      <c r="H138" s="1352"/>
      <c r="I138" s="1352"/>
      <c r="J138" s="1352"/>
      <c r="K138" s="1352"/>
      <c r="L138" s="1352"/>
      <c r="M138" s="1352"/>
      <c r="N138" s="1352"/>
      <c r="O138" s="1352"/>
      <c r="P138" s="1352"/>
      <c r="Q138" s="187"/>
      <c r="R138" s="187"/>
      <c r="S138" s="187"/>
      <c r="T138" s="187"/>
      <c r="U138" s="188"/>
      <c r="V138" s="187"/>
      <c r="W138" s="187"/>
      <c r="X138" s="187"/>
      <c r="Y138" s="187"/>
      <c r="Z138" s="187"/>
      <c r="AA138" s="187"/>
      <c r="AB138" s="187"/>
      <c r="AC138" s="187"/>
      <c r="AD138" s="187"/>
      <c r="AE138" s="187"/>
      <c r="AF138" s="187"/>
      <c r="AG138" s="187"/>
      <c r="AH138" s="187"/>
      <c r="AI138" s="189"/>
      <c r="AJ138" s="190"/>
      <c r="AK138" s="190"/>
      <c r="AL138" s="1139"/>
      <c r="AM138" s="1139"/>
      <c r="AN138" s="1139"/>
      <c r="AO138" s="1139"/>
      <c r="AP138" s="1139"/>
      <c r="AQ138" s="1139"/>
      <c r="AR138" s="1139"/>
      <c r="AS138" s="17"/>
      <c r="AT138" s="1129"/>
      <c r="AU138" s="1129"/>
      <c r="AV138" s="1129"/>
      <c r="AW138" s="1129"/>
      <c r="AX138" s="1129"/>
      <c r="AY138" s="1129"/>
      <c r="AZ138" s="18"/>
      <c r="BA138" s="1139"/>
      <c r="BB138" s="1139"/>
      <c r="BC138" s="1139"/>
      <c r="BD138" s="1139"/>
      <c r="BE138" s="1139"/>
      <c r="BF138" s="1139"/>
      <c r="BG138" s="1139"/>
      <c r="BH138" s="1139"/>
      <c r="BI138" s="1139"/>
      <c r="BJ138" s="1139"/>
      <c r="BK138" s="1139"/>
      <c r="BL138" s="1139"/>
      <c r="BM138" s="1139"/>
      <c r="BN138" s="1139"/>
      <c r="BO138" s="1139"/>
      <c r="BP138" s="1139"/>
      <c r="BQ138" s="1139"/>
      <c r="BR138" s="1139"/>
      <c r="BS138" s="1139"/>
      <c r="BT138" s="1139"/>
      <c r="BU138" s="1139"/>
      <c r="BV138" s="1139"/>
      <c r="BW138" s="1139"/>
      <c r="BX138" s="1139"/>
      <c r="BY138" s="1139"/>
      <c r="BZ138" s="1139"/>
      <c r="CA138" s="1139"/>
      <c r="CB138" s="1139"/>
      <c r="CC138" s="1139"/>
      <c r="CD138" s="1139"/>
      <c r="CE138" s="17"/>
      <c r="CF138" s="1129"/>
      <c r="CG138" s="1129"/>
      <c r="CH138" s="1129"/>
      <c r="CI138" s="1129"/>
      <c r="CJ138" s="1129"/>
      <c r="CK138" s="1129"/>
    </row>
    <row r="139" spans="1:89" s="19" customFormat="1" ht="20.25" customHeight="1" x14ac:dyDescent="0.2">
      <c r="A139" s="186"/>
      <c r="B139" s="191" t="s">
        <v>2</v>
      </c>
      <c r="C139" s="192"/>
      <c r="D139" s="193"/>
      <c r="E139" s="191" t="s">
        <v>3</v>
      </c>
      <c r="F139" s="192"/>
      <c r="G139" s="192"/>
      <c r="H139" s="192"/>
      <c r="I139" s="192"/>
      <c r="J139" s="192"/>
      <c r="K139" s="194"/>
      <c r="L139" s="194"/>
      <c r="M139" s="194"/>
      <c r="N139" s="194"/>
      <c r="O139" s="195"/>
      <c r="P139" s="194"/>
      <c r="Q139" s="196"/>
      <c r="R139" s="196"/>
      <c r="S139" s="196"/>
      <c r="T139" s="196"/>
      <c r="U139" s="197"/>
      <c r="V139" s="196"/>
      <c r="W139" s="196"/>
      <c r="X139" s="196"/>
      <c r="Y139" s="196"/>
      <c r="Z139" s="196"/>
      <c r="AA139" s="196"/>
      <c r="AB139" s="196"/>
      <c r="AC139" s="196"/>
      <c r="AD139" s="196"/>
      <c r="AE139" s="196"/>
      <c r="AF139" s="196"/>
      <c r="AG139" s="196"/>
      <c r="AH139" s="196"/>
      <c r="AI139" s="198"/>
      <c r="AJ139" s="196"/>
      <c r="AK139" s="196"/>
    </row>
    <row r="140" spans="1:89" s="26" customFormat="1" ht="28.5" customHeight="1" x14ac:dyDescent="0.2">
      <c r="A140" s="186"/>
      <c r="B140" s="199" t="s">
        <v>4</v>
      </c>
      <c r="C140" s="200"/>
      <c r="D140" s="201"/>
      <c r="E140" s="1238" t="s">
        <v>5</v>
      </c>
      <c r="F140" s="1239"/>
      <c r="G140" s="1239"/>
      <c r="H140" s="1239"/>
      <c r="I140" s="1239"/>
      <c r="J140" s="1239"/>
      <c r="K140" s="1239"/>
      <c r="L140" s="1239"/>
      <c r="M140" s="1239"/>
      <c r="N140" s="1239"/>
      <c r="O140" s="1239"/>
      <c r="P140" s="1239"/>
      <c r="Q140" s="23"/>
      <c r="R140" s="23"/>
      <c r="S140" s="23"/>
      <c r="T140" s="23"/>
      <c r="U140" s="203"/>
      <c r="AG140" s="202"/>
      <c r="AH140" s="23"/>
      <c r="AI140" s="205"/>
      <c r="AJ140" s="23"/>
      <c r="AK140" s="23"/>
    </row>
    <row r="141" spans="1:89" s="33" customFormat="1" ht="66.75" customHeight="1" x14ac:dyDescent="0.2">
      <c r="A141" s="206"/>
      <c r="B141" s="28" t="s">
        <v>6</v>
      </c>
      <c r="C141" s="28" t="s">
        <v>7</v>
      </c>
      <c r="D141" s="28" t="s">
        <v>8</v>
      </c>
      <c r="E141" s="28" t="s">
        <v>9</v>
      </c>
      <c r="F141" s="28" t="s">
        <v>10</v>
      </c>
      <c r="G141" s="28" t="s">
        <v>11</v>
      </c>
      <c r="H141" s="28" t="s">
        <v>12</v>
      </c>
      <c r="I141" s="28" t="s">
        <v>13</v>
      </c>
      <c r="J141" s="28" t="s">
        <v>14</v>
      </c>
      <c r="K141" s="28" t="s">
        <v>15</v>
      </c>
      <c r="L141" s="28" t="s">
        <v>7</v>
      </c>
      <c r="M141" s="28" t="s">
        <v>16</v>
      </c>
      <c r="N141" s="28" t="s">
        <v>17</v>
      </c>
      <c r="O141" s="28" t="s">
        <v>18</v>
      </c>
      <c r="P141" s="28" t="s">
        <v>19</v>
      </c>
      <c r="Q141" s="28" t="s">
        <v>20</v>
      </c>
      <c r="R141" s="28" t="s">
        <v>21</v>
      </c>
      <c r="S141" s="28" t="s">
        <v>22</v>
      </c>
      <c r="T141" s="28" t="s">
        <v>490</v>
      </c>
      <c r="U141" s="208" t="s">
        <v>24</v>
      </c>
      <c r="V141" s="209" t="s">
        <v>25</v>
      </c>
      <c r="W141" s="209" t="s">
        <v>491</v>
      </c>
      <c r="X141" s="209" t="s">
        <v>27</v>
      </c>
      <c r="Y141" s="209" t="s">
        <v>28</v>
      </c>
      <c r="Z141" s="210" t="s">
        <v>29</v>
      </c>
      <c r="AA141" s="210" t="s">
        <v>30</v>
      </c>
      <c r="AB141" s="210" t="s">
        <v>943</v>
      </c>
      <c r="AC141" s="211" t="s">
        <v>32</v>
      </c>
      <c r="AD141" s="209" t="s">
        <v>33</v>
      </c>
      <c r="AE141" s="209" t="s">
        <v>34</v>
      </c>
      <c r="AF141" s="211" t="s">
        <v>35</v>
      </c>
      <c r="AG141" s="395" t="s">
        <v>493</v>
      </c>
      <c r="AH141" s="28" t="s">
        <v>36</v>
      </c>
      <c r="AI141" s="28" t="s">
        <v>37</v>
      </c>
      <c r="AJ141" s="28" t="s">
        <v>38</v>
      </c>
      <c r="AK141" s="28" t="s">
        <v>39</v>
      </c>
    </row>
    <row r="142" spans="1:89" s="33" customFormat="1" ht="48.75" customHeight="1" x14ac:dyDescent="0.2">
      <c r="A142" s="206"/>
      <c r="B142" s="940" t="s">
        <v>494</v>
      </c>
      <c r="C142" s="1240">
        <v>0.1</v>
      </c>
      <c r="D142" s="1074" t="s">
        <v>495</v>
      </c>
      <c r="E142" s="1054" t="s">
        <v>496</v>
      </c>
      <c r="F142" s="979" t="s">
        <v>68</v>
      </c>
      <c r="G142" s="949" t="s">
        <v>497</v>
      </c>
      <c r="H142" s="949" t="s">
        <v>498</v>
      </c>
      <c r="I142" s="927">
        <v>0</v>
      </c>
      <c r="J142" s="979">
        <v>7</v>
      </c>
      <c r="K142" s="1264" t="s">
        <v>499</v>
      </c>
      <c r="L142" s="1267">
        <v>2.5000000000000001E-2</v>
      </c>
      <c r="M142" s="949" t="s">
        <v>500</v>
      </c>
      <c r="N142" s="1145" t="s">
        <v>501</v>
      </c>
      <c r="O142" s="949" t="s">
        <v>502</v>
      </c>
      <c r="P142" s="134" t="s">
        <v>503</v>
      </c>
      <c r="Q142" s="157">
        <v>0</v>
      </c>
      <c r="R142" s="157">
        <v>7</v>
      </c>
      <c r="S142" s="95" t="s">
        <v>61</v>
      </c>
      <c r="T142" s="95">
        <v>1</v>
      </c>
      <c r="U142" s="214" t="s">
        <v>504</v>
      </c>
      <c r="V142" s="215"/>
      <c r="W142" s="215" t="s">
        <v>505</v>
      </c>
      <c r="X142" s="215"/>
      <c r="Y142" s="216"/>
      <c r="Z142" s="216"/>
      <c r="AA142" s="217"/>
      <c r="AB142" s="217"/>
      <c r="AC142" s="218" t="s">
        <v>506</v>
      </c>
      <c r="AD142" s="215"/>
      <c r="AE142" s="219"/>
      <c r="AF142" s="219"/>
      <c r="AG142" s="215"/>
      <c r="AH142" s="927" t="s">
        <v>507</v>
      </c>
      <c r="AI142" s="924" t="s">
        <v>508</v>
      </c>
      <c r="AJ142" s="979" t="s">
        <v>509</v>
      </c>
      <c r="AK142" s="39" t="s">
        <v>510</v>
      </c>
    </row>
    <row r="143" spans="1:89" s="33" customFormat="1" ht="48.75" customHeight="1" x14ac:dyDescent="0.2">
      <c r="A143" s="206"/>
      <c r="B143" s="940"/>
      <c r="C143" s="1240"/>
      <c r="D143" s="1075"/>
      <c r="E143" s="1054"/>
      <c r="F143" s="1077"/>
      <c r="G143" s="1140"/>
      <c r="H143" s="1140"/>
      <c r="I143" s="928"/>
      <c r="J143" s="1077"/>
      <c r="K143" s="1265"/>
      <c r="L143" s="1268"/>
      <c r="M143" s="1140"/>
      <c r="N143" s="1146"/>
      <c r="O143" s="1140"/>
      <c r="P143" s="134" t="s">
        <v>511</v>
      </c>
      <c r="Q143" s="157">
        <v>0</v>
      </c>
      <c r="R143" s="157">
        <v>7</v>
      </c>
      <c r="S143" s="95" t="s">
        <v>61</v>
      </c>
      <c r="T143" s="95">
        <v>0</v>
      </c>
      <c r="U143" s="220"/>
      <c r="V143" s="215"/>
      <c r="W143" s="215" t="s">
        <v>505</v>
      </c>
      <c r="X143" s="215"/>
      <c r="Y143" s="216"/>
      <c r="Z143" s="216"/>
      <c r="AA143" s="217"/>
      <c r="AB143" s="217"/>
      <c r="AC143" s="215"/>
      <c r="AD143" s="215"/>
      <c r="AE143" s="219"/>
      <c r="AF143" s="219"/>
      <c r="AG143" s="215"/>
      <c r="AH143" s="928"/>
      <c r="AI143" s="925"/>
      <c r="AJ143" s="1077"/>
      <c r="AK143" s="39" t="s">
        <v>510</v>
      </c>
    </row>
    <row r="144" spans="1:89" s="33" customFormat="1" ht="48.75" customHeight="1" x14ac:dyDescent="0.25">
      <c r="A144" s="206"/>
      <c r="B144" s="940"/>
      <c r="C144" s="1240"/>
      <c r="D144" s="1075"/>
      <c r="E144" s="1054"/>
      <c r="F144" s="1077"/>
      <c r="G144" s="1140"/>
      <c r="H144" s="1140"/>
      <c r="I144" s="928"/>
      <c r="J144" s="1077"/>
      <c r="K144" s="1265"/>
      <c r="L144" s="1268"/>
      <c r="M144" s="1140"/>
      <c r="N144" s="1146"/>
      <c r="O144" s="1140"/>
      <c r="P144" s="134" t="s">
        <v>512</v>
      </c>
      <c r="Q144" s="157">
        <v>0</v>
      </c>
      <c r="R144" s="157">
        <v>7</v>
      </c>
      <c r="S144" s="95" t="s">
        <v>61</v>
      </c>
      <c r="T144" s="95">
        <v>0</v>
      </c>
      <c r="U144" s="221" t="s">
        <v>513</v>
      </c>
      <c r="V144" s="221" t="s">
        <v>514</v>
      </c>
      <c r="W144" s="222" t="s">
        <v>505</v>
      </c>
      <c r="X144" s="223" t="s">
        <v>515</v>
      </c>
      <c r="Y144" s="224" t="s">
        <v>516</v>
      </c>
      <c r="Z144" s="216"/>
      <c r="AA144" s="217"/>
      <c r="AB144" s="217"/>
      <c r="AC144" s="218">
        <v>400000000</v>
      </c>
      <c r="AD144" s="67" t="s">
        <v>517</v>
      </c>
      <c r="AE144" s="67" t="s">
        <v>56</v>
      </c>
      <c r="AF144" s="218">
        <v>400000000</v>
      </c>
      <c r="AG144" s="218">
        <v>400000000</v>
      </c>
      <c r="AH144" s="928"/>
      <c r="AI144" s="925"/>
      <c r="AJ144" s="1077"/>
      <c r="AK144" s="39" t="s">
        <v>510</v>
      </c>
    </row>
    <row r="145" spans="1:74" s="33" customFormat="1" ht="48.75" customHeight="1" x14ac:dyDescent="0.2">
      <c r="A145" s="206"/>
      <c r="B145" s="940"/>
      <c r="C145" s="1240"/>
      <c r="D145" s="1075"/>
      <c r="E145" s="1054"/>
      <c r="F145" s="1077"/>
      <c r="G145" s="1140"/>
      <c r="H145" s="1140"/>
      <c r="I145" s="928"/>
      <c r="J145" s="1077"/>
      <c r="K145" s="1265"/>
      <c r="L145" s="1268"/>
      <c r="M145" s="1140"/>
      <c r="N145" s="1146"/>
      <c r="O145" s="1140"/>
      <c r="P145" s="134" t="s">
        <v>518</v>
      </c>
      <c r="Q145" s="157">
        <v>0</v>
      </c>
      <c r="R145" s="226">
        <v>1</v>
      </c>
      <c r="S145" s="95" t="s">
        <v>61</v>
      </c>
      <c r="T145" s="227">
        <v>0.4</v>
      </c>
      <c r="U145" s="220"/>
      <c r="V145" s="215"/>
      <c r="W145" s="215"/>
      <c r="X145" s="215"/>
      <c r="Y145" s="216"/>
      <c r="Z145" s="216"/>
      <c r="AA145" s="217"/>
      <c r="AB145" s="217"/>
      <c r="AC145" s="215"/>
      <c r="AD145" s="215"/>
      <c r="AE145" s="219"/>
      <c r="AF145" s="219"/>
      <c r="AG145" s="215"/>
      <c r="AH145" s="928"/>
      <c r="AI145" s="925"/>
      <c r="AJ145" s="1077"/>
      <c r="AK145" s="39" t="s">
        <v>519</v>
      </c>
    </row>
    <row r="146" spans="1:74" s="33" customFormat="1" ht="48.75" customHeight="1" x14ac:dyDescent="0.2">
      <c r="A146" s="206"/>
      <c r="B146" s="940"/>
      <c r="C146" s="1240"/>
      <c r="D146" s="1075"/>
      <c r="E146" s="1054"/>
      <c r="F146" s="1077"/>
      <c r="G146" s="1140"/>
      <c r="H146" s="1140"/>
      <c r="I146" s="928"/>
      <c r="J146" s="1077"/>
      <c r="K146" s="1265"/>
      <c r="L146" s="1268"/>
      <c r="M146" s="1140"/>
      <c r="N146" s="1146"/>
      <c r="O146" s="1140"/>
      <c r="P146" s="134" t="s">
        <v>520</v>
      </c>
      <c r="Q146" s="226">
        <v>0.9</v>
      </c>
      <c r="R146" s="226">
        <v>1</v>
      </c>
      <c r="S146" s="227" t="s">
        <v>50</v>
      </c>
      <c r="T146" s="227">
        <v>0</v>
      </c>
      <c r="U146" s="220"/>
      <c r="V146" s="215"/>
      <c r="W146" s="215"/>
      <c r="X146" s="215"/>
      <c r="Y146" s="216"/>
      <c r="Z146" s="216"/>
      <c r="AA146" s="217"/>
      <c r="AB146" s="217"/>
      <c r="AC146" s="215"/>
      <c r="AD146" s="215"/>
      <c r="AE146" s="219"/>
      <c r="AF146" s="219"/>
      <c r="AG146" s="215"/>
      <c r="AH146" s="928"/>
      <c r="AI146" s="925"/>
      <c r="AJ146" s="1077"/>
      <c r="AK146" s="39" t="s">
        <v>519</v>
      </c>
    </row>
    <row r="147" spans="1:74" s="33" customFormat="1" ht="48.75" customHeight="1" x14ac:dyDescent="0.2">
      <c r="A147" s="206"/>
      <c r="B147" s="940"/>
      <c r="C147" s="1240"/>
      <c r="D147" s="1075"/>
      <c r="E147" s="1054"/>
      <c r="F147" s="1077"/>
      <c r="G147" s="1140"/>
      <c r="H147" s="1140"/>
      <c r="I147" s="928"/>
      <c r="J147" s="1077"/>
      <c r="K147" s="1265"/>
      <c r="L147" s="1268"/>
      <c r="M147" s="1140"/>
      <c r="N147" s="1146"/>
      <c r="O147" s="1140"/>
      <c r="P147" s="134" t="s">
        <v>521</v>
      </c>
      <c r="Q147" s="157">
        <v>0</v>
      </c>
      <c r="R147" s="226">
        <v>1</v>
      </c>
      <c r="S147" s="95" t="s">
        <v>61</v>
      </c>
      <c r="T147" s="227">
        <v>0.2</v>
      </c>
      <c r="U147" s="220"/>
      <c r="V147" s="215"/>
      <c r="W147" s="215"/>
      <c r="X147" s="215"/>
      <c r="Y147" s="216"/>
      <c r="Z147" s="216"/>
      <c r="AA147" s="217"/>
      <c r="AB147" s="217"/>
      <c r="AC147" s="215"/>
      <c r="AD147" s="215"/>
      <c r="AE147" s="219"/>
      <c r="AF147" s="219"/>
      <c r="AG147" s="215"/>
      <c r="AH147" s="928"/>
      <c r="AI147" s="925"/>
      <c r="AJ147" s="1077"/>
      <c r="AK147" s="39" t="s">
        <v>510</v>
      </c>
    </row>
    <row r="148" spans="1:74" s="33" customFormat="1" ht="48.75" customHeight="1" x14ac:dyDescent="0.2">
      <c r="A148" s="206"/>
      <c r="B148" s="940"/>
      <c r="C148" s="1240"/>
      <c r="D148" s="1075"/>
      <c r="E148" s="1054"/>
      <c r="F148" s="1077"/>
      <c r="G148" s="1140"/>
      <c r="H148" s="950"/>
      <c r="I148" s="929"/>
      <c r="J148" s="980"/>
      <c r="K148" s="1265"/>
      <c r="L148" s="1268"/>
      <c r="M148" s="1140"/>
      <c r="N148" s="1147"/>
      <c r="O148" s="950"/>
      <c r="P148" s="4" t="s">
        <v>522</v>
      </c>
      <c r="Q148" s="157">
        <v>0</v>
      </c>
      <c r="R148" s="228">
        <v>1</v>
      </c>
      <c r="S148" s="95" t="s">
        <v>61</v>
      </c>
      <c r="T148" s="229">
        <v>0</v>
      </c>
      <c r="U148" s="220"/>
      <c r="V148" s="215"/>
      <c r="W148" s="215"/>
      <c r="X148" s="215"/>
      <c r="Y148" s="216"/>
      <c r="Z148" s="216"/>
      <c r="AA148" s="217"/>
      <c r="AB148" s="217"/>
      <c r="AC148" s="215"/>
      <c r="AD148" s="215"/>
      <c r="AE148" s="219"/>
      <c r="AF148" s="219"/>
      <c r="AG148" s="215"/>
      <c r="AH148" s="928"/>
      <c r="AI148" s="925"/>
      <c r="AJ148" s="980"/>
      <c r="AK148" s="39" t="s">
        <v>510</v>
      </c>
    </row>
    <row r="149" spans="1:74" ht="48.75" customHeight="1" x14ac:dyDescent="0.25">
      <c r="A149" s="231"/>
      <c r="B149" s="940"/>
      <c r="C149" s="1240"/>
      <c r="D149" s="1075"/>
      <c r="E149" s="1054"/>
      <c r="F149" s="1077"/>
      <c r="G149" s="1140"/>
      <c r="H149" s="924" t="s">
        <v>523</v>
      </c>
      <c r="I149" s="1047">
        <v>0</v>
      </c>
      <c r="J149" s="1247">
        <v>0.4</v>
      </c>
      <c r="K149" s="1265"/>
      <c r="L149" s="1268"/>
      <c r="M149" s="1140"/>
      <c r="N149" s="1250" t="s">
        <v>524</v>
      </c>
      <c r="O149" s="1047" t="s">
        <v>525</v>
      </c>
      <c r="P149" s="979" t="s">
        <v>526</v>
      </c>
      <c r="Q149" s="1253">
        <v>0</v>
      </c>
      <c r="R149" s="1256">
        <v>0.4</v>
      </c>
      <c r="S149" s="1259" t="s">
        <v>61</v>
      </c>
      <c r="T149" s="232"/>
      <c r="U149" s="233" t="s">
        <v>527</v>
      </c>
      <c r="V149" s="224" t="s">
        <v>528</v>
      </c>
      <c r="W149" s="234">
        <v>0.05</v>
      </c>
      <c r="X149" s="223" t="s">
        <v>529</v>
      </c>
      <c r="Y149" s="224" t="s">
        <v>526</v>
      </c>
      <c r="Z149" s="216"/>
      <c r="AA149" s="217"/>
      <c r="AB149" s="217"/>
      <c r="AC149" s="218" t="s">
        <v>530</v>
      </c>
      <c r="AD149" s="135" t="s">
        <v>531</v>
      </c>
      <c r="AE149" s="67" t="s">
        <v>532</v>
      </c>
      <c r="AF149" s="218" t="s">
        <v>530</v>
      </c>
      <c r="AG149" s="218" t="s">
        <v>530</v>
      </c>
      <c r="AH149" s="928"/>
      <c r="AI149" s="925"/>
      <c r="AJ149" s="979" t="s">
        <v>533</v>
      </c>
      <c r="AK149" s="39" t="s">
        <v>534</v>
      </c>
      <c r="BT149" s="8"/>
      <c r="BU149" s="8"/>
      <c r="BV149" s="8"/>
    </row>
    <row r="150" spans="1:74" ht="48.75" customHeight="1" x14ac:dyDescent="0.25">
      <c r="A150" s="231"/>
      <c r="B150" s="940"/>
      <c r="C150" s="1240"/>
      <c r="D150" s="1075"/>
      <c r="E150" s="1054"/>
      <c r="F150" s="1077"/>
      <c r="G150" s="1140"/>
      <c r="H150" s="925"/>
      <c r="I150" s="1048"/>
      <c r="J150" s="1248"/>
      <c r="K150" s="1265"/>
      <c r="L150" s="1268"/>
      <c r="M150" s="1140"/>
      <c r="N150" s="1251"/>
      <c r="O150" s="1048"/>
      <c r="P150" s="1077"/>
      <c r="Q150" s="1254"/>
      <c r="R150" s="1257"/>
      <c r="S150" s="1260"/>
      <c r="T150" s="235">
        <v>0.05</v>
      </c>
      <c r="U150" s="233" t="s">
        <v>535</v>
      </c>
      <c r="V150" s="224" t="s">
        <v>536</v>
      </c>
      <c r="W150" s="234">
        <v>0.05</v>
      </c>
      <c r="X150" s="223" t="s">
        <v>537</v>
      </c>
      <c r="Y150" s="236" t="s">
        <v>526</v>
      </c>
      <c r="Z150" s="216"/>
      <c r="AA150" s="217"/>
      <c r="AB150" s="217"/>
      <c r="AC150" s="218">
        <v>1900000000</v>
      </c>
      <c r="AD150" s="135" t="s">
        <v>531</v>
      </c>
      <c r="AE150" s="67" t="s">
        <v>56</v>
      </c>
      <c r="AF150" s="218">
        <v>1900000000</v>
      </c>
      <c r="AG150" s="218">
        <v>1900000000</v>
      </c>
      <c r="AH150" s="928"/>
      <c r="AI150" s="925"/>
      <c r="AJ150" s="1077"/>
      <c r="AK150" s="39"/>
      <c r="BT150" s="8"/>
      <c r="BU150" s="8"/>
      <c r="BV150" s="8"/>
    </row>
    <row r="151" spans="1:74" ht="48.75" customHeight="1" x14ac:dyDescent="0.25">
      <c r="A151" s="231"/>
      <c r="B151" s="940"/>
      <c r="C151" s="1240"/>
      <c r="D151" s="1075"/>
      <c r="E151" s="1054"/>
      <c r="F151" s="1077"/>
      <c r="G151" s="1140"/>
      <c r="H151" s="925"/>
      <c r="I151" s="1048"/>
      <c r="J151" s="1248"/>
      <c r="K151" s="1265"/>
      <c r="L151" s="1268"/>
      <c r="M151" s="1140"/>
      <c r="N151" s="1251"/>
      <c r="O151" s="1048"/>
      <c r="P151" s="980"/>
      <c r="Q151" s="1255"/>
      <c r="R151" s="1258"/>
      <c r="S151" s="1261"/>
      <c r="T151" s="237"/>
      <c r="U151" s="233" t="s">
        <v>538</v>
      </c>
      <c r="V151" s="224" t="s">
        <v>539</v>
      </c>
      <c r="W151" s="234">
        <v>0.05</v>
      </c>
      <c r="X151" s="223" t="s">
        <v>540</v>
      </c>
      <c r="Y151" s="224" t="s">
        <v>526</v>
      </c>
      <c r="Z151" s="216"/>
      <c r="AA151" s="217"/>
      <c r="AB151" s="217"/>
      <c r="AC151" s="238">
        <v>150000000</v>
      </c>
      <c r="AD151" s="135" t="s">
        <v>531</v>
      </c>
      <c r="AE151" s="67" t="s">
        <v>541</v>
      </c>
      <c r="AF151" s="238">
        <v>150000000</v>
      </c>
      <c r="AG151" s="238">
        <v>150000000</v>
      </c>
      <c r="AH151" s="928"/>
      <c r="AI151" s="925"/>
      <c r="AJ151" s="1077"/>
      <c r="AK151" s="39"/>
      <c r="BT151" s="8"/>
      <c r="BU151" s="8"/>
      <c r="BV151" s="8"/>
    </row>
    <row r="152" spans="1:74" ht="48.75" customHeight="1" x14ac:dyDescent="0.2">
      <c r="A152" s="231"/>
      <c r="B152" s="940"/>
      <c r="C152" s="1240"/>
      <c r="D152" s="1075"/>
      <c r="E152" s="1054"/>
      <c r="F152" s="1077"/>
      <c r="G152" s="1140"/>
      <c r="H152" s="925"/>
      <c r="I152" s="1048"/>
      <c r="J152" s="1248"/>
      <c r="K152" s="1265"/>
      <c r="L152" s="1268"/>
      <c r="M152" s="1140"/>
      <c r="N152" s="1251"/>
      <c r="O152" s="1048"/>
      <c r="P152" s="134" t="s">
        <v>542</v>
      </c>
      <c r="Q152" s="239">
        <v>2</v>
      </c>
      <c r="R152" s="239">
        <v>10</v>
      </c>
      <c r="S152" s="95" t="s">
        <v>61</v>
      </c>
      <c r="T152" s="240">
        <v>2</v>
      </c>
      <c r="U152" s="220"/>
      <c r="V152" s="215"/>
      <c r="W152" s="215"/>
      <c r="X152" s="215"/>
      <c r="Y152" s="216"/>
      <c r="Z152" s="216"/>
      <c r="AA152" s="217"/>
      <c r="AB152" s="217"/>
      <c r="AC152" s="215"/>
      <c r="AD152" s="215"/>
      <c r="AE152" s="219"/>
      <c r="AF152" s="219"/>
      <c r="AG152" s="215"/>
      <c r="AH152" s="928"/>
      <c r="AI152" s="925"/>
      <c r="AJ152" s="1077"/>
      <c r="AK152" s="39" t="s">
        <v>543</v>
      </c>
      <c r="BT152" s="8"/>
      <c r="BU152" s="8"/>
      <c r="BV152" s="8"/>
    </row>
    <row r="153" spans="1:74" ht="48.75" customHeight="1" x14ac:dyDescent="0.25">
      <c r="A153" s="231"/>
      <c r="B153" s="940"/>
      <c r="C153" s="1240"/>
      <c r="D153" s="1075"/>
      <c r="E153" s="1054"/>
      <c r="F153" s="1077"/>
      <c r="G153" s="1140"/>
      <c r="H153" s="925"/>
      <c r="I153" s="1048"/>
      <c r="J153" s="1248"/>
      <c r="K153" s="1265"/>
      <c r="L153" s="1268"/>
      <c r="M153" s="1140"/>
      <c r="N153" s="1251"/>
      <c r="O153" s="1048"/>
      <c r="P153" s="134" t="s">
        <v>544</v>
      </c>
      <c r="Q153" s="226">
        <v>0.98</v>
      </c>
      <c r="R153" s="226">
        <v>0.98</v>
      </c>
      <c r="S153" s="227" t="s">
        <v>50</v>
      </c>
      <c r="T153" s="227">
        <v>0.98</v>
      </c>
      <c r="U153" s="215"/>
      <c r="V153" s="215"/>
      <c r="W153" s="215"/>
      <c r="X153" s="215"/>
      <c r="Y153" s="216"/>
      <c r="Z153" s="216"/>
      <c r="AA153" s="217"/>
      <c r="AB153" s="217"/>
      <c r="AC153" s="215"/>
      <c r="AD153" s="215"/>
      <c r="AE153" s="219"/>
      <c r="AF153" s="219"/>
      <c r="AG153" s="215"/>
      <c r="AH153" s="928"/>
      <c r="AI153" s="925"/>
      <c r="AJ153" s="1077"/>
      <c r="AK153" s="39" t="s">
        <v>519</v>
      </c>
      <c r="BT153" s="8"/>
      <c r="BU153" s="8"/>
      <c r="BV153" s="8"/>
    </row>
    <row r="154" spans="1:74" ht="48.75" customHeight="1" x14ac:dyDescent="0.2">
      <c r="A154" s="231"/>
      <c r="B154" s="940"/>
      <c r="C154" s="1240"/>
      <c r="D154" s="1075"/>
      <c r="E154" s="1054"/>
      <c r="F154" s="1077"/>
      <c r="G154" s="1140"/>
      <c r="H154" s="925"/>
      <c r="I154" s="1048"/>
      <c r="J154" s="1248"/>
      <c r="K154" s="1265"/>
      <c r="L154" s="1268"/>
      <c r="M154" s="1140"/>
      <c r="N154" s="1251"/>
      <c r="O154" s="1048"/>
      <c r="P154" s="134" t="s">
        <v>545</v>
      </c>
      <c r="Q154" s="226">
        <v>0.95</v>
      </c>
      <c r="R154" s="226">
        <v>0.98</v>
      </c>
      <c r="S154" s="227" t="s">
        <v>50</v>
      </c>
      <c r="T154" s="241">
        <v>0.98</v>
      </c>
      <c r="U154" s="220"/>
      <c r="V154" s="215"/>
      <c r="W154" s="215"/>
      <c r="X154" s="215"/>
      <c r="Y154" s="216"/>
      <c r="Z154" s="216"/>
      <c r="AA154" s="217"/>
      <c r="AB154" s="217"/>
      <c r="AC154" s="215"/>
      <c r="AD154" s="215"/>
      <c r="AE154" s="219"/>
      <c r="AF154" s="219"/>
      <c r="AG154" s="215"/>
      <c r="AH154" s="928"/>
      <c r="AI154" s="925"/>
      <c r="AJ154" s="1077"/>
      <c r="AK154" s="39" t="s">
        <v>519</v>
      </c>
      <c r="BT154" s="8"/>
      <c r="BU154" s="8"/>
      <c r="BV154" s="8"/>
    </row>
    <row r="155" spans="1:74" ht="48.75" customHeight="1" x14ac:dyDescent="0.25">
      <c r="A155" s="231"/>
      <c r="B155" s="940"/>
      <c r="C155" s="1240"/>
      <c r="D155" s="1075"/>
      <c r="E155" s="1054"/>
      <c r="F155" s="1077"/>
      <c r="G155" s="1140"/>
      <c r="H155" s="925"/>
      <c r="I155" s="1048"/>
      <c r="J155" s="1248"/>
      <c r="K155" s="1265"/>
      <c r="L155" s="1268"/>
      <c r="M155" s="1140"/>
      <c r="N155" s="1251"/>
      <c r="O155" s="1048"/>
      <c r="P155" s="979" t="s">
        <v>546</v>
      </c>
      <c r="Q155" s="1256">
        <v>0.98</v>
      </c>
      <c r="R155" s="1256">
        <v>0.98</v>
      </c>
      <c r="S155" s="1262" t="s">
        <v>50</v>
      </c>
      <c r="T155" s="242">
        <v>0.98</v>
      </c>
      <c r="U155" s="233" t="s">
        <v>527</v>
      </c>
      <c r="V155" s="224" t="s">
        <v>528</v>
      </c>
      <c r="W155" s="234">
        <v>0.98</v>
      </c>
      <c r="X155" s="223" t="s">
        <v>529</v>
      </c>
      <c r="Y155" s="223" t="s">
        <v>546</v>
      </c>
      <c r="Z155" s="216"/>
      <c r="AA155" s="217"/>
      <c r="AB155" s="217"/>
      <c r="AC155" s="218" t="s">
        <v>530</v>
      </c>
      <c r="AD155" s="135" t="s">
        <v>531</v>
      </c>
      <c r="AE155" s="67" t="s">
        <v>532</v>
      </c>
      <c r="AF155" s="218" t="s">
        <v>530</v>
      </c>
      <c r="AG155" s="218" t="s">
        <v>530</v>
      </c>
      <c r="AH155" s="928"/>
      <c r="AI155" s="925"/>
      <c r="AJ155" s="1077"/>
      <c r="AK155" s="927" t="s">
        <v>547</v>
      </c>
      <c r="BT155" s="8"/>
      <c r="BU155" s="8"/>
      <c r="BV155" s="8"/>
    </row>
    <row r="156" spans="1:74" ht="48.75" customHeight="1" x14ac:dyDescent="0.25">
      <c r="A156" s="231"/>
      <c r="B156" s="940"/>
      <c r="C156" s="1240"/>
      <c r="D156" s="1075"/>
      <c r="E156" s="1054"/>
      <c r="F156" s="1077"/>
      <c r="G156" s="1140"/>
      <c r="H156" s="925"/>
      <c r="I156" s="1048"/>
      <c r="J156" s="1248"/>
      <c r="K156" s="1265"/>
      <c r="L156" s="1268"/>
      <c r="M156" s="1140"/>
      <c r="N156" s="1251"/>
      <c r="O156" s="1048"/>
      <c r="P156" s="980"/>
      <c r="Q156" s="1258"/>
      <c r="R156" s="1258"/>
      <c r="S156" s="1263"/>
      <c r="T156" s="227">
        <v>0.98</v>
      </c>
      <c r="U156" s="233" t="s">
        <v>538</v>
      </c>
      <c r="V156" s="224" t="s">
        <v>539</v>
      </c>
      <c r="W156" s="234">
        <v>0.98</v>
      </c>
      <c r="X156" s="223" t="s">
        <v>540</v>
      </c>
      <c r="Y156" s="223" t="s">
        <v>546</v>
      </c>
      <c r="Z156" s="216"/>
      <c r="AA156" s="217"/>
      <c r="AB156" s="217"/>
      <c r="AC156" s="238">
        <v>150000000</v>
      </c>
      <c r="AD156" s="135" t="s">
        <v>531</v>
      </c>
      <c r="AE156" s="67" t="s">
        <v>541</v>
      </c>
      <c r="AF156" s="238">
        <v>150000000</v>
      </c>
      <c r="AG156" s="238">
        <v>150000000</v>
      </c>
      <c r="AH156" s="928"/>
      <c r="AI156" s="925"/>
      <c r="AJ156" s="1077"/>
      <c r="AK156" s="929"/>
      <c r="BT156" s="8"/>
      <c r="BU156" s="8"/>
      <c r="BV156" s="8"/>
    </row>
    <row r="157" spans="1:74" ht="48.75" customHeight="1" x14ac:dyDescent="0.2">
      <c r="A157" s="231"/>
      <c r="B157" s="940"/>
      <c r="C157" s="1240"/>
      <c r="D157" s="1075"/>
      <c r="E157" s="1054"/>
      <c r="F157" s="1077"/>
      <c r="G157" s="1140"/>
      <c r="H157" s="926"/>
      <c r="I157" s="1088"/>
      <c r="J157" s="1249"/>
      <c r="K157" s="1265"/>
      <c r="L157" s="1268"/>
      <c r="M157" s="1140"/>
      <c r="N157" s="1252"/>
      <c r="O157" s="1048"/>
      <c r="P157" s="134" t="s">
        <v>548</v>
      </c>
      <c r="Q157" s="226">
        <v>0.16</v>
      </c>
      <c r="R157" s="226">
        <v>1</v>
      </c>
      <c r="S157" s="227" t="s">
        <v>50</v>
      </c>
      <c r="T157" s="243">
        <v>1</v>
      </c>
      <c r="U157" s="220"/>
      <c r="V157" s="215"/>
      <c r="W157" s="215"/>
      <c r="X157" s="215"/>
      <c r="Y157" s="216"/>
      <c r="Z157" s="216"/>
      <c r="AA157" s="217"/>
      <c r="AB157" s="217"/>
      <c r="AC157" s="215"/>
      <c r="AD157" s="215"/>
      <c r="AE157" s="219"/>
      <c r="AF157" s="219"/>
      <c r="AG157" s="215"/>
      <c r="AH157" s="928"/>
      <c r="AI157" s="925"/>
      <c r="AJ157" s="980"/>
      <c r="AK157" s="39" t="s">
        <v>547</v>
      </c>
      <c r="BT157" s="8"/>
      <c r="BU157" s="8"/>
      <c r="BV157" s="8"/>
    </row>
    <row r="158" spans="1:74" ht="48.75" customHeight="1" x14ac:dyDescent="0.2">
      <c r="A158" s="231"/>
      <c r="B158" s="940"/>
      <c r="C158" s="1240"/>
      <c r="D158" s="1075"/>
      <c r="E158" s="1054"/>
      <c r="F158" s="1077"/>
      <c r="G158" s="1140"/>
      <c r="H158" s="244"/>
      <c r="I158" s="245"/>
      <c r="J158" s="246"/>
      <c r="K158" s="1265"/>
      <c r="L158" s="1268"/>
      <c r="M158" s="1140"/>
      <c r="N158" s="247"/>
      <c r="O158" s="1048"/>
      <c r="P158" s="134" t="s">
        <v>548</v>
      </c>
      <c r="Q158" s="226">
        <v>0.16</v>
      </c>
      <c r="R158" s="226">
        <v>1</v>
      </c>
      <c r="S158" s="227" t="s">
        <v>50</v>
      </c>
      <c r="T158" s="227">
        <v>1</v>
      </c>
      <c r="U158" s="220"/>
      <c r="V158" s="215"/>
      <c r="W158" s="215"/>
      <c r="X158" s="215"/>
      <c r="Y158" s="216"/>
      <c r="Z158" s="216"/>
      <c r="AA158" s="217"/>
      <c r="AB158" s="217"/>
      <c r="AC158" s="215"/>
      <c r="AD158" s="215"/>
      <c r="AE158" s="219"/>
      <c r="AF158" s="219"/>
      <c r="AG158" s="215"/>
      <c r="AH158" s="928"/>
      <c r="AI158" s="925"/>
      <c r="AJ158" s="248"/>
      <c r="AK158" s="39"/>
      <c r="BT158" s="8"/>
      <c r="BU158" s="8"/>
      <c r="BV158" s="8"/>
    </row>
    <row r="159" spans="1:74" ht="48.75" customHeight="1" x14ac:dyDescent="0.2">
      <c r="A159" s="231"/>
      <c r="B159" s="940"/>
      <c r="C159" s="1240"/>
      <c r="D159" s="1075"/>
      <c r="E159" s="1054"/>
      <c r="F159" s="1077"/>
      <c r="G159" s="1140"/>
      <c r="H159" s="244"/>
      <c r="I159" s="245"/>
      <c r="J159" s="246"/>
      <c r="K159" s="1265"/>
      <c r="L159" s="1268"/>
      <c r="M159" s="1140"/>
      <c r="N159" s="247"/>
      <c r="O159" s="1088"/>
      <c r="P159" s="134" t="s">
        <v>548</v>
      </c>
      <c r="Q159" s="226">
        <v>0.16</v>
      </c>
      <c r="R159" s="226">
        <v>1</v>
      </c>
      <c r="S159" s="227" t="s">
        <v>50</v>
      </c>
      <c r="T159" s="227">
        <v>1</v>
      </c>
      <c r="U159" s="220"/>
      <c r="V159" s="215"/>
      <c r="W159" s="215"/>
      <c r="X159" s="215"/>
      <c r="Y159" s="216"/>
      <c r="Z159" s="216"/>
      <c r="AA159" s="217"/>
      <c r="AB159" s="217"/>
      <c r="AC159" s="215"/>
      <c r="AD159" s="215"/>
      <c r="AE159" s="219"/>
      <c r="AF159" s="219"/>
      <c r="AG159" s="215"/>
      <c r="AH159" s="928"/>
      <c r="AI159" s="925"/>
      <c r="AJ159" s="248"/>
      <c r="AK159" s="39"/>
      <c r="BT159" s="8"/>
      <c r="BU159" s="8"/>
      <c r="BV159" s="8"/>
    </row>
    <row r="160" spans="1:74" ht="48.75" customHeight="1" x14ac:dyDescent="0.25">
      <c r="A160" s="231"/>
      <c r="B160" s="940"/>
      <c r="C160" s="1240"/>
      <c r="D160" s="1075"/>
      <c r="E160" s="1054"/>
      <c r="F160" s="1077"/>
      <c r="G160" s="1140"/>
      <c r="H160" s="1013" t="s">
        <v>549</v>
      </c>
      <c r="I160" s="1247">
        <v>0.21</v>
      </c>
      <c r="J160" s="1247">
        <v>0.25</v>
      </c>
      <c r="K160" s="1265"/>
      <c r="L160" s="1268"/>
      <c r="M160" s="1140"/>
      <c r="N160" s="1250" t="s">
        <v>550</v>
      </c>
      <c r="O160" s="1013" t="s">
        <v>551</v>
      </c>
      <c r="P160" s="185" t="s">
        <v>552</v>
      </c>
      <c r="Q160" s="249">
        <v>0.35</v>
      </c>
      <c r="R160" s="249">
        <v>0.8</v>
      </c>
      <c r="S160" s="250" t="s">
        <v>61</v>
      </c>
      <c r="T160" s="250">
        <v>0.15</v>
      </c>
      <c r="U160" s="224" t="s">
        <v>527</v>
      </c>
      <c r="V160" s="224" t="s">
        <v>528</v>
      </c>
      <c r="W160" s="234">
        <v>0.15</v>
      </c>
      <c r="X160" s="223" t="s">
        <v>529</v>
      </c>
      <c r="Y160" s="224" t="s">
        <v>552</v>
      </c>
      <c r="Z160" s="216"/>
      <c r="AA160" s="217"/>
      <c r="AB160" s="217"/>
      <c r="AC160" s="218" t="s">
        <v>530</v>
      </c>
      <c r="AD160" s="135" t="s">
        <v>531</v>
      </c>
      <c r="AE160" s="67" t="s">
        <v>532</v>
      </c>
      <c r="AF160" s="218" t="s">
        <v>530</v>
      </c>
      <c r="AG160" s="218" t="s">
        <v>530</v>
      </c>
      <c r="AH160" s="928"/>
      <c r="AI160" s="925"/>
      <c r="AJ160" s="979" t="s">
        <v>553</v>
      </c>
      <c r="AK160" s="39" t="s">
        <v>554</v>
      </c>
      <c r="BT160" s="8"/>
      <c r="BU160" s="8"/>
      <c r="BV160" s="8"/>
    </row>
    <row r="161" spans="1:74" ht="48.75" customHeight="1" x14ac:dyDescent="0.25">
      <c r="A161" s="231"/>
      <c r="B161" s="940"/>
      <c r="C161" s="1240"/>
      <c r="D161" s="1075"/>
      <c r="E161" s="1054"/>
      <c r="F161" s="1077"/>
      <c r="G161" s="1140"/>
      <c r="H161" s="1014"/>
      <c r="I161" s="1248"/>
      <c r="J161" s="1248"/>
      <c r="K161" s="1265"/>
      <c r="L161" s="1268"/>
      <c r="M161" s="1140"/>
      <c r="N161" s="1251"/>
      <c r="O161" s="1014"/>
      <c r="P161" s="185" t="s">
        <v>555</v>
      </c>
      <c r="Q161" s="251">
        <v>0</v>
      </c>
      <c r="R161" s="249">
        <v>1</v>
      </c>
      <c r="S161" s="250" t="s">
        <v>61</v>
      </c>
      <c r="T161" s="250">
        <v>0</v>
      </c>
      <c r="U161" s="224" t="s">
        <v>527</v>
      </c>
      <c r="V161" s="224" t="s">
        <v>528</v>
      </c>
      <c r="W161" s="234">
        <v>0</v>
      </c>
      <c r="X161" s="223" t="s">
        <v>529</v>
      </c>
      <c r="Y161" s="224" t="s">
        <v>555</v>
      </c>
      <c r="Z161" s="216"/>
      <c r="AA161" s="217"/>
      <c r="AB161" s="217"/>
      <c r="AC161" s="218" t="s">
        <v>530</v>
      </c>
      <c r="AD161" s="135" t="s">
        <v>531</v>
      </c>
      <c r="AE161" s="67" t="s">
        <v>532</v>
      </c>
      <c r="AF161" s="218" t="s">
        <v>530</v>
      </c>
      <c r="AG161" s="218" t="s">
        <v>530</v>
      </c>
      <c r="AH161" s="928"/>
      <c r="AI161" s="925"/>
      <c r="AJ161" s="1077"/>
      <c r="AK161" s="39" t="s">
        <v>519</v>
      </c>
      <c r="BT161" s="8"/>
      <c r="BU161" s="8"/>
      <c r="BV161" s="8"/>
    </row>
    <row r="162" spans="1:74" ht="48.75" customHeight="1" x14ac:dyDescent="0.25">
      <c r="A162" s="231"/>
      <c r="B162" s="940"/>
      <c r="C162" s="1240"/>
      <c r="D162" s="1075"/>
      <c r="E162" s="1054"/>
      <c r="F162" s="980"/>
      <c r="G162" s="950"/>
      <c r="H162" s="1097"/>
      <c r="I162" s="1249"/>
      <c r="J162" s="1249"/>
      <c r="K162" s="1266"/>
      <c r="L162" s="1269"/>
      <c r="M162" s="950"/>
      <c r="N162" s="1252"/>
      <c r="O162" s="1097"/>
      <c r="P162" s="117" t="s">
        <v>556</v>
      </c>
      <c r="Q162" s="249">
        <v>0.05</v>
      </c>
      <c r="R162" s="249">
        <v>0.03</v>
      </c>
      <c r="S162" s="250" t="s">
        <v>557</v>
      </c>
      <c r="T162" s="250">
        <v>0.05</v>
      </c>
      <c r="U162" s="224" t="s">
        <v>527</v>
      </c>
      <c r="V162" s="224" t="s">
        <v>528</v>
      </c>
      <c r="W162" s="234">
        <v>0.05</v>
      </c>
      <c r="X162" s="223" t="s">
        <v>529</v>
      </c>
      <c r="Y162" s="224" t="s">
        <v>556</v>
      </c>
      <c r="Z162" s="216"/>
      <c r="AA162" s="217"/>
      <c r="AB162" s="217"/>
      <c r="AC162" s="218" t="s">
        <v>530</v>
      </c>
      <c r="AD162" s="135" t="s">
        <v>531</v>
      </c>
      <c r="AE162" s="67" t="s">
        <v>532</v>
      </c>
      <c r="AF162" s="218" t="s">
        <v>530</v>
      </c>
      <c r="AG162" s="218" t="s">
        <v>530</v>
      </c>
      <c r="AH162" s="929"/>
      <c r="AI162" s="926"/>
      <c r="AJ162" s="980"/>
      <c r="AK162" s="39" t="s">
        <v>519</v>
      </c>
      <c r="BT162" s="8"/>
      <c r="BU162" s="8"/>
      <c r="BV162" s="8"/>
    </row>
    <row r="163" spans="1:74" ht="15" x14ac:dyDescent="0.2">
      <c r="A163" s="231"/>
      <c r="B163" s="940"/>
      <c r="C163" s="1240"/>
      <c r="D163" s="1075"/>
      <c r="E163" s="1054"/>
      <c r="F163" s="252"/>
      <c r="G163" s="253"/>
      <c r="H163" s="254"/>
      <c r="I163" s="255"/>
      <c r="J163" s="255"/>
      <c r="K163" s="254"/>
      <c r="L163" s="256"/>
      <c r="M163" s="257"/>
      <c r="N163" s="258"/>
      <c r="O163" s="254"/>
      <c r="P163" s="254"/>
      <c r="Q163" s="255"/>
      <c r="R163" s="255"/>
      <c r="S163" s="255"/>
      <c r="T163" s="255"/>
      <c r="U163" s="259"/>
      <c r="V163" s="255"/>
      <c r="W163" s="255"/>
      <c r="X163" s="255"/>
      <c r="Y163" s="255"/>
      <c r="Z163" s="255"/>
      <c r="AA163" s="255"/>
      <c r="AB163" s="255"/>
      <c r="AC163" s="255"/>
      <c r="AD163" s="57"/>
      <c r="AE163" s="255"/>
      <c r="AF163" s="255"/>
      <c r="AG163" s="255"/>
      <c r="AH163" s="255"/>
      <c r="AI163" s="261"/>
      <c r="AJ163" s="255"/>
      <c r="AK163" s="255"/>
      <c r="BT163" s="8"/>
      <c r="BU163" s="8"/>
      <c r="BV163" s="8"/>
    </row>
    <row r="164" spans="1:74" ht="98.25" customHeight="1" x14ac:dyDescent="0.25">
      <c r="A164" s="231"/>
      <c r="B164" s="940"/>
      <c r="C164" s="1240"/>
      <c r="D164" s="1075"/>
      <c r="E164" s="1054"/>
      <c r="F164" s="979" t="s">
        <v>96</v>
      </c>
      <c r="G164" s="949" t="s">
        <v>558</v>
      </c>
      <c r="H164" s="134" t="s">
        <v>559</v>
      </c>
      <c r="I164" s="262">
        <v>0.28499999999999998</v>
      </c>
      <c r="J164" s="157" t="s">
        <v>560</v>
      </c>
      <c r="K164" s="1270" t="s">
        <v>561</v>
      </c>
      <c r="L164" s="1272">
        <v>0.04</v>
      </c>
      <c r="M164" s="912" t="s">
        <v>562</v>
      </c>
      <c r="N164" s="1250" t="s">
        <v>563</v>
      </c>
      <c r="O164" s="1013" t="s">
        <v>564</v>
      </c>
      <c r="P164" s="134" t="s">
        <v>559</v>
      </c>
      <c r="Q164" s="157">
        <v>0</v>
      </c>
      <c r="R164" s="226">
        <v>1</v>
      </c>
      <c r="S164" s="250" t="s">
        <v>61</v>
      </c>
      <c r="T164" s="227">
        <v>0.25</v>
      </c>
      <c r="U164" s="224" t="s">
        <v>565</v>
      </c>
      <c r="V164" s="224" t="s">
        <v>566</v>
      </c>
      <c r="W164" s="234">
        <v>0.25</v>
      </c>
      <c r="X164" s="223" t="s">
        <v>567</v>
      </c>
      <c r="Y164" s="224" t="s">
        <v>559</v>
      </c>
      <c r="Z164" s="216"/>
      <c r="AA164" s="217"/>
      <c r="AB164" s="217"/>
      <c r="AC164" s="218" t="s">
        <v>568</v>
      </c>
      <c r="AD164" s="225" t="s">
        <v>569</v>
      </c>
      <c r="AE164" s="47" t="s">
        <v>56</v>
      </c>
      <c r="AF164" s="218" t="s">
        <v>568</v>
      </c>
      <c r="AG164" s="218" t="s">
        <v>568</v>
      </c>
      <c r="AH164" s="988" t="s">
        <v>507</v>
      </c>
      <c r="AI164" s="988" t="s">
        <v>508</v>
      </c>
      <c r="AJ164" s="979" t="s">
        <v>570</v>
      </c>
      <c r="AK164" s="39" t="s">
        <v>519</v>
      </c>
      <c r="BT164" s="8"/>
      <c r="BU164" s="8"/>
      <c r="BV164" s="8"/>
    </row>
    <row r="165" spans="1:74" ht="98.25" customHeight="1" x14ac:dyDescent="0.2">
      <c r="A165" s="231"/>
      <c r="B165" s="940"/>
      <c r="C165" s="1240"/>
      <c r="D165" s="1075"/>
      <c r="E165" s="1054"/>
      <c r="F165" s="1077"/>
      <c r="G165" s="1140"/>
      <c r="H165" s="134" t="s">
        <v>571</v>
      </c>
      <c r="I165" s="157">
        <v>0</v>
      </c>
      <c r="J165" s="157" t="s">
        <v>572</v>
      </c>
      <c r="K165" s="1271"/>
      <c r="L165" s="1273"/>
      <c r="M165" s="912"/>
      <c r="N165" s="1251"/>
      <c r="O165" s="1014"/>
      <c r="P165" s="134" t="s">
        <v>573</v>
      </c>
      <c r="Q165" s="157">
        <v>0</v>
      </c>
      <c r="R165" s="157">
        <v>600</v>
      </c>
      <c r="S165" s="250" t="s">
        <v>61</v>
      </c>
      <c r="T165" s="95">
        <v>150</v>
      </c>
      <c r="U165" s="220"/>
      <c r="V165" s="215"/>
      <c r="W165" s="215"/>
      <c r="X165" s="215"/>
      <c r="Y165" s="216"/>
      <c r="Z165" s="216"/>
      <c r="AA165" s="217"/>
      <c r="AB165" s="217"/>
      <c r="AC165" s="215"/>
      <c r="AD165" s="215"/>
      <c r="AE165" s="219"/>
      <c r="AF165" s="219"/>
      <c r="AG165" s="215"/>
      <c r="AH165" s="988"/>
      <c r="AI165" s="988"/>
      <c r="AJ165" s="1077"/>
      <c r="AK165" s="39" t="s">
        <v>574</v>
      </c>
      <c r="BT165" s="8"/>
      <c r="BU165" s="8"/>
      <c r="BV165" s="8"/>
    </row>
    <row r="166" spans="1:74" ht="98.25" customHeight="1" x14ac:dyDescent="0.2">
      <c r="A166" s="231"/>
      <c r="B166" s="940"/>
      <c r="C166" s="1240"/>
      <c r="D166" s="1075"/>
      <c r="E166" s="1054"/>
      <c r="F166" s="1077"/>
      <c r="G166" s="1140"/>
      <c r="H166" s="949" t="s">
        <v>575</v>
      </c>
      <c r="I166" s="979">
        <v>0</v>
      </c>
      <c r="J166" s="979" t="s">
        <v>576</v>
      </c>
      <c r="K166" s="1271"/>
      <c r="L166" s="1273"/>
      <c r="M166" s="912"/>
      <c r="N166" s="1251"/>
      <c r="O166" s="1014"/>
      <c r="P166" s="134" t="s">
        <v>577</v>
      </c>
      <c r="Q166" s="157">
        <v>160</v>
      </c>
      <c r="R166" s="157">
        <v>800</v>
      </c>
      <c r="S166" s="250" t="s">
        <v>61</v>
      </c>
      <c r="T166" s="95">
        <v>0</v>
      </c>
      <c r="U166" s="220"/>
      <c r="V166" s="215"/>
      <c r="W166" s="215"/>
      <c r="X166" s="215"/>
      <c r="Y166" s="216"/>
      <c r="Z166" s="216"/>
      <c r="AA166" s="217"/>
      <c r="AB166" s="217"/>
      <c r="AC166" s="215"/>
      <c r="AD166" s="215"/>
      <c r="AE166" s="219"/>
      <c r="AF166" s="219"/>
      <c r="AG166" s="215"/>
      <c r="AH166" s="988"/>
      <c r="AI166" s="988"/>
      <c r="AJ166" s="1077"/>
      <c r="AK166" s="39" t="s">
        <v>578</v>
      </c>
      <c r="BT166" s="8"/>
      <c r="BU166" s="8"/>
      <c r="BV166" s="8"/>
    </row>
    <row r="167" spans="1:74" ht="98.25" customHeight="1" x14ac:dyDescent="0.2">
      <c r="A167" s="231"/>
      <c r="B167" s="940"/>
      <c r="C167" s="1240"/>
      <c r="D167" s="1075"/>
      <c r="E167" s="1054"/>
      <c r="F167" s="1077"/>
      <c r="G167" s="1140"/>
      <c r="H167" s="950"/>
      <c r="I167" s="980"/>
      <c r="J167" s="980"/>
      <c r="K167" s="1271"/>
      <c r="L167" s="1273"/>
      <c r="M167" s="912"/>
      <c r="N167" s="1251"/>
      <c r="O167" s="1014"/>
      <c r="P167" s="134" t="s">
        <v>579</v>
      </c>
      <c r="Q167" s="157">
        <v>0</v>
      </c>
      <c r="R167" s="157">
        <v>24</v>
      </c>
      <c r="S167" s="250" t="s">
        <v>61</v>
      </c>
      <c r="T167" s="95">
        <v>0</v>
      </c>
      <c r="U167" s="220"/>
      <c r="V167" s="215"/>
      <c r="W167" s="215"/>
      <c r="X167" s="215"/>
      <c r="Y167" s="216"/>
      <c r="Z167" s="216"/>
      <c r="AA167" s="217"/>
      <c r="AB167" s="217"/>
      <c r="AC167" s="215"/>
      <c r="AD167" s="215"/>
      <c r="AE167" s="219"/>
      <c r="AF167" s="219"/>
      <c r="AG167" s="215"/>
      <c r="AH167" s="988"/>
      <c r="AI167" s="988"/>
      <c r="AJ167" s="1077"/>
      <c r="AK167" s="39" t="s">
        <v>543</v>
      </c>
      <c r="BT167" s="8"/>
      <c r="BU167" s="8"/>
      <c r="BV167" s="8"/>
    </row>
    <row r="168" spans="1:74" ht="98.25" customHeight="1" x14ac:dyDescent="0.2">
      <c r="A168" s="231"/>
      <c r="B168" s="940"/>
      <c r="C168" s="1240"/>
      <c r="D168" s="1075"/>
      <c r="E168" s="1054"/>
      <c r="F168" s="1077"/>
      <c r="G168" s="1140"/>
      <c r="H168" s="906" t="s">
        <v>580</v>
      </c>
      <c r="I168" s="902" t="s">
        <v>581</v>
      </c>
      <c r="J168" s="902" t="s">
        <v>582</v>
      </c>
      <c r="K168" s="1271"/>
      <c r="L168" s="1273"/>
      <c r="M168" s="912"/>
      <c r="N168" s="1251"/>
      <c r="O168" s="1014"/>
      <c r="P168" s="134" t="s">
        <v>583</v>
      </c>
      <c r="Q168" s="251">
        <v>0</v>
      </c>
      <c r="R168" s="265">
        <v>3.8800000000000001E-2</v>
      </c>
      <c r="S168" s="250" t="s">
        <v>61</v>
      </c>
      <c r="T168" s="266">
        <v>0</v>
      </c>
      <c r="U168" s="220"/>
      <c r="V168" s="215"/>
      <c r="W168" s="215"/>
      <c r="X168" s="215"/>
      <c r="Y168" s="216"/>
      <c r="Z168" s="216"/>
      <c r="AA168" s="217"/>
      <c r="AB168" s="217"/>
      <c r="AC168" s="215"/>
      <c r="AD168" s="215"/>
      <c r="AE168" s="219"/>
      <c r="AF168" s="219"/>
      <c r="AG168" s="215"/>
      <c r="AH168" s="988"/>
      <c r="AI168" s="988"/>
      <c r="AJ168" s="1077"/>
      <c r="AK168" s="39" t="s">
        <v>584</v>
      </c>
      <c r="BT168" s="8"/>
      <c r="BU168" s="8"/>
      <c r="BV168" s="8"/>
    </row>
    <row r="169" spans="1:74" ht="98.25" customHeight="1" x14ac:dyDescent="0.25">
      <c r="A169" s="231"/>
      <c r="B169" s="940"/>
      <c r="C169" s="1240"/>
      <c r="D169" s="1075"/>
      <c r="E169" s="1054"/>
      <c r="F169" s="1077"/>
      <c r="G169" s="1140"/>
      <c r="H169" s="906"/>
      <c r="I169" s="902"/>
      <c r="J169" s="902"/>
      <c r="K169" s="1271"/>
      <c r="L169" s="1273"/>
      <c r="M169" s="912"/>
      <c r="N169" s="1251"/>
      <c r="O169" s="1014"/>
      <c r="P169" s="134" t="s">
        <v>585</v>
      </c>
      <c r="Q169" s="158">
        <v>2643</v>
      </c>
      <c r="R169" s="158">
        <v>8000</v>
      </c>
      <c r="S169" s="250" t="s">
        <v>61</v>
      </c>
      <c r="T169" s="159">
        <v>1000</v>
      </c>
      <c r="U169" s="221" t="s">
        <v>586</v>
      </c>
      <c r="V169" s="267" t="s">
        <v>587</v>
      </c>
      <c r="W169" s="225" t="s">
        <v>588</v>
      </c>
      <c r="X169" s="221" t="s">
        <v>589</v>
      </c>
      <c r="Y169" s="221" t="s">
        <v>585</v>
      </c>
      <c r="Z169" s="216"/>
      <c r="AA169" s="217"/>
      <c r="AB169" s="217"/>
      <c r="AC169" s="47">
        <v>200000000</v>
      </c>
      <c r="AD169" s="221" t="s">
        <v>569</v>
      </c>
      <c r="AE169" s="47" t="s">
        <v>56</v>
      </c>
      <c r="AF169" s="47">
        <v>200000000</v>
      </c>
      <c r="AG169" s="47">
        <v>200000000</v>
      </c>
      <c r="AH169" s="988"/>
      <c r="AI169" s="988"/>
      <c r="AJ169" s="1077"/>
      <c r="AK169" s="39" t="s">
        <v>590</v>
      </c>
      <c r="BT169" s="8"/>
      <c r="BU169" s="8"/>
      <c r="BV169" s="8"/>
    </row>
    <row r="170" spans="1:74" ht="98.25" customHeight="1" x14ac:dyDescent="0.2">
      <c r="A170" s="231"/>
      <c r="B170" s="940"/>
      <c r="C170" s="1240"/>
      <c r="D170" s="1075"/>
      <c r="E170" s="1054"/>
      <c r="F170" s="1077"/>
      <c r="G170" s="1140"/>
      <c r="H170" s="906"/>
      <c r="I170" s="902"/>
      <c r="J170" s="902"/>
      <c r="K170" s="1271"/>
      <c r="L170" s="1273"/>
      <c r="M170" s="912"/>
      <c r="N170" s="1251"/>
      <c r="O170" s="1014"/>
      <c r="P170" s="134" t="s">
        <v>591</v>
      </c>
      <c r="Q170" s="157">
        <v>0</v>
      </c>
      <c r="R170" s="157">
        <v>24</v>
      </c>
      <c r="S170" s="250" t="s">
        <v>61</v>
      </c>
      <c r="T170" s="95">
        <v>0</v>
      </c>
      <c r="U170" s="220"/>
      <c r="V170" s="215"/>
      <c r="W170" s="215"/>
      <c r="X170" s="215"/>
      <c r="Y170" s="216"/>
      <c r="Z170" s="216"/>
      <c r="AA170" s="217"/>
      <c r="AB170" s="217"/>
      <c r="AC170" s="215"/>
      <c r="AD170" s="215"/>
      <c r="AE170" s="219"/>
      <c r="AF170" s="219"/>
      <c r="AG170" s="215"/>
      <c r="AH170" s="988"/>
      <c r="AI170" s="988"/>
      <c r="AJ170" s="1077"/>
      <c r="AK170" s="39" t="s">
        <v>578</v>
      </c>
      <c r="BT170" s="8"/>
      <c r="BU170" s="8"/>
      <c r="BV170" s="8"/>
    </row>
    <row r="171" spans="1:74" ht="98.25" customHeight="1" x14ac:dyDescent="0.2">
      <c r="A171" s="231"/>
      <c r="B171" s="940"/>
      <c r="C171" s="1240"/>
      <c r="D171" s="1075"/>
      <c r="E171" s="1054"/>
      <c r="F171" s="1077"/>
      <c r="G171" s="1140"/>
      <c r="H171" s="949" t="s">
        <v>592</v>
      </c>
      <c r="I171" s="979">
        <v>0</v>
      </c>
      <c r="J171" s="979" t="s">
        <v>593</v>
      </c>
      <c r="K171" s="1271"/>
      <c r="L171" s="1273"/>
      <c r="M171" s="912"/>
      <c r="N171" s="1251"/>
      <c r="O171" s="1014"/>
      <c r="P171" s="949" t="s">
        <v>594</v>
      </c>
      <c r="Q171" s="979">
        <v>0</v>
      </c>
      <c r="R171" s="979">
        <v>150</v>
      </c>
      <c r="S171" s="899" t="s">
        <v>61</v>
      </c>
      <c r="T171" s="899">
        <v>25</v>
      </c>
      <c r="U171" s="220"/>
      <c r="V171" s="215"/>
      <c r="W171" s="215"/>
      <c r="X171" s="215"/>
      <c r="Y171" s="216"/>
      <c r="Z171" s="216"/>
      <c r="AA171" s="217"/>
      <c r="AB171" s="217"/>
      <c r="AC171" s="215"/>
      <c r="AD171" s="215"/>
      <c r="AE171" s="219"/>
      <c r="AF171" s="219"/>
      <c r="AG171" s="215"/>
      <c r="AH171" s="988"/>
      <c r="AI171" s="988"/>
      <c r="AJ171" s="1077"/>
      <c r="AK171" s="927" t="s">
        <v>519</v>
      </c>
      <c r="BT171" s="8"/>
      <c r="BU171" s="8"/>
      <c r="BV171" s="8"/>
    </row>
    <row r="172" spans="1:74" ht="98.25" customHeight="1" x14ac:dyDescent="0.2">
      <c r="A172" s="231"/>
      <c r="B172" s="940"/>
      <c r="C172" s="1240"/>
      <c r="D172" s="1075"/>
      <c r="E172" s="1054"/>
      <c r="F172" s="980"/>
      <c r="G172" s="950"/>
      <c r="H172" s="950"/>
      <c r="I172" s="980"/>
      <c r="J172" s="980"/>
      <c r="K172" s="1271"/>
      <c r="L172" s="1273"/>
      <c r="M172" s="912"/>
      <c r="N172" s="1252"/>
      <c r="O172" s="1097"/>
      <c r="P172" s="950"/>
      <c r="Q172" s="980"/>
      <c r="R172" s="980"/>
      <c r="S172" s="901"/>
      <c r="T172" s="901"/>
      <c r="U172" s="220"/>
      <c r="V172" s="215"/>
      <c r="W172" s="215"/>
      <c r="X172" s="215"/>
      <c r="Y172" s="216"/>
      <c r="Z172" s="216"/>
      <c r="AA172" s="217"/>
      <c r="AB172" s="217"/>
      <c r="AC172" s="215"/>
      <c r="AD172" s="215"/>
      <c r="AE172" s="219"/>
      <c r="AF172" s="219"/>
      <c r="AG172" s="215"/>
      <c r="AH172" s="988"/>
      <c r="AI172" s="988"/>
      <c r="AJ172" s="980"/>
      <c r="AK172" s="929"/>
      <c r="BT172" s="8"/>
      <c r="BU172" s="8"/>
      <c r="BV172" s="8"/>
    </row>
    <row r="173" spans="1:74" ht="98.25" customHeight="1" x14ac:dyDescent="0.2">
      <c r="A173" s="231"/>
      <c r="B173" s="940"/>
      <c r="C173" s="1240"/>
      <c r="D173" s="1075"/>
      <c r="E173" s="1054"/>
      <c r="F173" s="979" t="s">
        <v>114</v>
      </c>
      <c r="G173" s="979" t="s">
        <v>595</v>
      </c>
      <c r="H173" s="38" t="s">
        <v>596</v>
      </c>
      <c r="I173" s="37" t="s">
        <v>597</v>
      </c>
      <c r="J173" s="37" t="s">
        <v>598</v>
      </c>
      <c r="K173" s="1271"/>
      <c r="L173" s="1273"/>
      <c r="M173" s="912"/>
      <c r="N173" s="1353" t="s">
        <v>599</v>
      </c>
      <c r="O173" s="912" t="s">
        <v>600</v>
      </c>
      <c r="P173" s="134" t="s">
        <v>601</v>
      </c>
      <c r="Q173" s="251">
        <v>4</v>
      </c>
      <c r="R173" s="251">
        <v>8</v>
      </c>
      <c r="S173" s="250" t="s">
        <v>61</v>
      </c>
      <c r="T173" s="268">
        <v>2</v>
      </c>
      <c r="U173" s="220"/>
      <c r="V173" s="215"/>
      <c r="W173" s="215"/>
      <c r="X173" s="215"/>
      <c r="Y173" s="216"/>
      <c r="Z173" s="216"/>
      <c r="AA173" s="217"/>
      <c r="AB173" s="217"/>
      <c r="AC173" s="215"/>
      <c r="AD173" s="215"/>
      <c r="AE173" s="219"/>
      <c r="AF173" s="219"/>
      <c r="AG173" s="215"/>
      <c r="AH173" s="988"/>
      <c r="AI173" s="988"/>
      <c r="AJ173" s="1350" t="s">
        <v>602</v>
      </c>
      <c r="AK173" s="39" t="s">
        <v>519</v>
      </c>
      <c r="BT173" s="8"/>
      <c r="BU173" s="8"/>
      <c r="BV173" s="8"/>
    </row>
    <row r="174" spans="1:74" ht="98.25" customHeight="1" x14ac:dyDescent="0.2">
      <c r="A174" s="231"/>
      <c r="B174" s="940"/>
      <c r="C174" s="1240"/>
      <c r="D174" s="1075"/>
      <c r="E174" s="1054"/>
      <c r="F174" s="1077"/>
      <c r="G174" s="1077"/>
      <c r="H174" s="134" t="s">
        <v>603</v>
      </c>
      <c r="I174" s="262">
        <v>6.1199999999999997E-2</v>
      </c>
      <c r="J174" s="262">
        <v>6.1199999999999997E-2</v>
      </c>
      <c r="K174" s="1271"/>
      <c r="L174" s="1273"/>
      <c r="M174" s="912"/>
      <c r="N174" s="1353"/>
      <c r="O174" s="912"/>
      <c r="P174" s="134" t="s">
        <v>604</v>
      </c>
      <c r="Q174" s="157">
        <v>40</v>
      </c>
      <c r="R174" s="157">
        <v>40</v>
      </c>
      <c r="S174" s="250" t="s">
        <v>61</v>
      </c>
      <c r="T174" s="95">
        <v>10</v>
      </c>
      <c r="U174" s="220"/>
      <c r="V174" s="215"/>
      <c r="W174" s="215"/>
      <c r="X174" s="215"/>
      <c r="Y174" s="216"/>
      <c r="Z174" s="216"/>
      <c r="AA174" s="217"/>
      <c r="AB174" s="217"/>
      <c r="AC174" s="215"/>
      <c r="AD174" s="215"/>
      <c r="AE174" s="219"/>
      <c r="AF174" s="219"/>
      <c r="AG174" s="215"/>
      <c r="AH174" s="988"/>
      <c r="AI174" s="988"/>
      <c r="AJ174" s="1351"/>
      <c r="AK174" s="39" t="s">
        <v>519</v>
      </c>
      <c r="BT174" s="8"/>
      <c r="BU174" s="8"/>
      <c r="BV174" s="8"/>
    </row>
    <row r="175" spans="1:74" ht="98.25" customHeight="1" x14ac:dyDescent="0.25">
      <c r="A175" s="231"/>
      <c r="B175" s="940"/>
      <c r="C175" s="1240"/>
      <c r="D175" s="1075"/>
      <c r="E175" s="1054"/>
      <c r="F175" s="1077"/>
      <c r="G175" s="1077"/>
      <c r="H175" s="134"/>
      <c r="I175" s="262"/>
      <c r="J175" s="262"/>
      <c r="K175" s="1271"/>
      <c r="L175" s="1273"/>
      <c r="M175" s="912"/>
      <c r="N175" s="1353"/>
      <c r="O175" s="912"/>
      <c r="P175" s="1354" t="s">
        <v>605</v>
      </c>
      <c r="Q175" s="1028">
        <v>10000</v>
      </c>
      <c r="R175" s="1028">
        <v>15000</v>
      </c>
      <c r="S175" s="1302" t="s">
        <v>61</v>
      </c>
      <c r="T175" s="269">
        <v>3750</v>
      </c>
      <c r="U175" s="233" t="s">
        <v>606</v>
      </c>
      <c r="V175" s="224" t="s">
        <v>607</v>
      </c>
      <c r="W175" s="225" t="s">
        <v>608</v>
      </c>
      <c r="X175" s="224" t="s">
        <v>609</v>
      </c>
      <c r="Y175" s="223" t="s">
        <v>605</v>
      </c>
      <c r="Z175" s="216"/>
      <c r="AA175" s="217"/>
      <c r="AB175" s="217"/>
      <c r="AC175" s="270">
        <v>500000000</v>
      </c>
      <c r="AD175" s="135" t="s">
        <v>569</v>
      </c>
      <c r="AE175" s="67" t="s">
        <v>610</v>
      </c>
      <c r="AF175" s="270">
        <v>500000000</v>
      </c>
      <c r="AG175" s="270">
        <v>500000000</v>
      </c>
      <c r="AH175" s="988"/>
      <c r="AI175" s="988"/>
      <c r="AJ175" s="1351"/>
      <c r="AK175" s="39"/>
      <c r="BT175" s="8"/>
      <c r="BU175" s="8"/>
      <c r="BV175" s="8"/>
    </row>
    <row r="176" spans="1:74" ht="98.25" customHeight="1" x14ac:dyDescent="0.25">
      <c r="A176" s="231"/>
      <c r="B176" s="940"/>
      <c r="C176" s="1240"/>
      <c r="D176" s="1075"/>
      <c r="E176" s="1054"/>
      <c r="F176" s="1077"/>
      <c r="G176" s="1077"/>
      <c r="H176" s="134"/>
      <c r="I176" s="262"/>
      <c r="J176" s="262"/>
      <c r="K176" s="1271"/>
      <c r="L176" s="1273"/>
      <c r="M176" s="912"/>
      <c r="N176" s="1353"/>
      <c r="O176" s="912"/>
      <c r="P176" s="1355"/>
      <c r="Q176" s="1078"/>
      <c r="R176" s="1078"/>
      <c r="S176" s="1303"/>
      <c r="T176" s="272"/>
      <c r="U176" s="233" t="s">
        <v>611</v>
      </c>
      <c r="V176" s="224" t="s">
        <v>612</v>
      </c>
      <c r="W176" s="225" t="s">
        <v>608</v>
      </c>
      <c r="X176" s="224" t="s">
        <v>613</v>
      </c>
      <c r="Y176" s="223" t="s">
        <v>605</v>
      </c>
      <c r="Z176" s="216"/>
      <c r="AA176" s="217"/>
      <c r="AB176" s="217"/>
      <c r="AC176" s="270">
        <v>100000000</v>
      </c>
      <c r="AD176" s="135" t="s">
        <v>569</v>
      </c>
      <c r="AE176" s="67" t="s">
        <v>610</v>
      </c>
      <c r="AF176" s="270">
        <v>100000000</v>
      </c>
      <c r="AG176" s="270">
        <v>100000000</v>
      </c>
      <c r="AH176" s="988"/>
      <c r="AI176" s="988"/>
      <c r="AJ176" s="1351"/>
      <c r="AK176" s="39"/>
      <c r="BT176" s="8"/>
      <c r="BU176" s="8"/>
      <c r="BV176" s="8"/>
    </row>
    <row r="177" spans="1:74" ht="98.25" customHeight="1" x14ac:dyDescent="0.25">
      <c r="A177" s="231"/>
      <c r="B177" s="940"/>
      <c r="C177" s="1240"/>
      <c r="D177" s="1075"/>
      <c r="E177" s="1054"/>
      <c r="F177" s="1077"/>
      <c r="G177" s="1077"/>
      <c r="H177" s="134"/>
      <c r="I177" s="262"/>
      <c r="J177" s="262"/>
      <c r="K177" s="1271"/>
      <c r="L177" s="1273"/>
      <c r="M177" s="912"/>
      <c r="N177" s="1353"/>
      <c r="O177" s="912"/>
      <c r="P177" s="1355"/>
      <c r="Q177" s="1078"/>
      <c r="R177" s="1078"/>
      <c r="S177" s="1303"/>
      <c r="T177" s="272"/>
      <c r="U177" s="233" t="s">
        <v>535</v>
      </c>
      <c r="V177" s="224" t="s">
        <v>614</v>
      </c>
      <c r="W177" s="273">
        <v>3750</v>
      </c>
      <c r="X177" s="223" t="s">
        <v>615</v>
      </c>
      <c r="Y177" s="223" t="s">
        <v>605</v>
      </c>
      <c r="Z177" s="216"/>
      <c r="AA177" s="217"/>
      <c r="AB177" s="217"/>
      <c r="AC177" s="218">
        <v>1900000000</v>
      </c>
      <c r="AD177" s="135" t="s">
        <v>569</v>
      </c>
      <c r="AE177" s="67" t="s">
        <v>56</v>
      </c>
      <c r="AF177" s="218">
        <v>1900000000</v>
      </c>
      <c r="AG177" s="218">
        <v>1900000000</v>
      </c>
      <c r="AH177" s="988"/>
      <c r="AI177" s="988"/>
      <c r="AJ177" s="1351"/>
      <c r="AK177" s="39"/>
      <c r="BT177" s="8"/>
      <c r="BU177" s="8"/>
      <c r="BV177" s="8"/>
    </row>
    <row r="178" spans="1:74" ht="98.25" customHeight="1" x14ac:dyDescent="0.25">
      <c r="A178" s="231"/>
      <c r="B178" s="940"/>
      <c r="C178" s="1240"/>
      <c r="D178" s="1075"/>
      <c r="E178" s="1054"/>
      <c r="F178" s="1077"/>
      <c r="G178" s="1077"/>
      <c r="H178" s="906" t="s">
        <v>616</v>
      </c>
      <c r="I178" s="902" t="s">
        <v>617</v>
      </c>
      <c r="J178" s="902" t="s">
        <v>618</v>
      </c>
      <c r="K178" s="1271"/>
      <c r="L178" s="1273"/>
      <c r="M178" s="912"/>
      <c r="N178" s="1353"/>
      <c r="O178" s="912"/>
      <c r="P178" s="1356"/>
      <c r="Q178" s="1029"/>
      <c r="R178" s="1029"/>
      <c r="S178" s="1304"/>
      <c r="T178" s="275"/>
      <c r="U178" s="233" t="s">
        <v>619</v>
      </c>
      <c r="V178" s="224" t="s">
        <v>620</v>
      </c>
      <c r="W178" s="225" t="s">
        <v>608</v>
      </c>
      <c r="X178" s="223" t="s">
        <v>621</v>
      </c>
      <c r="Y178" s="224" t="s">
        <v>605</v>
      </c>
      <c r="Z178" s="216"/>
      <c r="AA178" s="217"/>
      <c r="AB178" s="217"/>
      <c r="AC178" s="270">
        <v>800000000</v>
      </c>
      <c r="AD178" s="135" t="s">
        <v>569</v>
      </c>
      <c r="AE178" s="67" t="s">
        <v>622</v>
      </c>
      <c r="AF178" s="270" t="s">
        <v>623</v>
      </c>
      <c r="AG178" s="270">
        <v>800000000</v>
      </c>
      <c r="AH178" s="988"/>
      <c r="AI178" s="988"/>
      <c r="AJ178" s="1351"/>
      <c r="AK178" s="39" t="s">
        <v>519</v>
      </c>
      <c r="BT178" s="8"/>
      <c r="BU178" s="8"/>
      <c r="BV178" s="8"/>
    </row>
    <row r="179" spans="1:74" ht="98.25" customHeight="1" x14ac:dyDescent="0.2">
      <c r="A179" s="231"/>
      <c r="B179" s="940"/>
      <c r="C179" s="1240"/>
      <c r="D179" s="1075"/>
      <c r="E179" s="1054"/>
      <c r="F179" s="1077"/>
      <c r="G179" s="1077"/>
      <c r="H179" s="906"/>
      <c r="I179" s="902"/>
      <c r="J179" s="902"/>
      <c r="K179" s="1271"/>
      <c r="L179" s="1273"/>
      <c r="M179" s="912"/>
      <c r="N179" s="1353"/>
      <c r="O179" s="912"/>
      <c r="P179" s="276" t="s">
        <v>624</v>
      </c>
      <c r="Q179" s="277">
        <v>0</v>
      </c>
      <c r="R179" s="277">
        <v>7</v>
      </c>
      <c r="S179" s="278" t="s">
        <v>61</v>
      </c>
      <c r="T179" s="278">
        <v>1</v>
      </c>
      <c r="U179" s="220"/>
      <c r="V179" s="215"/>
      <c r="W179" s="215"/>
      <c r="X179" s="215"/>
      <c r="Y179" s="216"/>
      <c r="Z179" s="216"/>
      <c r="AA179" s="217"/>
      <c r="AB179" s="217"/>
      <c r="AC179" s="215"/>
      <c r="AD179" s="215"/>
      <c r="AE179" s="219"/>
      <c r="AF179" s="219"/>
      <c r="AG179" s="215"/>
      <c r="AH179" s="988"/>
      <c r="AI179" s="988"/>
      <c r="AJ179" s="1351"/>
      <c r="AK179" s="49" t="s">
        <v>590</v>
      </c>
      <c r="BT179" s="8"/>
      <c r="BU179" s="8"/>
      <c r="BV179" s="8"/>
    </row>
    <row r="180" spans="1:74" ht="98.25" customHeight="1" x14ac:dyDescent="0.2">
      <c r="A180" s="231"/>
      <c r="B180" s="940"/>
      <c r="C180" s="1240"/>
      <c r="D180" s="1076"/>
      <c r="E180" s="1054"/>
      <c r="F180" s="980"/>
      <c r="G180" s="980"/>
      <c r="H180" s="38" t="s">
        <v>625</v>
      </c>
      <c r="I180" s="37">
        <v>3.5000000000000003E-2</v>
      </c>
      <c r="J180" s="37">
        <v>0.03</v>
      </c>
      <c r="K180" s="1271"/>
      <c r="L180" s="1273"/>
      <c r="M180" s="912"/>
      <c r="N180" s="1353"/>
      <c r="O180" s="912"/>
      <c r="P180" s="134" t="s">
        <v>626</v>
      </c>
      <c r="Q180" s="279">
        <v>1</v>
      </c>
      <c r="R180" s="279">
        <v>1</v>
      </c>
      <c r="S180" s="280" t="s">
        <v>50</v>
      </c>
      <c r="T180" s="280">
        <v>1</v>
      </c>
      <c r="U180" s="220"/>
      <c r="V180" s="215"/>
      <c r="W180" s="215"/>
      <c r="X180" s="215"/>
      <c r="Y180" s="216"/>
      <c r="Z180" s="216"/>
      <c r="AA180" s="217"/>
      <c r="AB180" s="217"/>
      <c r="AC180" s="215"/>
      <c r="AD180" s="215"/>
      <c r="AE180" s="219"/>
      <c r="AF180" s="219"/>
      <c r="AG180" s="215"/>
      <c r="AH180" s="988"/>
      <c r="AI180" s="988"/>
      <c r="AJ180" s="1351"/>
      <c r="AK180" s="39" t="s">
        <v>627</v>
      </c>
      <c r="BT180" s="8"/>
      <c r="BU180" s="8"/>
      <c r="BV180" s="8"/>
    </row>
    <row r="181" spans="1:74" ht="98.25" customHeight="1" x14ac:dyDescent="0.2">
      <c r="A181" s="231"/>
      <c r="B181" s="1001" t="s">
        <v>494</v>
      </c>
      <c r="C181" s="1282">
        <v>0.1</v>
      </c>
      <c r="D181" s="1074" t="s">
        <v>628</v>
      </c>
      <c r="E181" s="1080" t="s">
        <v>496</v>
      </c>
      <c r="F181" s="1077" t="s">
        <v>147</v>
      </c>
      <c r="G181" s="1077" t="s">
        <v>595</v>
      </c>
      <c r="H181" s="1013" t="s">
        <v>629</v>
      </c>
      <c r="I181" s="1247">
        <v>0.25</v>
      </c>
      <c r="J181" s="1247">
        <v>0.3</v>
      </c>
      <c r="K181" s="1279" t="s">
        <v>561</v>
      </c>
      <c r="L181" s="1281">
        <v>0.04</v>
      </c>
      <c r="M181" s="1148" t="s">
        <v>562</v>
      </c>
      <c r="N181" s="281" t="s">
        <v>599</v>
      </c>
      <c r="O181" s="1148" t="s">
        <v>600</v>
      </c>
      <c r="P181" s="282" t="s">
        <v>630</v>
      </c>
      <c r="Q181" s="283">
        <v>0.85</v>
      </c>
      <c r="R181" s="283">
        <v>0.9</v>
      </c>
      <c r="S181" s="280" t="s">
        <v>50</v>
      </c>
      <c r="T181" s="234">
        <v>0.9</v>
      </c>
      <c r="U181" s="224" t="s">
        <v>527</v>
      </c>
      <c r="V181" s="224" t="s">
        <v>528</v>
      </c>
      <c r="W181" s="234" t="s">
        <v>631</v>
      </c>
      <c r="X181" s="223" t="s">
        <v>529</v>
      </c>
      <c r="Y181" s="224" t="s">
        <v>630</v>
      </c>
      <c r="Z181" s="216"/>
      <c r="AA181" s="217"/>
      <c r="AB181" s="217"/>
      <c r="AC181" s="218" t="s">
        <v>530</v>
      </c>
      <c r="AD181" s="135" t="s">
        <v>569</v>
      </c>
      <c r="AE181" s="67" t="s">
        <v>532</v>
      </c>
      <c r="AF181" s="218" t="s">
        <v>530</v>
      </c>
      <c r="AG181" s="218" t="s">
        <v>530</v>
      </c>
      <c r="AH181" s="988" t="s">
        <v>507</v>
      </c>
      <c r="AI181" s="988" t="s">
        <v>508</v>
      </c>
      <c r="AJ181" s="1357" t="s">
        <v>602</v>
      </c>
      <c r="AK181" s="39" t="s">
        <v>519</v>
      </c>
      <c r="BT181" s="8"/>
      <c r="BU181" s="8"/>
      <c r="BV181" s="8"/>
    </row>
    <row r="182" spans="1:74" ht="98.25" customHeight="1" x14ac:dyDescent="0.2">
      <c r="A182" s="231"/>
      <c r="B182" s="1001"/>
      <c r="C182" s="1282"/>
      <c r="D182" s="1075"/>
      <c r="E182" s="1080"/>
      <c r="F182" s="1077"/>
      <c r="G182" s="1077"/>
      <c r="H182" s="1097"/>
      <c r="I182" s="1249"/>
      <c r="J182" s="1249"/>
      <c r="K182" s="1279"/>
      <c r="L182" s="1281"/>
      <c r="M182" s="1148"/>
      <c r="N182" s="281"/>
      <c r="O182" s="1148"/>
      <c r="P182" s="282" t="s">
        <v>632</v>
      </c>
      <c r="Q182" s="283">
        <v>0.37</v>
      </c>
      <c r="R182" s="283">
        <v>0.5</v>
      </c>
      <c r="S182" s="234" t="s">
        <v>61</v>
      </c>
      <c r="T182" s="234">
        <v>0.4</v>
      </c>
      <c r="U182" s="224" t="s">
        <v>527</v>
      </c>
      <c r="V182" s="224" t="s">
        <v>528</v>
      </c>
      <c r="W182" s="234">
        <v>0.4</v>
      </c>
      <c r="X182" s="223" t="s">
        <v>529</v>
      </c>
      <c r="Y182" s="224" t="s">
        <v>632</v>
      </c>
      <c r="Z182" s="216"/>
      <c r="AA182" s="217"/>
      <c r="AB182" s="217"/>
      <c r="AC182" s="218" t="s">
        <v>530</v>
      </c>
      <c r="AD182" s="135" t="s">
        <v>569</v>
      </c>
      <c r="AE182" s="67" t="s">
        <v>532</v>
      </c>
      <c r="AF182" s="218" t="s">
        <v>530</v>
      </c>
      <c r="AG182" s="218" t="s">
        <v>530</v>
      </c>
      <c r="AH182" s="988"/>
      <c r="AI182" s="988"/>
      <c r="AJ182" s="1357"/>
      <c r="AK182" s="39" t="s">
        <v>519</v>
      </c>
      <c r="BT182" s="8"/>
      <c r="BU182" s="8"/>
      <c r="BV182" s="8"/>
    </row>
    <row r="183" spans="1:74" ht="98.25" customHeight="1" x14ac:dyDescent="0.2">
      <c r="A183" s="231"/>
      <c r="B183" s="1001"/>
      <c r="C183" s="1282"/>
      <c r="D183" s="1075"/>
      <c r="E183" s="1080"/>
      <c r="F183" s="980"/>
      <c r="G183" s="980"/>
      <c r="H183" s="284" t="s">
        <v>633</v>
      </c>
      <c r="I183" s="183">
        <v>0</v>
      </c>
      <c r="J183" s="285">
        <v>0.25</v>
      </c>
      <c r="K183" s="1279"/>
      <c r="L183" s="1281"/>
      <c r="M183" s="1148"/>
      <c r="N183" s="281"/>
      <c r="O183" s="1096"/>
      <c r="P183" s="282" t="s">
        <v>634</v>
      </c>
      <c r="Q183" s="283">
        <v>0.2</v>
      </c>
      <c r="R183" s="283">
        <v>0.25</v>
      </c>
      <c r="S183" s="234" t="s">
        <v>50</v>
      </c>
      <c r="T183" s="234">
        <v>0.25</v>
      </c>
      <c r="U183" s="224" t="s">
        <v>527</v>
      </c>
      <c r="V183" s="224" t="s">
        <v>528</v>
      </c>
      <c r="W183" s="234">
        <v>0.25</v>
      </c>
      <c r="X183" s="223" t="s">
        <v>529</v>
      </c>
      <c r="Y183" s="224" t="s">
        <v>634</v>
      </c>
      <c r="Z183" s="216"/>
      <c r="AA183" s="217"/>
      <c r="AB183" s="217"/>
      <c r="AC183" s="218" t="s">
        <v>530</v>
      </c>
      <c r="AD183" s="135" t="s">
        <v>569</v>
      </c>
      <c r="AE183" s="67" t="s">
        <v>532</v>
      </c>
      <c r="AF183" s="218" t="s">
        <v>530</v>
      </c>
      <c r="AG183" s="218" t="s">
        <v>530</v>
      </c>
      <c r="AH183" s="988"/>
      <c r="AI183" s="988"/>
      <c r="AJ183" s="1357"/>
      <c r="AK183" s="39" t="s">
        <v>519</v>
      </c>
      <c r="BT183" s="8"/>
      <c r="BU183" s="8"/>
      <c r="BV183" s="8"/>
    </row>
    <row r="184" spans="1:74" ht="98.25" customHeight="1" x14ac:dyDescent="0.25">
      <c r="A184" s="231"/>
      <c r="B184" s="1001"/>
      <c r="C184" s="1282"/>
      <c r="D184" s="1075"/>
      <c r="E184" s="1080"/>
      <c r="F184" s="979" t="s">
        <v>158</v>
      </c>
      <c r="G184" s="906" t="s">
        <v>635</v>
      </c>
      <c r="H184" s="979" t="s">
        <v>636</v>
      </c>
      <c r="I184" s="979" t="s">
        <v>637</v>
      </c>
      <c r="J184" s="979" t="s">
        <v>638</v>
      </c>
      <c r="K184" s="1279"/>
      <c r="L184" s="1281"/>
      <c r="M184" s="1148"/>
      <c r="N184" s="1250" t="s">
        <v>639</v>
      </c>
      <c r="O184" s="1013" t="s">
        <v>640</v>
      </c>
      <c r="P184" s="979" t="s">
        <v>641</v>
      </c>
      <c r="Q184" s="1291">
        <v>0.83250000000000002</v>
      </c>
      <c r="R184" s="1291">
        <v>0.85</v>
      </c>
      <c r="S184" s="1288" t="s">
        <v>50</v>
      </c>
      <c r="T184" s="1274">
        <v>0.85</v>
      </c>
      <c r="U184" s="233" t="s">
        <v>642</v>
      </c>
      <c r="V184" s="224" t="s">
        <v>643</v>
      </c>
      <c r="W184" s="234" t="s">
        <v>644</v>
      </c>
      <c r="X184" s="223" t="s">
        <v>645</v>
      </c>
      <c r="Y184" s="224" t="s">
        <v>641</v>
      </c>
      <c r="Z184" s="216"/>
      <c r="AA184" s="217"/>
      <c r="AB184" s="217"/>
      <c r="AC184" s="218">
        <v>300000000</v>
      </c>
      <c r="AD184" s="135" t="s">
        <v>569</v>
      </c>
      <c r="AE184" s="67" t="s">
        <v>56</v>
      </c>
      <c r="AF184" s="218">
        <v>300000000</v>
      </c>
      <c r="AG184" s="218">
        <v>300000000</v>
      </c>
      <c r="AH184" s="988"/>
      <c r="AI184" s="988"/>
      <c r="AJ184" s="979" t="s">
        <v>646</v>
      </c>
      <c r="AK184" s="39" t="s">
        <v>510</v>
      </c>
      <c r="BT184" s="8"/>
      <c r="BU184" s="8"/>
      <c r="BV184" s="8"/>
    </row>
    <row r="185" spans="1:74" ht="98.25" customHeight="1" x14ac:dyDescent="0.25">
      <c r="A185" s="231"/>
      <c r="B185" s="1001"/>
      <c r="C185" s="1282"/>
      <c r="D185" s="1075"/>
      <c r="E185" s="1080"/>
      <c r="F185" s="1077"/>
      <c r="G185" s="906"/>
      <c r="H185" s="1077"/>
      <c r="I185" s="1077"/>
      <c r="J185" s="1077"/>
      <c r="K185" s="1279"/>
      <c r="L185" s="1281"/>
      <c r="M185" s="1148"/>
      <c r="N185" s="1251"/>
      <c r="O185" s="1014"/>
      <c r="P185" s="1077"/>
      <c r="Q185" s="1292"/>
      <c r="R185" s="1292"/>
      <c r="S185" s="1290"/>
      <c r="T185" s="1275"/>
      <c r="U185" s="233" t="s">
        <v>647</v>
      </c>
      <c r="V185" s="224" t="s">
        <v>648</v>
      </c>
      <c r="W185" s="234">
        <v>0.85</v>
      </c>
      <c r="X185" s="223" t="s">
        <v>649</v>
      </c>
      <c r="Y185" s="224" t="s">
        <v>641</v>
      </c>
      <c r="Z185" s="216"/>
      <c r="AA185" s="217"/>
      <c r="AB185" s="217"/>
      <c r="AC185" s="270">
        <v>500000000</v>
      </c>
      <c r="AD185" s="135" t="s">
        <v>569</v>
      </c>
      <c r="AE185" s="67" t="s">
        <v>610</v>
      </c>
      <c r="AF185" s="270">
        <v>500000000</v>
      </c>
      <c r="AG185" s="270">
        <v>500000000</v>
      </c>
      <c r="AH185" s="988"/>
      <c r="AI185" s="988"/>
      <c r="AJ185" s="1077"/>
      <c r="AK185" s="39"/>
      <c r="BT185" s="8"/>
      <c r="BU185" s="8"/>
      <c r="BV185" s="8"/>
    </row>
    <row r="186" spans="1:74" ht="98.25" customHeight="1" x14ac:dyDescent="0.25">
      <c r="A186" s="231"/>
      <c r="B186" s="1001"/>
      <c r="C186" s="1282"/>
      <c r="D186" s="1075"/>
      <c r="E186" s="1080"/>
      <c r="F186" s="1077"/>
      <c r="G186" s="906"/>
      <c r="H186" s="1077"/>
      <c r="I186" s="1077"/>
      <c r="J186" s="1077"/>
      <c r="K186" s="1279"/>
      <c r="L186" s="1281"/>
      <c r="M186" s="1148"/>
      <c r="N186" s="1251"/>
      <c r="O186" s="1014"/>
      <c r="P186" s="1077"/>
      <c r="Q186" s="1292"/>
      <c r="R186" s="1292"/>
      <c r="S186" s="1290"/>
      <c r="T186" s="1275"/>
      <c r="U186" s="233" t="s">
        <v>606</v>
      </c>
      <c r="V186" s="224" t="s">
        <v>607</v>
      </c>
      <c r="W186" s="234">
        <v>0.85</v>
      </c>
      <c r="X186" s="223" t="s">
        <v>609</v>
      </c>
      <c r="Y186" s="224" t="s">
        <v>641</v>
      </c>
      <c r="Z186" s="216"/>
      <c r="AA186" s="217"/>
      <c r="AB186" s="217"/>
      <c r="AC186" s="270">
        <v>500000000</v>
      </c>
      <c r="AD186" s="135" t="s">
        <v>569</v>
      </c>
      <c r="AE186" s="67" t="s">
        <v>610</v>
      </c>
      <c r="AF186" s="270">
        <v>500000000</v>
      </c>
      <c r="AG186" s="270">
        <v>500000000</v>
      </c>
      <c r="AH186" s="988"/>
      <c r="AI186" s="988"/>
      <c r="AJ186" s="1077"/>
      <c r="AK186" s="39"/>
      <c r="BT186" s="8"/>
      <c r="BU186" s="8"/>
      <c r="BV186" s="8"/>
    </row>
    <row r="187" spans="1:74" ht="98.25" customHeight="1" x14ac:dyDescent="0.25">
      <c r="A187" s="231"/>
      <c r="B187" s="1001"/>
      <c r="C187" s="1282"/>
      <c r="D187" s="1075"/>
      <c r="E187" s="1080"/>
      <c r="F187" s="1077"/>
      <c r="G187" s="906"/>
      <c r="H187" s="1077"/>
      <c r="I187" s="1077"/>
      <c r="J187" s="1077"/>
      <c r="K187" s="1279"/>
      <c r="L187" s="1281"/>
      <c r="M187" s="1148"/>
      <c r="N187" s="1251"/>
      <c r="O187" s="1014"/>
      <c r="P187" s="980"/>
      <c r="Q187" s="1293"/>
      <c r="R187" s="1293"/>
      <c r="S187" s="1289"/>
      <c r="T187" s="1276"/>
      <c r="U187" s="233" t="s">
        <v>650</v>
      </c>
      <c r="V187" s="224" t="s">
        <v>651</v>
      </c>
      <c r="W187" s="234">
        <v>0.85</v>
      </c>
      <c r="X187" s="223" t="s">
        <v>652</v>
      </c>
      <c r="Y187" s="224" t="s">
        <v>641</v>
      </c>
      <c r="Z187" s="216"/>
      <c r="AA187" s="217"/>
      <c r="AB187" s="217"/>
      <c r="AC187" s="270">
        <v>8000000000</v>
      </c>
      <c r="AD187" s="135" t="s">
        <v>569</v>
      </c>
      <c r="AE187" s="67" t="s">
        <v>610</v>
      </c>
      <c r="AF187" s="270">
        <v>8000000000</v>
      </c>
      <c r="AG187" s="270">
        <v>8000000000</v>
      </c>
      <c r="AH187" s="988"/>
      <c r="AI187" s="988"/>
      <c r="AJ187" s="1077"/>
      <c r="AK187" s="39"/>
      <c r="BT187" s="8"/>
      <c r="BU187" s="8"/>
      <c r="BV187" s="8"/>
    </row>
    <row r="188" spans="1:74" ht="98.25" customHeight="1" x14ac:dyDescent="0.25">
      <c r="A188" s="231"/>
      <c r="B188" s="1001"/>
      <c r="C188" s="1282"/>
      <c r="D188" s="1075"/>
      <c r="E188" s="1080"/>
      <c r="F188" s="1077"/>
      <c r="G188" s="906"/>
      <c r="H188" s="1077"/>
      <c r="I188" s="1077"/>
      <c r="J188" s="1077"/>
      <c r="K188" s="1279"/>
      <c r="L188" s="1281"/>
      <c r="M188" s="1148"/>
      <c r="N188" s="1251"/>
      <c r="O188" s="1014"/>
      <c r="P188" s="979" t="s">
        <v>653</v>
      </c>
      <c r="Q188" s="1291">
        <v>0.92010000000000003</v>
      </c>
      <c r="R188" s="1291">
        <v>0.95</v>
      </c>
      <c r="S188" s="1288" t="s">
        <v>50</v>
      </c>
      <c r="T188" s="1274">
        <v>0.95</v>
      </c>
      <c r="U188" s="233" t="s">
        <v>642</v>
      </c>
      <c r="V188" s="224" t="s">
        <v>643</v>
      </c>
      <c r="W188" s="234">
        <v>0.95</v>
      </c>
      <c r="X188" s="223" t="s">
        <v>645</v>
      </c>
      <c r="Y188" s="224" t="s">
        <v>653</v>
      </c>
      <c r="Z188" s="216"/>
      <c r="AA188" s="216"/>
      <c r="AB188" s="216"/>
      <c r="AC188" s="218">
        <v>300000000</v>
      </c>
      <c r="AD188" s="135" t="s">
        <v>569</v>
      </c>
      <c r="AE188" s="67" t="s">
        <v>56</v>
      </c>
      <c r="AF188" s="218">
        <v>300000000</v>
      </c>
      <c r="AG188" s="218">
        <v>300000000</v>
      </c>
      <c r="AH188" s="988"/>
      <c r="AI188" s="988"/>
      <c r="AJ188" s="1077"/>
      <c r="AK188" s="39" t="s">
        <v>510</v>
      </c>
      <c r="BT188" s="8"/>
      <c r="BU188" s="8"/>
      <c r="BV188" s="8"/>
    </row>
    <row r="189" spans="1:74" ht="98.25" customHeight="1" x14ac:dyDescent="0.25">
      <c r="A189" s="231"/>
      <c r="B189" s="1001"/>
      <c r="C189" s="1282"/>
      <c r="D189" s="1075"/>
      <c r="E189" s="1080"/>
      <c r="F189" s="1077"/>
      <c r="G189" s="906"/>
      <c r="H189" s="1077"/>
      <c r="I189" s="1077"/>
      <c r="J189" s="1077"/>
      <c r="K189" s="1280"/>
      <c r="L189" s="1281"/>
      <c r="M189" s="1148"/>
      <c r="N189" s="1251"/>
      <c r="O189" s="1014"/>
      <c r="P189" s="1077"/>
      <c r="Q189" s="1292"/>
      <c r="R189" s="1292"/>
      <c r="S189" s="1290"/>
      <c r="T189" s="1275"/>
      <c r="U189" s="233" t="s">
        <v>647</v>
      </c>
      <c r="V189" s="224" t="s">
        <v>648</v>
      </c>
      <c r="W189" s="234">
        <v>0.95</v>
      </c>
      <c r="X189" s="223" t="s">
        <v>649</v>
      </c>
      <c r="Y189" s="224" t="s">
        <v>653</v>
      </c>
      <c r="Z189" s="216"/>
      <c r="AA189" s="216"/>
      <c r="AB189" s="216"/>
      <c r="AC189" s="270">
        <v>500000000</v>
      </c>
      <c r="AD189" s="135" t="s">
        <v>569</v>
      </c>
      <c r="AE189" s="67" t="s">
        <v>610</v>
      </c>
      <c r="AF189" s="270">
        <v>500000000</v>
      </c>
      <c r="AG189" s="270">
        <v>500000000</v>
      </c>
      <c r="AH189" s="988"/>
      <c r="AI189" s="988"/>
      <c r="AJ189" s="1077"/>
      <c r="AK189" s="39"/>
      <c r="BT189" s="8"/>
      <c r="BU189" s="8"/>
      <c r="BV189" s="8"/>
    </row>
    <row r="190" spans="1:74" ht="98.25" customHeight="1" x14ac:dyDescent="0.25">
      <c r="A190" s="231"/>
      <c r="B190" s="1001"/>
      <c r="C190" s="1282"/>
      <c r="D190" s="1075"/>
      <c r="E190" s="1080"/>
      <c r="F190" s="1077"/>
      <c r="G190" s="906"/>
      <c r="H190" s="1077"/>
      <c r="I190" s="1077"/>
      <c r="J190" s="1077"/>
      <c r="K190" s="1280"/>
      <c r="L190" s="1281"/>
      <c r="M190" s="1148"/>
      <c r="N190" s="1251"/>
      <c r="O190" s="1014"/>
      <c r="P190" s="1077"/>
      <c r="Q190" s="1292"/>
      <c r="R190" s="1292"/>
      <c r="S190" s="1290"/>
      <c r="T190" s="1275"/>
      <c r="U190" s="233" t="s">
        <v>650</v>
      </c>
      <c r="V190" s="224" t="s">
        <v>651</v>
      </c>
      <c r="W190" s="234">
        <v>0.95</v>
      </c>
      <c r="X190" s="224" t="s">
        <v>652</v>
      </c>
      <c r="Y190" s="224" t="s">
        <v>653</v>
      </c>
      <c r="Z190" s="216"/>
      <c r="AA190" s="217"/>
      <c r="AB190" s="217"/>
      <c r="AC190" s="270">
        <v>8000000000</v>
      </c>
      <c r="AD190" s="135" t="s">
        <v>569</v>
      </c>
      <c r="AE190" s="67" t="s">
        <v>610</v>
      </c>
      <c r="AF190" s="270">
        <v>8000000000</v>
      </c>
      <c r="AG190" s="270">
        <v>8000000000</v>
      </c>
      <c r="AH190" s="988"/>
      <c r="AI190" s="988"/>
      <c r="AJ190" s="1077"/>
      <c r="AK190" s="39"/>
      <c r="BT190" s="8"/>
      <c r="BU190" s="8"/>
      <c r="BV190" s="8"/>
    </row>
    <row r="191" spans="1:74" ht="98.25" customHeight="1" x14ac:dyDescent="0.25">
      <c r="A191" s="231"/>
      <c r="B191" s="1001"/>
      <c r="C191" s="1282"/>
      <c r="D191" s="1075"/>
      <c r="E191" s="1080"/>
      <c r="F191" s="1077"/>
      <c r="G191" s="906"/>
      <c r="H191" s="980"/>
      <c r="I191" s="980"/>
      <c r="J191" s="980"/>
      <c r="K191" s="1280"/>
      <c r="L191" s="1281"/>
      <c r="M191" s="1148"/>
      <c r="N191" s="1251"/>
      <c r="O191" s="1014"/>
      <c r="P191" s="980"/>
      <c r="Q191" s="1293"/>
      <c r="R191" s="1293"/>
      <c r="S191" s="1289"/>
      <c r="T191" s="1276"/>
      <c r="U191" s="233" t="s">
        <v>606</v>
      </c>
      <c r="V191" s="224" t="s">
        <v>607</v>
      </c>
      <c r="W191" s="234">
        <v>0.95</v>
      </c>
      <c r="X191" s="224" t="s">
        <v>609</v>
      </c>
      <c r="Y191" s="224" t="s">
        <v>653</v>
      </c>
      <c r="Z191" s="216"/>
      <c r="AA191" s="216"/>
      <c r="AB191" s="216"/>
      <c r="AC191" s="270">
        <v>500000000</v>
      </c>
      <c r="AD191" s="135" t="s">
        <v>569</v>
      </c>
      <c r="AE191" s="67" t="s">
        <v>610</v>
      </c>
      <c r="AF191" s="270">
        <v>500000000</v>
      </c>
      <c r="AG191" s="270">
        <v>500000000</v>
      </c>
      <c r="AH191" s="988"/>
      <c r="AI191" s="988"/>
      <c r="AJ191" s="1077"/>
      <c r="AK191" s="39"/>
      <c r="BT191" s="8"/>
      <c r="BU191" s="8"/>
      <c r="BV191" s="8"/>
    </row>
    <row r="192" spans="1:74" ht="98.25" customHeight="1" x14ac:dyDescent="0.25">
      <c r="A192" s="231"/>
      <c r="B192" s="1001"/>
      <c r="C192" s="1282"/>
      <c r="D192" s="1075"/>
      <c r="E192" s="1080"/>
      <c r="F192" s="1077"/>
      <c r="G192" s="906"/>
      <c r="H192" s="1047" t="s">
        <v>654</v>
      </c>
      <c r="I192" s="1247">
        <v>5.0500000000000003E-2</v>
      </c>
      <c r="J192" s="1247">
        <v>0.05</v>
      </c>
      <c r="K192" s="1280"/>
      <c r="L192" s="1281"/>
      <c r="M192" s="1148"/>
      <c r="N192" s="1251"/>
      <c r="O192" s="1014"/>
      <c r="P192" s="1079" t="s">
        <v>655</v>
      </c>
      <c r="Q192" s="1256">
        <v>0.2</v>
      </c>
      <c r="R192" s="1256">
        <v>1</v>
      </c>
      <c r="S192" s="1288" t="s">
        <v>50</v>
      </c>
      <c r="T192" s="1277">
        <v>1</v>
      </c>
      <c r="U192" s="224" t="s">
        <v>647</v>
      </c>
      <c r="V192" s="224" t="s">
        <v>648</v>
      </c>
      <c r="W192" s="234">
        <v>1</v>
      </c>
      <c r="X192" s="223" t="s">
        <v>649</v>
      </c>
      <c r="Y192" s="224" t="s">
        <v>655</v>
      </c>
      <c r="Z192" s="216"/>
      <c r="AA192" s="216"/>
      <c r="AB192" s="216"/>
      <c r="AC192" s="270">
        <v>500000000</v>
      </c>
      <c r="AD192" s="135" t="s">
        <v>569</v>
      </c>
      <c r="AE192" s="67" t="s">
        <v>610</v>
      </c>
      <c r="AF192" s="270">
        <v>500000000</v>
      </c>
      <c r="AG192" s="270">
        <v>500000000</v>
      </c>
      <c r="AH192" s="988"/>
      <c r="AI192" s="988"/>
      <c r="AJ192" s="1077"/>
      <c r="AK192" s="39"/>
      <c r="BT192" s="8"/>
      <c r="BU192" s="8"/>
      <c r="BV192" s="8"/>
    </row>
    <row r="193" spans="1:74" ht="98.25" customHeight="1" x14ac:dyDescent="0.25">
      <c r="A193" s="231"/>
      <c r="B193" s="1001"/>
      <c r="C193" s="1282"/>
      <c r="D193" s="1075"/>
      <c r="E193" s="1080"/>
      <c r="F193" s="1077"/>
      <c r="G193" s="906"/>
      <c r="H193" s="1048"/>
      <c r="I193" s="1248"/>
      <c r="J193" s="1248"/>
      <c r="K193" s="1280"/>
      <c r="L193" s="1281"/>
      <c r="M193" s="1148"/>
      <c r="N193" s="1251"/>
      <c r="O193" s="1014"/>
      <c r="P193" s="1081"/>
      <c r="Q193" s="1258"/>
      <c r="R193" s="1258"/>
      <c r="S193" s="1289"/>
      <c r="T193" s="1278"/>
      <c r="U193" s="224" t="s">
        <v>642</v>
      </c>
      <c r="V193" s="223" t="s">
        <v>643</v>
      </c>
      <c r="W193" s="234">
        <v>1</v>
      </c>
      <c r="X193" s="223" t="s">
        <v>645</v>
      </c>
      <c r="Y193" s="223" t="s">
        <v>655</v>
      </c>
      <c r="Z193" s="216"/>
      <c r="AA193" s="217"/>
      <c r="AB193" s="217"/>
      <c r="AC193" s="218">
        <v>300000000</v>
      </c>
      <c r="AD193" s="135" t="s">
        <v>569</v>
      </c>
      <c r="AE193" s="67" t="s">
        <v>56</v>
      </c>
      <c r="AF193" s="218">
        <v>300000000</v>
      </c>
      <c r="AG193" s="218">
        <v>300000000</v>
      </c>
      <c r="AH193" s="988"/>
      <c r="AI193" s="988"/>
      <c r="AJ193" s="1077"/>
      <c r="AK193" s="39" t="s">
        <v>510</v>
      </c>
      <c r="BT193" s="8"/>
      <c r="BU193" s="8"/>
      <c r="BV193" s="8"/>
    </row>
    <row r="194" spans="1:74" ht="98.25" customHeight="1" x14ac:dyDescent="0.25">
      <c r="A194" s="231"/>
      <c r="B194" s="1001"/>
      <c r="C194" s="1282"/>
      <c r="D194" s="1075"/>
      <c r="E194" s="1080"/>
      <c r="F194" s="1077"/>
      <c r="G194" s="906"/>
      <c r="H194" s="1048"/>
      <c r="I194" s="1248"/>
      <c r="J194" s="1248"/>
      <c r="K194" s="1280"/>
      <c r="L194" s="1281"/>
      <c r="M194" s="1148"/>
      <c r="N194" s="1251"/>
      <c r="O194" s="1014"/>
      <c r="P194" s="979" t="s">
        <v>656</v>
      </c>
      <c r="Q194" s="1256">
        <v>0.1</v>
      </c>
      <c r="R194" s="1256">
        <v>0.35</v>
      </c>
      <c r="S194" s="1288" t="s">
        <v>50</v>
      </c>
      <c r="T194" s="1277">
        <v>0.3</v>
      </c>
      <c r="U194" s="233" t="s">
        <v>642</v>
      </c>
      <c r="V194" s="223" t="s">
        <v>643</v>
      </c>
      <c r="W194" s="234">
        <v>0.3</v>
      </c>
      <c r="X194" s="223" t="s">
        <v>645</v>
      </c>
      <c r="Y194" s="223" t="s">
        <v>656</v>
      </c>
      <c r="Z194" s="216"/>
      <c r="AA194" s="216"/>
      <c r="AB194" s="216"/>
      <c r="AC194" s="218">
        <v>300000000</v>
      </c>
      <c r="AD194" s="135" t="s">
        <v>569</v>
      </c>
      <c r="AE194" s="67" t="s">
        <v>56</v>
      </c>
      <c r="AF194" s="218">
        <v>300000000</v>
      </c>
      <c r="AG194" s="218">
        <v>300000000</v>
      </c>
      <c r="AH194" s="988"/>
      <c r="AI194" s="988"/>
      <c r="AJ194" s="1077"/>
      <c r="AK194" s="39" t="s">
        <v>510</v>
      </c>
      <c r="BT194" s="8"/>
      <c r="BU194" s="8"/>
      <c r="BV194" s="8"/>
    </row>
    <row r="195" spans="1:74" ht="98.25" customHeight="1" x14ac:dyDescent="0.25">
      <c r="A195" s="231"/>
      <c r="B195" s="1001"/>
      <c r="C195" s="1282"/>
      <c r="D195" s="1075"/>
      <c r="E195" s="1080"/>
      <c r="F195" s="1077"/>
      <c r="G195" s="906"/>
      <c r="H195" s="1048"/>
      <c r="I195" s="246"/>
      <c r="J195" s="1248"/>
      <c r="K195" s="1280"/>
      <c r="L195" s="1281"/>
      <c r="M195" s="1148"/>
      <c r="N195" s="1251"/>
      <c r="O195" s="1014"/>
      <c r="P195" s="1077"/>
      <c r="Q195" s="1257"/>
      <c r="R195" s="1257"/>
      <c r="S195" s="1290"/>
      <c r="T195" s="1283"/>
      <c r="U195" s="233" t="s">
        <v>647</v>
      </c>
      <c r="V195" s="224" t="s">
        <v>648</v>
      </c>
      <c r="W195" s="234">
        <v>0.3</v>
      </c>
      <c r="X195" s="223" t="s">
        <v>649</v>
      </c>
      <c r="Y195" s="223" t="s">
        <v>656</v>
      </c>
      <c r="Z195" s="216"/>
      <c r="AA195" s="216"/>
      <c r="AB195" s="216"/>
      <c r="AC195" s="270">
        <v>500000000</v>
      </c>
      <c r="AD195" s="135" t="s">
        <v>569</v>
      </c>
      <c r="AE195" s="67" t="s">
        <v>610</v>
      </c>
      <c r="AF195" s="270">
        <v>500000000</v>
      </c>
      <c r="AG195" s="270">
        <v>500000000</v>
      </c>
      <c r="AH195" s="988"/>
      <c r="AI195" s="988"/>
      <c r="AJ195" s="1077"/>
      <c r="AK195" s="39"/>
      <c r="BT195" s="8"/>
      <c r="BU195" s="8"/>
      <c r="BV195" s="8"/>
    </row>
    <row r="196" spans="1:74" ht="98.25" customHeight="1" x14ac:dyDescent="0.25">
      <c r="A196" s="231"/>
      <c r="B196" s="1001"/>
      <c r="C196" s="1282"/>
      <c r="D196" s="1075"/>
      <c r="E196" s="1080"/>
      <c r="F196" s="1077"/>
      <c r="G196" s="906"/>
      <c r="H196" s="1048"/>
      <c r="I196" s="287"/>
      <c r="J196" s="1248"/>
      <c r="K196" s="1280"/>
      <c r="L196" s="1281"/>
      <c r="M196" s="1148"/>
      <c r="N196" s="1251"/>
      <c r="O196" s="1014"/>
      <c r="P196" s="1077"/>
      <c r="Q196" s="1257"/>
      <c r="R196" s="1257"/>
      <c r="S196" s="1290"/>
      <c r="T196" s="1283"/>
      <c r="U196" s="233" t="s">
        <v>535</v>
      </c>
      <c r="V196" s="224" t="s">
        <v>614</v>
      </c>
      <c r="W196" s="234">
        <v>0.3</v>
      </c>
      <c r="X196" s="223" t="s">
        <v>615</v>
      </c>
      <c r="Y196" s="223" t="s">
        <v>656</v>
      </c>
      <c r="Z196" s="216"/>
      <c r="AA196" s="217"/>
      <c r="AB196" s="217"/>
      <c r="AC196" s="218">
        <v>1900000000</v>
      </c>
      <c r="AD196" s="135" t="s">
        <v>569</v>
      </c>
      <c r="AE196" s="67" t="s">
        <v>56</v>
      </c>
      <c r="AF196" s="218">
        <v>1900000000</v>
      </c>
      <c r="AG196" s="218">
        <v>1900000000</v>
      </c>
      <c r="AH196" s="988"/>
      <c r="AI196" s="988"/>
      <c r="AJ196" s="1077"/>
      <c r="AK196" s="39"/>
      <c r="BT196" s="8"/>
      <c r="BU196" s="8"/>
      <c r="BV196" s="8"/>
    </row>
    <row r="197" spans="1:74" ht="98.25" customHeight="1" x14ac:dyDescent="0.25">
      <c r="A197" s="231"/>
      <c r="B197" s="1001"/>
      <c r="C197" s="1282"/>
      <c r="D197" s="1075"/>
      <c r="E197" s="1080"/>
      <c r="F197" s="1077"/>
      <c r="G197" s="906"/>
      <c r="H197" s="1048"/>
      <c r="I197" s="287"/>
      <c r="J197" s="1248"/>
      <c r="K197" s="1280"/>
      <c r="L197" s="1281"/>
      <c r="M197" s="1148"/>
      <c r="N197" s="1251"/>
      <c r="O197" s="1014"/>
      <c r="P197" s="1077"/>
      <c r="Q197" s="1257"/>
      <c r="R197" s="1257"/>
      <c r="S197" s="1290"/>
      <c r="T197" s="1283"/>
      <c r="U197" s="233" t="s">
        <v>650</v>
      </c>
      <c r="V197" s="224" t="s">
        <v>651</v>
      </c>
      <c r="W197" s="234">
        <v>0.3</v>
      </c>
      <c r="X197" s="223" t="s">
        <v>652</v>
      </c>
      <c r="Y197" s="223" t="s">
        <v>656</v>
      </c>
      <c r="Z197" s="216"/>
      <c r="AA197" s="216"/>
      <c r="AB197" s="216"/>
      <c r="AC197" s="270">
        <v>8000000000</v>
      </c>
      <c r="AD197" s="135" t="s">
        <v>569</v>
      </c>
      <c r="AE197" s="67" t="s">
        <v>610</v>
      </c>
      <c r="AF197" s="270">
        <v>8000000000</v>
      </c>
      <c r="AG197" s="270">
        <v>8000000000</v>
      </c>
      <c r="AH197" s="988"/>
      <c r="AI197" s="988"/>
      <c r="AJ197" s="1077"/>
      <c r="AK197" s="39"/>
      <c r="BT197" s="8"/>
      <c r="BU197" s="8"/>
      <c r="BV197" s="8"/>
    </row>
    <row r="198" spans="1:74" ht="98.25" customHeight="1" x14ac:dyDescent="0.25">
      <c r="A198" s="231"/>
      <c r="B198" s="1001"/>
      <c r="C198" s="1282"/>
      <c r="D198" s="1075"/>
      <c r="E198" s="1080"/>
      <c r="F198" s="1077"/>
      <c r="G198" s="906"/>
      <c r="H198" s="1088"/>
      <c r="I198" s="288"/>
      <c r="J198" s="1249"/>
      <c r="K198" s="1280"/>
      <c r="L198" s="1281"/>
      <c r="M198" s="1148"/>
      <c r="N198" s="1251"/>
      <c r="O198" s="1014"/>
      <c r="P198" s="980"/>
      <c r="Q198" s="1258"/>
      <c r="R198" s="1258"/>
      <c r="S198" s="1289"/>
      <c r="T198" s="1278"/>
      <c r="U198" s="233" t="s">
        <v>657</v>
      </c>
      <c r="V198" s="224" t="s">
        <v>658</v>
      </c>
      <c r="W198" s="234">
        <v>0.3</v>
      </c>
      <c r="X198" s="223" t="s">
        <v>659</v>
      </c>
      <c r="Y198" s="223" t="s">
        <v>660</v>
      </c>
      <c r="Z198" s="216"/>
      <c r="AA198" s="216"/>
      <c r="AB198" s="216"/>
      <c r="AC198" s="218">
        <v>1000000000</v>
      </c>
      <c r="AD198" s="135" t="s">
        <v>569</v>
      </c>
      <c r="AE198" s="67" t="s">
        <v>661</v>
      </c>
      <c r="AF198" s="218">
        <v>1000000000</v>
      </c>
      <c r="AG198" s="218">
        <v>1000000000</v>
      </c>
      <c r="AH198" s="988"/>
      <c r="AI198" s="988"/>
      <c r="AJ198" s="1077"/>
      <c r="AK198" s="39"/>
      <c r="BT198" s="8"/>
      <c r="BU198" s="8"/>
      <c r="BV198" s="8"/>
    </row>
    <row r="199" spans="1:74" ht="98.25" customHeight="1" x14ac:dyDescent="0.25">
      <c r="A199" s="231"/>
      <c r="B199" s="1001"/>
      <c r="C199" s="1282"/>
      <c r="D199" s="1075"/>
      <c r="E199" s="1080"/>
      <c r="F199" s="1077"/>
      <c r="G199" s="906"/>
      <c r="H199" s="1047" t="s">
        <v>662</v>
      </c>
      <c r="I199" s="1247">
        <v>9.4200000000000006E-2</v>
      </c>
      <c r="J199" s="1284">
        <v>0.09</v>
      </c>
      <c r="K199" s="1279"/>
      <c r="L199" s="1281"/>
      <c r="M199" s="1148"/>
      <c r="N199" s="1251"/>
      <c r="O199" s="1014"/>
      <c r="P199" s="1047" t="s">
        <v>663</v>
      </c>
      <c r="Q199" s="1047" t="s">
        <v>664</v>
      </c>
      <c r="R199" s="1286">
        <v>0.5</v>
      </c>
      <c r="S199" s="1288" t="s">
        <v>50</v>
      </c>
      <c r="T199" s="1381" t="s">
        <v>665</v>
      </c>
      <c r="U199" s="224" t="s">
        <v>657</v>
      </c>
      <c r="V199" s="224" t="s">
        <v>658</v>
      </c>
      <c r="W199" s="289" t="s">
        <v>665</v>
      </c>
      <c r="X199" s="223" t="s">
        <v>659</v>
      </c>
      <c r="Y199" s="224" t="s">
        <v>663</v>
      </c>
      <c r="Z199" s="216"/>
      <c r="AA199" s="217"/>
      <c r="AB199" s="217"/>
      <c r="AC199" s="218">
        <v>1000000000</v>
      </c>
      <c r="AD199" s="135" t="s">
        <v>569</v>
      </c>
      <c r="AE199" s="67" t="s">
        <v>661</v>
      </c>
      <c r="AF199" s="218">
        <v>1000000000</v>
      </c>
      <c r="AG199" s="218">
        <v>1000000000</v>
      </c>
      <c r="AH199" s="988"/>
      <c r="AI199" s="988"/>
      <c r="AJ199" s="1077"/>
      <c r="AK199" s="39" t="s">
        <v>510</v>
      </c>
      <c r="BT199" s="8"/>
      <c r="BU199" s="8"/>
      <c r="BV199" s="8"/>
    </row>
    <row r="200" spans="1:74" ht="98.25" customHeight="1" x14ac:dyDescent="0.25">
      <c r="A200" s="231"/>
      <c r="B200" s="1001"/>
      <c r="C200" s="1282"/>
      <c r="D200" s="1075"/>
      <c r="E200" s="1080"/>
      <c r="F200" s="1077"/>
      <c r="G200" s="906"/>
      <c r="H200" s="1088"/>
      <c r="I200" s="1249"/>
      <c r="J200" s="1285"/>
      <c r="K200" s="1279"/>
      <c r="L200" s="1281"/>
      <c r="M200" s="1148"/>
      <c r="N200" s="1251"/>
      <c r="O200" s="1014"/>
      <c r="P200" s="1088"/>
      <c r="Q200" s="1088"/>
      <c r="R200" s="1287"/>
      <c r="S200" s="1289"/>
      <c r="T200" s="1382"/>
      <c r="U200" s="224" t="s">
        <v>535</v>
      </c>
      <c r="V200" s="224" t="s">
        <v>614</v>
      </c>
      <c r="W200" s="289" t="s">
        <v>665</v>
      </c>
      <c r="X200" s="223" t="s">
        <v>615</v>
      </c>
      <c r="Y200" s="224" t="s">
        <v>663</v>
      </c>
      <c r="Z200" s="216"/>
      <c r="AA200" s="217"/>
      <c r="AB200" s="217"/>
      <c r="AC200" s="218">
        <v>1900000000</v>
      </c>
      <c r="AD200" s="135" t="s">
        <v>569</v>
      </c>
      <c r="AE200" s="67" t="s">
        <v>56</v>
      </c>
      <c r="AF200" s="218">
        <v>1900000000</v>
      </c>
      <c r="AG200" s="218">
        <v>1900000000</v>
      </c>
      <c r="AH200" s="988"/>
      <c r="AI200" s="988"/>
      <c r="AJ200" s="1077"/>
      <c r="AK200" s="39"/>
      <c r="BT200" s="8"/>
      <c r="BU200" s="8"/>
      <c r="BV200" s="8"/>
    </row>
    <row r="201" spans="1:74" ht="98.25" customHeight="1" x14ac:dyDescent="0.2">
      <c r="A201" s="231"/>
      <c r="B201" s="1001"/>
      <c r="C201" s="1282"/>
      <c r="D201" s="1075"/>
      <c r="E201" s="1080"/>
      <c r="F201" s="1077"/>
      <c r="G201" s="906"/>
      <c r="H201" s="949" t="s">
        <v>666</v>
      </c>
      <c r="I201" s="1247">
        <v>0.38800000000000001</v>
      </c>
      <c r="J201" s="1284">
        <v>0.35</v>
      </c>
      <c r="K201" s="1279"/>
      <c r="L201" s="1281"/>
      <c r="M201" s="1148"/>
      <c r="N201" s="1251"/>
      <c r="O201" s="1014"/>
      <c r="P201" s="134" t="s">
        <v>667</v>
      </c>
      <c r="Q201" s="249">
        <v>1</v>
      </c>
      <c r="R201" s="249">
        <v>1</v>
      </c>
      <c r="S201" s="234" t="s">
        <v>50</v>
      </c>
      <c r="T201" s="250">
        <v>1</v>
      </c>
      <c r="U201" s="220"/>
      <c r="V201" s="215"/>
      <c r="W201" s="215"/>
      <c r="X201" s="215"/>
      <c r="Y201" s="216"/>
      <c r="Z201" s="216"/>
      <c r="AA201" s="217"/>
      <c r="AB201" s="217"/>
      <c r="AC201" s="215"/>
      <c r="AD201" s="215"/>
      <c r="AE201" s="219"/>
      <c r="AF201" s="219"/>
      <c r="AG201" s="215"/>
      <c r="AH201" s="988"/>
      <c r="AI201" s="988"/>
      <c r="AJ201" s="1077"/>
      <c r="AK201" s="39" t="s">
        <v>574</v>
      </c>
      <c r="BT201" s="8"/>
      <c r="BU201" s="8"/>
      <c r="BV201" s="8"/>
    </row>
    <row r="202" spans="1:74" ht="98.25" customHeight="1" x14ac:dyDescent="0.2">
      <c r="A202" s="231"/>
      <c r="B202" s="1001"/>
      <c r="C202" s="1282"/>
      <c r="D202" s="1075"/>
      <c r="E202" s="1080"/>
      <c r="F202" s="1077"/>
      <c r="G202" s="906"/>
      <c r="H202" s="950"/>
      <c r="I202" s="1088"/>
      <c r="J202" s="1285"/>
      <c r="K202" s="1279"/>
      <c r="L202" s="1281"/>
      <c r="M202" s="1148"/>
      <c r="N202" s="1251"/>
      <c r="O202" s="1014"/>
      <c r="P202" s="117" t="s">
        <v>668</v>
      </c>
      <c r="Q202" s="157">
        <v>2</v>
      </c>
      <c r="R202" s="157">
        <v>2</v>
      </c>
      <c r="S202" s="234" t="s">
        <v>50</v>
      </c>
      <c r="T202" s="95">
        <v>0</v>
      </c>
      <c r="U202" s="220"/>
      <c r="V202" s="215"/>
      <c r="W202" s="215"/>
      <c r="X202" s="215"/>
      <c r="Y202" s="216"/>
      <c r="Z202" s="216"/>
      <c r="AA202" s="217"/>
      <c r="AB202" s="217"/>
      <c r="AC202" s="215"/>
      <c r="AD202" s="215"/>
      <c r="AE202" s="219"/>
      <c r="AF202" s="219"/>
      <c r="AG202" s="215"/>
      <c r="AH202" s="988"/>
      <c r="AI202" s="988"/>
      <c r="AJ202" s="1077"/>
      <c r="AK202" s="39" t="s">
        <v>574</v>
      </c>
      <c r="BT202" s="8"/>
      <c r="BU202" s="8"/>
      <c r="BV202" s="8"/>
    </row>
    <row r="203" spans="1:74" ht="98.25" customHeight="1" x14ac:dyDescent="0.2">
      <c r="A203" s="231"/>
      <c r="B203" s="1001"/>
      <c r="C203" s="1282"/>
      <c r="D203" s="1075"/>
      <c r="E203" s="1080"/>
      <c r="F203" s="1077"/>
      <c r="G203" s="906"/>
      <c r="H203" s="134" t="s">
        <v>669</v>
      </c>
      <c r="I203" s="290" t="s">
        <v>670</v>
      </c>
      <c r="J203" s="290" t="s">
        <v>671</v>
      </c>
      <c r="K203" s="1279"/>
      <c r="L203" s="1281"/>
      <c r="M203" s="1148"/>
      <c r="N203" s="1251"/>
      <c r="O203" s="1014"/>
      <c r="P203" s="134" t="s">
        <v>672</v>
      </c>
      <c r="Q203" s="226">
        <v>0.65</v>
      </c>
      <c r="R203" s="226">
        <v>1</v>
      </c>
      <c r="S203" s="234" t="s">
        <v>50</v>
      </c>
      <c r="T203" s="227">
        <v>1</v>
      </c>
      <c r="U203" s="220"/>
      <c r="V203" s="215"/>
      <c r="W203" s="215"/>
      <c r="X203" s="215"/>
      <c r="Y203" s="216"/>
      <c r="Z203" s="216"/>
      <c r="AA203" s="217"/>
      <c r="AB203" s="217"/>
      <c r="AC203" s="215"/>
      <c r="AD203" s="215"/>
      <c r="AE203" s="219"/>
      <c r="AF203" s="219"/>
      <c r="AG203" s="215"/>
      <c r="AH203" s="988"/>
      <c r="AI203" s="988"/>
      <c r="AJ203" s="1077"/>
      <c r="AK203" s="39" t="s">
        <v>510</v>
      </c>
      <c r="BT203" s="8"/>
      <c r="BU203" s="8"/>
      <c r="BV203" s="8"/>
    </row>
    <row r="204" spans="1:74" ht="98.25" customHeight="1" x14ac:dyDescent="0.2">
      <c r="A204" s="231"/>
      <c r="B204" s="1001"/>
      <c r="C204" s="1282"/>
      <c r="D204" s="1075"/>
      <c r="E204" s="1080"/>
      <c r="F204" s="1077"/>
      <c r="G204" s="906"/>
      <c r="H204" s="38" t="s">
        <v>673</v>
      </c>
      <c r="I204" s="290">
        <v>0</v>
      </c>
      <c r="J204" s="290">
        <v>0</v>
      </c>
      <c r="K204" s="1279"/>
      <c r="L204" s="1281"/>
      <c r="M204" s="1148"/>
      <c r="N204" s="1251"/>
      <c r="O204" s="1014"/>
      <c r="P204" s="949" t="s">
        <v>674</v>
      </c>
      <c r="Q204" s="1294">
        <v>0.28570000000000001</v>
      </c>
      <c r="R204" s="1256">
        <v>1</v>
      </c>
      <c r="S204" s="1277" t="s">
        <v>50</v>
      </c>
      <c r="T204" s="1277">
        <v>1</v>
      </c>
      <c r="U204" s="291"/>
      <c r="V204" s="215"/>
      <c r="W204" s="215"/>
      <c r="X204" s="215"/>
      <c r="Y204" s="216"/>
      <c r="Z204" s="216"/>
      <c r="AA204" s="217"/>
      <c r="AB204" s="217"/>
      <c r="AC204" s="215"/>
      <c r="AD204" s="215"/>
      <c r="AE204" s="219"/>
      <c r="AF204" s="219"/>
      <c r="AG204" s="215"/>
      <c r="AH204" s="988"/>
      <c r="AI204" s="988"/>
      <c r="AJ204" s="1077"/>
      <c r="AK204" s="927" t="s">
        <v>510</v>
      </c>
      <c r="BT204" s="8"/>
      <c r="BU204" s="8"/>
      <c r="BV204" s="8"/>
    </row>
    <row r="205" spans="1:74" ht="98.25" customHeight="1" x14ac:dyDescent="0.2">
      <c r="A205" s="231"/>
      <c r="B205" s="1001"/>
      <c r="C205" s="1282"/>
      <c r="D205" s="1075"/>
      <c r="E205" s="1080"/>
      <c r="F205" s="1077"/>
      <c r="G205" s="906"/>
      <c r="H205" s="38" t="s">
        <v>675</v>
      </c>
      <c r="I205" s="290" t="s">
        <v>676</v>
      </c>
      <c r="J205" s="290" t="s">
        <v>677</v>
      </c>
      <c r="K205" s="1279"/>
      <c r="L205" s="1281"/>
      <c r="M205" s="1148"/>
      <c r="N205" s="1251"/>
      <c r="O205" s="1014"/>
      <c r="P205" s="1140"/>
      <c r="Q205" s="1295"/>
      <c r="R205" s="1257"/>
      <c r="S205" s="1283"/>
      <c r="T205" s="1283"/>
      <c r="U205" s="291"/>
      <c r="V205" s="215"/>
      <c r="W205" s="215"/>
      <c r="X205" s="215"/>
      <c r="Y205" s="216"/>
      <c r="Z205" s="216"/>
      <c r="AA205" s="217"/>
      <c r="AB205" s="217"/>
      <c r="AC205" s="215"/>
      <c r="AD205" s="215"/>
      <c r="AE205" s="219"/>
      <c r="AF205" s="219"/>
      <c r="AG205" s="215"/>
      <c r="AH205" s="988"/>
      <c r="AI205" s="988"/>
      <c r="AJ205" s="1077"/>
      <c r="AK205" s="928"/>
      <c r="BT205" s="8"/>
      <c r="BU205" s="8"/>
      <c r="BV205" s="8"/>
    </row>
    <row r="206" spans="1:74" ht="98.25" customHeight="1" x14ac:dyDescent="0.2">
      <c r="A206" s="231"/>
      <c r="B206" s="1001"/>
      <c r="C206" s="1282"/>
      <c r="D206" s="1075"/>
      <c r="E206" s="1080"/>
      <c r="F206" s="1077"/>
      <c r="G206" s="906"/>
      <c r="H206" s="134" t="s">
        <v>678</v>
      </c>
      <c r="I206" s="292">
        <v>0.1641</v>
      </c>
      <c r="J206" s="292">
        <v>0.1</v>
      </c>
      <c r="K206" s="1279"/>
      <c r="L206" s="1281"/>
      <c r="M206" s="1148"/>
      <c r="N206" s="1251"/>
      <c r="O206" s="1014"/>
      <c r="P206" s="950"/>
      <c r="Q206" s="1296"/>
      <c r="R206" s="1258"/>
      <c r="S206" s="1278"/>
      <c r="T206" s="1278"/>
      <c r="U206" s="291"/>
      <c r="V206" s="215"/>
      <c r="W206" s="215"/>
      <c r="X206" s="215"/>
      <c r="Y206" s="216"/>
      <c r="Z206" s="216"/>
      <c r="AA206" s="217"/>
      <c r="AB206" s="217"/>
      <c r="AC206" s="215"/>
      <c r="AD206" s="215"/>
      <c r="AE206" s="219"/>
      <c r="AF206" s="219"/>
      <c r="AG206" s="215"/>
      <c r="AH206" s="988"/>
      <c r="AI206" s="988"/>
      <c r="AJ206" s="1077"/>
      <c r="AK206" s="929"/>
      <c r="BT206" s="8"/>
      <c r="BU206" s="8"/>
      <c r="BV206" s="8"/>
    </row>
    <row r="207" spans="1:74" ht="98.25" customHeight="1" x14ac:dyDescent="0.2">
      <c r="A207" s="231"/>
      <c r="B207" s="1001"/>
      <c r="C207" s="1282"/>
      <c r="D207" s="1075"/>
      <c r="E207" s="1080"/>
      <c r="F207" s="1077"/>
      <c r="G207" s="906"/>
      <c r="H207" s="38" t="s">
        <v>679</v>
      </c>
      <c r="I207" s="290" t="s">
        <v>680</v>
      </c>
      <c r="J207" s="290" t="s">
        <v>681</v>
      </c>
      <c r="K207" s="1279"/>
      <c r="L207" s="1281"/>
      <c r="M207" s="1148"/>
      <c r="N207" s="1251"/>
      <c r="O207" s="1014"/>
      <c r="P207" s="276" t="s">
        <v>682</v>
      </c>
      <c r="Q207" s="157">
        <v>0</v>
      </c>
      <c r="R207" s="226">
        <v>1</v>
      </c>
      <c r="S207" s="227" t="s">
        <v>50</v>
      </c>
      <c r="T207" s="227">
        <v>1</v>
      </c>
      <c r="U207" s="220"/>
      <c r="V207" s="215"/>
      <c r="W207" s="215"/>
      <c r="X207" s="215"/>
      <c r="Y207" s="216"/>
      <c r="Z207" s="216"/>
      <c r="AA207" s="217"/>
      <c r="AB207" s="217"/>
      <c r="AC207" s="215"/>
      <c r="AD207" s="215"/>
      <c r="AE207" s="219"/>
      <c r="AF207" s="219"/>
      <c r="AG207" s="215"/>
      <c r="AH207" s="988"/>
      <c r="AI207" s="988"/>
      <c r="AJ207" s="1077"/>
      <c r="AK207" s="39" t="s">
        <v>510</v>
      </c>
      <c r="BT207" s="8"/>
      <c r="BU207" s="8"/>
      <c r="BV207" s="8"/>
    </row>
    <row r="208" spans="1:74" ht="98.25" customHeight="1" x14ac:dyDescent="0.2">
      <c r="A208" s="231"/>
      <c r="B208" s="1001"/>
      <c r="C208" s="1282"/>
      <c r="D208" s="1075"/>
      <c r="E208" s="1080"/>
      <c r="F208" s="980"/>
      <c r="G208" s="906"/>
      <c r="H208" s="38" t="s">
        <v>683</v>
      </c>
      <c r="I208" s="290">
        <v>7</v>
      </c>
      <c r="J208" s="290">
        <v>7</v>
      </c>
      <c r="K208" s="1279"/>
      <c r="L208" s="1281"/>
      <c r="M208" s="1148"/>
      <c r="N208" s="1251"/>
      <c r="O208" s="1014"/>
      <c r="P208" s="134" t="s">
        <v>684</v>
      </c>
      <c r="Q208" s="157">
        <v>7</v>
      </c>
      <c r="R208" s="279">
        <v>7</v>
      </c>
      <c r="S208" s="280" t="s">
        <v>61</v>
      </c>
      <c r="T208" s="280">
        <v>2</v>
      </c>
      <c r="U208" s="220"/>
      <c r="V208" s="215"/>
      <c r="W208" s="215"/>
      <c r="X208" s="215"/>
      <c r="Y208" s="216"/>
      <c r="Z208" s="216"/>
      <c r="AA208" s="217"/>
      <c r="AB208" s="217"/>
      <c r="AC208" s="215"/>
      <c r="AD208" s="215"/>
      <c r="AE208" s="219"/>
      <c r="AF208" s="219"/>
      <c r="AG208" s="215"/>
      <c r="AH208" s="988"/>
      <c r="AI208" s="988"/>
      <c r="AJ208" s="1077"/>
      <c r="AK208" s="39" t="s">
        <v>685</v>
      </c>
      <c r="BT208" s="8"/>
      <c r="BU208" s="8"/>
      <c r="BV208" s="8"/>
    </row>
    <row r="209" spans="1:74" ht="98.25" customHeight="1" x14ac:dyDescent="0.2">
      <c r="A209" s="231"/>
      <c r="B209" s="1001"/>
      <c r="C209" s="1282"/>
      <c r="D209" s="1075"/>
      <c r="E209" s="1080"/>
      <c r="F209" s="979" t="s">
        <v>159</v>
      </c>
      <c r="G209" s="949" t="s">
        <v>686</v>
      </c>
      <c r="H209" s="949" t="s">
        <v>687</v>
      </c>
      <c r="I209" s="979">
        <v>1.56</v>
      </c>
      <c r="J209" s="979" t="s">
        <v>688</v>
      </c>
      <c r="K209" s="1279"/>
      <c r="L209" s="1281"/>
      <c r="M209" s="1148"/>
      <c r="N209" s="1250" t="s">
        <v>689</v>
      </c>
      <c r="O209" s="1013" t="s">
        <v>690</v>
      </c>
      <c r="P209" s="134" t="s">
        <v>691</v>
      </c>
      <c r="Q209" s="249">
        <v>0.83</v>
      </c>
      <c r="R209" s="249">
        <v>0.85</v>
      </c>
      <c r="S209" s="250" t="s">
        <v>50</v>
      </c>
      <c r="T209" s="250">
        <v>0.85</v>
      </c>
      <c r="U209" s="220"/>
      <c r="V209" s="215"/>
      <c r="W209" s="215"/>
      <c r="X209" s="215"/>
      <c r="Y209" s="216"/>
      <c r="Z209" s="216"/>
      <c r="AA209" s="217"/>
      <c r="AB209" s="217"/>
      <c r="AC209" s="215"/>
      <c r="AD209" s="215"/>
      <c r="AE209" s="219"/>
      <c r="AF209" s="219"/>
      <c r="AG209" s="215"/>
      <c r="AH209" s="988"/>
      <c r="AI209" s="988"/>
      <c r="AJ209" s="979" t="s">
        <v>692</v>
      </c>
      <c r="AK209" s="39" t="s">
        <v>519</v>
      </c>
      <c r="BT209" s="8"/>
      <c r="BU209" s="8"/>
      <c r="BV209" s="8"/>
    </row>
    <row r="210" spans="1:74" ht="98.25" customHeight="1" x14ac:dyDescent="0.2">
      <c r="A210" s="231"/>
      <c r="B210" s="1001"/>
      <c r="C210" s="1282"/>
      <c r="D210" s="1075"/>
      <c r="E210" s="1080"/>
      <c r="F210" s="1077"/>
      <c r="G210" s="1140"/>
      <c r="H210" s="950"/>
      <c r="I210" s="980"/>
      <c r="J210" s="980"/>
      <c r="K210" s="1279"/>
      <c r="L210" s="1281"/>
      <c r="M210" s="1148"/>
      <c r="N210" s="1251"/>
      <c r="O210" s="1014"/>
      <c r="P210" s="134" t="s">
        <v>693</v>
      </c>
      <c r="Q210" s="249">
        <v>0.75</v>
      </c>
      <c r="R210" s="249">
        <v>0.85</v>
      </c>
      <c r="S210" s="250" t="s">
        <v>50</v>
      </c>
      <c r="T210" s="250">
        <v>0.85</v>
      </c>
      <c r="U210" s="220"/>
      <c r="V210" s="215"/>
      <c r="W210" s="215"/>
      <c r="X210" s="215"/>
      <c r="Y210" s="216"/>
      <c r="Z210" s="216"/>
      <c r="AA210" s="217"/>
      <c r="AB210" s="217"/>
      <c r="AC210" s="215"/>
      <c r="AD210" s="215"/>
      <c r="AE210" s="219"/>
      <c r="AF210" s="219"/>
      <c r="AG210" s="215"/>
      <c r="AH210" s="988"/>
      <c r="AI210" s="988"/>
      <c r="AJ210" s="1077"/>
      <c r="AK210" s="39" t="s">
        <v>519</v>
      </c>
      <c r="BT210" s="8"/>
      <c r="BU210" s="8"/>
      <c r="BV210" s="8"/>
    </row>
    <row r="211" spans="1:74" ht="98.25" customHeight="1" x14ac:dyDescent="0.2">
      <c r="A211" s="231"/>
      <c r="B211" s="1001"/>
      <c r="C211" s="1282"/>
      <c r="D211" s="1075"/>
      <c r="E211" s="1080"/>
      <c r="F211" s="1077"/>
      <c r="G211" s="1140"/>
      <c r="H211" s="38" t="s">
        <v>694</v>
      </c>
      <c r="I211" s="290" t="s">
        <v>695</v>
      </c>
      <c r="J211" s="290" t="s">
        <v>696</v>
      </c>
      <c r="K211" s="1279"/>
      <c r="L211" s="1281"/>
      <c r="M211" s="1148"/>
      <c r="N211" s="1251"/>
      <c r="O211" s="1014"/>
      <c r="P211" s="282" t="s">
        <v>697</v>
      </c>
      <c r="Q211" s="279" t="s">
        <v>698</v>
      </c>
      <c r="R211" s="279" t="s">
        <v>699</v>
      </c>
      <c r="S211" s="250" t="s">
        <v>50</v>
      </c>
      <c r="T211" s="159" t="s">
        <v>700</v>
      </c>
      <c r="U211" s="220"/>
      <c r="V211" s="215"/>
      <c r="W211" s="215"/>
      <c r="X211" s="215"/>
      <c r="Y211" s="216"/>
      <c r="Z211" s="216"/>
      <c r="AA211" s="217"/>
      <c r="AB211" s="217"/>
      <c r="AC211" s="215"/>
      <c r="AD211" s="215"/>
      <c r="AE211" s="219"/>
      <c r="AF211" s="219"/>
      <c r="AG211" s="215"/>
      <c r="AH211" s="988"/>
      <c r="AI211" s="988"/>
      <c r="AJ211" s="1077"/>
      <c r="AK211" s="39" t="s">
        <v>519</v>
      </c>
      <c r="BT211" s="8"/>
      <c r="BU211" s="8"/>
      <c r="BV211" s="8"/>
    </row>
    <row r="212" spans="1:74" ht="98.25" customHeight="1" x14ac:dyDescent="0.25">
      <c r="A212" s="231"/>
      <c r="B212" s="1001"/>
      <c r="C212" s="1282"/>
      <c r="D212" s="1075"/>
      <c r="E212" s="1080"/>
      <c r="F212" s="1077"/>
      <c r="G212" s="1140"/>
      <c r="H212" s="949" t="s">
        <v>701</v>
      </c>
      <c r="I212" s="979" t="s">
        <v>702</v>
      </c>
      <c r="J212" s="979" t="s">
        <v>702</v>
      </c>
      <c r="K212" s="1279"/>
      <c r="L212" s="1281"/>
      <c r="M212" s="1148"/>
      <c r="N212" s="1251"/>
      <c r="O212" s="1014"/>
      <c r="P212" s="134" t="s">
        <v>703</v>
      </c>
      <c r="Q212" s="226">
        <v>1</v>
      </c>
      <c r="R212" s="226">
        <v>1</v>
      </c>
      <c r="S212" s="250" t="s">
        <v>50</v>
      </c>
      <c r="T212" s="227">
        <v>1</v>
      </c>
      <c r="U212" s="293" t="s">
        <v>704</v>
      </c>
      <c r="V212" s="293" t="s">
        <v>705</v>
      </c>
      <c r="W212" s="227" t="s">
        <v>706</v>
      </c>
      <c r="X212" s="294" t="s">
        <v>707</v>
      </c>
      <c r="Y212" s="295" t="s">
        <v>703</v>
      </c>
      <c r="Z212" s="216"/>
      <c r="AA212" s="217"/>
      <c r="AB212" s="217"/>
      <c r="AC212" s="225" t="s">
        <v>708</v>
      </c>
      <c r="AD212" s="135" t="s">
        <v>569</v>
      </c>
      <c r="AE212" s="67" t="s">
        <v>709</v>
      </c>
      <c r="AF212" s="225" t="s">
        <v>708</v>
      </c>
      <c r="AG212" s="225" t="s">
        <v>708</v>
      </c>
      <c r="AH212" s="988"/>
      <c r="AI212" s="988"/>
      <c r="AJ212" s="1077"/>
      <c r="AK212" s="39" t="s">
        <v>519</v>
      </c>
      <c r="BT212" s="8"/>
      <c r="BU212" s="8"/>
      <c r="BV212" s="8"/>
    </row>
    <row r="213" spans="1:74" ht="98.25" customHeight="1" x14ac:dyDescent="0.25">
      <c r="A213" s="231"/>
      <c r="B213" s="1001"/>
      <c r="C213" s="1282"/>
      <c r="D213" s="1075"/>
      <c r="E213" s="1080"/>
      <c r="F213" s="1077"/>
      <c r="G213" s="1140"/>
      <c r="H213" s="950"/>
      <c r="I213" s="980"/>
      <c r="J213" s="980"/>
      <c r="K213" s="1279"/>
      <c r="L213" s="1281"/>
      <c r="M213" s="1148"/>
      <c r="N213" s="1251"/>
      <c r="O213" s="1014"/>
      <c r="P213" s="134" t="s">
        <v>710</v>
      </c>
      <c r="Q213" s="226">
        <v>1</v>
      </c>
      <c r="R213" s="226">
        <v>1</v>
      </c>
      <c r="S213" s="250" t="s">
        <v>50</v>
      </c>
      <c r="T213" s="227">
        <v>1</v>
      </c>
      <c r="U213" s="293" t="s">
        <v>704</v>
      </c>
      <c r="V213" s="293" t="s">
        <v>705</v>
      </c>
      <c r="W213" s="227" t="s">
        <v>706</v>
      </c>
      <c r="X213" s="294" t="s">
        <v>707</v>
      </c>
      <c r="Y213" s="295" t="s">
        <v>710</v>
      </c>
      <c r="Z213" s="216"/>
      <c r="AA213" s="217"/>
      <c r="AB213" s="217"/>
      <c r="AC213" s="225" t="s">
        <v>708</v>
      </c>
      <c r="AD213" s="135" t="s">
        <v>569</v>
      </c>
      <c r="AE213" s="67" t="s">
        <v>709</v>
      </c>
      <c r="AF213" s="225" t="s">
        <v>708</v>
      </c>
      <c r="AG213" s="225" t="s">
        <v>708</v>
      </c>
      <c r="AH213" s="988"/>
      <c r="AI213" s="988"/>
      <c r="AJ213" s="1077"/>
      <c r="AK213" s="39" t="s">
        <v>519</v>
      </c>
      <c r="BT213" s="8"/>
      <c r="BU213" s="8"/>
      <c r="BV213" s="8"/>
    </row>
    <row r="214" spans="1:74" ht="98.25" customHeight="1" x14ac:dyDescent="0.25">
      <c r="A214" s="231"/>
      <c r="B214" s="1001"/>
      <c r="C214" s="1282"/>
      <c r="D214" s="1075"/>
      <c r="E214" s="1080"/>
      <c r="F214" s="1077"/>
      <c r="G214" s="1140"/>
      <c r="H214" s="1047" t="s">
        <v>711</v>
      </c>
      <c r="I214" s="1047" t="s">
        <v>712</v>
      </c>
      <c r="J214" s="1047" t="s">
        <v>712</v>
      </c>
      <c r="K214" s="1279"/>
      <c r="L214" s="1281"/>
      <c r="M214" s="1148"/>
      <c r="N214" s="1251"/>
      <c r="O214" s="1014"/>
      <c r="P214" s="134" t="s">
        <v>713</v>
      </c>
      <c r="Q214" s="226">
        <v>1</v>
      </c>
      <c r="R214" s="226">
        <v>1</v>
      </c>
      <c r="S214" s="250" t="s">
        <v>50</v>
      </c>
      <c r="T214" s="227">
        <v>1</v>
      </c>
      <c r="U214" s="293" t="s">
        <v>714</v>
      </c>
      <c r="V214" s="296" t="s">
        <v>715</v>
      </c>
      <c r="W214" s="250">
        <v>1</v>
      </c>
      <c r="X214" s="297" t="s">
        <v>716</v>
      </c>
      <c r="Y214" s="293" t="s">
        <v>713</v>
      </c>
      <c r="Z214" s="216"/>
      <c r="AA214" s="217"/>
      <c r="AB214" s="217"/>
      <c r="AC214" s="298">
        <v>100000000</v>
      </c>
      <c r="AD214" s="296" t="s">
        <v>569</v>
      </c>
      <c r="AE214" s="296" t="s">
        <v>717</v>
      </c>
      <c r="AF214" s="298">
        <v>100000000</v>
      </c>
      <c r="AG214" s="299">
        <v>100000000</v>
      </c>
      <c r="AH214" s="988"/>
      <c r="AI214" s="988"/>
      <c r="AJ214" s="1077"/>
      <c r="AK214" s="39" t="s">
        <v>519</v>
      </c>
      <c r="BT214" s="8"/>
      <c r="BU214" s="8"/>
      <c r="BV214" s="8"/>
    </row>
    <row r="215" spans="1:74" ht="98.25" customHeight="1" x14ac:dyDescent="0.25">
      <c r="A215" s="231"/>
      <c r="B215" s="1001"/>
      <c r="C215" s="1282"/>
      <c r="D215" s="1075"/>
      <c r="E215" s="1080"/>
      <c r="F215" s="1077"/>
      <c r="G215" s="1140"/>
      <c r="H215" s="1048"/>
      <c r="I215" s="1048"/>
      <c r="J215" s="1048"/>
      <c r="K215" s="1279"/>
      <c r="L215" s="1281"/>
      <c r="M215" s="1148"/>
      <c r="N215" s="1251"/>
      <c r="O215" s="1014"/>
      <c r="P215" s="979" t="s">
        <v>718</v>
      </c>
      <c r="Q215" s="979" t="s">
        <v>719</v>
      </c>
      <c r="R215" s="1291">
        <v>0.9</v>
      </c>
      <c r="S215" s="1302" t="s">
        <v>50</v>
      </c>
      <c r="T215" s="1274">
        <v>0.9</v>
      </c>
      <c r="U215" s="300" t="s">
        <v>714</v>
      </c>
      <c r="V215" s="296" t="s">
        <v>715</v>
      </c>
      <c r="W215" s="250">
        <v>0.9</v>
      </c>
      <c r="X215" s="297" t="s">
        <v>716</v>
      </c>
      <c r="Y215" s="293" t="s">
        <v>718</v>
      </c>
      <c r="Z215" s="216"/>
      <c r="AA215" s="217"/>
      <c r="AB215" s="217"/>
      <c r="AC215" s="298">
        <v>100000000</v>
      </c>
      <c r="AD215" s="296" t="s">
        <v>569</v>
      </c>
      <c r="AE215" s="296" t="s">
        <v>717</v>
      </c>
      <c r="AF215" s="298">
        <v>100000000</v>
      </c>
      <c r="AG215" s="299">
        <v>100000000</v>
      </c>
      <c r="AH215" s="988"/>
      <c r="AI215" s="988"/>
      <c r="AJ215" s="1077"/>
      <c r="AK215" s="39" t="s">
        <v>519</v>
      </c>
      <c r="BT215" s="8"/>
      <c r="BU215" s="8"/>
      <c r="BV215" s="8"/>
    </row>
    <row r="216" spans="1:74" ht="98.25" customHeight="1" x14ac:dyDescent="0.25">
      <c r="A216" s="231"/>
      <c r="B216" s="1001"/>
      <c r="C216" s="1282"/>
      <c r="D216" s="1075"/>
      <c r="E216" s="1080"/>
      <c r="F216" s="1077"/>
      <c r="G216" s="1140"/>
      <c r="H216" s="1048"/>
      <c r="I216" s="1048"/>
      <c r="J216" s="1048"/>
      <c r="K216" s="1279"/>
      <c r="L216" s="1281"/>
      <c r="M216" s="1148"/>
      <c r="N216" s="1251"/>
      <c r="O216" s="1014"/>
      <c r="P216" s="1077"/>
      <c r="Q216" s="1077"/>
      <c r="R216" s="1292"/>
      <c r="S216" s="1303"/>
      <c r="T216" s="1275"/>
      <c r="U216" s="300" t="s">
        <v>720</v>
      </c>
      <c r="V216" s="296" t="s">
        <v>721</v>
      </c>
      <c r="W216" s="250">
        <v>0.9</v>
      </c>
      <c r="X216" s="297" t="s">
        <v>722</v>
      </c>
      <c r="Y216" s="293" t="s">
        <v>718</v>
      </c>
      <c r="Z216" s="216"/>
      <c r="AA216" s="217"/>
      <c r="AB216" s="217"/>
      <c r="AC216" s="298">
        <v>135152702.5</v>
      </c>
      <c r="AD216" s="296" t="s">
        <v>569</v>
      </c>
      <c r="AE216" s="296" t="s">
        <v>723</v>
      </c>
      <c r="AF216" s="298" t="s">
        <v>724</v>
      </c>
      <c r="AG216" s="298">
        <v>135152702.5</v>
      </c>
      <c r="AH216" s="988"/>
      <c r="AI216" s="988"/>
      <c r="AJ216" s="1077"/>
      <c r="AK216" s="39"/>
      <c r="BT216" s="8"/>
      <c r="BU216" s="8"/>
      <c r="BV216" s="8"/>
    </row>
    <row r="217" spans="1:74" ht="98.25" customHeight="1" x14ac:dyDescent="0.25">
      <c r="A217" s="231"/>
      <c r="B217" s="1001"/>
      <c r="C217" s="1282"/>
      <c r="D217" s="1075"/>
      <c r="E217" s="1080"/>
      <c r="F217" s="1077"/>
      <c r="G217" s="1140"/>
      <c r="H217" s="1088"/>
      <c r="I217" s="1088"/>
      <c r="J217" s="1088"/>
      <c r="K217" s="1279"/>
      <c r="L217" s="1281"/>
      <c r="M217" s="1148"/>
      <c r="N217" s="1251"/>
      <c r="O217" s="1014"/>
      <c r="P217" s="980"/>
      <c r="Q217" s="980"/>
      <c r="R217" s="1293"/>
      <c r="S217" s="1304"/>
      <c r="T217" s="1276"/>
      <c r="U217" s="300" t="s">
        <v>704</v>
      </c>
      <c r="V217" s="293" t="s">
        <v>705</v>
      </c>
      <c r="W217" s="227">
        <v>0.9</v>
      </c>
      <c r="X217" s="294" t="s">
        <v>707</v>
      </c>
      <c r="Y217" s="301" t="s">
        <v>718</v>
      </c>
      <c r="Z217" s="216"/>
      <c r="AA217" s="217"/>
      <c r="AB217" s="217"/>
      <c r="AC217" s="225" t="s">
        <v>708</v>
      </c>
      <c r="AD217" s="296" t="s">
        <v>569</v>
      </c>
      <c r="AE217" s="67" t="s">
        <v>709</v>
      </c>
      <c r="AF217" s="225" t="s">
        <v>708</v>
      </c>
      <c r="AG217" s="225" t="s">
        <v>708</v>
      </c>
      <c r="AH217" s="988"/>
      <c r="AI217" s="988"/>
      <c r="AJ217" s="1077"/>
      <c r="AK217" s="39"/>
      <c r="BT217" s="8"/>
      <c r="BU217" s="8"/>
      <c r="BV217" s="8"/>
    </row>
    <row r="218" spans="1:74" ht="98.25" customHeight="1" x14ac:dyDescent="0.2">
      <c r="A218" s="231"/>
      <c r="B218" s="1001"/>
      <c r="C218" s="1282"/>
      <c r="D218" s="1075"/>
      <c r="E218" s="1080"/>
      <c r="F218" s="1077"/>
      <c r="G218" s="1140"/>
      <c r="H218" s="906" t="s">
        <v>725</v>
      </c>
      <c r="I218" s="902">
        <v>0</v>
      </c>
      <c r="J218" s="902">
        <v>0</v>
      </c>
      <c r="K218" s="1279"/>
      <c r="L218" s="1281"/>
      <c r="M218" s="1148"/>
      <c r="N218" s="1251"/>
      <c r="O218" s="1014"/>
      <c r="P218" s="134" t="s">
        <v>726</v>
      </c>
      <c r="Q218" s="226">
        <v>0.68</v>
      </c>
      <c r="R218" s="226">
        <v>0.8</v>
      </c>
      <c r="S218" s="250" t="s">
        <v>50</v>
      </c>
      <c r="T218" s="227">
        <v>0.8</v>
      </c>
      <c r="U218" s="220"/>
      <c r="V218" s="215"/>
      <c r="W218" s="215"/>
      <c r="X218" s="215"/>
      <c r="Y218" s="216"/>
      <c r="Z218" s="216"/>
      <c r="AA218" s="217"/>
      <c r="AB218" s="217"/>
      <c r="AC218" s="215"/>
      <c r="AD218" s="215"/>
      <c r="AE218" s="219"/>
      <c r="AF218" s="219"/>
      <c r="AG218" s="215"/>
      <c r="AH218" s="988"/>
      <c r="AI218" s="988"/>
      <c r="AJ218" s="1077"/>
      <c r="AK218" s="39" t="s">
        <v>519</v>
      </c>
      <c r="BT218" s="8"/>
      <c r="BU218" s="8"/>
      <c r="BV218" s="8"/>
    </row>
    <row r="219" spans="1:74" ht="98.25" customHeight="1" x14ac:dyDescent="0.25">
      <c r="A219" s="231"/>
      <c r="B219" s="1001"/>
      <c r="C219" s="1282"/>
      <c r="D219" s="1075"/>
      <c r="E219" s="1080"/>
      <c r="F219" s="1077"/>
      <c r="G219" s="1140"/>
      <c r="H219" s="906"/>
      <c r="I219" s="902"/>
      <c r="J219" s="902"/>
      <c r="K219" s="1279"/>
      <c r="L219" s="1281"/>
      <c r="M219" s="1148"/>
      <c r="N219" s="1251"/>
      <c r="O219" s="1014"/>
      <c r="P219" s="134" t="s">
        <v>727</v>
      </c>
      <c r="Q219" s="226">
        <v>1</v>
      </c>
      <c r="R219" s="226">
        <v>1</v>
      </c>
      <c r="S219" s="250" t="s">
        <v>50</v>
      </c>
      <c r="T219" s="227">
        <v>1</v>
      </c>
      <c r="U219" s="293" t="s">
        <v>704</v>
      </c>
      <c r="V219" s="293" t="s">
        <v>705</v>
      </c>
      <c r="W219" s="227">
        <v>1</v>
      </c>
      <c r="X219" s="294" t="s">
        <v>707</v>
      </c>
      <c r="Y219" s="301" t="s">
        <v>727</v>
      </c>
      <c r="Z219" s="216"/>
      <c r="AA219" s="217"/>
      <c r="AB219" s="217"/>
      <c r="AC219" s="225" t="s">
        <v>708</v>
      </c>
      <c r="AD219" s="135" t="s">
        <v>569</v>
      </c>
      <c r="AE219" s="67" t="s">
        <v>709</v>
      </c>
      <c r="AF219" s="225" t="s">
        <v>708</v>
      </c>
      <c r="AG219" s="225" t="s">
        <v>708</v>
      </c>
      <c r="AH219" s="988"/>
      <c r="AI219" s="988"/>
      <c r="AJ219" s="1077"/>
      <c r="AK219" s="39" t="s">
        <v>519</v>
      </c>
      <c r="BT219" s="8"/>
      <c r="BU219" s="8"/>
      <c r="BV219" s="8"/>
    </row>
    <row r="220" spans="1:74" ht="98.25" customHeight="1" x14ac:dyDescent="0.25">
      <c r="A220" s="231"/>
      <c r="B220" s="1001"/>
      <c r="C220" s="1282"/>
      <c r="D220" s="1075"/>
      <c r="E220" s="1080"/>
      <c r="F220" s="1077"/>
      <c r="G220" s="1140"/>
      <c r="H220" s="906"/>
      <c r="I220" s="902"/>
      <c r="J220" s="902"/>
      <c r="K220" s="1279"/>
      <c r="L220" s="1281"/>
      <c r="M220" s="1148"/>
      <c r="N220" s="1251"/>
      <c r="O220" s="1014"/>
      <c r="P220" s="134" t="s">
        <v>728</v>
      </c>
      <c r="Q220" s="226">
        <v>0.38</v>
      </c>
      <c r="R220" s="226">
        <v>1</v>
      </c>
      <c r="S220" s="250" t="s">
        <v>50</v>
      </c>
      <c r="T220" s="227">
        <v>1</v>
      </c>
      <c r="U220" s="293" t="s">
        <v>704</v>
      </c>
      <c r="V220" s="293" t="s">
        <v>705</v>
      </c>
      <c r="W220" s="227">
        <v>1</v>
      </c>
      <c r="X220" s="294" t="s">
        <v>707</v>
      </c>
      <c r="Y220" s="301" t="s">
        <v>728</v>
      </c>
      <c r="Z220" s="216"/>
      <c r="AA220" s="217"/>
      <c r="AB220" s="217"/>
      <c r="AC220" s="225" t="s">
        <v>708</v>
      </c>
      <c r="AD220" s="135" t="s">
        <v>569</v>
      </c>
      <c r="AE220" s="67" t="s">
        <v>709</v>
      </c>
      <c r="AF220" s="225" t="s">
        <v>708</v>
      </c>
      <c r="AG220" s="225" t="s">
        <v>708</v>
      </c>
      <c r="AH220" s="988"/>
      <c r="AI220" s="988"/>
      <c r="AJ220" s="1077"/>
      <c r="AK220" s="39" t="s">
        <v>543</v>
      </c>
      <c r="BT220" s="8"/>
      <c r="BU220" s="8"/>
      <c r="BV220" s="8"/>
    </row>
    <row r="221" spans="1:74" ht="98.25" customHeight="1" x14ac:dyDescent="0.2">
      <c r="A221" s="231"/>
      <c r="B221" s="1001"/>
      <c r="C221" s="1282"/>
      <c r="D221" s="1075"/>
      <c r="E221" s="1080"/>
      <c r="F221" s="1077"/>
      <c r="G221" s="1140"/>
      <c r="H221" s="906"/>
      <c r="I221" s="902"/>
      <c r="J221" s="902"/>
      <c r="K221" s="1279"/>
      <c r="L221" s="1281"/>
      <c r="M221" s="1148"/>
      <c r="N221" s="1251"/>
      <c r="O221" s="1014"/>
      <c r="P221" s="134" t="s">
        <v>729</v>
      </c>
      <c r="Q221" s="226">
        <v>0.48</v>
      </c>
      <c r="R221" s="226">
        <v>1</v>
      </c>
      <c r="S221" s="250" t="s">
        <v>50</v>
      </c>
      <c r="T221" s="227">
        <v>1</v>
      </c>
      <c r="U221" s="220"/>
      <c r="V221" s="215"/>
      <c r="W221" s="215"/>
      <c r="X221" s="215"/>
      <c r="Y221" s="216"/>
      <c r="Z221" s="216"/>
      <c r="AA221" s="217"/>
      <c r="AB221" s="217"/>
      <c r="AC221" s="215"/>
      <c r="AD221" s="215"/>
      <c r="AE221" s="219"/>
      <c r="AF221" s="219"/>
      <c r="AG221" s="215"/>
      <c r="AH221" s="988"/>
      <c r="AI221" s="988"/>
      <c r="AJ221" s="1077"/>
      <c r="AK221" s="39" t="s">
        <v>519</v>
      </c>
      <c r="BT221" s="8"/>
      <c r="BU221" s="8"/>
      <c r="BV221" s="8"/>
    </row>
    <row r="222" spans="1:74" ht="98.25" customHeight="1" x14ac:dyDescent="0.2">
      <c r="A222" s="231"/>
      <c r="B222" s="1001"/>
      <c r="C222" s="1282"/>
      <c r="D222" s="1075"/>
      <c r="E222" s="1080"/>
      <c r="F222" s="1077"/>
      <c r="G222" s="1140"/>
      <c r="H222" s="302" t="s">
        <v>730</v>
      </c>
      <c r="I222" s="303">
        <v>0.91</v>
      </c>
      <c r="J222" s="303" t="s">
        <v>731</v>
      </c>
      <c r="K222" s="1279"/>
      <c r="L222" s="1281"/>
      <c r="M222" s="1148"/>
      <c r="N222" s="1251"/>
      <c r="O222" s="1014"/>
      <c r="P222" s="304" t="s">
        <v>732</v>
      </c>
      <c r="Q222" s="226">
        <v>1</v>
      </c>
      <c r="R222" s="226">
        <v>1</v>
      </c>
      <c r="S222" s="250" t="s">
        <v>50</v>
      </c>
      <c r="T222" s="227">
        <v>1</v>
      </c>
      <c r="U222" s="220"/>
      <c r="V222" s="215"/>
      <c r="W222" s="215"/>
      <c r="X222" s="215"/>
      <c r="Y222" s="216"/>
      <c r="Z222" s="216"/>
      <c r="AA222" s="217"/>
      <c r="AB222" s="217"/>
      <c r="AC222" s="215"/>
      <c r="AD222" s="215"/>
      <c r="AE222" s="219"/>
      <c r="AF222" s="219"/>
      <c r="AG222" s="215"/>
      <c r="AH222" s="988"/>
      <c r="AI222" s="988"/>
      <c r="AJ222" s="1077"/>
      <c r="AK222" s="39" t="s">
        <v>519</v>
      </c>
      <c r="BT222" s="8"/>
      <c r="BU222" s="8"/>
      <c r="BV222" s="8"/>
    </row>
    <row r="223" spans="1:74" ht="98.25" customHeight="1" x14ac:dyDescent="0.2">
      <c r="A223" s="231"/>
      <c r="B223" s="1001"/>
      <c r="C223" s="1282"/>
      <c r="D223" s="1075"/>
      <c r="E223" s="1080"/>
      <c r="F223" s="1077"/>
      <c r="G223" s="1140"/>
      <c r="H223" s="949" t="s">
        <v>733</v>
      </c>
      <c r="I223" s="979">
        <v>7</v>
      </c>
      <c r="J223" s="979">
        <v>7</v>
      </c>
      <c r="K223" s="1279"/>
      <c r="L223" s="1281"/>
      <c r="M223" s="1148"/>
      <c r="N223" s="1251"/>
      <c r="O223" s="1014"/>
      <c r="P223" s="134" t="s">
        <v>734</v>
      </c>
      <c r="Q223" s="157">
        <v>0</v>
      </c>
      <c r="R223" s="157">
        <v>0</v>
      </c>
      <c r="S223" s="250" t="s">
        <v>557</v>
      </c>
      <c r="T223" s="95">
        <v>0</v>
      </c>
      <c r="U223" s="220"/>
      <c r="V223" s="215"/>
      <c r="W223" s="215"/>
      <c r="X223" s="215"/>
      <c r="Y223" s="216"/>
      <c r="Z223" s="216"/>
      <c r="AA223" s="217"/>
      <c r="AB223" s="217"/>
      <c r="AC223" s="215"/>
      <c r="AD223" s="215"/>
      <c r="AE223" s="219"/>
      <c r="AF223" s="219"/>
      <c r="AG223" s="215"/>
      <c r="AH223" s="988"/>
      <c r="AI223" s="988"/>
      <c r="AJ223" s="1077"/>
      <c r="AK223" s="39" t="s">
        <v>519</v>
      </c>
      <c r="BT223" s="8"/>
      <c r="BU223" s="8"/>
      <c r="BV223" s="8"/>
    </row>
    <row r="224" spans="1:74" ht="98.25" customHeight="1" x14ac:dyDescent="0.25">
      <c r="A224" s="231"/>
      <c r="B224" s="1001"/>
      <c r="C224" s="1282"/>
      <c r="D224" s="1075"/>
      <c r="E224" s="1080"/>
      <c r="F224" s="1077"/>
      <c r="G224" s="1140"/>
      <c r="H224" s="1140"/>
      <c r="I224" s="1077"/>
      <c r="J224" s="1077"/>
      <c r="K224" s="1279"/>
      <c r="L224" s="1281"/>
      <c r="M224" s="1148"/>
      <c r="N224" s="1251"/>
      <c r="O224" s="1014"/>
      <c r="P224" s="134" t="s">
        <v>735</v>
      </c>
      <c r="Q224" s="157" t="s">
        <v>736</v>
      </c>
      <c r="R224" s="157" t="s">
        <v>737</v>
      </c>
      <c r="S224" s="250" t="s">
        <v>557</v>
      </c>
      <c r="T224" s="95">
        <v>500</v>
      </c>
      <c r="U224" s="224" t="s">
        <v>738</v>
      </c>
      <c r="V224" s="224" t="s">
        <v>739</v>
      </c>
      <c r="W224" s="305" t="s">
        <v>740</v>
      </c>
      <c r="X224" s="223" t="s">
        <v>741</v>
      </c>
      <c r="Y224" s="223" t="s">
        <v>735</v>
      </c>
      <c r="Z224" s="216"/>
      <c r="AA224" s="217"/>
      <c r="AB224" s="217"/>
      <c r="AC224" s="218">
        <v>400000000</v>
      </c>
      <c r="AD224" s="135" t="s">
        <v>569</v>
      </c>
      <c r="AE224" s="67" t="s">
        <v>56</v>
      </c>
      <c r="AF224" s="218">
        <v>400000000</v>
      </c>
      <c r="AG224" s="218">
        <v>400000000</v>
      </c>
      <c r="AH224" s="988"/>
      <c r="AI224" s="988"/>
      <c r="AJ224" s="1077"/>
      <c r="AK224" s="39" t="s">
        <v>519</v>
      </c>
      <c r="BT224" s="8"/>
      <c r="BU224" s="8"/>
      <c r="BV224" s="8"/>
    </row>
    <row r="225" spans="1:74" ht="98.25" customHeight="1" x14ac:dyDescent="0.25">
      <c r="A225" s="231"/>
      <c r="B225" s="1001"/>
      <c r="C225" s="1282"/>
      <c r="D225" s="1075"/>
      <c r="E225" s="1080"/>
      <c r="F225" s="1077"/>
      <c r="G225" s="1140"/>
      <c r="H225" s="1140"/>
      <c r="I225" s="1077"/>
      <c r="J225" s="1077"/>
      <c r="K225" s="1279"/>
      <c r="L225" s="1281"/>
      <c r="M225" s="1148"/>
      <c r="N225" s="1251"/>
      <c r="O225" s="1014"/>
      <c r="P225" s="979" t="s">
        <v>742</v>
      </c>
      <c r="Q225" s="1256">
        <v>0.14000000000000001</v>
      </c>
      <c r="R225" s="1256">
        <v>0.6</v>
      </c>
      <c r="S225" s="1277" t="s">
        <v>61</v>
      </c>
      <c r="T225" s="1277">
        <v>0.15</v>
      </c>
      <c r="U225" s="224" t="s">
        <v>642</v>
      </c>
      <c r="V225" s="223" t="s">
        <v>643</v>
      </c>
      <c r="W225" s="234">
        <v>0.15</v>
      </c>
      <c r="X225" s="223" t="s">
        <v>645</v>
      </c>
      <c r="Y225" s="223" t="s">
        <v>742</v>
      </c>
      <c r="Z225" s="216"/>
      <c r="AA225" s="217"/>
      <c r="AB225" s="217"/>
      <c r="AC225" s="218">
        <v>300000000</v>
      </c>
      <c r="AD225" s="135" t="s">
        <v>569</v>
      </c>
      <c r="AE225" s="67" t="s">
        <v>56</v>
      </c>
      <c r="AF225" s="218">
        <v>300000000</v>
      </c>
      <c r="AG225" s="218">
        <v>300000000</v>
      </c>
      <c r="AH225" s="988"/>
      <c r="AI225" s="988"/>
      <c r="AJ225" s="1077"/>
      <c r="AK225" s="39" t="s">
        <v>519</v>
      </c>
      <c r="BT225" s="8"/>
      <c r="BU225" s="8"/>
      <c r="BV225" s="8"/>
    </row>
    <row r="226" spans="1:74" ht="98.25" customHeight="1" x14ac:dyDescent="0.25">
      <c r="A226" s="231"/>
      <c r="B226" s="1001"/>
      <c r="C226" s="1282"/>
      <c r="D226" s="1075"/>
      <c r="E226" s="1080"/>
      <c r="F226" s="1077"/>
      <c r="G226" s="1140"/>
      <c r="H226" s="1140"/>
      <c r="I226" s="1077"/>
      <c r="J226" s="1077"/>
      <c r="K226" s="1279"/>
      <c r="L226" s="1281"/>
      <c r="M226" s="1148"/>
      <c r="N226" s="1251"/>
      <c r="O226" s="1014"/>
      <c r="P226" s="980"/>
      <c r="Q226" s="1258"/>
      <c r="R226" s="1258"/>
      <c r="S226" s="1278"/>
      <c r="T226" s="1278"/>
      <c r="U226" s="224" t="s">
        <v>743</v>
      </c>
      <c r="V226" s="223" t="s">
        <v>744</v>
      </c>
      <c r="W226" s="234">
        <v>0.15</v>
      </c>
      <c r="X226" s="223" t="s">
        <v>745</v>
      </c>
      <c r="Y226" s="223" t="s">
        <v>742</v>
      </c>
      <c r="Z226" s="216"/>
      <c r="AA226" s="217"/>
      <c r="AB226" s="217"/>
      <c r="AC226" s="218">
        <v>150000000</v>
      </c>
      <c r="AD226" s="135" t="s">
        <v>569</v>
      </c>
      <c r="AE226" s="67" t="s">
        <v>244</v>
      </c>
      <c r="AF226" s="218">
        <v>150000000</v>
      </c>
      <c r="AG226" s="218">
        <v>150000000</v>
      </c>
      <c r="AH226" s="988"/>
      <c r="AI226" s="988"/>
      <c r="AJ226" s="1077"/>
      <c r="AK226" s="39"/>
      <c r="BT226" s="8"/>
      <c r="BU226" s="8"/>
      <c r="BV226" s="8"/>
    </row>
    <row r="227" spans="1:74" ht="98.25" customHeight="1" x14ac:dyDescent="0.2">
      <c r="A227" s="231"/>
      <c r="B227" s="1001"/>
      <c r="C227" s="1282"/>
      <c r="D227" s="1075"/>
      <c r="E227" s="1080"/>
      <c r="F227" s="1077"/>
      <c r="G227" s="1140"/>
      <c r="H227" s="1140"/>
      <c r="I227" s="1077"/>
      <c r="J227" s="1077"/>
      <c r="K227" s="1279"/>
      <c r="L227" s="1281"/>
      <c r="M227" s="1148"/>
      <c r="N227" s="1251"/>
      <c r="O227" s="1014"/>
      <c r="P227" s="134" t="s">
        <v>746</v>
      </c>
      <c r="Q227" s="157">
        <v>0</v>
      </c>
      <c r="R227" s="157">
        <v>0</v>
      </c>
      <c r="S227" s="250" t="s">
        <v>557</v>
      </c>
      <c r="T227" s="95">
        <v>0</v>
      </c>
      <c r="U227" s="220"/>
      <c r="V227" s="215"/>
      <c r="W227" s="215"/>
      <c r="X227" s="215"/>
      <c r="Y227" s="216"/>
      <c r="Z227" s="216"/>
      <c r="AA227" s="217"/>
      <c r="AB227" s="217"/>
      <c r="AC227" s="215"/>
      <c r="AD227" s="215"/>
      <c r="AE227" s="219"/>
      <c r="AF227" s="219"/>
      <c r="AG227" s="215"/>
      <c r="AH227" s="988"/>
      <c r="AI227" s="988"/>
      <c r="AJ227" s="1077"/>
      <c r="AK227" s="39" t="s">
        <v>519</v>
      </c>
      <c r="BT227" s="8"/>
      <c r="BU227" s="8"/>
      <c r="BV227" s="8"/>
    </row>
    <row r="228" spans="1:74" ht="98.25" customHeight="1" x14ac:dyDescent="0.2">
      <c r="A228" s="231"/>
      <c r="B228" s="1001"/>
      <c r="C228" s="1282"/>
      <c r="D228" s="1075"/>
      <c r="E228" s="1080"/>
      <c r="F228" s="1077"/>
      <c r="G228" s="1140"/>
      <c r="H228" s="1140"/>
      <c r="I228" s="1077"/>
      <c r="J228" s="1077"/>
      <c r="K228" s="1279"/>
      <c r="L228" s="1281"/>
      <c r="M228" s="1148"/>
      <c r="N228" s="1251"/>
      <c r="O228" s="1014"/>
      <c r="P228" s="282" t="s">
        <v>747</v>
      </c>
      <c r="Q228" s="50">
        <v>0.9</v>
      </c>
      <c r="R228" s="50">
        <v>1</v>
      </c>
      <c r="S228" s="42" t="s">
        <v>50</v>
      </c>
      <c r="T228" s="42">
        <v>1</v>
      </c>
      <c r="U228" s="220"/>
      <c r="V228" s="215"/>
      <c r="W228" s="215"/>
      <c r="X228" s="215"/>
      <c r="Y228" s="216"/>
      <c r="Z228" s="216"/>
      <c r="AA228" s="217"/>
      <c r="AB228" s="217"/>
      <c r="AC228" s="215"/>
      <c r="AD228" s="215"/>
      <c r="AE228" s="219"/>
      <c r="AF228" s="219"/>
      <c r="AG228" s="215"/>
      <c r="AH228" s="988"/>
      <c r="AI228" s="988"/>
      <c r="AJ228" s="1077"/>
      <c r="AK228" s="39" t="s">
        <v>519</v>
      </c>
      <c r="BT228" s="8"/>
      <c r="BU228" s="8"/>
      <c r="BV228" s="8"/>
    </row>
    <row r="229" spans="1:74" ht="98.25" customHeight="1" x14ac:dyDescent="0.2">
      <c r="A229" s="231"/>
      <c r="B229" s="1001"/>
      <c r="C229" s="1282"/>
      <c r="D229" s="1075"/>
      <c r="E229" s="1080"/>
      <c r="F229" s="1077"/>
      <c r="G229" s="1140"/>
      <c r="H229" s="950"/>
      <c r="I229" s="980"/>
      <c r="J229" s="980"/>
      <c r="K229" s="1279"/>
      <c r="L229" s="1281"/>
      <c r="M229" s="1148"/>
      <c r="N229" s="1251"/>
      <c r="O229" s="1014"/>
      <c r="P229" s="282" t="s">
        <v>748</v>
      </c>
      <c r="Q229" s="50">
        <v>0.8</v>
      </c>
      <c r="R229" s="50">
        <v>1</v>
      </c>
      <c r="S229" s="42" t="s">
        <v>50</v>
      </c>
      <c r="T229" s="42">
        <v>1</v>
      </c>
      <c r="U229" s="220"/>
      <c r="V229" s="215"/>
      <c r="W229" s="215"/>
      <c r="X229" s="215"/>
      <c r="Y229" s="216"/>
      <c r="Z229" s="216"/>
      <c r="AA229" s="217"/>
      <c r="AB229" s="217"/>
      <c r="AC229" s="215"/>
      <c r="AD229" s="215"/>
      <c r="AE229" s="219"/>
      <c r="AF229" s="219"/>
      <c r="AG229" s="215"/>
      <c r="AH229" s="988"/>
      <c r="AI229" s="988"/>
      <c r="AJ229" s="1077"/>
      <c r="AK229" s="39" t="s">
        <v>519</v>
      </c>
      <c r="BT229" s="8"/>
      <c r="BU229" s="8"/>
      <c r="BV229" s="8"/>
    </row>
    <row r="230" spans="1:74" ht="98.25" customHeight="1" x14ac:dyDescent="0.25">
      <c r="A230" s="231"/>
      <c r="B230" s="1001"/>
      <c r="C230" s="1282"/>
      <c r="D230" s="1075"/>
      <c r="E230" s="1080"/>
      <c r="F230" s="1077"/>
      <c r="G230" s="1140"/>
      <c r="H230" s="979" t="s">
        <v>749</v>
      </c>
      <c r="I230" s="979" t="s">
        <v>750</v>
      </c>
      <c r="J230" s="1297">
        <v>0.95</v>
      </c>
      <c r="K230" s="1279"/>
      <c r="L230" s="1281"/>
      <c r="M230" s="1148"/>
      <c r="N230" s="1251"/>
      <c r="O230" s="1014"/>
      <c r="P230" s="927" t="s">
        <v>751</v>
      </c>
      <c r="Q230" s="927" t="s">
        <v>752</v>
      </c>
      <c r="R230" s="930">
        <v>0.95</v>
      </c>
      <c r="S230" s="1299" t="s">
        <v>50</v>
      </c>
      <c r="T230" s="1299">
        <v>0.95</v>
      </c>
      <c r="U230" s="224" t="s">
        <v>535</v>
      </c>
      <c r="V230" s="224" t="s">
        <v>614</v>
      </c>
      <c r="W230" s="289">
        <v>0.95</v>
      </c>
      <c r="X230" s="223" t="s">
        <v>615</v>
      </c>
      <c r="Y230" s="223" t="s">
        <v>751</v>
      </c>
      <c r="Z230" s="216"/>
      <c r="AA230" s="217"/>
      <c r="AB230" s="217"/>
      <c r="AC230" s="218">
        <v>1900000000</v>
      </c>
      <c r="AD230" s="135" t="s">
        <v>569</v>
      </c>
      <c r="AE230" s="67" t="s">
        <v>56</v>
      </c>
      <c r="AF230" s="218">
        <v>1900000000</v>
      </c>
      <c r="AG230" s="218">
        <v>1900000000</v>
      </c>
      <c r="AH230" s="988"/>
      <c r="AI230" s="988"/>
      <c r="AJ230" s="1077"/>
      <c r="AK230" s="39"/>
      <c r="BT230" s="8"/>
      <c r="BU230" s="8"/>
      <c r="BV230" s="8"/>
    </row>
    <row r="231" spans="1:74" ht="98.25" customHeight="1" x14ac:dyDescent="0.25">
      <c r="A231" s="231"/>
      <c r="B231" s="1001"/>
      <c r="C231" s="1282"/>
      <c r="D231" s="1075"/>
      <c r="E231" s="1080"/>
      <c r="F231" s="1077"/>
      <c r="G231" s="1140"/>
      <c r="H231" s="1077"/>
      <c r="I231" s="980"/>
      <c r="J231" s="1298"/>
      <c r="K231" s="1279"/>
      <c r="L231" s="1281"/>
      <c r="M231" s="1148"/>
      <c r="N231" s="1251"/>
      <c r="O231" s="1014"/>
      <c r="P231" s="928"/>
      <c r="Q231" s="928"/>
      <c r="R231" s="931"/>
      <c r="S231" s="1300"/>
      <c r="T231" s="1300"/>
      <c r="U231" s="293" t="s">
        <v>704</v>
      </c>
      <c r="V231" s="293" t="s">
        <v>705</v>
      </c>
      <c r="W231" s="227">
        <v>0.95</v>
      </c>
      <c r="X231" s="294" t="s">
        <v>707</v>
      </c>
      <c r="Y231" s="301" t="s">
        <v>751</v>
      </c>
      <c r="Z231" s="216"/>
      <c r="AA231" s="217"/>
      <c r="AB231" s="217"/>
      <c r="AC231" s="225" t="s">
        <v>708</v>
      </c>
      <c r="AD231" s="135" t="s">
        <v>569</v>
      </c>
      <c r="AE231" s="67" t="s">
        <v>709</v>
      </c>
      <c r="AF231" s="225" t="s">
        <v>708</v>
      </c>
      <c r="AG231" s="225" t="s">
        <v>708</v>
      </c>
      <c r="AH231" s="988"/>
      <c r="AI231" s="988"/>
      <c r="AJ231" s="1077"/>
      <c r="AK231" s="39" t="s">
        <v>519</v>
      </c>
      <c r="BT231" s="8"/>
      <c r="BU231" s="8"/>
      <c r="BV231" s="8"/>
    </row>
    <row r="232" spans="1:74" ht="98.25" customHeight="1" x14ac:dyDescent="0.25">
      <c r="A232" s="231"/>
      <c r="B232" s="1001"/>
      <c r="C232" s="1282"/>
      <c r="D232" s="1075"/>
      <c r="E232" s="1080"/>
      <c r="F232" s="1077"/>
      <c r="G232" s="1140"/>
      <c r="H232" s="980"/>
      <c r="I232" s="290" t="s">
        <v>753</v>
      </c>
      <c r="J232" s="306">
        <v>0.95</v>
      </c>
      <c r="K232" s="1279"/>
      <c r="L232" s="1281"/>
      <c r="M232" s="1148"/>
      <c r="N232" s="1251"/>
      <c r="O232" s="1014"/>
      <c r="P232" s="929"/>
      <c r="Q232" s="929"/>
      <c r="R232" s="932"/>
      <c r="S232" s="1301"/>
      <c r="T232" s="1301"/>
      <c r="U232" s="224" t="s">
        <v>657</v>
      </c>
      <c r="V232" s="224" t="s">
        <v>658</v>
      </c>
      <c r="W232" s="234">
        <v>0.95</v>
      </c>
      <c r="X232" s="224" t="s">
        <v>659</v>
      </c>
      <c r="Y232" s="224" t="s">
        <v>751</v>
      </c>
      <c r="Z232" s="216"/>
      <c r="AA232" s="217"/>
      <c r="AB232" s="217"/>
      <c r="AC232" s="218">
        <v>1000000000</v>
      </c>
      <c r="AD232" s="135" t="s">
        <v>569</v>
      </c>
      <c r="AE232" s="67" t="s">
        <v>661</v>
      </c>
      <c r="AF232" s="218">
        <v>1000000000</v>
      </c>
      <c r="AG232" s="218">
        <v>1000000000</v>
      </c>
      <c r="AH232" s="988"/>
      <c r="AI232" s="988"/>
      <c r="AJ232" s="980"/>
      <c r="AK232" s="39" t="s">
        <v>519</v>
      </c>
      <c r="BT232" s="8"/>
      <c r="BU232" s="8"/>
      <c r="BV232" s="8"/>
    </row>
    <row r="233" spans="1:74" ht="98.25" customHeight="1" x14ac:dyDescent="0.2">
      <c r="A233" s="231"/>
      <c r="B233" s="940" t="s">
        <v>494</v>
      </c>
      <c r="C233" s="1240">
        <v>0.1</v>
      </c>
      <c r="D233" s="904" t="s">
        <v>754</v>
      </c>
      <c r="E233" s="1054" t="s">
        <v>496</v>
      </c>
      <c r="F233" s="979" t="s">
        <v>164</v>
      </c>
      <c r="G233" s="906" t="s">
        <v>755</v>
      </c>
      <c r="H233" s="1013" t="s">
        <v>756</v>
      </c>
      <c r="I233" s="1308" t="s">
        <v>757</v>
      </c>
      <c r="J233" s="1308" t="s">
        <v>757</v>
      </c>
      <c r="K233" s="1271" t="s">
        <v>561</v>
      </c>
      <c r="L233" s="1273">
        <v>0.04</v>
      </c>
      <c r="M233" s="912" t="s">
        <v>562</v>
      </c>
      <c r="N233" s="1307" t="s">
        <v>758</v>
      </c>
      <c r="O233" s="908" t="s">
        <v>759</v>
      </c>
      <c r="P233" s="282" t="s">
        <v>760</v>
      </c>
      <c r="Q233" s="39" t="s">
        <v>761</v>
      </c>
      <c r="R233" s="50">
        <v>0.7</v>
      </c>
      <c r="S233" s="42" t="s">
        <v>61</v>
      </c>
      <c r="T233" s="42">
        <v>0.1</v>
      </c>
      <c r="U233" s="220"/>
      <c r="V233" s="215"/>
      <c r="W233" s="215"/>
      <c r="X233" s="215"/>
      <c r="Y233" s="216"/>
      <c r="Z233" s="216"/>
      <c r="AA233" s="217"/>
      <c r="AB233" s="217"/>
      <c r="AC233" s="215"/>
      <c r="AD233" s="215"/>
      <c r="AE233" s="219"/>
      <c r="AF233" s="219"/>
      <c r="AG233" s="215"/>
      <c r="AH233" s="988" t="s">
        <v>507</v>
      </c>
      <c r="AI233" s="988" t="s">
        <v>508</v>
      </c>
      <c r="AJ233" s="979" t="s">
        <v>762</v>
      </c>
      <c r="AK233" s="39" t="s">
        <v>763</v>
      </c>
      <c r="BT233" s="8"/>
      <c r="BU233" s="8"/>
      <c r="BV233" s="8"/>
    </row>
    <row r="234" spans="1:74" ht="98.25" customHeight="1" x14ac:dyDescent="0.25">
      <c r="A234" s="231"/>
      <c r="B234" s="940"/>
      <c r="C234" s="1240"/>
      <c r="D234" s="904"/>
      <c r="E234" s="1054"/>
      <c r="F234" s="1077"/>
      <c r="G234" s="906"/>
      <c r="H234" s="1097"/>
      <c r="I234" s="1309"/>
      <c r="J234" s="1309"/>
      <c r="K234" s="1271"/>
      <c r="L234" s="1273"/>
      <c r="M234" s="912"/>
      <c r="N234" s="1307"/>
      <c r="O234" s="908"/>
      <c r="P234" s="282" t="s">
        <v>764</v>
      </c>
      <c r="Q234" s="39">
        <v>3</v>
      </c>
      <c r="R234" s="39">
        <v>20</v>
      </c>
      <c r="S234" s="135" t="s">
        <v>61</v>
      </c>
      <c r="T234" s="135">
        <v>2</v>
      </c>
      <c r="U234" s="224" t="s">
        <v>657</v>
      </c>
      <c r="V234" s="224" t="s">
        <v>658</v>
      </c>
      <c r="W234" s="273">
        <v>2</v>
      </c>
      <c r="X234" s="224" t="s">
        <v>659</v>
      </c>
      <c r="Y234" s="224" t="s">
        <v>764</v>
      </c>
      <c r="Z234" s="216"/>
      <c r="AA234" s="217"/>
      <c r="AB234" s="217"/>
      <c r="AC234" s="218">
        <v>1000000000</v>
      </c>
      <c r="AD234" s="135" t="s">
        <v>569</v>
      </c>
      <c r="AE234" s="67" t="s">
        <v>661</v>
      </c>
      <c r="AF234" s="218">
        <v>1000000000</v>
      </c>
      <c r="AG234" s="218">
        <v>1000000000</v>
      </c>
      <c r="AH234" s="988"/>
      <c r="AI234" s="988"/>
      <c r="AJ234" s="1077"/>
      <c r="AK234" s="39" t="s">
        <v>765</v>
      </c>
      <c r="BT234" s="8"/>
      <c r="BU234" s="8"/>
      <c r="BV234" s="8"/>
    </row>
    <row r="235" spans="1:74" ht="98.25" customHeight="1" x14ac:dyDescent="0.2">
      <c r="A235" s="231"/>
      <c r="B235" s="940"/>
      <c r="C235" s="1240"/>
      <c r="D235" s="904"/>
      <c r="E235" s="1054"/>
      <c r="F235" s="1077"/>
      <c r="G235" s="906"/>
      <c r="H235" s="38" t="s">
        <v>766</v>
      </c>
      <c r="I235" s="290" t="s">
        <v>767</v>
      </c>
      <c r="J235" s="290" t="s">
        <v>767</v>
      </c>
      <c r="K235" s="1271"/>
      <c r="L235" s="1273"/>
      <c r="M235" s="912"/>
      <c r="N235" s="1307"/>
      <c r="O235" s="908"/>
      <c r="P235" s="282" t="s">
        <v>768</v>
      </c>
      <c r="Q235" s="39">
        <v>0</v>
      </c>
      <c r="R235" s="39">
        <v>1</v>
      </c>
      <c r="S235" s="135" t="s">
        <v>61</v>
      </c>
      <c r="T235" s="135">
        <v>0</v>
      </c>
      <c r="U235" s="220"/>
      <c r="V235" s="215"/>
      <c r="W235" s="215"/>
      <c r="X235" s="215"/>
      <c r="Y235" s="216"/>
      <c r="Z235" s="216"/>
      <c r="AA235" s="217"/>
      <c r="AB235" s="217"/>
      <c r="AC235" s="215"/>
      <c r="AD235" s="215"/>
      <c r="AE235" s="219"/>
      <c r="AF235" s="219"/>
      <c r="AG235" s="215"/>
      <c r="AH235" s="988"/>
      <c r="AI235" s="988"/>
      <c r="AJ235" s="1077"/>
      <c r="AK235" s="39" t="s">
        <v>627</v>
      </c>
      <c r="BT235" s="8"/>
      <c r="BU235" s="8"/>
      <c r="BV235" s="8"/>
    </row>
    <row r="236" spans="1:74" ht="98.25" customHeight="1" x14ac:dyDescent="0.25">
      <c r="A236" s="231"/>
      <c r="B236" s="940"/>
      <c r="C236" s="1240"/>
      <c r="D236" s="904"/>
      <c r="E236" s="1054"/>
      <c r="F236" s="1077"/>
      <c r="G236" s="906"/>
      <c r="H236" s="38" t="s">
        <v>769</v>
      </c>
      <c r="I236" s="290" t="s">
        <v>770</v>
      </c>
      <c r="J236" s="290" t="s">
        <v>771</v>
      </c>
      <c r="K236" s="1271"/>
      <c r="L236" s="1273"/>
      <c r="M236" s="912"/>
      <c r="N236" s="1307"/>
      <c r="O236" s="908"/>
      <c r="P236" s="924" t="s">
        <v>772</v>
      </c>
      <c r="Q236" s="927">
        <v>3</v>
      </c>
      <c r="R236" s="927">
        <v>20</v>
      </c>
      <c r="S236" s="995" t="s">
        <v>61</v>
      </c>
      <c r="T236" s="995">
        <v>2</v>
      </c>
      <c r="U236" s="224" t="s">
        <v>535</v>
      </c>
      <c r="V236" s="224" t="s">
        <v>614</v>
      </c>
      <c r="W236" s="307">
        <v>20</v>
      </c>
      <c r="X236" s="224" t="s">
        <v>615</v>
      </c>
      <c r="Y236" s="224" t="s">
        <v>772</v>
      </c>
      <c r="Z236" s="216"/>
      <c r="AA236" s="217"/>
      <c r="AB236" s="217"/>
      <c r="AC236" s="218">
        <v>1900000000</v>
      </c>
      <c r="AD236" s="135" t="s">
        <v>569</v>
      </c>
      <c r="AE236" s="67" t="s">
        <v>56</v>
      </c>
      <c r="AF236" s="218">
        <v>1900000000</v>
      </c>
      <c r="AG236" s="218">
        <v>1900000000</v>
      </c>
      <c r="AH236" s="988"/>
      <c r="AI236" s="988"/>
      <c r="AJ236" s="1077"/>
      <c r="AK236" s="927" t="s">
        <v>765</v>
      </c>
      <c r="BT236" s="8"/>
      <c r="BU236" s="8"/>
      <c r="BV236" s="8"/>
    </row>
    <row r="237" spans="1:74" ht="98.25" customHeight="1" x14ac:dyDescent="0.2">
      <c r="A237" s="231"/>
      <c r="B237" s="940"/>
      <c r="C237" s="1240"/>
      <c r="D237" s="904"/>
      <c r="E237" s="1054"/>
      <c r="F237" s="1077"/>
      <c r="G237" s="906"/>
      <c r="H237" s="38" t="s">
        <v>773</v>
      </c>
      <c r="I237" s="290" t="s">
        <v>774</v>
      </c>
      <c r="J237" s="290" t="s">
        <v>775</v>
      </c>
      <c r="K237" s="1271"/>
      <c r="L237" s="1273"/>
      <c r="M237" s="912"/>
      <c r="N237" s="1307"/>
      <c r="O237" s="908"/>
      <c r="P237" s="925"/>
      <c r="Q237" s="928"/>
      <c r="R237" s="928"/>
      <c r="S237" s="1016"/>
      <c r="T237" s="1016"/>
      <c r="U237" s="220"/>
      <c r="V237" s="215"/>
      <c r="W237" s="215"/>
      <c r="X237" s="215"/>
      <c r="Y237" s="216"/>
      <c r="Z237" s="216"/>
      <c r="AA237" s="217"/>
      <c r="AB237" s="217"/>
      <c r="AC237" s="215"/>
      <c r="AD237" s="215"/>
      <c r="AE237" s="219"/>
      <c r="AF237" s="219"/>
      <c r="AG237" s="215"/>
      <c r="AH237" s="988"/>
      <c r="AI237" s="988"/>
      <c r="AJ237" s="1077"/>
      <c r="AK237" s="928"/>
      <c r="BT237" s="8"/>
      <c r="BU237" s="8"/>
      <c r="BV237" s="8"/>
    </row>
    <row r="238" spans="1:74" ht="98.25" customHeight="1" x14ac:dyDescent="0.2">
      <c r="A238" s="231"/>
      <c r="B238" s="940"/>
      <c r="C238" s="1240"/>
      <c r="D238" s="904"/>
      <c r="E238" s="1054"/>
      <c r="F238" s="1077"/>
      <c r="G238" s="906"/>
      <c r="H238" s="38" t="s">
        <v>776</v>
      </c>
      <c r="I238" s="308">
        <v>8750</v>
      </c>
      <c r="J238" s="308">
        <v>7882</v>
      </c>
      <c r="K238" s="1271"/>
      <c r="L238" s="1273"/>
      <c r="M238" s="912"/>
      <c r="N238" s="1307"/>
      <c r="O238" s="908"/>
      <c r="P238" s="926"/>
      <c r="Q238" s="929"/>
      <c r="R238" s="929"/>
      <c r="S238" s="996"/>
      <c r="T238" s="996"/>
      <c r="U238" s="220"/>
      <c r="V238" s="215"/>
      <c r="W238" s="215"/>
      <c r="X238" s="215"/>
      <c r="Y238" s="216"/>
      <c r="Z238" s="216"/>
      <c r="AA238" s="217"/>
      <c r="AB238" s="217"/>
      <c r="AC238" s="215"/>
      <c r="AD238" s="215"/>
      <c r="AE238" s="219"/>
      <c r="AF238" s="219"/>
      <c r="AG238" s="215"/>
      <c r="AH238" s="988"/>
      <c r="AI238" s="988"/>
      <c r="AJ238" s="1077"/>
      <c r="AK238" s="929"/>
      <c r="BT238" s="8"/>
      <c r="BU238" s="8"/>
      <c r="BV238" s="8"/>
    </row>
    <row r="239" spans="1:74" ht="98.25" customHeight="1" x14ac:dyDescent="0.25">
      <c r="A239" s="231"/>
      <c r="B239" s="940"/>
      <c r="C239" s="1240"/>
      <c r="D239" s="904"/>
      <c r="E239" s="1054"/>
      <c r="F239" s="1077"/>
      <c r="G239" s="906"/>
      <c r="H239" s="38" t="s">
        <v>777</v>
      </c>
      <c r="I239" s="290">
        <v>3</v>
      </c>
      <c r="J239" s="290">
        <v>2.2999999999999998</v>
      </c>
      <c r="K239" s="1271"/>
      <c r="L239" s="1273"/>
      <c r="M239" s="912"/>
      <c r="N239" s="1307"/>
      <c r="O239" s="908"/>
      <c r="P239" s="924" t="s">
        <v>778</v>
      </c>
      <c r="Q239" s="930">
        <v>0.37</v>
      </c>
      <c r="R239" s="930">
        <v>1</v>
      </c>
      <c r="S239" s="1299" t="s">
        <v>61</v>
      </c>
      <c r="T239" s="1299">
        <v>0.2</v>
      </c>
      <c r="U239" s="309" t="s">
        <v>779</v>
      </c>
      <c r="V239" s="294" t="s">
        <v>780</v>
      </c>
      <c r="W239" s="225" t="s">
        <v>781</v>
      </c>
      <c r="X239" s="294" t="s">
        <v>782</v>
      </c>
      <c r="Y239" s="301" t="s">
        <v>778</v>
      </c>
      <c r="Z239" s="216"/>
      <c r="AA239" s="217"/>
      <c r="AB239" s="217"/>
      <c r="AC239" s="310">
        <v>525000000</v>
      </c>
      <c r="AD239" s="225" t="s">
        <v>569</v>
      </c>
      <c r="AE239" s="222" t="s">
        <v>56</v>
      </c>
      <c r="AF239" s="311">
        <v>525000000</v>
      </c>
      <c r="AG239" s="311">
        <v>525000000</v>
      </c>
      <c r="AH239" s="988"/>
      <c r="AI239" s="988"/>
      <c r="AJ239" s="1077"/>
      <c r="AK239" s="927" t="s">
        <v>519</v>
      </c>
      <c r="BT239" s="8"/>
      <c r="BU239" s="8"/>
      <c r="BV239" s="8"/>
    </row>
    <row r="240" spans="1:74" ht="98.25" customHeight="1" x14ac:dyDescent="0.2">
      <c r="A240" s="231"/>
      <c r="B240" s="940"/>
      <c r="C240" s="1240"/>
      <c r="D240" s="904"/>
      <c r="E240" s="1054"/>
      <c r="F240" s="1077"/>
      <c r="G240" s="906"/>
      <c r="H240" s="38" t="s">
        <v>783</v>
      </c>
      <c r="I240" s="290" t="s">
        <v>664</v>
      </c>
      <c r="J240" s="312">
        <v>0.05</v>
      </c>
      <c r="K240" s="1271"/>
      <c r="L240" s="1273"/>
      <c r="M240" s="912"/>
      <c r="N240" s="1307"/>
      <c r="O240" s="908"/>
      <c r="P240" s="926"/>
      <c r="Q240" s="932"/>
      <c r="R240" s="932"/>
      <c r="S240" s="1301"/>
      <c r="T240" s="1301"/>
      <c r="U240" s="220"/>
      <c r="V240" s="215"/>
      <c r="W240" s="215"/>
      <c r="X240" s="215"/>
      <c r="Y240" s="216"/>
      <c r="Z240" s="216"/>
      <c r="AA240" s="217"/>
      <c r="AB240" s="217"/>
      <c r="AC240" s="215"/>
      <c r="AD240" s="215"/>
      <c r="AE240" s="219"/>
      <c r="AF240" s="219"/>
      <c r="AG240" s="215"/>
      <c r="AH240" s="988"/>
      <c r="AI240" s="988"/>
      <c r="AJ240" s="1077"/>
      <c r="AK240" s="929"/>
      <c r="BT240" s="8"/>
      <c r="BU240" s="8"/>
      <c r="BV240" s="8"/>
    </row>
    <row r="241" spans="1:74" ht="98.25" customHeight="1" x14ac:dyDescent="0.2">
      <c r="A241" s="231"/>
      <c r="B241" s="940"/>
      <c r="C241" s="1240"/>
      <c r="D241" s="904"/>
      <c r="E241" s="1054"/>
      <c r="F241" s="1077"/>
      <c r="G241" s="906"/>
      <c r="H241" s="134" t="s">
        <v>784</v>
      </c>
      <c r="I241" s="313" t="s">
        <v>664</v>
      </c>
      <c r="J241" s="314">
        <v>1</v>
      </c>
      <c r="K241" s="1271"/>
      <c r="L241" s="1273"/>
      <c r="M241" s="912"/>
      <c r="N241" s="1307"/>
      <c r="O241" s="908"/>
      <c r="P241" s="924" t="s">
        <v>785</v>
      </c>
      <c r="Q241" s="927">
        <v>0</v>
      </c>
      <c r="R241" s="930">
        <v>1</v>
      </c>
      <c r="S241" s="1299" t="s">
        <v>61</v>
      </c>
      <c r="T241" s="1299">
        <v>0.1</v>
      </c>
      <c r="U241" s="220"/>
      <c r="V241" s="215"/>
      <c r="W241" s="215"/>
      <c r="X241" s="215"/>
      <c r="Y241" s="216"/>
      <c r="Z241" s="216"/>
      <c r="AA241" s="217"/>
      <c r="AB241" s="217"/>
      <c r="AC241" s="215"/>
      <c r="AD241" s="215"/>
      <c r="AE241" s="219"/>
      <c r="AF241" s="219"/>
      <c r="AG241" s="215"/>
      <c r="AH241" s="988"/>
      <c r="AI241" s="988"/>
      <c r="AJ241" s="1077"/>
      <c r="AK241" s="927" t="s">
        <v>519</v>
      </c>
      <c r="BT241" s="8"/>
      <c r="BU241" s="8"/>
      <c r="BV241" s="8"/>
    </row>
    <row r="242" spans="1:74" ht="98.25" customHeight="1" x14ac:dyDescent="0.2">
      <c r="A242" s="231"/>
      <c r="B242" s="940"/>
      <c r="C242" s="1240"/>
      <c r="D242" s="904"/>
      <c r="E242" s="1054"/>
      <c r="F242" s="980"/>
      <c r="G242" s="906"/>
      <c r="H242" s="134" t="s">
        <v>786</v>
      </c>
      <c r="I242" s="313" t="s">
        <v>664</v>
      </c>
      <c r="J242" s="314">
        <v>1</v>
      </c>
      <c r="K242" s="1271"/>
      <c r="L242" s="1273"/>
      <c r="M242" s="912"/>
      <c r="N242" s="1307"/>
      <c r="O242" s="908"/>
      <c r="P242" s="926"/>
      <c r="Q242" s="929"/>
      <c r="R242" s="932"/>
      <c r="S242" s="1301"/>
      <c r="T242" s="1301"/>
      <c r="U242" s="220"/>
      <c r="V242" s="215"/>
      <c r="W242" s="215"/>
      <c r="X242" s="215"/>
      <c r="Y242" s="216"/>
      <c r="Z242" s="216"/>
      <c r="AA242" s="217"/>
      <c r="AB242" s="217"/>
      <c r="AC242" s="215"/>
      <c r="AD242" s="215"/>
      <c r="AE242" s="219"/>
      <c r="AF242" s="219"/>
      <c r="AG242" s="215"/>
      <c r="AH242" s="988"/>
      <c r="AI242" s="988"/>
      <c r="AJ242" s="980"/>
      <c r="AK242" s="929"/>
      <c r="BT242" s="8"/>
      <c r="BU242" s="8"/>
      <c r="BV242" s="8"/>
    </row>
    <row r="243" spans="1:74" ht="98.25" customHeight="1" x14ac:dyDescent="0.25">
      <c r="A243" s="231"/>
      <c r="B243" s="940"/>
      <c r="C243" s="1240"/>
      <c r="D243" s="904"/>
      <c r="E243" s="1054"/>
      <c r="F243" s="902" t="s">
        <v>177</v>
      </c>
      <c r="G243" s="906" t="s">
        <v>787</v>
      </c>
      <c r="H243" s="979" t="s">
        <v>788</v>
      </c>
      <c r="I243" s="1305" t="s">
        <v>789</v>
      </c>
      <c r="J243" s="1305" t="s">
        <v>789</v>
      </c>
      <c r="K243" s="1271"/>
      <c r="L243" s="1273"/>
      <c r="M243" s="912"/>
      <c r="N243" s="1307" t="s">
        <v>790</v>
      </c>
      <c r="O243" s="908" t="s">
        <v>791</v>
      </c>
      <c r="P243" s="949" t="s">
        <v>792</v>
      </c>
      <c r="Q243" s="1028">
        <v>1250</v>
      </c>
      <c r="R243" s="1028">
        <v>2000</v>
      </c>
      <c r="S243" s="1018" t="s">
        <v>61</v>
      </c>
      <c r="T243" s="1018">
        <v>300</v>
      </c>
      <c r="U243" s="224" t="s">
        <v>642</v>
      </c>
      <c r="V243" s="224" t="s">
        <v>643</v>
      </c>
      <c r="W243" s="273">
        <v>300</v>
      </c>
      <c r="X243" s="224" t="s">
        <v>645</v>
      </c>
      <c r="Y243" s="224" t="s">
        <v>792</v>
      </c>
      <c r="Z243" s="216"/>
      <c r="AA243" s="217"/>
      <c r="AB243" s="217"/>
      <c r="AC243" s="218">
        <v>300000000</v>
      </c>
      <c r="AD243" s="135" t="s">
        <v>569</v>
      </c>
      <c r="AE243" s="67" t="s">
        <v>56</v>
      </c>
      <c r="AF243" s="218">
        <v>300000000</v>
      </c>
      <c r="AG243" s="218">
        <v>300000000</v>
      </c>
      <c r="AH243" s="988"/>
      <c r="AI243" s="988"/>
      <c r="AJ243" s="902" t="s">
        <v>793</v>
      </c>
      <c r="AK243" s="927" t="s">
        <v>574</v>
      </c>
      <c r="BT243" s="8"/>
      <c r="BU243" s="8"/>
      <c r="BV243" s="8"/>
    </row>
    <row r="244" spans="1:74" ht="98.25" customHeight="1" x14ac:dyDescent="0.25">
      <c r="A244" s="231"/>
      <c r="B244" s="940"/>
      <c r="C244" s="1240"/>
      <c r="D244" s="904"/>
      <c r="E244" s="1054"/>
      <c r="F244" s="902"/>
      <c r="G244" s="906"/>
      <c r="H244" s="980"/>
      <c r="I244" s="1306"/>
      <c r="J244" s="1306"/>
      <c r="K244" s="1271"/>
      <c r="L244" s="1273"/>
      <c r="M244" s="912"/>
      <c r="N244" s="1307"/>
      <c r="O244" s="908"/>
      <c r="P244" s="1140"/>
      <c r="Q244" s="1078"/>
      <c r="R244" s="1078"/>
      <c r="S244" s="1193"/>
      <c r="T244" s="1193"/>
      <c r="U244" s="224" t="s">
        <v>535</v>
      </c>
      <c r="V244" s="224" t="s">
        <v>614</v>
      </c>
      <c r="W244" s="307">
        <v>300</v>
      </c>
      <c r="X244" s="224" t="s">
        <v>615</v>
      </c>
      <c r="Y244" s="224" t="s">
        <v>792</v>
      </c>
      <c r="Z244" s="216"/>
      <c r="AA244" s="217"/>
      <c r="AB244" s="217"/>
      <c r="AC244" s="218">
        <v>1900000000</v>
      </c>
      <c r="AD244" s="135" t="s">
        <v>569</v>
      </c>
      <c r="AE244" s="67" t="s">
        <v>56</v>
      </c>
      <c r="AF244" s="218">
        <v>1900000000</v>
      </c>
      <c r="AG244" s="218">
        <v>1900000000</v>
      </c>
      <c r="AH244" s="988"/>
      <c r="AI244" s="988"/>
      <c r="AJ244" s="902"/>
      <c r="AK244" s="928"/>
      <c r="BT244" s="8"/>
      <c r="BU244" s="8"/>
      <c r="BV244" s="8"/>
    </row>
    <row r="245" spans="1:74" ht="98.25" customHeight="1" x14ac:dyDescent="0.25">
      <c r="A245" s="231"/>
      <c r="B245" s="940"/>
      <c r="C245" s="1240"/>
      <c r="D245" s="904"/>
      <c r="E245" s="1054"/>
      <c r="F245" s="902"/>
      <c r="G245" s="906"/>
      <c r="H245" s="276"/>
      <c r="I245" s="315"/>
      <c r="J245" s="315"/>
      <c r="K245" s="1271"/>
      <c r="L245" s="1273"/>
      <c r="M245" s="912"/>
      <c r="N245" s="1307"/>
      <c r="O245" s="908"/>
      <c r="P245" s="1140"/>
      <c r="Q245" s="1078"/>
      <c r="R245" s="1078"/>
      <c r="S245" s="1193"/>
      <c r="T245" s="1193"/>
      <c r="U245" s="224" t="s">
        <v>650</v>
      </c>
      <c r="V245" s="224" t="s">
        <v>651</v>
      </c>
      <c r="W245" s="273">
        <v>300</v>
      </c>
      <c r="X245" s="224" t="s">
        <v>652</v>
      </c>
      <c r="Y245" s="224" t="s">
        <v>792</v>
      </c>
      <c r="Z245" s="216"/>
      <c r="AA245" s="217"/>
      <c r="AB245" s="217"/>
      <c r="AC245" s="270">
        <v>8000000000</v>
      </c>
      <c r="AD245" s="135" t="s">
        <v>569</v>
      </c>
      <c r="AE245" s="67" t="s">
        <v>610</v>
      </c>
      <c r="AF245" s="270">
        <v>8000000000</v>
      </c>
      <c r="AG245" s="270">
        <v>8000000000</v>
      </c>
      <c r="AH245" s="988"/>
      <c r="AI245" s="988"/>
      <c r="AJ245" s="902"/>
      <c r="AK245" s="928"/>
      <c r="BT245" s="8"/>
      <c r="BU245" s="8"/>
      <c r="BV245" s="8"/>
    </row>
    <row r="246" spans="1:74" ht="98.25" customHeight="1" x14ac:dyDescent="0.25">
      <c r="A246" s="231"/>
      <c r="B246" s="940"/>
      <c r="C246" s="1240"/>
      <c r="D246" s="904"/>
      <c r="E246" s="1054"/>
      <c r="F246" s="902"/>
      <c r="G246" s="906"/>
      <c r="H246" s="316" t="s">
        <v>794</v>
      </c>
      <c r="I246" s="317" t="s">
        <v>795</v>
      </c>
      <c r="J246" s="317" t="s">
        <v>795</v>
      </c>
      <c r="K246" s="1271"/>
      <c r="L246" s="1273"/>
      <c r="M246" s="912"/>
      <c r="N246" s="1307"/>
      <c r="O246" s="908"/>
      <c r="P246" s="950"/>
      <c r="Q246" s="1255"/>
      <c r="R246" s="1255"/>
      <c r="S246" s="1019"/>
      <c r="T246" s="1019"/>
      <c r="U246" s="224" t="s">
        <v>657</v>
      </c>
      <c r="V246" s="224" t="s">
        <v>658</v>
      </c>
      <c r="W246" s="273">
        <v>300</v>
      </c>
      <c r="X246" s="224" t="s">
        <v>659</v>
      </c>
      <c r="Y246" s="224" t="s">
        <v>792</v>
      </c>
      <c r="Z246" s="216"/>
      <c r="AA246" s="217"/>
      <c r="AB246" s="217"/>
      <c r="AC246" s="218">
        <v>1000000000</v>
      </c>
      <c r="AD246" s="135" t="s">
        <v>569</v>
      </c>
      <c r="AE246" s="67" t="s">
        <v>661</v>
      </c>
      <c r="AF246" s="218">
        <v>1000000000</v>
      </c>
      <c r="AG246" s="218">
        <v>1000000000</v>
      </c>
      <c r="AH246" s="988"/>
      <c r="AI246" s="988"/>
      <c r="AJ246" s="902"/>
      <c r="AK246" s="929"/>
      <c r="BT246" s="8"/>
      <c r="BU246" s="8"/>
      <c r="BV246" s="8"/>
    </row>
    <row r="247" spans="1:74" ht="98.25" customHeight="1" x14ac:dyDescent="0.25">
      <c r="A247" s="231"/>
      <c r="B247" s="940"/>
      <c r="C247" s="1240"/>
      <c r="D247" s="904"/>
      <c r="E247" s="1054"/>
      <c r="F247" s="902"/>
      <c r="G247" s="906"/>
      <c r="H247" s="979" t="s">
        <v>796</v>
      </c>
      <c r="I247" s="1305" t="s">
        <v>797</v>
      </c>
      <c r="J247" s="1305" t="s">
        <v>797</v>
      </c>
      <c r="K247" s="1271"/>
      <c r="L247" s="1273"/>
      <c r="M247" s="912"/>
      <c r="N247" s="1307"/>
      <c r="O247" s="908"/>
      <c r="P247" s="979" t="s">
        <v>798</v>
      </c>
      <c r="Q247" s="1253">
        <v>0</v>
      </c>
      <c r="R247" s="1253">
        <v>20</v>
      </c>
      <c r="S247" s="1314" t="s">
        <v>61</v>
      </c>
      <c r="T247" s="1314">
        <v>5</v>
      </c>
      <c r="U247" s="224" t="s">
        <v>642</v>
      </c>
      <c r="V247" s="224" t="s">
        <v>643</v>
      </c>
      <c r="W247" s="273">
        <v>5</v>
      </c>
      <c r="X247" s="224" t="s">
        <v>645</v>
      </c>
      <c r="Y247" s="224" t="s">
        <v>798</v>
      </c>
      <c r="Z247" s="216"/>
      <c r="AA247" s="217"/>
      <c r="AB247" s="217"/>
      <c r="AC247" s="218">
        <v>300000000</v>
      </c>
      <c r="AD247" s="135" t="s">
        <v>569</v>
      </c>
      <c r="AE247" s="67" t="s">
        <v>56</v>
      </c>
      <c r="AF247" s="218">
        <v>300000000</v>
      </c>
      <c r="AG247" s="218">
        <v>300000000</v>
      </c>
      <c r="AH247" s="988"/>
      <c r="AI247" s="988"/>
      <c r="AJ247" s="902"/>
      <c r="AK247" s="49" t="s">
        <v>574</v>
      </c>
      <c r="BT247" s="8"/>
      <c r="BU247" s="8"/>
      <c r="BV247" s="8"/>
    </row>
    <row r="248" spans="1:74" ht="98.25" customHeight="1" x14ac:dyDescent="0.25">
      <c r="A248" s="231"/>
      <c r="B248" s="940"/>
      <c r="C248" s="1240"/>
      <c r="D248" s="904"/>
      <c r="E248" s="1054"/>
      <c r="F248" s="902"/>
      <c r="G248" s="906"/>
      <c r="H248" s="1077"/>
      <c r="I248" s="1324"/>
      <c r="J248" s="1324"/>
      <c r="K248" s="1271"/>
      <c r="L248" s="1273"/>
      <c r="M248" s="912"/>
      <c r="N248" s="1307"/>
      <c r="O248" s="908"/>
      <c r="P248" s="1077"/>
      <c r="Q248" s="1254"/>
      <c r="R248" s="1254"/>
      <c r="S248" s="1315"/>
      <c r="T248" s="1315"/>
      <c r="U248" s="224" t="s">
        <v>535</v>
      </c>
      <c r="V248" s="224" t="s">
        <v>614</v>
      </c>
      <c r="W248" s="307">
        <v>5</v>
      </c>
      <c r="X248" s="224" t="s">
        <v>615</v>
      </c>
      <c r="Y248" s="224" t="s">
        <v>798</v>
      </c>
      <c r="Z248" s="216"/>
      <c r="AA248" s="217"/>
      <c r="AB248" s="217"/>
      <c r="AC248" s="218">
        <v>1900000000</v>
      </c>
      <c r="AD248" s="135" t="s">
        <v>569</v>
      </c>
      <c r="AE248" s="67" t="s">
        <v>56</v>
      </c>
      <c r="AF248" s="218">
        <v>1900000000</v>
      </c>
      <c r="AG248" s="218">
        <v>1900000000</v>
      </c>
      <c r="AH248" s="988"/>
      <c r="AI248" s="988"/>
      <c r="AJ248" s="902"/>
      <c r="AK248" s="49"/>
      <c r="BT248" s="8"/>
      <c r="BU248" s="8"/>
      <c r="BV248" s="8"/>
    </row>
    <row r="249" spans="1:74" ht="98.25" customHeight="1" x14ac:dyDescent="0.25">
      <c r="A249" s="231"/>
      <c r="B249" s="940"/>
      <c r="C249" s="1240"/>
      <c r="D249" s="904"/>
      <c r="E249" s="1054"/>
      <c r="F249" s="902"/>
      <c r="G249" s="906"/>
      <c r="H249" s="1077"/>
      <c r="I249" s="1324"/>
      <c r="J249" s="1324"/>
      <c r="K249" s="1271"/>
      <c r="L249" s="1273"/>
      <c r="M249" s="912"/>
      <c r="N249" s="1307"/>
      <c r="O249" s="908"/>
      <c r="P249" s="1077"/>
      <c r="Q249" s="1254"/>
      <c r="R249" s="1254"/>
      <c r="S249" s="1315"/>
      <c r="T249" s="1315"/>
      <c r="U249" s="224" t="s">
        <v>650</v>
      </c>
      <c r="V249" s="224" t="s">
        <v>651</v>
      </c>
      <c r="W249" s="273">
        <v>5</v>
      </c>
      <c r="X249" s="224" t="s">
        <v>652</v>
      </c>
      <c r="Y249" s="224" t="s">
        <v>798</v>
      </c>
      <c r="Z249" s="216"/>
      <c r="AA249" s="217"/>
      <c r="AB249" s="217"/>
      <c r="AC249" s="270">
        <v>8000000000</v>
      </c>
      <c r="AD249" s="135" t="s">
        <v>569</v>
      </c>
      <c r="AE249" s="67" t="s">
        <v>610</v>
      </c>
      <c r="AF249" s="270">
        <v>8000000000</v>
      </c>
      <c r="AG249" s="270">
        <v>8000000000</v>
      </c>
      <c r="AH249" s="988"/>
      <c r="AI249" s="988"/>
      <c r="AJ249" s="902"/>
      <c r="AK249" s="49"/>
      <c r="BT249" s="8"/>
      <c r="BU249" s="8"/>
      <c r="BV249" s="8"/>
    </row>
    <row r="250" spans="1:74" ht="98.25" customHeight="1" x14ac:dyDescent="0.25">
      <c r="A250" s="231"/>
      <c r="B250" s="940"/>
      <c r="C250" s="1240"/>
      <c r="D250" s="904"/>
      <c r="E250" s="1054"/>
      <c r="F250" s="902"/>
      <c r="G250" s="906"/>
      <c r="H250" s="980"/>
      <c r="I250" s="1306"/>
      <c r="J250" s="1306"/>
      <c r="K250" s="1271"/>
      <c r="L250" s="1273"/>
      <c r="M250" s="912"/>
      <c r="N250" s="1307"/>
      <c r="O250" s="908"/>
      <c r="P250" s="980"/>
      <c r="Q250" s="1255"/>
      <c r="R250" s="1255"/>
      <c r="S250" s="1316"/>
      <c r="T250" s="1316"/>
      <c r="U250" s="224" t="s">
        <v>657</v>
      </c>
      <c r="V250" s="224" t="s">
        <v>658</v>
      </c>
      <c r="W250" s="273">
        <v>300</v>
      </c>
      <c r="X250" s="224" t="s">
        <v>659</v>
      </c>
      <c r="Y250" s="224" t="s">
        <v>792</v>
      </c>
      <c r="Z250" s="216"/>
      <c r="AA250" s="217"/>
      <c r="AB250" s="217"/>
      <c r="AC250" s="218">
        <v>1000000000</v>
      </c>
      <c r="AD250" s="135" t="s">
        <v>569</v>
      </c>
      <c r="AE250" s="67" t="s">
        <v>661</v>
      </c>
      <c r="AF250" s="218">
        <v>1000000000</v>
      </c>
      <c r="AG250" s="218">
        <v>1000000000</v>
      </c>
      <c r="AH250" s="988"/>
      <c r="AI250" s="988"/>
      <c r="AJ250" s="902"/>
      <c r="AK250" s="49"/>
      <c r="BT250" s="8"/>
      <c r="BU250" s="8"/>
      <c r="BV250" s="8"/>
    </row>
    <row r="251" spans="1:74" ht="98.25" customHeight="1" x14ac:dyDescent="0.2">
      <c r="A251" s="231"/>
      <c r="B251" s="940"/>
      <c r="C251" s="1240"/>
      <c r="D251" s="904"/>
      <c r="E251" s="1054"/>
      <c r="F251" s="902"/>
      <c r="G251" s="906"/>
      <c r="H251" s="276" t="s">
        <v>799</v>
      </c>
      <c r="I251" s="315" t="s">
        <v>800</v>
      </c>
      <c r="J251" s="315" t="s">
        <v>800</v>
      </c>
      <c r="K251" s="1271"/>
      <c r="L251" s="1273"/>
      <c r="M251" s="912"/>
      <c r="N251" s="1307"/>
      <c r="O251" s="908"/>
      <c r="P251" s="134" t="s">
        <v>801</v>
      </c>
      <c r="Q251" s="279">
        <v>2</v>
      </c>
      <c r="R251" s="279">
        <v>6</v>
      </c>
      <c r="S251" s="280" t="s">
        <v>50</v>
      </c>
      <c r="T251" s="280">
        <v>6</v>
      </c>
      <c r="U251" s="220"/>
      <c r="V251" s="215"/>
      <c r="W251" s="215"/>
      <c r="X251" s="215"/>
      <c r="Y251" s="216"/>
      <c r="Z251" s="216"/>
      <c r="AA251" s="217"/>
      <c r="AB251" s="217"/>
      <c r="AC251" s="215"/>
      <c r="AD251" s="215"/>
      <c r="AE251" s="219"/>
      <c r="AF251" s="219"/>
      <c r="AG251" s="215"/>
      <c r="AH251" s="988"/>
      <c r="AI251" s="988"/>
      <c r="AJ251" s="902"/>
      <c r="AK251" s="49" t="s">
        <v>574</v>
      </c>
      <c r="BT251" s="8"/>
      <c r="BU251" s="8"/>
      <c r="BV251" s="8"/>
    </row>
    <row r="252" spans="1:74" ht="98.25" customHeight="1" x14ac:dyDescent="0.2">
      <c r="A252" s="231"/>
      <c r="B252" s="940"/>
      <c r="C252" s="1240"/>
      <c r="D252" s="904"/>
      <c r="E252" s="1054"/>
      <c r="F252" s="902"/>
      <c r="G252" s="906"/>
      <c r="H252" s="318" t="s">
        <v>802</v>
      </c>
      <c r="I252" s="319">
        <v>4200</v>
      </c>
      <c r="J252" s="320">
        <v>4200</v>
      </c>
      <c r="K252" s="1271"/>
      <c r="L252" s="1273"/>
      <c r="M252" s="912"/>
      <c r="N252" s="1307"/>
      <c r="O252" s="908"/>
      <c r="P252" s="134" t="s">
        <v>803</v>
      </c>
      <c r="Q252" s="321">
        <v>4200</v>
      </c>
      <c r="R252" s="321">
        <v>4200</v>
      </c>
      <c r="S252" s="159" t="s">
        <v>61</v>
      </c>
      <c r="T252" s="159">
        <v>500</v>
      </c>
      <c r="U252" s="220"/>
      <c r="V252" s="215"/>
      <c r="W252" s="215"/>
      <c r="X252" s="215"/>
      <c r="Y252" s="216"/>
      <c r="Z252" s="216"/>
      <c r="AA252" s="217"/>
      <c r="AB252" s="217"/>
      <c r="AC252" s="215"/>
      <c r="AD252" s="215"/>
      <c r="AE252" s="219"/>
      <c r="AF252" s="219"/>
      <c r="AG252" s="215"/>
      <c r="AH252" s="988"/>
      <c r="AI252" s="988"/>
      <c r="AJ252" s="902"/>
      <c r="AK252" s="39" t="s">
        <v>574</v>
      </c>
      <c r="BT252" s="8"/>
      <c r="BU252" s="8"/>
      <c r="BV252" s="8"/>
    </row>
    <row r="253" spans="1:74" ht="98.25" customHeight="1" x14ac:dyDescent="0.2">
      <c r="A253" s="231"/>
      <c r="B253" s="940"/>
      <c r="C253" s="1240"/>
      <c r="D253" s="904"/>
      <c r="E253" s="1054"/>
      <c r="F253" s="902"/>
      <c r="G253" s="906"/>
      <c r="H253" s="1317" t="s">
        <v>804</v>
      </c>
      <c r="I253" s="1319">
        <v>1307</v>
      </c>
      <c r="J253" s="1321">
        <v>5500</v>
      </c>
      <c r="K253" s="1271"/>
      <c r="L253" s="1273"/>
      <c r="M253" s="912"/>
      <c r="N253" s="1307"/>
      <c r="O253" s="908"/>
      <c r="P253" s="134" t="s">
        <v>805</v>
      </c>
      <c r="Q253" s="321">
        <v>1500</v>
      </c>
      <c r="R253" s="321">
        <v>4500</v>
      </c>
      <c r="S253" s="159" t="s">
        <v>61</v>
      </c>
      <c r="T253" s="159">
        <v>0</v>
      </c>
      <c r="U253" s="220"/>
      <c r="V253" s="215"/>
      <c r="W253" s="215"/>
      <c r="X253" s="215"/>
      <c r="Y253" s="216"/>
      <c r="Z253" s="216"/>
      <c r="AA253" s="217"/>
      <c r="AB253" s="217"/>
      <c r="AC253" s="215"/>
      <c r="AD253" s="215"/>
      <c r="AE253" s="219"/>
      <c r="AF253" s="219"/>
      <c r="AG253" s="215"/>
      <c r="AH253" s="988"/>
      <c r="AI253" s="988"/>
      <c r="AJ253" s="902"/>
      <c r="AK253" s="39" t="s">
        <v>574</v>
      </c>
      <c r="BT253" s="8"/>
      <c r="BU253" s="8"/>
      <c r="BV253" s="8"/>
    </row>
    <row r="254" spans="1:74" ht="98.25" customHeight="1" x14ac:dyDescent="0.2">
      <c r="A254" s="231"/>
      <c r="B254" s="940"/>
      <c r="C254" s="1240"/>
      <c r="D254" s="904"/>
      <c r="E254" s="1054"/>
      <c r="F254" s="902"/>
      <c r="G254" s="906"/>
      <c r="H254" s="1318"/>
      <c r="I254" s="1320"/>
      <c r="J254" s="1322"/>
      <c r="K254" s="1271"/>
      <c r="L254" s="1273"/>
      <c r="M254" s="912"/>
      <c r="N254" s="1307"/>
      <c r="O254" s="908"/>
      <c r="P254" s="322" t="s">
        <v>806</v>
      </c>
      <c r="Q254" s="321">
        <v>1307</v>
      </c>
      <c r="R254" s="321">
        <v>1000</v>
      </c>
      <c r="S254" s="159" t="s">
        <v>61</v>
      </c>
      <c r="T254" s="159">
        <v>0</v>
      </c>
      <c r="U254" s="220"/>
      <c r="V254" s="215"/>
      <c r="W254" s="215"/>
      <c r="X254" s="215"/>
      <c r="Y254" s="216"/>
      <c r="Z254" s="216"/>
      <c r="AA254" s="217"/>
      <c r="AB254" s="217"/>
      <c r="AC254" s="215"/>
      <c r="AD254" s="215"/>
      <c r="AE254" s="219"/>
      <c r="AF254" s="219"/>
      <c r="AG254" s="215"/>
      <c r="AH254" s="988"/>
      <c r="AI254" s="988"/>
      <c r="AJ254" s="902"/>
      <c r="AK254" s="39" t="s">
        <v>574</v>
      </c>
      <c r="BT254" s="8"/>
      <c r="BU254" s="8"/>
      <c r="BV254" s="8"/>
    </row>
    <row r="255" spans="1:74" ht="98.25" customHeight="1" x14ac:dyDescent="0.2">
      <c r="A255" s="231"/>
      <c r="B255" s="940"/>
      <c r="C255" s="1240"/>
      <c r="D255" s="904"/>
      <c r="E255" s="1054"/>
      <c r="F255" s="902"/>
      <c r="G255" s="906"/>
      <c r="H255" s="318" t="s">
        <v>807</v>
      </c>
      <c r="I255" s="313">
        <v>1</v>
      </c>
      <c r="J255" s="313">
        <v>2</v>
      </c>
      <c r="K255" s="1271"/>
      <c r="L255" s="1273"/>
      <c r="M255" s="912"/>
      <c r="N255" s="1307"/>
      <c r="O255" s="908"/>
      <c r="P255" s="134" t="s">
        <v>808</v>
      </c>
      <c r="Q255" s="313">
        <v>1</v>
      </c>
      <c r="R255" s="313">
        <v>2</v>
      </c>
      <c r="S255" s="323" t="s">
        <v>61</v>
      </c>
      <c r="T255" s="323">
        <v>1</v>
      </c>
      <c r="U255" s="220"/>
      <c r="V255" s="215"/>
      <c r="W255" s="215"/>
      <c r="X255" s="215"/>
      <c r="Y255" s="216"/>
      <c r="Z255" s="216"/>
      <c r="AA255" s="217"/>
      <c r="AB255" s="217"/>
      <c r="AC255" s="215"/>
      <c r="AD255" s="215"/>
      <c r="AE255" s="219"/>
      <c r="AF255" s="219"/>
      <c r="AG255" s="215"/>
      <c r="AH255" s="988"/>
      <c r="AI255" s="988"/>
      <c r="AJ255" s="902"/>
      <c r="AK255" s="39" t="s">
        <v>574</v>
      </c>
      <c r="BT255" s="8"/>
      <c r="BU255" s="8"/>
      <c r="BV255" s="8"/>
    </row>
    <row r="256" spans="1:74" ht="98.25" customHeight="1" x14ac:dyDescent="0.2">
      <c r="A256" s="231"/>
      <c r="B256" s="940"/>
      <c r="C256" s="1240"/>
      <c r="D256" s="904"/>
      <c r="E256" s="1054"/>
      <c r="F256" s="902"/>
      <c r="G256" s="906"/>
      <c r="H256" s="1317" t="s">
        <v>809</v>
      </c>
      <c r="I256" s="1319">
        <v>7349</v>
      </c>
      <c r="J256" s="1319">
        <v>7349</v>
      </c>
      <c r="K256" s="1271"/>
      <c r="L256" s="1273"/>
      <c r="M256" s="912"/>
      <c r="N256" s="1307"/>
      <c r="O256" s="908"/>
      <c r="P256" s="134" t="s">
        <v>810</v>
      </c>
      <c r="Q256" s="314">
        <v>0.74</v>
      </c>
      <c r="R256" s="324">
        <v>0.84</v>
      </c>
      <c r="S256" s="325" t="s">
        <v>61</v>
      </c>
      <c r="T256" s="325">
        <v>0.74</v>
      </c>
      <c r="U256" s="220"/>
      <c r="V256" s="215"/>
      <c r="W256" s="215"/>
      <c r="X256" s="215"/>
      <c r="Y256" s="216"/>
      <c r="Z256" s="216"/>
      <c r="AA256" s="217"/>
      <c r="AB256" s="217"/>
      <c r="AC256" s="215"/>
      <c r="AD256" s="215"/>
      <c r="AE256" s="219"/>
      <c r="AF256" s="219"/>
      <c r="AG256" s="215"/>
      <c r="AH256" s="988"/>
      <c r="AI256" s="988"/>
      <c r="AJ256" s="902"/>
      <c r="AK256" s="39" t="s">
        <v>574</v>
      </c>
      <c r="BT256" s="8"/>
      <c r="BU256" s="8"/>
      <c r="BV256" s="8"/>
    </row>
    <row r="257" spans="1:74" ht="98.25" customHeight="1" x14ac:dyDescent="0.25">
      <c r="A257" s="231"/>
      <c r="B257" s="940"/>
      <c r="C257" s="1240"/>
      <c r="D257" s="904"/>
      <c r="E257" s="1054"/>
      <c r="F257" s="902"/>
      <c r="G257" s="906"/>
      <c r="H257" s="1323"/>
      <c r="I257" s="1324"/>
      <c r="J257" s="1324"/>
      <c r="K257" s="1271"/>
      <c r="L257" s="1273"/>
      <c r="M257" s="912"/>
      <c r="N257" s="1307"/>
      <c r="O257" s="908"/>
      <c r="P257" s="134" t="s">
        <v>811</v>
      </c>
      <c r="Q257" s="321">
        <v>4961</v>
      </c>
      <c r="R257" s="321">
        <v>4961</v>
      </c>
      <c r="S257" s="159" t="s">
        <v>61</v>
      </c>
      <c r="T257" s="159">
        <v>500</v>
      </c>
      <c r="U257" s="326" t="s">
        <v>812</v>
      </c>
      <c r="V257" s="326" t="s">
        <v>813</v>
      </c>
      <c r="W257" s="327" t="s">
        <v>740</v>
      </c>
      <c r="X257" s="294" t="s">
        <v>814</v>
      </c>
      <c r="Y257" s="295" t="s">
        <v>811</v>
      </c>
      <c r="Z257" s="216"/>
      <c r="AA257" s="217"/>
      <c r="AB257" s="328"/>
      <c r="AC257" s="329">
        <v>100000000</v>
      </c>
      <c r="AD257" s="225" t="s">
        <v>815</v>
      </c>
      <c r="AE257" s="224" t="s">
        <v>56</v>
      </c>
      <c r="AF257" s="329">
        <v>100000000</v>
      </c>
      <c r="AG257" s="329">
        <v>100000000</v>
      </c>
      <c r="AH257" s="988"/>
      <c r="AI257" s="988"/>
      <c r="AJ257" s="902"/>
      <c r="AK257" s="39" t="s">
        <v>574</v>
      </c>
      <c r="BT257" s="8"/>
      <c r="BU257" s="8"/>
      <c r="BV257" s="8"/>
    </row>
    <row r="258" spans="1:74" ht="98.25" customHeight="1" x14ac:dyDescent="0.2">
      <c r="A258" s="231"/>
      <c r="B258" s="940"/>
      <c r="C258" s="1240"/>
      <c r="D258" s="904"/>
      <c r="E258" s="1054"/>
      <c r="F258" s="902"/>
      <c r="G258" s="906"/>
      <c r="H258" s="1323"/>
      <c r="I258" s="1324"/>
      <c r="J258" s="1324"/>
      <c r="K258" s="1271"/>
      <c r="L258" s="1273"/>
      <c r="M258" s="912"/>
      <c r="N258" s="1307"/>
      <c r="O258" s="908"/>
      <c r="P258" s="134" t="s">
        <v>816</v>
      </c>
      <c r="Q258" s="330">
        <v>859</v>
      </c>
      <c r="R258" s="330">
        <v>859</v>
      </c>
      <c r="S258" s="331" t="s">
        <v>61</v>
      </c>
      <c r="T258" s="331">
        <v>100</v>
      </c>
      <c r="U258" s="220"/>
      <c r="V258" s="215"/>
      <c r="W258" s="215"/>
      <c r="X258" s="215"/>
      <c r="Y258" s="216"/>
      <c r="Z258" s="216"/>
      <c r="AA258" s="217"/>
      <c r="AB258" s="217"/>
      <c r="AC258" s="215"/>
      <c r="AD258" s="215"/>
      <c r="AE258" s="219"/>
      <c r="AF258" s="219"/>
      <c r="AG258" s="215"/>
      <c r="AH258" s="988"/>
      <c r="AI258" s="988"/>
      <c r="AJ258" s="902"/>
      <c r="AK258" s="39" t="s">
        <v>574</v>
      </c>
      <c r="BT258" s="8"/>
      <c r="BU258" s="8"/>
      <c r="BV258" s="8"/>
    </row>
    <row r="259" spans="1:74" ht="98.25" customHeight="1" x14ac:dyDescent="0.2">
      <c r="A259" s="231"/>
      <c r="B259" s="940"/>
      <c r="C259" s="1240"/>
      <c r="D259" s="904"/>
      <c r="E259" s="1054"/>
      <c r="F259" s="902"/>
      <c r="G259" s="906"/>
      <c r="H259" s="1318"/>
      <c r="I259" s="1306"/>
      <c r="J259" s="1306"/>
      <c r="K259" s="1271"/>
      <c r="L259" s="1273"/>
      <c r="M259" s="912"/>
      <c r="N259" s="1307"/>
      <c r="O259" s="908"/>
      <c r="P259" s="134" t="s">
        <v>817</v>
      </c>
      <c r="Q259" s="279">
        <v>0</v>
      </c>
      <c r="R259" s="279">
        <v>1</v>
      </c>
      <c r="S259" s="280" t="s">
        <v>61</v>
      </c>
      <c r="T259" s="280">
        <v>0</v>
      </c>
      <c r="U259" s="220"/>
      <c r="V259" s="215"/>
      <c r="W259" s="215"/>
      <c r="X259" s="215"/>
      <c r="Y259" s="216"/>
      <c r="Z259" s="216"/>
      <c r="AA259" s="217"/>
      <c r="AB259" s="217"/>
      <c r="AC259" s="215"/>
      <c r="AD259" s="215"/>
      <c r="AE259" s="219"/>
      <c r="AF259" s="219"/>
      <c r="AG259" s="215"/>
      <c r="AH259" s="988"/>
      <c r="AI259" s="988"/>
      <c r="AJ259" s="902"/>
      <c r="AK259" s="39" t="s">
        <v>574</v>
      </c>
      <c r="BT259" s="8"/>
      <c r="BU259" s="8"/>
      <c r="BV259" s="8"/>
    </row>
    <row r="260" spans="1:74" ht="98.25" customHeight="1" x14ac:dyDescent="0.25">
      <c r="A260" s="231"/>
      <c r="B260" s="940"/>
      <c r="C260" s="1240"/>
      <c r="D260" s="904"/>
      <c r="E260" s="1054"/>
      <c r="F260" s="902"/>
      <c r="G260" s="906"/>
      <c r="H260" s="318" t="s">
        <v>818</v>
      </c>
      <c r="I260" s="319">
        <v>3188</v>
      </c>
      <c r="J260" s="319">
        <v>4500</v>
      </c>
      <c r="K260" s="1271"/>
      <c r="L260" s="1273"/>
      <c r="M260" s="912"/>
      <c r="N260" s="1307"/>
      <c r="O260" s="908"/>
      <c r="P260" s="134" t="s">
        <v>819</v>
      </c>
      <c r="Q260" s="321">
        <v>3188</v>
      </c>
      <c r="R260" s="321">
        <v>4500</v>
      </c>
      <c r="S260" s="159" t="s">
        <v>61</v>
      </c>
      <c r="T260" s="159">
        <v>1500</v>
      </c>
      <c r="U260" s="224" t="s">
        <v>820</v>
      </c>
      <c r="V260" s="332" t="s">
        <v>821</v>
      </c>
      <c r="W260" s="72">
        <v>3413</v>
      </c>
      <c r="X260" s="294" t="s">
        <v>822</v>
      </c>
      <c r="Y260" s="295" t="s">
        <v>819</v>
      </c>
      <c r="Z260" s="216"/>
      <c r="AA260" s="217"/>
      <c r="AB260" s="217"/>
      <c r="AC260" s="333">
        <v>50000000</v>
      </c>
      <c r="AD260" s="225" t="s">
        <v>823</v>
      </c>
      <c r="AE260" s="334" t="s">
        <v>824</v>
      </c>
      <c r="AF260" s="333">
        <v>50000000</v>
      </c>
      <c r="AG260" s="333">
        <v>50000000</v>
      </c>
      <c r="AH260" s="988"/>
      <c r="AI260" s="988"/>
      <c r="AJ260" s="902"/>
      <c r="AK260" s="39" t="s">
        <v>574</v>
      </c>
      <c r="BT260" s="8"/>
      <c r="BU260" s="8"/>
      <c r="BV260" s="8"/>
    </row>
    <row r="261" spans="1:74" ht="98.25" customHeight="1" x14ac:dyDescent="0.25">
      <c r="A261" s="231"/>
      <c r="B261" s="940"/>
      <c r="C261" s="1240"/>
      <c r="D261" s="904"/>
      <c r="E261" s="1054"/>
      <c r="F261" s="902"/>
      <c r="G261" s="906"/>
      <c r="H261" s="1312" t="s">
        <v>825</v>
      </c>
      <c r="I261" s="1313">
        <v>56</v>
      </c>
      <c r="J261" s="1313">
        <v>62</v>
      </c>
      <c r="K261" s="1271"/>
      <c r="L261" s="1273"/>
      <c r="M261" s="912"/>
      <c r="N261" s="1307"/>
      <c r="O261" s="908"/>
      <c r="P261" s="949" t="s">
        <v>826</v>
      </c>
      <c r="Q261" s="1017">
        <v>56</v>
      </c>
      <c r="R261" s="1017">
        <v>62</v>
      </c>
      <c r="S261" s="1314" t="s">
        <v>61</v>
      </c>
      <c r="T261" s="1314">
        <v>20</v>
      </c>
      <c r="U261" s="224" t="s">
        <v>827</v>
      </c>
      <c r="V261" s="224" t="s">
        <v>828</v>
      </c>
      <c r="W261" s="72" t="s">
        <v>829</v>
      </c>
      <c r="X261" s="294" t="s">
        <v>830</v>
      </c>
      <c r="Y261" s="295" t="s">
        <v>826</v>
      </c>
      <c r="Z261" s="216"/>
      <c r="AA261" s="217"/>
      <c r="AB261" s="217"/>
      <c r="AC261" s="333">
        <v>30000000</v>
      </c>
      <c r="AD261" s="225" t="s">
        <v>823</v>
      </c>
      <c r="AE261" s="335" t="s">
        <v>831</v>
      </c>
      <c r="AF261" s="333">
        <v>30000000</v>
      </c>
      <c r="AG261" s="333">
        <v>30000000</v>
      </c>
      <c r="AH261" s="988"/>
      <c r="AI261" s="988"/>
      <c r="AJ261" s="902"/>
      <c r="AK261" s="927" t="s">
        <v>574</v>
      </c>
      <c r="BT261" s="8"/>
      <c r="BU261" s="8"/>
      <c r="BV261" s="8"/>
    </row>
    <row r="262" spans="1:74" ht="98.25" customHeight="1" x14ac:dyDescent="0.2">
      <c r="A262" s="231"/>
      <c r="B262" s="940"/>
      <c r="C262" s="1240"/>
      <c r="D262" s="904"/>
      <c r="E262" s="1054"/>
      <c r="F262" s="902"/>
      <c r="G262" s="906"/>
      <c r="H262" s="1312"/>
      <c r="I262" s="1313"/>
      <c r="J262" s="1313"/>
      <c r="K262" s="1271"/>
      <c r="L262" s="1273"/>
      <c r="M262" s="912"/>
      <c r="N262" s="1307"/>
      <c r="O262" s="908"/>
      <c r="P262" s="950"/>
      <c r="Q262" s="1017"/>
      <c r="R262" s="1017"/>
      <c r="S262" s="1316"/>
      <c r="T262" s="1316"/>
      <c r="U262" s="220"/>
      <c r="V262" s="215"/>
      <c r="W262" s="215"/>
      <c r="X262" s="215"/>
      <c r="Y262" s="216"/>
      <c r="Z262" s="216"/>
      <c r="AA262" s="217"/>
      <c r="AB262" s="217"/>
      <c r="AC262" s="215"/>
      <c r="AD262" s="215"/>
      <c r="AE262" s="219"/>
      <c r="AF262" s="219"/>
      <c r="AG262" s="215"/>
      <c r="AH262" s="988"/>
      <c r="AI262" s="988"/>
      <c r="AJ262" s="902"/>
      <c r="AK262" s="929"/>
      <c r="BT262" s="8"/>
      <c r="BU262" s="8"/>
      <c r="BV262" s="8"/>
    </row>
    <row r="263" spans="1:74" ht="98.25" customHeight="1" x14ac:dyDescent="0.2">
      <c r="A263" s="231"/>
      <c r="B263" s="940"/>
      <c r="C263" s="1240"/>
      <c r="D263" s="904"/>
      <c r="E263" s="1054"/>
      <c r="F263" s="979" t="s">
        <v>179</v>
      </c>
      <c r="G263" s="906" t="s">
        <v>832</v>
      </c>
      <c r="H263" s="1312" t="s">
        <v>833</v>
      </c>
      <c r="I263" s="1334">
        <v>0.75</v>
      </c>
      <c r="J263" s="1334">
        <v>1</v>
      </c>
      <c r="K263" s="1271"/>
      <c r="L263" s="1273"/>
      <c r="M263" s="912"/>
      <c r="N263" s="1307" t="s">
        <v>834</v>
      </c>
      <c r="O263" s="908" t="s">
        <v>835</v>
      </c>
      <c r="P263" s="134" t="s">
        <v>836</v>
      </c>
      <c r="Q263" s="279">
        <v>0</v>
      </c>
      <c r="R263" s="279">
        <v>1</v>
      </c>
      <c r="S263" s="280" t="s">
        <v>61</v>
      </c>
      <c r="T263" s="280">
        <v>0</v>
      </c>
      <c r="U263" s="220"/>
      <c r="V263" s="215"/>
      <c r="W263" s="215"/>
      <c r="X263" s="215"/>
      <c r="Y263" s="216"/>
      <c r="Z263" s="216"/>
      <c r="AA263" s="217"/>
      <c r="AB263" s="217"/>
      <c r="AC263" s="215"/>
      <c r="AD263" s="215"/>
      <c r="AE263" s="219"/>
      <c r="AF263" s="219"/>
      <c r="AG263" s="215"/>
      <c r="AH263" s="988"/>
      <c r="AI263" s="988"/>
      <c r="AJ263" s="979" t="s">
        <v>837</v>
      </c>
      <c r="AK263" s="39" t="s">
        <v>519</v>
      </c>
      <c r="BT263" s="8"/>
      <c r="BU263" s="8"/>
      <c r="BV263" s="8"/>
    </row>
    <row r="264" spans="1:74" ht="98.25" customHeight="1" x14ac:dyDescent="0.2">
      <c r="A264" s="231"/>
      <c r="B264" s="940"/>
      <c r="C264" s="1240"/>
      <c r="D264" s="904"/>
      <c r="E264" s="1054"/>
      <c r="F264" s="1077"/>
      <c r="G264" s="906"/>
      <c r="H264" s="1312"/>
      <c r="I264" s="1334"/>
      <c r="J264" s="1334"/>
      <c r="K264" s="1271"/>
      <c r="L264" s="1273"/>
      <c r="M264" s="912"/>
      <c r="N264" s="1307"/>
      <c r="O264" s="908"/>
      <c r="P264" s="134" t="s">
        <v>838</v>
      </c>
      <c r="Q264" s="249">
        <v>0.75</v>
      </c>
      <c r="R264" s="249">
        <v>1</v>
      </c>
      <c r="S264" s="250" t="s">
        <v>61</v>
      </c>
      <c r="T264" s="250">
        <v>0.75</v>
      </c>
      <c r="U264" s="220"/>
      <c r="V264" s="215"/>
      <c r="W264" s="215"/>
      <c r="X264" s="215"/>
      <c r="Y264" s="216"/>
      <c r="Z264" s="216"/>
      <c r="AA264" s="217"/>
      <c r="AB264" s="217"/>
      <c r="AC264" s="215"/>
      <c r="AD264" s="215"/>
      <c r="AE264" s="219"/>
      <c r="AF264" s="219"/>
      <c r="AG264" s="215"/>
      <c r="AH264" s="988"/>
      <c r="AI264" s="988"/>
      <c r="AJ264" s="1077"/>
      <c r="AK264" s="39" t="s">
        <v>519</v>
      </c>
      <c r="BT264" s="8"/>
      <c r="BU264" s="8"/>
      <c r="BV264" s="8"/>
    </row>
    <row r="265" spans="1:74" ht="98.25" customHeight="1" x14ac:dyDescent="0.25">
      <c r="A265" s="231"/>
      <c r="B265" s="940"/>
      <c r="C265" s="1240"/>
      <c r="D265" s="904"/>
      <c r="E265" s="1054"/>
      <c r="F265" s="980"/>
      <c r="G265" s="906"/>
      <c r="H265" s="1312"/>
      <c r="I265" s="1334"/>
      <c r="J265" s="1334"/>
      <c r="K265" s="1310"/>
      <c r="L265" s="1311"/>
      <c r="M265" s="912"/>
      <c r="N265" s="1307"/>
      <c r="O265" s="908"/>
      <c r="P265" s="134" t="s">
        <v>839</v>
      </c>
      <c r="Q265" s="279">
        <v>7</v>
      </c>
      <c r="R265" s="279">
        <v>7</v>
      </c>
      <c r="S265" s="280" t="s">
        <v>61</v>
      </c>
      <c r="T265" s="280">
        <v>2</v>
      </c>
      <c r="U265" s="294" t="s">
        <v>840</v>
      </c>
      <c r="V265" s="294" t="s">
        <v>841</v>
      </c>
      <c r="W265" s="280" t="s">
        <v>842</v>
      </c>
      <c r="X265" s="294" t="s">
        <v>843</v>
      </c>
      <c r="Y265" s="294" t="s">
        <v>839</v>
      </c>
      <c r="Z265" s="216"/>
      <c r="AA265" s="217"/>
      <c r="AB265" s="217"/>
      <c r="AC265" s="336">
        <v>400000000</v>
      </c>
      <c r="AD265" s="225" t="s">
        <v>844</v>
      </c>
      <c r="AE265" s="67" t="s">
        <v>845</v>
      </c>
      <c r="AF265" s="336">
        <v>400000000</v>
      </c>
      <c r="AG265" s="336">
        <v>400000000</v>
      </c>
      <c r="AH265" s="988"/>
      <c r="AI265" s="988"/>
      <c r="AJ265" s="980"/>
      <c r="AK265" s="39" t="s">
        <v>519</v>
      </c>
      <c r="BT265" s="8"/>
      <c r="BU265" s="8"/>
      <c r="BV265" s="8"/>
    </row>
    <row r="266" spans="1:74" s="58" customFormat="1" ht="15" x14ac:dyDescent="0.2">
      <c r="A266" s="231"/>
      <c r="B266" s="940"/>
      <c r="C266" s="1240"/>
      <c r="D266" s="904"/>
      <c r="E266" s="1054"/>
      <c r="F266" s="337"/>
      <c r="G266" s="257"/>
      <c r="H266" s="257"/>
      <c r="I266" s="337"/>
      <c r="J266" s="337"/>
      <c r="K266" s="257"/>
      <c r="L266" s="338"/>
      <c r="M266" s="257"/>
      <c r="N266" s="258"/>
      <c r="O266" s="254"/>
      <c r="P266" s="254"/>
      <c r="Q266" s="255"/>
      <c r="R266" s="255"/>
      <c r="S266" s="255"/>
      <c r="T266" s="255"/>
      <c r="U266" s="259"/>
      <c r="V266" s="255"/>
      <c r="W266" s="255"/>
      <c r="X266" s="255"/>
      <c r="Y266" s="255"/>
      <c r="Z266" s="255"/>
      <c r="AA266" s="255"/>
      <c r="AB266" s="255"/>
      <c r="AC266" s="255"/>
      <c r="AD266" s="255"/>
      <c r="AE266" s="255"/>
      <c r="AF266" s="255"/>
      <c r="AG266" s="255"/>
      <c r="AH266" s="255"/>
      <c r="AI266" s="261"/>
      <c r="AJ266" s="255"/>
      <c r="AK266" s="255"/>
    </row>
    <row r="267" spans="1:74" ht="105" x14ac:dyDescent="0.2">
      <c r="A267" s="231"/>
      <c r="B267" s="1001" t="s">
        <v>494</v>
      </c>
      <c r="C267" s="1282">
        <v>0.1</v>
      </c>
      <c r="D267" s="1075" t="s">
        <v>495</v>
      </c>
      <c r="E267" s="1080" t="s">
        <v>496</v>
      </c>
      <c r="F267" s="1326" t="s">
        <v>183</v>
      </c>
      <c r="G267" s="1329" t="s">
        <v>846</v>
      </c>
      <c r="H267" s="949" t="s">
        <v>847</v>
      </c>
      <c r="I267" s="1331">
        <v>0.97099999999999997</v>
      </c>
      <c r="J267" s="1297">
        <v>1</v>
      </c>
      <c r="K267" s="1338" t="s">
        <v>848</v>
      </c>
      <c r="L267" s="1057">
        <v>3.5000000000000003E-2</v>
      </c>
      <c r="M267" s="949" t="s">
        <v>849</v>
      </c>
      <c r="N267" s="1145" t="s">
        <v>850</v>
      </c>
      <c r="O267" s="949" t="s">
        <v>851</v>
      </c>
      <c r="P267" s="134" t="s">
        <v>852</v>
      </c>
      <c r="Q267" s="226">
        <v>0.75</v>
      </c>
      <c r="R267" s="226">
        <v>1</v>
      </c>
      <c r="S267" s="227" t="s">
        <v>61</v>
      </c>
      <c r="T267" s="227">
        <v>0</v>
      </c>
      <c r="U267" s="220"/>
      <c r="V267" s="215"/>
      <c r="W267" s="215"/>
      <c r="X267" s="215"/>
      <c r="Y267" s="216"/>
      <c r="Z267" s="216"/>
      <c r="AA267" s="217"/>
      <c r="AB267" s="217"/>
      <c r="AC267" s="215"/>
      <c r="AD267" s="215"/>
      <c r="AE267" s="219"/>
      <c r="AF267" s="219"/>
      <c r="AG267" s="215"/>
      <c r="AH267" s="903" t="s">
        <v>507</v>
      </c>
      <c r="AI267" s="957" t="s">
        <v>508</v>
      </c>
      <c r="AJ267" s="979">
        <v>3.8</v>
      </c>
      <c r="AK267" s="39" t="s">
        <v>519</v>
      </c>
      <c r="BT267" s="8"/>
      <c r="BU267" s="8"/>
      <c r="BV267" s="8"/>
    </row>
    <row r="268" spans="1:74" ht="15" x14ac:dyDescent="0.2">
      <c r="A268" s="231"/>
      <c r="B268" s="1001"/>
      <c r="C268" s="1282"/>
      <c r="D268" s="1075"/>
      <c r="E268" s="1080"/>
      <c r="F268" s="1327"/>
      <c r="G268" s="1329"/>
      <c r="H268" s="1140"/>
      <c r="I268" s="1332"/>
      <c r="J268" s="1337"/>
      <c r="K268" s="1339"/>
      <c r="L268" s="1058"/>
      <c r="M268" s="1140"/>
      <c r="N268" s="1146"/>
      <c r="O268" s="1140"/>
      <c r="P268" s="1335" t="s">
        <v>853</v>
      </c>
      <c r="Q268" s="1170">
        <v>0</v>
      </c>
      <c r="R268" s="1170">
        <v>2</v>
      </c>
      <c r="S268" s="1024" t="s">
        <v>61</v>
      </c>
      <c r="T268" s="1024">
        <v>0</v>
      </c>
      <c r="U268" s="220"/>
      <c r="V268" s="215"/>
      <c r="W268" s="215"/>
      <c r="X268" s="215"/>
      <c r="Y268" s="216"/>
      <c r="Z268" s="216"/>
      <c r="AA268" s="217"/>
      <c r="AB268" s="217"/>
      <c r="AC268" s="215"/>
      <c r="AD268" s="215"/>
      <c r="AE268" s="219"/>
      <c r="AF268" s="219"/>
      <c r="AG268" s="215"/>
      <c r="AH268" s="903"/>
      <c r="AI268" s="957"/>
      <c r="AJ268" s="1077"/>
      <c r="AK268" s="927" t="s">
        <v>854</v>
      </c>
      <c r="BT268" s="8"/>
      <c r="BU268" s="8"/>
      <c r="BV268" s="8"/>
    </row>
    <row r="269" spans="1:74" ht="15" x14ac:dyDescent="0.2">
      <c r="A269" s="231"/>
      <c r="B269" s="1001"/>
      <c r="C269" s="1282"/>
      <c r="D269" s="1075"/>
      <c r="E269" s="1080"/>
      <c r="F269" s="1327"/>
      <c r="G269" s="1329"/>
      <c r="H269" s="1140"/>
      <c r="I269" s="1332"/>
      <c r="J269" s="1337"/>
      <c r="K269" s="1339"/>
      <c r="L269" s="1058"/>
      <c r="M269" s="1140"/>
      <c r="N269" s="1146"/>
      <c r="O269" s="1140"/>
      <c r="P269" s="1336"/>
      <c r="Q269" s="1172"/>
      <c r="R269" s="1172"/>
      <c r="S269" s="1025"/>
      <c r="T269" s="1025"/>
      <c r="U269" s="220"/>
      <c r="V269" s="215"/>
      <c r="W269" s="215"/>
      <c r="X269" s="215"/>
      <c r="Y269" s="216"/>
      <c r="Z269" s="216"/>
      <c r="AA269" s="217"/>
      <c r="AB269" s="217"/>
      <c r="AC269" s="215"/>
      <c r="AD269" s="215"/>
      <c r="AE269" s="219"/>
      <c r="AF269" s="219"/>
      <c r="AG269" s="215"/>
      <c r="AH269" s="903"/>
      <c r="AI269" s="957"/>
      <c r="AJ269" s="1077"/>
      <c r="AK269" s="929"/>
      <c r="BT269" s="8"/>
      <c r="BU269" s="8"/>
      <c r="BV269" s="8"/>
    </row>
    <row r="270" spans="1:74" ht="330" x14ac:dyDescent="0.25">
      <c r="A270" s="231"/>
      <c r="B270" s="1001"/>
      <c r="C270" s="1282"/>
      <c r="D270" s="1075"/>
      <c r="E270" s="1080"/>
      <c r="F270" s="1327"/>
      <c r="G270" s="1329"/>
      <c r="H270" s="1140"/>
      <c r="I270" s="1332"/>
      <c r="J270" s="1337"/>
      <c r="K270" s="1339"/>
      <c r="L270" s="1058"/>
      <c r="M270" s="1140"/>
      <c r="N270" s="1146"/>
      <c r="O270" s="1140"/>
      <c r="P270" s="979" t="s">
        <v>855</v>
      </c>
      <c r="Q270" s="1256">
        <v>0.75</v>
      </c>
      <c r="R270" s="1256">
        <v>0.85</v>
      </c>
      <c r="S270" s="1277" t="s">
        <v>61</v>
      </c>
      <c r="T270" s="1277">
        <v>0</v>
      </c>
      <c r="U270" s="340" t="s">
        <v>856</v>
      </c>
      <c r="V270" s="340" t="s">
        <v>857</v>
      </c>
      <c r="W270" s="227" t="s">
        <v>858</v>
      </c>
      <c r="X270" s="340" t="s">
        <v>859</v>
      </c>
      <c r="Y270" s="340" t="s">
        <v>855</v>
      </c>
      <c r="Z270" s="216"/>
      <c r="AA270" s="217"/>
      <c r="AB270" s="217"/>
      <c r="AC270" s="270">
        <v>500000000</v>
      </c>
      <c r="AD270" s="341" t="s">
        <v>860</v>
      </c>
      <c r="AE270" s="67" t="s">
        <v>845</v>
      </c>
      <c r="AF270" s="270">
        <v>500000000</v>
      </c>
      <c r="AG270" s="270">
        <v>500000000</v>
      </c>
      <c r="AH270" s="903"/>
      <c r="AI270" s="957"/>
      <c r="AJ270" s="1077"/>
      <c r="AK270" s="174" t="s">
        <v>854</v>
      </c>
      <c r="BT270" s="8"/>
      <c r="BU270" s="8"/>
      <c r="BV270" s="8"/>
    </row>
    <row r="271" spans="1:74" ht="165" x14ac:dyDescent="0.25">
      <c r="A271" s="231"/>
      <c r="B271" s="1001"/>
      <c r="C271" s="1282"/>
      <c r="D271" s="1075"/>
      <c r="E271" s="1080"/>
      <c r="F271" s="1327"/>
      <c r="G271" s="1329"/>
      <c r="H271" s="1140"/>
      <c r="I271" s="1332"/>
      <c r="J271" s="1337"/>
      <c r="K271" s="1339"/>
      <c r="L271" s="1058"/>
      <c r="M271" s="1140"/>
      <c r="N271" s="1146"/>
      <c r="O271" s="1140"/>
      <c r="P271" s="980"/>
      <c r="Q271" s="1258"/>
      <c r="R271" s="1258"/>
      <c r="S271" s="1278"/>
      <c r="T271" s="1278"/>
      <c r="U271" s="340" t="s">
        <v>861</v>
      </c>
      <c r="V271" s="340" t="s">
        <v>862</v>
      </c>
      <c r="W271" s="227" t="s">
        <v>858</v>
      </c>
      <c r="X271" s="340" t="s">
        <v>863</v>
      </c>
      <c r="Y271" s="340" t="s">
        <v>855</v>
      </c>
      <c r="Z271" s="216"/>
      <c r="AA271" s="217"/>
      <c r="AB271" s="217"/>
      <c r="AC271" s="270">
        <v>900000000</v>
      </c>
      <c r="AD271" s="341" t="s">
        <v>860</v>
      </c>
      <c r="AE271" s="67" t="s">
        <v>845</v>
      </c>
      <c r="AF271" s="270">
        <v>900000000</v>
      </c>
      <c r="AG271" s="270">
        <v>900000000</v>
      </c>
      <c r="AH271" s="903"/>
      <c r="AI271" s="957"/>
      <c r="AJ271" s="1077"/>
      <c r="BT271" s="8"/>
      <c r="BU271" s="8"/>
      <c r="BV271" s="8"/>
    </row>
    <row r="272" spans="1:74" ht="90" x14ac:dyDescent="0.2">
      <c r="A272" s="231"/>
      <c r="B272" s="1001"/>
      <c r="C272" s="1282"/>
      <c r="D272" s="1075"/>
      <c r="E272" s="1080"/>
      <c r="F272" s="1327"/>
      <c r="G272" s="1329"/>
      <c r="H272" s="1140"/>
      <c r="I272" s="1332"/>
      <c r="J272" s="1337"/>
      <c r="K272" s="1339"/>
      <c r="L272" s="1058"/>
      <c r="M272" s="1140"/>
      <c r="N272" s="1146"/>
      <c r="O272" s="1140"/>
      <c r="P272" s="134" t="s">
        <v>864</v>
      </c>
      <c r="Q272" s="279">
        <v>0</v>
      </c>
      <c r="R272" s="279">
        <v>1</v>
      </c>
      <c r="S272" s="280" t="s">
        <v>61</v>
      </c>
      <c r="T272" s="280">
        <v>0</v>
      </c>
      <c r="U272" s="220"/>
      <c r="V272" s="215"/>
      <c r="W272" s="215"/>
      <c r="X272" s="215"/>
      <c r="Y272" s="216"/>
      <c r="Z272" s="216"/>
      <c r="AA272" s="217"/>
      <c r="AB272" s="217"/>
      <c r="AC272" s="215"/>
      <c r="AD272" s="342"/>
      <c r="AE272" s="219"/>
      <c r="AF272" s="219"/>
      <c r="AG272" s="215"/>
      <c r="AH272" s="903"/>
      <c r="AI272" s="957"/>
      <c r="AJ272" s="1077"/>
      <c r="BT272" s="8"/>
      <c r="BU272" s="8"/>
      <c r="BV272" s="8"/>
    </row>
    <row r="273" spans="1:74" ht="165" x14ac:dyDescent="0.2">
      <c r="A273" s="231"/>
      <c r="B273" s="1001"/>
      <c r="C273" s="1282"/>
      <c r="D273" s="1075"/>
      <c r="E273" s="1080"/>
      <c r="F273" s="1327"/>
      <c r="G273" s="1329"/>
      <c r="H273" s="950"/>
      <c r="I273" s="1333"/>
      <c r="J273" s="1298"/>
      <c r="K273" s="1339"/>
      <c r="L273" s="1058"/>
      <c r="M273" s="1140"/>
      <c r="N273" s="1146"/>
      <c r="O273" s="1140"/>
      <c r="P273" s="134" t="s">
        <v>865</v>
      </c>
      <c r="Q273" s="262">
        <v>2.9000000000000001E-2</v>
      </c>
      <c r="R273" s="262">
        <v>2.9000000000000001E-2</v>
      </c>
      <c r="S273" s="280" t="s">
        <v>61</v>
      </c>
      <c r="T273" s="286">
        <v>0.01</v>
      </c>
      <c r="U273" s="220"/>
      <c r="V273" s="215"/>
      <c r="W273" s="215"/>
      <c r="X273" s="215"/>
      <c r="Y273" s="216"/>
      <c r="Z273" s="216"/>
      <c r="AA273" s="217"/>
      <c r="AB273" s="217"/>
      <c r="AC273" s="215"/>
      <c r="AD273" s="215"/>
      <c r="AE273" s="219"/>
      <c r="AF273" s="219"/>
      <c r="AG273" s="215"/>
      <c r="AH273" s="903"/>
      <c r="AI273" s="957"/>
      <c r="AJ273" s="1077"/>
      <c r="AK273" s="39" t="s">
        <v>519</v>
      </c>
      <c r="BT273" s="8"/>
      <c r="BU273" s="8"/>
      <c r="BV273" s="8"/>
    </row>
    <row r="274" spans="1:74" ht="120" x14ac:dyDescent="0.2">
      <c r="A274" s="231"/>
      <c r="B274" s="1001"/>
      <c r="C274" s="1282"/>
      <c r="D274" s="1075"/>
      <c r="E274" s="1080"/>
      <c r="F274" s="1327"/>
      <c r="G274" s="1329"/>
      <c r="H274" s="949" t="s">
        <v>866</v>
      </c>
      <c r="I274" s="1256">
        <v>0.9</v>
      </c>
      <c r="J274" s="1297">
        <v>1</v>
      </c>
      <c r="K274" s="1339"/>
      <c r="L274" s="1058"/>
      <c r="M274" s="1140"/>
      <c r="N274" s="1146"/>
      <c r="O274" s="1140"/>
      <c r="P274" s="134" t="s">
        <v>867</v>
      </c>
      <c r="Q274" s="279">
        <v>0</v>
      </c>
      <c r="R274" s="226">
        <v>0.8</v>
      </c>
      <c r="S274" s="227" t="s">
        <v>61</v>
      </c>
      <c r="T274" s="227">
        <v>0</v>
      </c>
      <c r="U274" s="220"/>
      <c r="V274" s="215"/>
      <c r="W274" s="215"/>
      <c r="X274" s="215"/>
      <c r="Y274" s="216"/>
      <c r="Z274" s="216"/>
      <c r="AA274" s="217"/>
      <c r="AB274" s="217"/>
      <c r="AC274" s="215"/>
      <c r="AD274" s="215"/>
      <c r="AE274" s="219"/>
      <c r="AF274" s="219"/>
      <c r="AG274" s="215"/>
      <c r="AH274" s="903"/>
      <c r="AI274" s="957"/>
      <c r="AJ274" s="1077"/>
      <c r="AK274" s="39" t="s">
        <v>519</v>
      </c>
      <c r="BT274" s="8"/>
      <c r="BU274" s="8"/>
      <c r="BV274" s="8"/>
    </row>
    <row r="275" spans="1:74" ht="105" x14ac:dyDescent="0.2">
      <c r="A275" s="231"/>
      <c r="B275" s="1001"/>
      <c r="C275" s="1282"/>
      <c r="D275" s="1075"/>
      <c r="E275" s="1080"/>
      <c r="F275" s="1327"/>
      <c r="G275" s="1329"/>
      <c r="H275" s="1140"/>
      <c r="I275" s="1257"/>
      <c r="J275" s="1337"/>
      <c r="K275" s="1339"/>
      <c r="L275" s="1058"/>
      <c r="M275" s="1140"/>
      <c r="N275" s="1146"/>
      <c r="O275" s="1140"/>
      <c r="P275" s="343" t="s">
        <v>868</v>
      </c>
      <c r="Q275" s="262">
        <v>0.97099999999999997</v>
      </c>
      <c r="R275" s="226">
        <v>1</v>
      </c>
      <c r="S275" s="227" t="s">
        <v>50</v>
      </c>
      <c r="T275" s="227">
        <v>1</v>
      </c>
      <c r="U275" s="220"/>
      <c r="V275" s="215"/>
      <c r="W275" s="215"/>
      <c r="X275" s="215"/>
      <c r="Y275" s="216"/>
      <c r="Z275" s="216"/>
      <c r="AA275" s="217"/>
      <c r="AB275" s="217"/>
      <c r="AC275" s="215"/>
      <c r="AD275" s="215"/>
      <c r="AE275" s="219"/>
      <c r="AF275" s="219"/>
      <c r="AG275" s="215"/>
      <c r="AH275" s="903"/>
      <c r="AI275" s="957"/>
      <c r="AJ275" s="1077"/>
      <c r="AK275" s="39" t="s">
        <v>519</v>
      </c>
      <c r="BT275" s="8"/>
      <c r="BU275" s="8"/>
      <c r="BV275" s="8"/>
    </row>
    <row r="276" spans="1:74" ht="225" x14ac:dyDescent="0.25">
      <c r="A276" s="231"/>
      <c r="B276" s="1001"/>
      <c r="C276" s="1282"/>
      <c r="D276" s="1075"/>
      <c r="E276" s="1080"/>
      <c r="F276" s="1327"/>
      <c r="G276" s="1329"/>
      <c r="H276" s="1140"/>
      <c r="I276" s="1257"/>
      <c r="J276" s="1337"/>
      <c r="K276" s="1339"/>
      <c r="L276" s="1058"/>
      <c r="M276" s="1140"/>
      <c r="N276" s="1146"/>
      <c r="O276" s="1140"/>
      <c r="P276" s="343" t="s">
        <v>869</v>
      </c>
      <c r="Q276" s="262">
        <v>0.9</v>
      </c>
      <c r="R276" s="226">
        <v>1</v>
      </c>
      <c r="S276" s="227" t="s">
        <v>50</v>
      </c>
      <c r="T276" s="227">
        <v>1</v>
      </c>
      <c r="U276" s="344" t="s">
        <v>870</v>
      </c>
      <c r="V276" s="345" t="s">
        <v>871</v>
      </c>
      <c r="W276" s="286" t="s">
        <v>706</v>
      </c>
      <c r="X276" s="346" t="s">
        <v>872</v>
      </c>
      <c r="Y276" s="301" t="s">
        <v>869</v>
      </c>
      <c r="Z276" s="216"/>
      <c r="AA276" s="217"/>
      <c r="AB276" s="217"/>
      <c r="AC276" s="347">
        <v>500000000</v>
      </c>
      <c r="AD276" s="225" t="s">
        <v>860</v>
      </c>
      <c r="AE276" s="348" t="s">
        <v>873</v>
      </c>
      <c r="AF276" s="349" t="s">
        <v>874</v>
      </c>
      <c r="AG276" s="350">
        <v>500000000</v>
      </c>
      <c r="AH276" s="903"/>
      <c r="AI276" s="957"/>
      <c r="AJ276" s="1077"/>
      <c r="AK276" s="39" t="s">
        <v>519</v>
      </c>
      <c r="BT276" s="8"/>
      <c r="BU276" s="8"/>
      <c r="BV276" s="8"/>
    </row>
    <row r="277" spans="1:74" ht="229.5" x14ac:dyDescent="0.25">
      <c r="A277" s="231"/>
      <c r="B277" s="1001"/>
      <c r="C277" s="1282"/>
      <c r="D277" s="1075"/>
      <c r="E277" s="1080"/>
      <c r="F277" s="1327"/>
      <c r="G277" s="1329"/>
      <c r="H277" s="1140"/>
      <c r="I277" s="1257"/>
      <c r="J277" s="1337"/>
      <c r="K277" s="1339"/>
      <c r="L277" s="1058"/>
      <c r="M277" s="1140"/>
      <c r="N277" s="1146"/>
      <c r="O277" s="1140"/>
      <c r="P277" s="979" t="s">
        <v>875</v>
      </c>
      <c r="Q277" s="1291">
        <v>0.9</v>
      </c>
      <c r="R277" s="1256">
        <v>1</v>
      </c>
      <c r="S277" s="1277" t="s">
        <v>50</v>
      </c>
      <c r="T277" s="1277">
        <v>1</v>
      </c>
      <c r="U277" s="326" t="s">
        <v>876</v>
      </c>
      <c r="V277" s="345" t="s">
        <v>877</v>
      </c>
      <c r="W277" s="227">
        <v>1</v>
      </c>
      <c r="X277" s="345" t="s">
        <v>878</v>
      </c>
      <c r="Y277" s="301" t="s">
        <v>875</v>
      </c>
      <c r="Z277" s="216"/>
      <c r="AA277" s="217"/>
      <c r="AB277" s="217"/>
      <c r="AC277" s="351">
        <v>600000000</v>
      </c>
      <c r="AD277" s="225" t="s">
        <v>860</v>
      </c>
      <c r="AE277" s="294" t="s">
        <v>56</v>
      </c>
      <c r="AF277" s="351">
        <v>600000000</v>
      </c>
      <c r="AG277" s="351">
        <v>600000000</v>
      </c>
      <c r="AH277" s="903"/>
      <c r="AI277" s="957"/>
      <c r="AJ277" s="1077"/>
      <c r="AK277" s="39"/>
      <c r="BT277" s="8"/>
      <c r="BU277" s="8"/>
      <c r="BV277" s="8"/>
    </row>
    <row r="278" spans="1:74" ht="225" x14ac:dyDescent="0.25">
      <c r="A278" s="231"/>
      <c r="B278" s="1001"/>
      <c r="C278" s="1282"/>
      <c r="D278" s="1075"/>
      <c r="E278" s="1080"/>
      <c r="F278" s="1327"/>
      <c r="G278" s="1329"/>
      <c r="H278" s="1140"/>
      <c r="I278" s="1257"/>
      <c r="J278" s="1337"/>
      <c r="K278" s="1339"/>
      <c r="L278" s="1058"/>
      <c r="M278" s="1140"/>
      <c r="N278" s="1146"/>
      <c r="O278" s="1140"/>
      <c r="P278" s="980"/>
      <c r="Q278" s="1293"/>
      <c r="R278" s="1258"/>
      <c r="S278" s="1278"/>
      <c r="T278" s="1278"/>
      <c r="U278" s="326" t="s">
        <v>870</v>
      </c>
      <c r="V278" s="345" t="s">
        <v>871</v>
      </c>
      <c r="W278" s="286" t="s">
        <v>706</v>
      </c>
      <c r="X278" s="345" t="s">
        <v>872</v>
      </c>
      <c r="Y278" s="301" t="s">
        <v>875</v>
      </c>
      <c r="Z278" s="216"/>
      <c r="AA278" s="217"/>
      <c r="AB278" s="217"/>
      <c r="AC278" s="351">
        <v>500000000</v>
      </c>
      <c r="AD278" s="225" t="s">
        <v>860</v>
      </c>
      <c r="AE278" s="348" t="s">
        <v>873</v>
      </c>
      <c r="AF278" s="349" t="s">
        <v>874</v>
      </c>
      <c r="AG278" s="352">
        <v>500000000</v>
      </c>
      <c r="AH278" s="903"/>
      <c r="AI278" s="957"/>
      <c r="AJ278" s="1077"/>
      <c r="AK278" s="39" t="s">
        <v>519</v>
      </c>
      <c r="BT278" s="8"/>
      <c r="BU278" s="8"/>
      <c r="BV278" s="8"/>
    </row>
    <row r="279" spans="1:74" ht="15" x14ac:dyDescent="0.2">
      <c r="A279" s="231"/>
      <c r="B279" s="1001"/>
      <c r="C279" s="1282"/>
      <c r="D279" s="1075"/>
      <c r="E279" s="1080"/>
      <c r="F279" s="1327"/>
      <c r="G279" s="1329"/>
      <c r="H279" s="1140"/>
      <c r="I279" s="1257"/>
      <c r="J279" s="1337"/>
      <c r="K279" s="1339"/>
      <c r="L279" s="1058"/>
      <c r="M279" s="1140"/>
      <c r="N279" s="1146"/>
      <c r="O279" s="1140"/>
      <c r="P279" s="1348" t="s">
        <v>879</v>
      </c>
      <c r="Q279" s="1256">
        <v>0.3</v>
      </c>
      <c r="R279" s="1256">
        <v>0.5</v>
      </c>
      <c r="S279" s="1277" t="s">
        <v>61</v>
      </c>
      <c r="T279" s="1277">
        <v>0</v>
      </c>
      <c r="U279" s="220"/>
      <c r="V279" s="215"/>
      <c r="W279" s="215"/>
      <c r="X279" s="215"/>
      <c r="Y279" s="216"/>
      <c r="Z279" s="216"/>
      <c r="AA279" s="217"/>
      <c r="AB279" s="217"/>
      <c r="AC279" s="215"/>
      <c r="AD279" s="215"/>
      <c r="AE279" s="219"/>
      <c r="AF279" s="219"/>
      <c r="AG279" s="215"/>
      <c r="AH279" s="903"/>
      <c r="AI279" s="957"/>
      <c r="AJ279" s="1077"/>
      <c r="AK279" s="927" t="s">
        <v>519</v>
      </c>
      <c r="BT279" s="8"/>
      <c r="BU279" s="8"/>
      <c r="BV279" s="8"/>
    </row>
    <row r="280" spans="1:74" ht="15" x14ac:dyDescent="0.2">
      <c r="A280" s="231"/>
      <c r="B280" s="1001"/>
      <c r="C280" s="1282"/>
      <c r="D280" s="1075"/>
      <c r="E280" s="1080"/>
      <c r="F280" s="1327"/>
      <c r="G280" s="1329"/>
      <c r="H280" s="1140"/>
      <c r="I280" s="1257"/>
      <c r="J280" s="1337"/>
      <c r="K280" s="1339"/>
      <c r="L280" s="1058"/>
      <c r="M280" s="1140"/>
      <c r="N280" s="1146"/>
      <c r="O280" s="1140"/>
      <c r="P280" s="1349"/>
      <c r="Q280" s="1258"/>
      <c r="R280" s="1258"/>
      <c r="S280" s="1278"/>
      <c r="T280" s="1278"/>
      <c r="U280" s="220"/>
      <c r="V280" s="215"/>
      <c r="W280" s="215"/>
      <c r="X280" s="215"/>
      <c r="Y280" s="216"/>
      <c r="Z280" s="216"/>
      <c r="AA280" s="217"/>
      <c r="AB280" s="217"/>
      <c r="AC280" s="215"/>
      <c r="AD280" s="215"/>
      <c r="AE280" s="219"/>
      <c r="AF280" s="219"/>
      <c r="AG280" s="215"/>
      <c r="AH280" s="903"/>
      <c r="AI280" s="957"/>
      <c r="AJ280" s="1077"/>
      <c r="AK280" s="929"/>
      <c r="BT280" s="8"/>
      <c r="BU280" s="8"/>
      <c r="BV280" s="8"/>
    </row>
    <row r="281" spans="1:74" ht="153" x14ac:dyDescent="0.25">
      <c r="A281" s="231"/>
      <c r="B281" s="1001"/>
      <c r="C281" s="1282"/>
      <c r="D281" s="1075"/>
      <c r="E281" s="1080"/>
      <c r="F281" s="1328"/>
      <c r="G281" s="1330"/>
      <c r="H281" s="950"/>
      <c r="I281" s="1258"/>
      <c r="J281" s="1298"/>
      <c r="K281" s="1339"/>
      <c r="L281" s="1058"/>
      <c r="M281" s="1140"/>
      <c r="N281" s="1147"/>
      <c r="O281" s="950"/>
      <c r="P281" s="343" t="s">
        <v>880</v>
      </c>
      <c r="Q281" s="157">
        <v>1</v>
      </c>
      <c r="R281" s="157">
        <v>1</v>
      </c>
      <c r="S281" s="227" t="s">
        <v>61</v>
      </c>
      <c r="T281" s="227">
        <v>0</v>
      </c>
      <c r="U281" s="326" t="s">
        <v>881</v>
      </c>
      <c r="V281" s="345" t="s">
        <v>882</v>
      </c>
      <c r="W281" s="286" t="s">
        <v>505</v>
      </c>
      <c r="X281" s="345" t="s">
        <v>883</v>
      </c>
      <c r="Y281" s="295" t="s">
        <v>880</v>
      </c>
      <c r="Z281" s="216"/>
      <c r="AA281" s="217"/>
      <c r="AB281" s="217"/>
      <c r="AC281" s="351">
        <v>500000000</v>
      </c>
      <c r="AD281" s="225" t="s">
        <v>860</v>
      </c>
      <c r="AE281" s="353" t="s">
        <v>884</v>
      </c>
      <c r="AF281" s="351">
        <v>500000000</v>
      </c>
      <c r="AG281" s="351">
        <v>500000000</v>
      </c>
      <c r="AH281" s="903"/>
      <c r="AI281" s="957"/>
      <c r="AJ281" s="1077"/>
      <c r="AK281" s="39" t="s">
        <v>519</v>
      </c>
      <c r="BT281" s="8"/>
      <c r="BU281" s="8"/>
      <c r="BV281" s="8"/>
    </row>
    <row r="282" spans="1:74" ht="242.25" x14ac:dyDescent="0.25">
      <c r="A282" s="231"/>
      <c r="B282" s="1001"/>
      <c r="C282" s="1282"/>
      <c r="D282" s="1075"/>
      <c r="E282" s="1080"/>
      <c r="F282" s="979" t="s">
        <v>885</v>
      </c>
      <c r="G282" s="949" t="s">
        <v>886</v>
      </c>
      <c r="H282" s="134" t="s">
        <v>887</v>
      </c>
      <c r="I282" s="226">
        <v>1</v>
      </c>
      <c r="J282" s="249">
        <v>1</v>
      </c>
      <c r="K282" s="1339"/>
      <c r="L282" s="1058"/>
      <c r="M282" s="1140"/>
      <c r="N282" s="1145" t="s">
        <v>888</v>
      </c>
      <c r="O282" s="949" t="s">
        <v>889</v>
      </c>
      <c r="P282" s="134" t="s">
        <v>890</v>
      </c>
      <c r="Q282" s="226">
        <v>1</v>
      </c>
      <c r="R282" s="226">
        <v>1</v>
      </c>
      <c r="S282" s="227" t="s">
        <v>50</v>
      </c>
      <c r="T282" s="227">
        <v>1</v>
      </c>
      <c r="U282" s="346" t="s">
        <v>891</v>
      </c>
      <c r="V282" s="345" t="s">
        <v>892</v>
      </c>
      <c r="W282" s="286" t="s">
        <v>706</v>
      </c>
      <c r="X282" s="354" t="s">
        <v>893</v>
      </c>
      <c r="Y282" s="295" t="s">
        <v>890</v>
      </c>
      <c r="Z282" s="216"/>
      <c r="AA282" s="217"/>
      <c r="AB282" s="217"/>
      <c r="AC282" s="225" t="s">
        <v>894</v>
      </c>
      <c r="AD282" s="135" t="s">
        <v>895</v>
      </c>
      <c r="AE282" s="355" t="s">
        <v>896</v>
      </c>
      <c r="AF282" s="225" t="s">
        <v>894</v>
      </c>
      <c r="AG282" s="225" t="s">
        <v>894</v>
      </c>
      <c r="AH282" s="903"/>
      <c r="AI282" s="957"/>
      <c r="AJ282" s="1077"/>
      <c r="AK282" s="39" t="s">
        <v>519</v>
      </c>
      <c r="BT282" s="8"/>
      <c r="BU282" s="8"/>
      <c r="BV282" s="8"/>
    </row>
    <row r="283" spans="1:74" ht="242.25" x14ac:dyDescent="0.25">
      <c r="A283" s="231"/>
      <c r="B283" s="1001"/>
      <c r="C283" s="1282"/>
      <c r="D283" s="1075"/>
      <c r="E283" s="1080"/>
      <c r="F283" s="1077"/>
      <c r="G283" s="1140"/>
      <c r="H283" s="356" t="s">
        <v>897</v>
      </c>
      <c r="I283" s="226">
        <v>1</v>
      </c>
      <c r="J283" s="249">
        <v>1</v>
      </c>
      <c r="K283" s="1339"/>
      <c r="L283" s="1058"/>
      <c r="M283" s="1140"/>
      <c r="N283" s="1146"/>
      <c r="O283" s="1140"/>
      <c r="P283" s="134" t="s">
        <v>898</v>
      </c>
      <c r="Q283" s="226">
        <v>1</v>
      </c>
      <c r="R283" s="226">
        <v>1</v>
      </c>
      <c r="S283" s="227" t="s">
        <v>50</v>
      </c>
      <c r="T283" s="227">
        <v>1</v>
      </c>
      <c r="U283" s="345" t="s">
        <v>891</v>
      </c>
      <c r="V283" s="345" t="s">
        <v>892</v>
      </c>
      <c r="W283" s="286" t="s">
        <v>706</v>
      </c>
      <c r="X283" s="224" t="s">
        <v>893</v>
      </c>
      <c r="Y283" s="295" t="s">
        <v>898</v>
      </c>
      <c r="Z283" s="216"/>
      <c r="AA283" s="217"/>
      <c r="AB283" s="217"/>
      <c r="AC283" s="225" t="s">
        <v>894</v>
      </c>
      <c r="AD283" s="135" t="s">
        <v>895</v>
      </c>
      <c r="AE283" s="357" t="s">
        <v>896</v>
      </c>
      <c r="AF283" s="225" t="s">
        <v>894</v>
      </c>
      <c r="AG283" s="225" t="s">
        <v>894</v>
      </c>
      <c r="AH283" s="903"/>
      <c r="AI283" s="957"/>
      <c r="AJ283" s="1077"/>
      <c r="AK283" s="39" t="s">
        <v>519</v>
      </c>
      <c r="BT283" s="8"/>
      <c r="BU283" s="8"/>
      <c r="BV283" s="8"/>
    </row>
    <row r="284" spans="1:74" ht="242.25" x14ac:dyDescent="0.25">
      <c r="A284" s="231"/>
      <c r="B284" s="1001"/>
      <c r="C284" s="1282"/>
      <c r="D284" s="1075"/>
      <c r="E284" s="1080"/>
      <c r="F284" s="1077"/>
      <c r="G284" s="1140"/>
      <c r="H284" s="356" t="s">
        <v>899</v>
      </c>
      <c r="I284" s="226">
        <v>1</v>
      </c>
      <c r="J284" s="249">
        <v>1</v>
      </c>
      <c r="K284" s="1339"/>
      <c r="L284" s="1058"/>
      <c r="M284" s="1140"/>
      <c r="N284" s="1146"/>
      <c r="O284" s="1140"/>
      <c r="P284" s="134" t="s">
        <v>900</v>
      </c>
      <c r="Q284" s="226">
        <v>1</v>
      </c>
      <c r="R284" s="226">
        <v>1</v>
      </c>
      <c r="S284" s="227" t="s">
        <v>50</v>
      </c>
      <c r="T284" s="227">
        <v>1</v>
      </c>
      <c r="U284" s="345" t="s">
        <v>891</v>
      </c>
      <c r="V284" s="345" t="s">
        <v>892</v>
      </c>
      <c r="W284" s="286" t="s">
        <v>706</v>
      </c>
      <c r="X284" s="224" t="s">
        <v>893</v>
      </c>
      <c r="Y284" s="295" t="s">
        <v>900</v>
      </c>
      <c r="Z284" s="216"/>
      <c r="AA284" s="217"/>
      <c r="AB284" s="217"/>
      <c r="AC284" s="225" t="s">
        <v>894</v>
      </c>
      <c r="AD284" s="135" t="s">
        <v>895</v>
      </c>
      <c r="AE284" s="357" t="s">
        <v>896</v>
      </c>
      <c r="AF284" s="225" t="s">
        <v>894</v>
      </c>
      <c r="AG284" s="225" t="s">
        <v>894</v>
      </c>
      <c r="AH284" s="903"/>
      <c r="AI284" s="957"/>
      <c r="AJ284" s="1077"/>
      <c r="AK284" s="39" t="s">
        <v>519</v>
      </c>
      <c r="BT284" s="8"/>
      <c r="BU284" s="8"/>
      <c r="BV284" s="8"/>
    </row>
    <row r="285" spans="1:74" ht="135" x14ac:dyDescent="0.2">
      <c r="A285" s="231"/>
      <c r="B285" s="1001"/>
      <c r="C285" s="1282"/>
      <c r="D285" s="1075"/>
      <c r="E285" s="1080"/>
      <c r="F285" s="1077"/>
      <c r="G285" s="1140"/>
      <c r="H285" s="134" t="s">
        <v>901</v>
      </c>
      <c r="I285" s="226">
        <v>1</v>
      </c>
      <c r="J285" s="249">
        <v>1</v>
      </c>
      <c r="K285" s="1339"/>
      <c r="L285" s="1058"/>
      <c r="M285" s="1140"/>
      <c r="N285" s="1146"/>
      <c r="O285" s="1140"/>
      <c r="P285" s="134" t="s">
        <v>902</v>
      </c>
      <c r="Q285" s="157">
        <v>40</v>
      </c>
      <c r="R285" s="157">
        <v>44</v>
      </c>
      <c r="S285" s="95" t="s">
        <v>61</v>
      </c>
      <c r="T285" s="95">
        <v>40</v>
      </c>
      <c r="U285" s="220"/>
      <c r="V285" s="215"/>
      <c r="W285" s="215"/>
      <c r="X285" s="215"/>
      <c r="Y285" s="216"/>
      <c r="Z285" s="216"/>
      <c r="AA285" s="217"/>
      <c r="AB285" s="217"/>
      <c r="AC285" s="215"/>
      <c r="AD285" s="215"/>
      <c r="AE285" s="219"/>
      <c r="AF285" s="219"/>
      <c r="AG285" s="215"/>
      <c r="AH285" s="903"/>
      <c r="AI285" s="957"/>
      <c r="AJ285" s="1077"/>
      <c r="AK285" s="39" t="s">
        <v>519</v>
      </c>
      <c r="BT285" s="8"/>
      <c r="BU285" s="8"/>
      <c r="BV285" s="8"/>
    </row>
    <row r="286" spans="1:74" ht="150" x14ac:dyDescent="0.2">
      <c r="A286" s="231"/>
      <c r="B286" s="1001"/>
      <c r="C286" s="1282"/>
      <c r="D286" s="1075"/>
      <c r="E286" s="1080"/>
      <c r="F286" s="1077"/>
      <c r="G286" s="1140"/>
      <c r="H286" s="134" t="s">
        <v>903</v>
      </c>
      <c r="I286" s="226">
        <v>1</v>
      </c>
      <c r="J286" s="249">
        <v>1</v>
      </c>
      <c r="K286" s="1339"/>
      <c r="L286" s="1058"/>
      <c r="M286" s="1140"/>
      <c r="N286" s="1146"/>
      <c r="O286" s="1140"/>
      <c r="P286" s="134" t="s">
        <v>903</v>
      </c>
      <c r="Q286" s="226">
        <v>1</v>
      </c>
      <c r="R286" s="226">
        <v>1</v>
      </c>
      <c r="S286" s="227" t="s">
        <v>50</v>
      </c>
      <c r="T286" s="227">
        <v>1</v>
      </c>
      <c r="U286" s="220"/>
      <c r="V286" s="215"/>
      <c r="W286" s="215"/>
      <c r="X286" s="215"/>
      <c r="Y286" s="216"/>
      <c r="Z286" s="216"/>
      <c r="AA286" s="217"/>
      <c r="AB286" s="217"/>
      <c r="AC286" s="215"/>
      <c r="AD286" s="215"/>
      <c r="AE286" s="219"/>
      <c r="AF286" s="219"/>
      <c r="AG286" s="215"/>
      <c r="AH286" s="903"/>
      <c r="AI286" s="957"/>
      <c r="AJ286" s="1077"/>
      <c r="AK286" s="39" t="s">
        <v>519</v>
      </c>
      <c r="BT286" s="8"/>
      <c r="BU286" s="8"/>
      <c r="BV286" s="8"/>
    </row>
    <row r="287" spans="1:74" ht="180" x14ac:dyDescent="0.2">
      <c r="A287" s="231"/>
      <c r="B287" s="1001"/>
      <c r="C287" s="1282"/>
      <c r="D287" s="1075"/>
      <c r="E287" s="1080"/>
      <c r="F287" s="1077"/>
      <c r="G287" s="1140"/>
      <c r="H287" s="134" t="s">
        <v>904</v>
      </c>
      <c r="I287" s="279">
        <v>0</v>
      </c>
      <c r="J287" s="358" t="s">
        <v>905</v>
      </c>
      <c r="K287" s="1339"/>
      <c r="L287" s="1058"/>
      <c r="M287" s="1140"/>
      <c r="N287" s="1146"/>
      <c r="O287" s="1140"/>
      <c r="P287" s="134" t="s">
        <v>906</v>
      </c>
      <c r="Q287" s="279">
        <v>0</v>
      </c>
      <c r="R287" s="226">
        <v>1</v>
      </c>
      <c r="S287" s="227" t="s">
        <v>61</v>
      </c>
      <c r="T287" s="227">
        <v>0</v>
      </c>
      <c r="U287" s="220"/>
      <c r="V287" s="215"/>
      <c r="W287" s="215"/>
      <c r="X287" s="215"/>
      <c r="Y287" s="216"/>
      <c r="Z287" s="216"/>
      <c r="AA287" s="217"/>
      <c r="AB287" s="217"/>
      <c r="AC287" s="215"/>
      <c r="AD287" s="215"/>
      <c r="AE287" s="219"/>
      <c r="AF287" s="219"/>
      <c r="AG287" s="215"/>
      <c r="AH287" s="903"/>
      <c r="AI287" s="957"/>
      <c r="AJ287" s="1077"/>
      <c r="AK287" s="39" t="s">
        <v>519</v>
      </c>
      <c r="BT287" s="8"/>
      <c r="BU287" s="8"/>
      <c r="BV287" s="8"/>
    </row>
    <row r="288" spans="1:74" ht="255" x14ac:dyDescent="0.2">
      <c r="A288" s="231"/>
      <c r="B288" s="1001"/>
      <c r="C288" s="1282"/>
      <c r="D288" s="1075"/>
      <c r="E288" s="1080"/>
      <c r="F288" s="1077"/>
      <c r="G288" s="1140"/>
      <c r="H288" s="134" t="s">
        <v>907</v>
      </c>
      <c r="I288" s="226">
        <v>0.6</v>
      </c>
      <c r="J288" s="249">
        <v>1</v>
      </c>
      <c r="K288" s="1339"/>
      <c r="L288" s="1058"/>
      <c r="M288" s="1140"/>
      <c r="N288" s="1146"/>
      <c r="O288" s="1140"/>
      <c r="P288" s="134" t="s">
        <v>908</v>
      </c>
      <c r="Q288" s="226">
        <v>0.6</v>
      </c>
      <c r="R288" s="226">
        <v>1</v>
      </c>
      <c r="S288" s="227" t="s">
        <v>61</v>
      </c>
      <c r="T288" s="227">
        <v>0</v>
      </c>
      <c r="U288" s="220"/>
      <c r="V288" s="215"/>
      <c r="W288" s="215"/>
      <c r="X288" s="215"/>
      <c r="Y288" s="216"/>
      <c r="Z288" s="216"/>
      <c r="AA288" s="217"/>
      <c r="AB288" s="217"/>
      <c r="AC288" s="215"/>
      <c r="AD288" s="215"/>
      <c r="AE288" s="219"/>
      <c r="AF288" s="219"/>
      <c r="AG288" s="215"/>
      <c r="AH288" s="903"/>
      <c r="AI288" s="957"/>
      <c r="AJ288" s="1077"/>
      <c r="AK288" s="39" t="s">
        <v>519</v>
      </c>
      <c r="BT288" s="8"/>
      <c r="BU288" s="8"/>
      <c r="BV288" s="8"/>
    </row>
    <row r="289" spans="1:74" ht="195" x14ac:dyDescent="0.2">
      <c r="A289" s="231"/>
      <c r="B289" s="1001"/>
      <c r="C289" s="1282"/>
      <c r="D289" s="1075"/>
      <c r="E289" s="1080"/>
      <c r="F289" s="1077"/>
      <c r="G289" s="1140"/>
      <c r="H289" s="134" t="s">
        <v>909</v>
      </c>
      <c r="I289" s="249">
        <v>1</v>
      </c>
      <c r="J289" s="249">
        <v>1</v>
      </c>
      <c r="K289" s="1339"/>
      <c r="L289" s="1058"/>
      <c r="M289" s="1140"/>
      <c r="N289" s="1146"/>
      <c r="O289" s="1140"/>
      <c r="P289" s="134" t="s">
        <v>910</v>
      </c>
      <c r="Q289" s="226">
        <v>1</v>
      </c>
      <c r="R289" s="226">
        <v>1</v>
      </c>
      <c r="S289" s="227" t="s">
        <v>50</v>
      </c>
      <c r="T289" s="227">
        <v>1</v>
      </c>
      <c r="U289" s="220"/>
      <c r="V289" s="215"/>
      <c r="W289" s="215"/>
      <c r="X289" s="215"/>
      <c r="Y289" s="216"/>
      <c r="Z289" s="216"/>
      <c r="AA289" s="217"/>
      <c r="AB289" s="217"/>
      <c r="AC289" s="215"/>
      <c r="AD289" s="215"/>
      <c r="AE289" s="219"/>
      <c r="AF289" s="219"/>
      <c r="AG289" s="215"/>
      <c r="AH289" s="903"/>
      <c r="AI289" s="957"/>
      <c r="AJ289" s="1077"/>
      <c r="AK289" s="39" t="s">
        <v>519</v>
      </c>
      <c r="BT289" s="8"/>
      <c r="BU289" s="8"/>
      <c r="BV289" s="8"/>
    </row>
    <row r="290" spans="1:74" ht="165" x14ac:dyDescent="0.2">
      <c r="A290" s="231"/>
      <c r="B290" s="1001"/>
      <c r="C290" s="1282"/>
      <c r="D290" s="1075"/>
      <c r="E290" s="1080"/>
      <c r="F290" s="1077"/>
      <c r="G290" s="1140"/>
      <c r="H290" s="906" t="s">
        <v>911</v>
      </c>
      <c r="I290" s="978">
        <v>1</v>
      </c>
      <c r="J290" s="1341">
        <v>1</v>
      </c>
      <c r="K290" s="1339"/>
      <c r="L290" s="1058"/>
      <c r="M290" s="1140"/>
      <c r="N290" s="1146"/>
      <c r="O290" s="1140"/>
      <c r="P290" s="134" t="s">
        <v>912</v>
      </c>
      <c r="Q290" s="279">
        <v>0</v>
      </c>
      <c r="R290" s="226">
        <v>0.5</v>
      </c>
      <c r="S290" s="227" t="s">
        <v>61</v>
      </c>
      <c r="T290" s="227">
        <v>0</v>
      </c>
      <c r="U290" s="220"/>
      <c r="V290" s="215"/>
      <c r="W290" s="215"/>
      <c r="X290" s="215"/>
      <c r="Y290" s="216"/>
      <c r="Z290" s="216"/>
      <c r="AA290" s="217"/>
      <c r="AB290" s="217"/>
      <c r="AC290" s="215"/>
      <c r="AD290" s="215"/>
      <c r="AE290" s="219"/>
      <c r="AF290" s="219"/>
      <c r="AG290" s="215"/>
      <c r="AH290" s="903"/>
      <c r="AI290" s="957"/>
      <c r="AJ290" s="1077"/>
      <c r="AK290" s="39" t="s">
        <v>519</v>
      </c>
      <c r="BT290" s="8"/>
      <c r="BU290" s="8"/>
      <c r="BV290" s="8"/>
    </row>
    <row r="291" spans="1:74" ht="150" x14ac:dyDescent="0.2">
      <c r="A291" s="231"/>
      <c r="B291" s="1001"/>
      <c r="C291" s="1282"/>
      <c r="D291" s="1075"/>
      <c r="E291" s="1080"/>
      <c r="F291" s="1077"/>
      <c r="G291" s="1140"/>
      <c r="H291" s="906"/>
      <c r="I291" s="978"/>
      <c r="J291" s="1341"/>
      <c r="K291" s="1339"/>
      <c r="L291" s="1058"/>
      <c r="M291" s="1140"/>
      <c r="N291" s="1146"/>
      <c r="O291" s="1140"/>
      <c r="P291" s="134" t="s">
        <v>913</v>
      </c>
      <c r="Q291" s="226">
        <v>0.8</v>
      </c>
      <c r="R291" s="226">
        <v>1</v>
      </c>
      <c r="S291" s="227" t="s">
        <v>50</v>
      </c>
      <c r="T291" s="227">
        <v>0.6</v>
      </c>
      <c r="U291" s="220"/>
      <c r="V291" s="215"/>
      <c r="W291" s="215"/>
      <c r="X291" s="215"/>
      <c r="Y291" s="216"/>
      <c r="Z291" s="216"/>
      <c r="AA291" s="217"/>
      <c r="AB291" s="217"/>
      <c r="AC291" s="215"/>
      <c r="AD291" s="215"/>
      <c r="AE291" s="219"/>
      <c r="AF291" s="219"/>
      <c r="AG291" s="215"/>
      <c r="AH291" s="903"/>
      <c r="AI291" s="957"/>
      <c r="AJ291" s="1077"/>
      <c r="AK291" s="39" t="s">
        <v>519</v>
      </c>
      <c r="BT291" s="8"/>
      <c r="BU291" s="8"/>
      <c r="BV291" s="8"/>
    </row>
    <row r="292" spans="1:74" ht="140.25" x14ac:dyDescent="0.25">
      <c r="A292" s="231"/>
      <c r="B292" s="1001"/>
      <c r="C292" s="1282"/>
      <c r="D292" s="1075"/>
      <c r="E292" s="1080"/>
      <c r="F292" s="1077"/>
      <c r="G292" s="1140"/>
      <c r="H292" s="924" t="s">
        <v>914</v>
      </c>
      <c r="I292" s="927">
        <v>500</v>
      </c>
      <c r="J292" s="927">
        <v>500</v>
      </c>
      <c r="K292" s="1339"/>
      <c r="L292" s="1058"/>
      <c r="M292" s="1140"/>
      <c r="N292" s="1146"/>
      <c r="O292" s="1140"/>
      <c r="P292" s="134" t="s">
        <v>915</v>
      </c>
      <c r="Q292" s="39">
        <v>500</v>
      </c>
      <c r="R292" s="39">
        <v>500</v>
      </c>
      <c r="S292" s="135" t="s">
        <v>50</v>
      </c>
      <c r="T292" s="135">
        <v>500</v>
      </c>
      <c r="U292" s="224" t="s">
        <v>527</v>
      </c>
      <c r="V292" s="224" t="s">
        <v>528</v>
      </c>
      <c r="W292" s="273">
        <v>500</v>
      </c>
      <c r="X292" s="224" t="s">
        <v>529</v>
      </c>
      <c r="Y292" s="224" t="s">
        <v>915</v>
      </c>
      <c r="Z292" s="216"/>
      <c r="AA292" s="217"/>
      <c r="AB292" s="217"/>
      <c r="AC292" s="218" t="s">
        <v>530</v>
      </c>
      <c r="AD292" s="135" t="s">
        <v>895</v>
      </c>
      <c r="AE292" s="67" t="s">
        <v>532</v>
      </c>
      <c r="AF292" s="218" t="s">
        <v>530</v>
      </c>
      <c r="AG292" s="218" t="s">
        <v>530</v>
      </c>
      <c r="AH292" s="903"/>
      <c r="AI292" s="957"/>
      <c r="AJ292" s="1077"/>
      <c r="AK292" s="39" t="s">
        <v>519</v>
      </c>
      <c r="BT292" s="8"/>
      <c r="BU292" s="8"/>
      <c r="BV292" s="8"/>
    </row>
    <row r="293" spans="1:74" ht="180" x14ac:dyDescent="0.25">
      <c r="A293" s="231"/>
      <c r="B293" s="1001"/>
      <c r="C293" s="1282"/>
      <c r="D293" s="1075"/>
      <c r="E293" s="1080"/>
      <c r="F293" s="1077"/>
      <c r="G293" s="1140"/>
      <c r="H293" s="926"/>
      <c r="I293" s="929"/>
      <c r="J293" s="929"/>
      <c r="K293" s="1339"/>
      <c r="L293" s="1058"/>
      <c r="M293" s="1140"/>
      <c r="N293" s="1146"/>
      <c r="O293" s="1140"/>
      <c r="P293" s="134" t="s">
        <v>916</v>
      </c>
      <c r="Q293" s="39">
        <v>60</v>
      </c>
      <c r="R293" s="39">
        <v>60</v>
      </c>
      <c r="S293" s="135" t="s">
        <v>50</v>
      </c>
      <c r="T293" s="135">
        <v>60</v>
      </c>
      <c r="U293" s="224" t="s">
        <v>527</v>
      </c>
      <c r="V293" s="224" t="s">
        <v>528</v>
      </c>
      <c r="W293" s="273">
        <v>60</v>
      </c>
      <c r="X293" s="224" t="s">
        <v>529</v>
      </c>
      <c r="Y293" s="224" t="s">
        <v>916</v>
      </c>
      <c r="Z293" s="216"/>
      <c r="AA293" s="217"/>
      <c r="AB293" s="217"/>
      <c r="AC293" s="218" t="s">
        <v>530</v>
      </c>
      <c r="AD293" s="135" t="s">
        <v>895</v>
      </c>
      <c r="AE293" s="67" t="s">
        <v>532</v>
      </c>
      <c r="AF293" s="218" t="s">
        <v>530</v>
      </c>
      <c r="AG293" s="218" t="s">
        <v>530</v>
      </c>
      <c r="AH293" s="903"/>
      <c r="AI293" s="957"/>
      <c r="AJ293" s="1077"/>
      <c r="AK293" s="39" t="s">
        <v>519</v>
      </c>
      <c r="BT293" s="8"/>
      <c r="BU293" s="8"/>
      <c r="BV293" s="8"/>
    </row>
    <row r="294" spans="1:74" ht="135" x14ac:dyDescent="0.2">
      <c r="A294" s="231"/>
      <c r="B294" s="1001"/>
      <c r="C294" s="1282"/>
      <c r="D294" s="1075"/>
      <c r="E294" s="1080"/>
      <c r="F294" s="1077"/>
      <c r="G294" s="1140"/>
      <c r="H294" s="924" t="s">
        <v>917</v>
      </c>
      <c r="I294" s="930">
        <v>0.9</v>
      </c>
      <c r="J294" s="930">
        <v>1</v>
      </c>
      <c r="K294" s="1339"/>
      <c r="L294" s="1058"/>
      <c r="M294" s="1140"/>
      <c r="N294" s="1146"/>
      <c r="O294" s="1140"/>
      <c r="P294" s="134" t="s">
        <v>918</v>
      </c>
      <c r="Q294" s="125">
        <v>0.93200000000000005</v>
      </c>
      <c r="R294" s="50">
        <v>0.95</v>
      </c>
      <c r="S294" s="42" t="s">
        <v>50</v>
      </c>
      <c r="T294" s="42" t="s">
        <v>919</v>
      </c>
      <c r="U294" s="220"/>
      <c r="V294" s="215"/>
      <c r="W294" s="215"/>
      <c r="X294" s="215"/>
      <c r="Y294" s="216"/>
      <c r="Z294" s="216"/>
      <c r="AA294" s="217"/>
      <c r="AB294" s="217"/>
      <c r="AC294" s="215"/>
      <c r="AD294" s="215"/>
      <c r="AE294" s="219"/>
      <c r="AF294" s="219"/>
      <c r="AG294" s="215"/>
      <c r="AH294" s="903"/>
      <c r="AI294" s="957"/>
      <c r="AJ294" s="1077"/>
      <c r="AK294" s="39" t="s">
        <v>519</v>
      </c>
      <c r="BT294" s="8"/>
      <c r="BU294" s="8"/>
      <c r="BV294" s="8"/>
    </row>
    <row r="295" spans="1:74" ht="120" x14ac:dyDescent="0.2">
      <c r="A295" s="231"/>
      <c r="B295" s="1001"/>
      <c r="C295" s="1282"/>
      <c r="D295" s="1075"/>
      <c r="E295" s="1080"/>
      <c r="F295" s="1077"/>
      <c r="G295" s="1140"/>
      <c r="H295" s="925"/>
      <c r="I295" s="928"/>
      <c r="J295" s="931"/>
      <c r="K295" s="1339"/>
      <c r="L295" s="1058"/>
      <c r="M295" s="1140"/>
      <c r="N295" s="1146"/>
      <c r="O295" s="1140"/>
      <c r="P295" s="134" t="s">
        <v>920</v>
      </c>
      <c r="Q295" s="228">
        <v>1</v>
      </c>
      <c r="R295" s="228">
        <v>1</v>
      </c>
      <c r="S295" s="230" t="s">
        <v>50</v>
      </c>
      <c r="T295" s="230">
        <v>1</v>
      </c>
      <c r="U295" s="220"/>
      <c r="V295" s="215"/>
      <c r="W295" s="215"/>
      <c r="X295" s="215"/>
      <c r="Y295" s="216"/>
      <c r="Z295" s="216"/>
      <c r="AA295" s="217"/>
      <c r="AB295" s="217"/>
      <c r="AC295" s="215"/>
      <c r="AD295" s="215"/>
      <c r="AE295" s="219"/>
      <c r="AF295" s="219"/>
      <c r="AG295" s="215"/>
      <c r="AH295" s="903"/>
      <c r="AI295" s="957"/>
      <c r="AJ295" s="1077"/>
      <c r="AK295" s="39" t="s">
        <v>519</v>
      </c>
      <c r="BT295" s="8"/>
      <c r="BU295" s="8"/>
      <c r="BV295" s="8"/>
    </row>
    <row r="296" spans="1:74" ht="315" x14ac:dyDescent="0.2">
      <c r="A296" s="231"/>
      <c r="B296" s="1001"/>
      <c r="C296" s="1282"/>
      <c r="D296" s="1075"/>
      <c r="E296" s="1080"/>
      <c r="F296" s="1077"/>
      <c r="G296" s="1140"/>
      <c r="H296" s="925"/>
      <c r="I296" s="928"/>
      <c r="J296" s="931"/>
      <c r="K296" s="1339"/>
      <c r="L296" s="1058"/>
      <c r="M296" s="1140"/>
      <c r="N296" s="1146"/>
      <c r="O296" s="1140"/>
      <c r="P296" s="134" t="s">
        <v>921</v>
      </c>
      <c r="Q296" s="228">
        <v>0.9</v>
      </c>
      <c r="R296" s="228">
        <v>1</v>
      </c>
      <c r="S296" s="230" t="s">
        <v>50</v>
      </c>
      <c r="T296" s="230">
        <v>0.9</v>
      </c>
      <c r="U296" s="220"/>
      <c r="V296" s="215"/>
      <c r="W296" s="215"/>
      <c r="X296" s="215"/>
      <c r="Y296" s="216"/>
      <c r="Z296" s="216"/>
      <c r="AA296" s="217"/>
      <c r="AB296" s="217"/>
      <c r="AC296" s="215"/>
      <c r="AD296" s="215"/>
      <c r="AE296" s="219"/>
      <c r="AF296" s="219"/>
      <c r="AG296" s="215"/>
      <c r="AH296" s="903"/>
      <c r="AI296" s="957"/>
      <c r="AJ296" s="1077"/>
      <c r="AK296" s="39" t="s">
        <v>519</v>
      </c>
      <c r="BT296" s="8"/>
      <c r="BU296" s="8"/>
      <c r="BV296" s="8"/>
    </row>
    <row r="297" spans="1:74" ht="315" x14ac:dyDescent="0.2">
      <c r="A297" s="231"/>
      <c r="B297" s="1001"/>
      <c r="C297" s="1282"/>
      <c r="D297" s="1075"/>
      <c r="E297" s="1080"/>
      <c r="F297" s="1077"/>
      <c r="G297" s="1140"/>
      <c r="H297" s="926"/>
      <c r="I297" s="929"/>
      <c r="J297" s="932"/>
      <c r="K297" s="1339"/>
      <c r="L297" s="1058"/>
      <c r="M297" s="1140"/>
      <c r="N297" s="1146"/>
      <c r="O297" s="1140"/>
      <c r="P297" s="134" t="s">
        <v>922</v>
      </c>
      <c r="Q297" s="228">
        <v>1</v>
      </c>
      <c r="R297" s="228">
        <v>1</v>
      </c>
      <c r="S297" s="230" t="s">
        <v>50</v>
      </c>
      <c r="T297" s="230">
        <v>1</v>
      </c>
      <c r="U297" s="220"/>
      <c r="V297" s="215"/>
      <c r="W297" s="215"/>
      <c r="X297" s="215"/>
      <c r="Y297" s="216"/>
      <c r="Z297" s="216"/>
      <c r="AA297" s="217"/>
      <c r="AB297" s="217"/>
      <c r="AC297" s="215"/>
      <c r="AD297" s="215"/>
      <c r="AE297" s="219"/>
      <c r="AF297" s="219"/>
      <c r="AG297" s="215"/>
      <c r="AH297" s="903"/>
      <c r="AI297" s="957"/>
      <c r="AJ297" s="1077"/>
      <c r="AK297" s="39" t="s">
        <v>519</v>
      </c>
      <c r="BT297" s="8"/>
      <c r="BU297" s="8"/>
      <c r="BV297" s="8"/>
    </row>
    <row r="298" spans="1:74" ht="97.5" customHeight="1" x14ac:dyDescent="0.2">
      <c r="A298" s="231"/>
      <c r="B298" s="1001"/>
      <c r="C298" s="1282"/>
      <c r="D298" s="1075"/>
      <c r="E298" s="1080"/>
      <c r="F298" s="1077"/>
      <c r="G298" s="1140"/>
      <c r="H298" s="360" t="s">
        <v>923</v>
      </c>
      <c r="I298" s="361">
        <v>1</v>
      </c>
      <c r="J298" s="362">
        <v>1</v>
      </c>
      <c r="K298" s="1339"/>
      <c r="L298" s="1058"/>
      <c r="M298" s="1140"/>
      <c r="N298" s="1146"/>
      <c r="O298" s="1140"/>
      <c r="P298" s="276" t="s">
        <v>924</v>
      </c>
      <c r="Q298" s="41">
        <v>1</v>
      </c>
      <c r="R298" s="41">
        <v>1</v>
      </c>
      <c r="S298" s="42" t="s">
        <v>50</v>
      </c>
      <c r="T298" s="42">
        <v>1</v>
      </c>
      <c r="U298" s="220"/>
      <c r="V298" s="215"/>
      <c r="W298" s="215"/>
      <c r="X298" s="215"/>
      <c r="Y298" s="216"/>
      <c r="Z298" s="216"/>
      <c r="AA298" s="217"/>
      <c r="AB298" s="217"/>
      <c r="AC298" s="215"/>
      <c r="AD298" s="215"/>
      <c r="AE298" s="219"/>
      <c r="AF298" s="219"/>
      <c r="AG298" s="215"/>
      <c r="AH298" s="903"/>
      <c r="AI298" s="957"/>
      <c r="AJ298" s="1077"/>
      <c r="AK298" s="39" t="s">
        <v>519</v>
      </c>
      <c r="BT298" s="8"/>
      <c r="BU298" s="8"/>
      <c r="BV298" s="8"/>
    </row>
    <row r="299" spans="1:74" ht="27.75" customHeight="1" x14ac:dyDescent="0.2">
      <c r="A299" s="231"/>
      <c r="B299" s="1001"/>
      <c r="C299" s="1282"/>
      <c r="D299" s="1075"/>
      <c r="E299" s="1080"/>
      <c r="F299" s="1077"/>
      <c r="G299" s="1140"/>
      <c r="H299" s="1342" t="s">
        <v>925</v>
      </c>
      <c r="I299" s="1344">
        <v>3</v>
      </c>
      <c r="J299" s="1346">
        <v>4</v>
      </c>
      <c r="K299" s="1339"/>
      <c r="L299" s="1058"/>
      <c r="M299" s="1140"/>
      <c r="N299" s="1146"/>
      <c r="O299" s="1140"/>
      <c r="P299" s="949" t="s">
        <v>925</v>
      </c>
      <c r="Q299" s="1167">
        <v>4</v>
      </c>
      <c r="R299" s="50" t="s">
        <v>926</v>
      </c>
      <c r="S299" s="42" t="s">
        <v>61</v>
      </c>
      <c r="T299" s="42">
        <v>0</v>
      </c>
      <c r="U299" s="220"/>
      <c r="V299" s="215"/>
      <c r="W299" s="215"/>
      <c r="X299" s="215"/>
      <c r="Y299" s="216"/>
      <c r="Z299" s="216"/>
      <c r="AA299" s="217"/>
      <c r="AB299" s="217"/>
      <c r="AC299" s="215"/>
      <c r="AD299" s="215"/>
      <c r="AE299" s="219"/>
      <c r="AF299" s="219"/>
      <c r="AG299" s="215"/>
      <c r="AH299" s="903"/>
      <c r="AI299" s="957"/>
      <c r="AJ299" s="1077"/>
      <c r="AK299" s="927" t="s">
        <v>927</v>
      </c>
      <c r="BT299" s="8"/>
      <c r="BU299" s="8"/>
      <c r="BV299" s="8"/>
    </row>
    <row r="300" spans="1:74" ht="153" x14ac:dyDescent="0.25">
      <c r="A300" s="231"/>
      <c r="B300" s="1001"/>
      <c r="C300" s="1282"/>
      <c r="D300" s="1075"/>
      <c r="E300" s="1080"/>
      <c r="F300" s="980"/>
      <c r="G300" s="950"/>
      <c r="H300" s="1343"/>
      <c r="I300" s="1345"/>
      <c r="J300" s="1347"/>
      <c r="K300" s="1339"/>
      <c r="L300" s="1058"/>
      <c r="M300" s="1140"/>
      <c r="N300" s="1147"/>
      <c r="O300" s="950"/>
      <c r="P300" s="950"/>
      <c r="Q300" s="1169"/>
      <c r="R300" s="363" t="s">
        <v>928</v>
      </c>
      <c r="S300" s="326" t="s">
        <v>61</v>
      </c>
      <c r="T300" s="52">
        <v>0</v>
      </c>
      <c r="U300" s="326" t="s">
        <v>881</v>
      </c>
      <c r="V300" s="345" t="s">
        <v>882</v>
      </c>
      <c r="W300" s="286" t="s">
        <v>505</v>
      </c>
      <c r="X300" s="345" t="s">
        <v>883</v>
      </c>
      <c r="Y300" s="295" t="s">
        <v>880</v>
      </c>
      <c r="Z300" s="216"/>
      <c r="AA300" s="217"/>
      <c r="AB300" s="217"/>
      <c r="AC300" s="351">
        <v>500000000</v>
      </c>
      <c r="AD300" s="225" t="s">
        <v>860</v>
      </c>
      <c r="AE300" s="353" t="s">
        <v>884</v>
      </c>
      <c r="AF300" s="351">
        <v>500000000</v>
      </c>
      <c r="AG300" s="351">
        <v>500000000</v>
      </c>
      <c r="AH300" s="903"/>
      <c r="AI300" s="957"/>
      <c r="AJ300" s="1077"/>
      <c r="AK300" s="929"/>
      <c r="BT300" s="8"/>
      <c r="BU300" s="8"/>
      <c r="BV300" s="8"/>
    </row>
    <row r="301" spans="1:74" ht="67.5" customHeight="1" x14ac:dyDescent="0.2">
      <c r="A301" s="231"/>
      <c r="B301" s="1001"/>
      <c r="C301" s="1282"/>
      <c r="D301" s="1075"/>
      <c r="E301" s="1080"/>
      <c r="F301" s="979" t="s">
        <v>929</v>
      </c>
      <c r="G301" s="949" t="s">
        <v>930</v>
      </c>
      <c r="H301" s="949" t="s">
        <v>931</v>
      </c>
      <c r="I301" s="1170">
        <v>1</v>
      </c>
      <c r="J301" s="1170">
        <v>3</v>
      </c>
      <c r="K301" s="1339"/>
      <c r="L301" s="1058"/>
      <c r="M301" s="1140"/>
      <c r="N301" s="34" t="s">
        <v>932</v>
      </c>
      <c r="O301" s="134" t="s">
        <v>933</v>
      </c>
      <c r="P301" s="134" t="s">
        <v>934</v>
      </c>
      <c r="Q301" s="262">
        <v>4.4999999999999998E-2</v>
      </c>
      <c r="R301" s="262">
        <v>0.2</v>
      </c>
      <c r="S301" s="286" t="s">
        <v>61</v>
      </c>
      <c r="T301" s="286">
        <v>0.05</v>
      </c>
      <c r="U301" s="220"/>
      <c r="V301" s="215"/>
      <c r="W301" s="215"/>
      <c r="X301" s="215"/>
      <c r="Y301" s="216"/>
      <c r="Z301" s="216"/>
      <c r="AA301" s="217"/>
      <c r="AB301" s="217"/>
      <c r="AC301" s="215"/>
      <c r="AD301" s="215"/>
      <c r="AE301" s="219"/>
      <c r="AF301" s="219"/>
      <c r="AG301" s="215"/>
      <c r="AH301" s="903"/>
      <c r="AI301" s="957"/>
      <c r="AJ301" s="1077"/>
      <c r="AK301" s="39" t="s">
        <v>519</v>
      </c>
      <c r="BT301" s="8"/>
      <c r="BU301" s="8"/>
      <c r="BV301" s="8"/>
    </row>
    <row r="302" spans="1:74" ht="74.25" customHeight="1" x14ac:dyDescent="0.2">
      <c r="A302" s="231"/>
      <c r="B302" s="1001"/>
      <c r="C302" s="1282"/>
      <c r="D302" s="1075"/>
      <c r="E302" s="1080"/>
      <c r="F302" s="1077"/>
      <c r="G302" s="1140"/>
      <c r="H302" s="1140"/>
      <c r="I302" s="1171"/>
      <c r="J302" s="1171"/>
      <c r="K302" s="1339"/>
      <c r="L302" s="1058"/>
      <c r="M302" s="1140"/>
      <c r="N302" s="34" t="s">
        <v>935</v>
      </c>
      <c r="O302" s="134" t="s">
        <v>936</v>
      </c>
      <c r="P302" s="134" t="s">
        <v>937</v>
      </c>
      <c r="Q302" s="262" t="s">
        <v>664</v>
      </c>
      <c r="R302" s="226">
        <v>0.3</v>
      </c>
      <c r="S302" s="227" t="s">
        <v>61</v>
      </c>
      <c r="T302" s="227" t="s">
        <v>938</v>
      </c>
      <c r="U302" s="220"/>
      <c r="V302" s="215"/>
      <c r="W302" s="215"/>
      <c r="X302" s="215"/>
      <c r="Y302" s="216"/>
      <c r="Z302" s="216"/>
      <c r="AA302" s="217"/>
      <c r="AB302" s="217"/>
      <c r="AC302" s="215"/>
      <c r="AD302" s="215"/>
      <c r="AE302" s="219"/>
      <c r="AF302" s="219"/>
      <c r="AG302" s="215"/>
      <c r="AH302" s="903"/>
      <c r="AI302" s="957"/>
      <c r="AJ302" s="1077"/>
      <c r="AK302" s="39" t="s">
        <v>519</v>
      </c>
      <c r="BT302" s="8"/>
      <c r="BU302" s="8"/>
      <c r="BV302" s="8"/>
    </row>
    <row r="303" spans="1:74" ht="78.75" customHeight="1" x14ac:dyDescent="0.2">
      <c r="A303" s="231"/>
      <c r="B303" s="1001"/>
      <c r="C303" s="1282"/>
      <c r="D303" s="1075"/>
      <c r="E303" s="1080"/>
      <c r="F303" s="980"/>
      <c r="G303" s="950"/>
      <c r="H303" s="950"/>
      <c r="I303" s="1172"/>
      <c r="J303" s="1172"/>
      <c r="K303" s="1340"/>
      <c r="L303" s="1059"/>
      <c r="M303" s="950"/>
      <c r="N303" s="34" t="s">
        <v>939</v>
      </c>
      <c r="O303" s="134" t="s">
        <v>940</v>
      </c>
      <c r="P303" s="134" t="s">
        <v>941</v>
      </c>
      <c r="Q303" s="262" t="s">
        <v>664</v>
      </c>
      <c r="R303" s="226">
        <v>0.5</v>
      </c>
      <c r="S303" s="227" t="s">
        <v>61</v>
      </c>
      <c r="T303" s="227" t="s">
        <v>942</v>
      </c>
      <c r="U303" s="220"/>
      <c r="V303" s="215"/>
      <c r="W303" s="215"/>
      <c r="X303" s="215"/>
      <c r="Y303" s="216"/>
      <c r="Z303" s="216"/>
      <c r="AA303" s="217"/>
      <c r="AB303" s="217"/>
      <c r="AC303" s="215"/>
      <c r="AD303" s="215"/>
      <c r="AE303" s="219"/>
      <c r="AF303" s="219"/>
      <c r="AG303" s="215"/>
      <c r="AH303" s="903"/>
      <c r="AI303" s="957"/>
      <c r="AJ303" s="980"/>
      <c r="AK303" s="39" t="s">
        <v>519</v>
      </c>
      <c r="BT303" s="8"/>
      <c r="BU303" s="8"/>
      <c r="BV303" s="8"/>
    </row>
    <row r="304" spans="1:74" ht="30" x14ac:dyDescent="0.25">
      <c r="A304" s="231"/>
      <c r="B304" s="1130"/>
      <c r="C304" s="1325"/>
      <c r="D304" s="1076"/>
      <c r="E304" s="1081"/>
      <c r="F304" s="364"/>
      <c r="G304" s="364"/>
      <c r="H304" s="364"/>
      <c r="I304" s="365"/>
      <c r="J304" s="365"/>
      <c r="K304" s="172" t="s">
        <v>488</v>
      </c>
      <c r="L304" s="366"/>
      <c r="M304" s="897"/>
      <c r="N304" s="898"/>
      <c r="O304" s="898"/>
      <c r="P304" s="898"/>
      <c r="Q304" s="898"/>
      <c r="R304" s="898"/>
      <c r="S304" s="898"/>
      <c r="T304" s="898"/>
      <c r="U304" s="898"/>
      <c r="V304" s="898"/>
      <c r="W304" s="898"/>
      <c r="X304" s="898"/>
      <c r="Y304" s="898"/>
      <c r="Z304" s="898"/>
      <c r="AA304" s="898"/>
      <c r="AB304" s="898"/>
      <c r="AC304" s="898"/>
      <c r="AD304" s="898"/>
      <c r="AE304" s="898"/>
      <c r="AF304" s="898"/>
      <c r="AG304" s="898"/>
      <c r="AH304" s="898"/>
      <c r="AI304" s="898"/>
      <c r="AJ304" s="898"/>
      <c r="AK304" s="898"/>
      <c r="BT304" s="8"/>
      <c r="BU304" s="8"/>
      <c r="BV304" s="8"/>
    </row>
    <row r="305" spans="1:89" s="19" customFormat="1" ht="29.1" customHeight="1" x14ac:dyDescent="0.2">
      <c r="A305" s="186"/>
      <c r="B305" s="11" t="s">
        <v>0</v>
      </c>
      <c r="C305" s="12"/>
      <c r="D305" s="12"/>
      <c r="E305" s="1352" t="s">
        <v>1</v>
      </c>
      <c r="F305" s="1352"/>
      <c r="G305" s="1352"/>
      <c r="H305" s="1352"/>
      <c r="I305" s="1352"/>
      <c r="J305" s="1352"/>
      <c r="K305" s="1352"/>
      <c r="L305" s="1352"/>
      <c r="M305" s="1352"/>
      <c r="N305" s="1352"/>
      <c r="O305" s="1352"/>
      <c r="P305" s="1352"/>
      <c r="Q305" s="187"/>
      <c r="R305" s="187"/>
      <c r="S305" s="187"/>
      <c r="T305" s="187"/>
      <c r="U305" s="188"/>
      <c r="V305" s="187"/>
      <c r="W305" s="187"/>
      <c r="X305" s="187"/>
      <c r="Y305" s="187"/>
      <c r="Z305" s="187"/>
      <c r="AA305" s="187"/>
      <c r="AB305" s="396"/>
      <c r="AC305" s="187"/>
      <c r="AD305" s="187"/>
      <c r="AE305" s="187"/>
      <c r="AF305" s="187"/>
      <c r="AG305" s="187"/>
      <c r="AH305" s="187"/>
      <c r="AI305" s="189"/>
      <c r="AJ305" s="190"/>
      <c r="AK305" s="190"/>
      <c r="AL305" s="1139"/>
      <c r="AM305" s="1139"/>
      <c r="AN305" s="1139"/>
      <c r="AO305" s="1139"/>
      <c r="AP305" s="1139"/>
      <c r="AQ305" s="1139"/>
      <c r="AR305" s="1139"/>
      <c r="AS305" s="17"/>
      <c r="AT305" s="1129"/>
      <c r="AU305" s="1129"/>
      <c r="AV305" s="1129"/>
      <c r="AW305" s="1129"/>
      <c r="AX305" s="1129"/>
      <c r="AY305" s="1129"/>
      <c r="AZ305" s="18"/>
      <c r="BA305" s="1139"/>
      <c r="BB305" s="1139"/>
      <c r="BC305" s="1139"/>
      <c r="BD305" s="1139"/>
      <c r="BE305" s="1139"/>
      <c r="BF305" s="1139"/>
      <c r="BG305" s="1139"/>
      <c r="BH305" s="1139"/>
      <c r="BI305" s="1139"/>
      <c r="BJ305" s="1139"/>
      <c r="BK305" s="1139"/>
      <c r="BL305" s="1139"/>
      <c r="BM305" s="1139"/>
      <c r="BN305" s="1139"/>
      <c r="BO305" s="1139"/>
      <c r="BP305" s="1139"/>
      <c r="BQ305" s="1139"/>
      <c r="BR305" s="1139"/>
      <c r="BS305" s="1139"/>
      <c r="BT305" s="1139"/>
      <c r="BU305" s="1139"/>
      <c r="BV305" s="1139"/>
      <c r="BW305" s="1139"/>
      <c r="BX305" s="1139"/>
      <c r="BY305" s="1139"/>
      <c r="BZ305" s="1139"/>
      <c r="CA305" s="1139"/>
      <c r="CB305" s="1139"/>
      <c r="CC305" s="1139"/>
      <c r="CD305" s="1139"/>
      <c r="CE305" s="17"/>
      <c r="CF305" s="1129"/>
      <c r="CG305" s="1129"/>
      <c r="CH305" s="1129"/>
      <c r="CI305" s="1129"/>
      <c r="CJ305" s="1129"/>
      <c r="CK305" s="1129"/>
    </row>
    <row r="306" spans="1:89" s="19" customFormat="1" ht="20.25" customHeight="1" x14ac:dyDescent="0.2">
      <c r="A306" s="186"/>
      <c r="B306" s="191" t="s">
        <v>2</v>
      </c>
      <c r="C306" s="192"/>
      <c r="D306" s="193"/>
      <c r="E306" s="191" t="s">
        <v>3</v>
      </c>
      <c r="F306" s="192"/>
      <c r="G306" s="192"/>
      <c r="H306" s="192"/>
      <c r="I306" s="192"/>
      <c r="J306" s="192"/>
      <c r="K306" s="194"/>
      <c r="L306" s="194"/>
      <c r="M306" s="194"/>
      <c r="N306" s="194"/>
      <c r="O306" s="195"/>
      <c r="P306" s="194"/>
      <c r="Q306" s="196"/>
      <c r="R306" s="196"/>
      <c r="S306" s="196"/>
      <c r="T306" s="196"/>
      <c r="U306" s="197"/>
      <c r="V306" s="196"/>
      <c r="W306" s="196"/>
      <c r="X306" s="196"/>
      <c r="Y306" s="196"/>
      <c r="Z306" s="196"/>
      <c r="AA306" s="196"/>
      <c r="AB306" s="397"/>
      <c r="AC306" s="196"/>
      <c r="AD306" s="196"/>
      <c r="AE306" s="196"/>
      <c r="AF306" s="196"/>
      <c r="AG306" s="196"/>
      <c r="AH306" s="196"/>
      <c r="AI306" s="198"/>
      <c r="AJ306" s="196"/>
      <c r="AK306" s="196"/>
    </row>
    <row r="307" spans="1:89" s="26" customFormat="1" ht="28.5" customHeight="1" x14ac:dyDescent="0.2">
      <c r="A307" s="186"/>
      <c r="B307" s="199" t="s">
        <v>4</v>
      </c>
      <c r="C307" s="200"/>
      <c r="D307" s="201"/>
      <c r="E307" s="1238" t="s">
        <v>5</v>
      </c>
      <c r="F307" s="1239"/>
      <c r="G307" s="1239"/>
      <c r="H307" s="1239"/>
      <c r="I307" s="1239"/>
      <c r="J307" s="1239"/>
      <c r="K307" s="1239"/>
      <c r="L307" s="1239"/>
      <c r="M307" s="1239"/>
      <c r="N307" s="1239"/>
      <c r="O307" s="1239"/>
      <c r="P307" s="1239"/>
      <c r="Q307" s="23"/>
      <c r="R307" s="23"/>
      <c r="S307" s="23"/>
      <c r="T307" s="23"/>
      <c r="U307" s="203"/>
      <c r="AB307" s="398"/>
      <c r="AG307" s="204" t="s">
        <v>489</v>
      </c>
      <c r="AH307" s="23"/>
      <c r="AI307" s="205"/>
      <c r="AJ307" s="23"/>
      <c r="AK307" s="23"/>
    </row>
    <row r="308" spans="1:89" s="33" customFormat="1" ht="66.75" customHeight="1" x14ac:dyDescent="0.2">
      <c r="A308" s="206"/>
      <c r="B308" s="28" t="s">
        <v>6</v>
      </c>
      <c r="C308" s="28" t="s">
        <v>7</v>
      </c>
      <c r="D308" s="28" t="s">
        <v>8</v>
      </c>
      <c r="E308" s="28" t="s">
        <v>9</v>
      </c>
      <c r="F308" s="28" t="s">
        <v>10</v>
      </c>
      <c r="G308" s="28" t="s">
        <v>11</v>
      </c>
      <c r="H308" s="28" t="s">
        <v>12</v>
      </c>
      <c r="I308" s="28" t="s">
        <v>13</v>
      </c>
      <c r="J308" s="28" t="s">
        <v>14</v>
      </c>
      <c r="K308" s="28" t="s">
        <v>15</v>
      </c>
      <c r="L308" s="28" t="s">
        <v>7</v>
      </c>
      <c r="M308" s="28" t="s">
        <v>16</v>
      </c>
      <c r="N308" s="28" t="s">
        <v>17</v>
      </c>
      <c r="O308" s="207" t="s">
        <v>18</v>
      </c>
      <c r="P308" s="28" t="s">
        <v>19</v>
      </c>
      <c r="Q308" s="28" t="s">
        <v>20</v>
      </c>
      <c r="R308" s="28" t="s">
        <v>21</v>
      </c>
      <c r="S308" s="28" t="s">
        <v>22</v>
      </c>
      <c r="T308" s="658" t="s">
        <v>490</v>
      </c>
      <c r="U308" s="208" t="s">
        <v>24</v>
      </c>
      <c r="V308" s="209" t="s">
        <v>25</v>
      </c>
      <c r="W308" s="209" t="s">
        <v>491</v>
      </c>
      <c r="X308" s="209" t="s">
        <v>27</v>
      </c>
      <c r="Y308" s="209" t="s">
        <v>28</v>
      </c>
      <c r="Z308" s="210" t="s">
        <v>29</v>
      </c>
      <c r="AA308" s="210" t="s">
        <v>30</v>
      </c>
      <c r="AB308" s="209" t="s">
        <v>492</v>
      </c>
      <c r="AC308" s="211" t="s">
        <v>32</v>
      </c>
      <c r="AD308" s="209" t="s">
        <v>33</v>
      </c>
      <c r="AE308" s="209" t="s">
        <v>34</v>
      </c>
      <c r="AF308" s="211" t="s">
        <v>35</v>
      </c>
      <c r="AG308" s="212" t="s">
        <v>493</v>
      </c>
      <c r="AH308" s="28" t="s">
        <v>36</v>
      </c>
      <c r="AI308" s="28" t="s">
        <v>37</v>
      </c>
      <c r="AJ308" s="28" t="s">
        <v>38</v>
      </c>
      <c r="AK308" s="28" t="s">
        <v>39</v>
      </c>
    </row>
    <row r="309" spans="1:89" s="33" customFormat="1" ht="48.75" customHeight="1" x14ac:dyDescent="0.25">
      <c r="A309" s="206"/>
      <c r="B309" s="940" t="s">
        <v>494</v>
      </c>
      <c r="C309" s="1240">
        <v>0.1</v>
      </c>
      <c r="D309" s="1074" t="s">
        <v>495</v>
      </c>
      <c r="E309" s="1054" t="s">
        <v>496</v>
      </c>
      <c r="F309" s="979" t="s">
        <v>68</v>
      </c>
      <c r="G309" s="949" t="s">
        <v>497</v>
      </c>
      <c r="H309" s="949" t="s">
        <v>498</v>
      </c>
      <c r="I309" s="927">
        <v>0</v>
      </c>
      <c r="J309" s="979">
        <v>7</v>
      </c>
      <c r="K309" s="1264" t="s">
        <v>499</v>
      </c>
      <c r="L309" s="1267">
        <v>2.5000000000000001E-2</v>
      </c>
      <c r="M309" s="949" t="s">
        <v>500</v>
      </c>
      <c r="N309" s="1145" t="s">
        <v>501</v>
      </c>
      <c r="O309" s="949" t="s">
        <v>502</v>
      </c>
      <c r="P309" s="134" t="s">
        <v>503</v>
      </c>
      <c r="Q309" s="157">
        <v>0</v>
      </c>
      <c r="R309" s="157">
        <v>7</v>
      </c>
      <c r="S309" s="95" t="s">
        <v>61</v>
      </c>
      <c r="T309" s="95">
        <v>1</v>
      </c>
      <c r="U309" s="221" t="s">
        <v>504</v>
      </c>
      <c r="V309" s="221" t="s">
        <v>944</v>
      </c>
      <c r="W309" s="95">
        <v>1</v>
      </c>
      <c r="X309" s="223" t="s">
        <v>945</v>
      </c>
      <c r="Y309" s="224" t="s">
        <v>946</v>
      </c>
      <c r="Z309" s="216">
        <v>42614</v>
      </c>
      <c r="AA309" s="216">
        <v>42735</v>
      </c>
      <c r="AB309" s="215" t="s">
        <v>947</v>
      </c>
      <c r="AC309" s="218">
        <v>200000000</v>
      </c>
      <c r="AD309" s="67" t="s">
        <v>517</v>
      </c>
      <c r="AE309" s="218" t="s">
        <v>947</v>
      </c>
      <c r="AF309" s="218" t="s">
        <v>947</v>
      </c>
      <c r="AG309" s="218" t="s">
        <v>947</v>
      </c>
      <c r="AH309" s="927" t="s">
        <v>507</v>
      </c>
      <c r="AI309" s="924" t="s">
        <v>508</v>
      </c>
      <c r="AJ309" s="979" t="s">
        <v>509</v>
      </c>
      <c r="AK309" s="39" t="s">
        <v>510</v>
      </c>
    </row>
    <row r="310" spans="1:89" s="33" customFormat="1" ht="48.75" customHeight="1" x14ac:dyDescent="0.25">
      <c r="A310" s="206"/>
      <c r="B310" s="940"/>
      <c r="C310" s="1240"/>
      <c r="D310" s="1075"/>
      <c r="E310" s="1054"/>
      <c r="F310" s="1077"/>
      <c r="G310" s="1140"/>
      <c r="H310" s="1140"/>
      <c r="I310" s="928"/>
      <c r="J310" s="1077"/>
      <c r="K310" s="1265"/>
      <c r="L310" s="1268"/>
      <c r="M310" s="1140"/>
      <c r="N310" s="1146"/>
      <c r="O310" s="1140"/>
      <c r="P310" s="134" t="s">
        <v>512</v>
      </c>
      <c r="Q310" s="157">
        <v>0</v>
      </c>
      <c r="R310" s="157">
        <v>7</v>
      </c>
      <c r="S310" s="95" t="s">
        <v>61</v>
      </c>
      <c r="T310" s="95">
        <v>1</v>
      </c>
      <c r="U310" s="221" t="s">
        <v>513</v>
      </c>
      <c r="V310" s="221" t="s">
        <v>948</v>
      </c>
      <c r="W310" s="399">
        <v>0</v>
      </c>
      <c r="X310" s="223" t="s">
        <v>949</v>
      </c>
      <c r="Y310" s="224" t="s">
        <v>516</v>
      </c>
      <c r="Z310" s="216">
        <v>42635</v>
      </c>
      <c r="AA310" s="216">
        <v>42908</v>
      </c>
      <c r="AB310" s="215" t="s">
        <v>950</v>
      </c>
      <c r="AC310" s="218" t="s">
        <v>947</v>
      </c>
      <c r="AD310" s="67" t="s">
        <v>517</v>
      </c>
      <c r="AE310" s="67" t="s">
        <v>56</v>
      </c>
      <c r="AF310" s="218" t="s">
        <v>947</v>
      </c>
      <c r="AG310" s="218" t="s">
        <v>947</v>
      </c>
      <c r="AH310" s="928"/>
      <c r="AI310" s="925"/>
      <c r="AJ310" s="1077"/>
      <c r="AK310" s="39" t="s">
        <v>510</v>
      </c>
    </row>
    <row r="311" spans="1:89" s="33" customFormat="1" ht="61.5" customHeight="1" x14ac:dyDescent="0.25">
      <c r="A311" s="206"/>
      <c r="B311" s="940"/>
      <c r="C311" s="1240"/>
      <c r="D311" s="1075"/>
      <c r="E311" s="1054"/>
      <c r="F311" s="1077"/>
      <c r="G311" s="1140"/>
      <c r="H311" s="1140"/>
      <c r="I311" s="928"/>
      <c r="J311" s="1077"/>
      <c r="K311" s="1265"/>
      <c r="L311" s="1268"/>
      <c r="M311" s="1140"/>
      <c r="N311" s="1146"/>
      <c r="O311" s="1140"/>
      <c r="P311" s="795" t="s">
        <v>518</v>
      </c>
      <c r="Q311" s="798">
        <v>0</v>
      </c>
      <c r="R311" s="142">
        <v>1</v>
      </c>
      <c r="S311" s="95" t="s">
        <v>61</v>
      </c>
      <c r="T311" s="227">
        <v>0.4</v>
      </c>
      <c r="U311" s="221" t="s">
        <v>513</v>
      </c>
      <c r="V311" s="221" t="s">
        <v>948</v>
      </c>
      <c r="W311" s="227">
        <v>0.4</v>
      </c>
      <c r="X311" s="223" t="s">
        <v>951</v>
      </c>
      <c r="Y311" s="224" t="s">
        <v>518</v>
      </c>
      <c r="Z311" s="216">
        <v>42635</v>
      </c>
      <c r="AA311" s="216">
        <v>42908</v>
      </c>
      <c r="AB311" s="215" t="s">
        <v>950</v>
      </c>
      <c r="AC311" s="218">
        <v>400000000</v>
      </c>
      <c r="AD311" s="67" t="s">
        <v>517</v>
      </c>
      <c r="AE311" s="67" t="s">
        <v>56</v>
      </c>
      <c r="AF311" s="218">
        <v>400000000</v>
      </c>
      <c r="AG311" s="218">
        <v>400000000</v>
      </c>
      <c r="AH311" s="928"/>
      <c r="AI311" s="925"/>
      <c r="AJ311" s="1077"/>
      <c r="AK311" s="39" t="s">
        <v>519</v>
      </c>
    </row>
    <row r="312" spans="1:89" s="33" customFormat="1" ht="48.75" customHeight="1" x14ac:dyDescent="0.25">
      <c r="A312" s="206"/>
      <c r="B312" s="940"/>
      <c r="C312" s="1240"/>
      <c r="D312" s="1075"/>
      <c r="E312" s="1054"/>
      <c r="F312" s="1077"/>
      <c r="G312" s="1140"/>
      <c r="H312" s="1140"/>
      <c r="I312" s="928"/>
      <c r="J312" s="1077"/>
      <c r="K312" s="1265"/>
      <c r="L312" s="1268"/>
      <c r="M312" s="1140"/>
      <c r="N312" s="1146"/>
      <c r="O312" s="1140"/>
      <c r="P312" s="795" t="s">
        <v>520</v>
      </c>
      <c r="Q312" s="142">
        <v>0.9</v>
      </c>
      <c r="R312" s="142">
        <v>1</v>
      </c>
      <c r="S312" s="227" t="s">
        <v>50</v>
      </c>
      <c r="T312" s="227">
        <v>1</v>
      </c>
      <c r="U312" s="400" t="s">
        <v>952</v>
      </c>
      <c r="V312" s="400" t="s">
        <v>953</v>
      </c>
      <c r="W312" s="227">
        <v>1</v>
      </c>
      <c r="X312" s="223" t="s">
        <v>954</v>
      </c>
      <c r="Y312" s="224" t="s">
        <v>520</v>
      </c>
      <c r="Z312" s="216">
        <v>42373</v>
      </c>
      <c r="AA312" s="216">
        <v>42735</v>
      </c>
      <c r="AB312" s="217" t="s">
        <v>955</v>
      </c>
      <c r="AC312" s="218">
        <v>226278716.69999999</v>
      </c>
      <c r="AD312" s="67" t="s">
        <v>517</v>
      </c>
      <c r="AE312" s="219" t="s">
        <v>955</v>
      </c>
      <c r="AF312" s="219" t="s">
        <v>947</v>
      </c>
      <c r="AG312" s="401">
        <v>38474400</v>
      </c>
      <c r="AH312" s="928"/>
      <c r="AI312" s="925"/>
      <c r="AJ312" s="1077"/>
      <c r="AK312" s="39" t="s">
        <v>519</v>
      </c>
    </row>
    <row r="313" spans="1:89" s="33" customFormat="1" ht="65.25" customHeight="1" x14ac:dyDescent="0.25">
      <c r="A313" s="206"/>
      <c r="B313" s="940"/>
      <c r="C313" s="1240"/>
      <c r="D313" s="1075"/>
      <c r="E313" s="1054"/>
      <c r="F313" s="1077"/>
      <c r="G313" s="1140"/>
      <c r="H313" s="1140"/>
      <c r="I313" s="928"/>
      <c r="J313" s="1077"/>
      <c r="K313" s="1265"/>
      <c r="L313" s="1268"/>
      <c r="M313" s="1140"/>
      <c r="N313" s="1146"/>
      <c r="O313" s="1140"/>
      <c r="P313" s="134" t="s">
        <v>521</v>
      </c>
      <c r="Q313" s="157">
        <v>0</v>
      </c>
      <c r="R313" s="226">
        <v>1</v>
      </c>
      <c r="S313" s="95" t="s">
        <v>61</v>
      </c>
      <c r="T313" s="227">
        <v>0.1</v>
      </c>
      <c r="U313" s="221" t="s">
        <v>513</v>
      </c>
      <c r="V313" s="221" t="s">
        <v>948</v>
      </c>
      <c r="W313" s="227">
        <v>0.2</v>
      </c>
      <c r="X313" s="223" t="s">
        <v>951</v>
      </c>
      <c r="Y313" s="224" t="s">
        <v>521</v>
      </c>
      <c r="Z313" s="216">
        <v>42635</v>
      </c>
      <c r="AA313" s="216">
        <v>42908</v>
      </c>
      <c r="AB313" s="215" t="s">
        <v>950</v>
      </c>
      <c r="AC313" s="218" t="s">
        <v>947</v>
      </c>
      <c r="AD313" s="67" t="s">
        <v>517</v>
      </c>
      <c r="AE313" s="67" t="s">
        <v>56</v>
      </c>
      <c r="AF313" s="218" t="s">
        <v>947</v>
      </c>
      <c r="AG313" s="218" t="s">
        <v>947</v>
      </c>
      <c r="AH313" s="928"/>
      <c r="AI313" s="925"/>
      <c r="AJ313" s="1077"/>
      <c r="AK313" s="39" t="s">
        <v>510</v>
      </c>
    </row>
    <row r="314" spans="1:89" ht="30" customHeight="1" x14ac:dyDescent="0.25">
      <c r="A314" s="231"/>
      <c r="B314" s="940"/>
      <c r="C314" s="1240"/>
      <c r="D314" s="1075"/>
      <c r="E314" s="1054"/>
      <c r="F314" s="1077"/>
      <c r="G314" s="1140"/>
      <c r="H314" s="924" t="s">
        <v>523</v>
      </c>
      <c r="I314" s="1047">
        <v>0</v>
      </c>
      <c r="J314" s="1247">
        <v>0.4</v>
      </c>
      <c r="K314" s="1265"/>
      <c r="L314" s="1268"/>
      <c r="M314" s="1140"/>
      <c r="N314" s="1250" t="s">
        <v>524</v>
      </c>
      <c r="O314" s="1047" t="s">
        <v>525</v>
      </c>
      <c r="P314" s="979" t="s">
        <v>526</v>
      </c>
      <c r="Q314" s="1253">
        <v>0</v>
      </c>
      <c r="R314" s="1256">
        <v>0.4</v>
      </c>
      <c r="S314" s="1259" t="s">
        <v>61</v>
      </c>
      <c r="T314" s="1277">
        <v>0.05</v>
      </c>
      <c r="U314" s="233" t="s">
        <v>527</v>
      </c>
      <c r="V314" s="224" t="s">
        <v>528</v>
      </c>
      <c r="W314" s="1288">
        <v>0.05</v>
      </c>
      <c r="X314" s="223" t="s">
        <v>529</v>
      </c>
      <c r="Y314" s="224" t="s">
        <v>526</v>
      </c>
      <c r="Z314" s="216">
        <v>42621</v>
      </c>
      <c r="AA314" s="216">
        <v>42736</v>
      </c>
      <c r="AB314" s="215" t="s">
        <v>956</v>
      </c>
      <c r="AC314" s="218" t="s">
        <v>957</v>
      </c>
      <c r="AD314" s="135" t="s">
        <v>531</v>
      </c>
      <c r="AE314" s="67" t="s">
        <v>532</v>
      </c>
      <c r="AF314" s="218">
        <v>135000000</v>
      </c>
      <c r="AG314" s="218">
        <v>3206200</v>
      </c>
      <c r="AH314" s="928"/>
      <c r="AI314" s="925"/>
      <c r="AJ314" s="979" t="s">
        <v>533</v>
      </c>
      <c r="AK314" s="39" t="s">
        <v>534</v>
      </c>
      <c r="BT314" s="8"/>
      <c r="BU314" s="8"/>
      <c r="BV314" s="8"/>
    </row>
    <row r="315" spans="1:89" ht="30" customHeight="1" x14ac:dyDescent="0.25">
      <c r="A315" s="231"/>
      <c r="B315" s="940"/>
      <c r="C315" s="1240"/>
      <c r="D315" s="1075"/>
      <c r="E315" s="1054"/>
      <c r="F315" s="1077"/>
      <c r="G315" s="1140"/>
      <c r="H315" s="925"/>
      <c r="I315" s="1048"/>
      <c r="J315" s="1248"/>
      <c r="K315" s="1265"/>
      <c r="L315" s="1268"/>
      <c r="M315" s="1140"/>
      <c r="N315" s="1251"/>
      <c r="O315" s="1048"/>
      <c r="P315" s="1077"/>
      <c r="Q315" s="1254"/>
      <c r="R315" s="1257"/>
      <c r="S315" s="1260"/>
      <c r="T315" s="1283"/>
      <c r="U315" s="233" t="s">
        <v>535</v>
      </c>
      <c r="V315" s="224" t="s">
        <v>536</v>
      </c>
      <c r="W315" s="1290"/>
      <c r="X315" s="223" t="s">
        <v>537</v>
      </c>
      <c r="Y315" s="236" t="s">
        <v>526</v>
      </c>
      <c r="Z315" s="216"/>
      <c r="AA315" s="217"/>
      <c r="AB315" s="215" t="s">
        <v>958</v>
      </c>
      <c r="AC315" s="218" t="s">
        <v>947</v>
      </c>
      <c r="AD315" s="135" t="s">
        <v>531</v>
      </c>
      <c r="AE315" s="67" t="s">
        <v>56</v>
      </c>
      <c r="AF315" s="218" t="s">
        <v>947</v>
      </c>
      <c r="AG315" s="218" t="s">
        <v>947</v>
      </c>
      <c r="AH315" s="928"/>
      <c r="AI315" s="925"/>
      <c r="AJ315" s="1077"/>
      <c r="AK315" s="39"/>
      <c r="BT315" s="8"/>
      <c r="BU315" s="8"/>
      <c r="BV315" s="8"/>
    </row>
    <row r="316" spans="1:89" ht="30" customHeight="1" x14ac:dyDescent="0.25">
      <c r="A316" s="231"/>
      <c r="B316" s="940"/>
      <c r="C316" s="1240"/>
      <c r="D316" s="1075"/>
      <c r="E316" s="1054"/>
      <c r="F316" s="1077"/>
      <c r="G316" s="1140"/>
      <c r="H316" s="925"/>
      <c r="I316" s="1048"/>
      <c r="J316" s="1248"/>
      <c r="K316" s="1265"/>
      <c r="L316" s="1268"/>
      <c r="M316" s="1140"/>
      <c r="N316" s="1251"/>
      <c r="O316" s="1048"/>
      <c r="P316" s="980"/>
      <c r="Q316" s="1255"/>
      <c r="R316" s="1258"/>
      <c r="S316" s="1261"/>
      <c r="T316" s="1278"/>
      <c r="U316" s="233" t="s">
        <v>538</v>
      </c>
      <c r="V316" s="224" t="s">
        <v>539</v>
      </c>
      <c r="W316" s="1289"/>
      <c r="X316" s="223" t="s">
        <v>540</v>
      </c>
      <c r="Y316" s="224" t="s">
        <v>526</v>
      </c>
      <c r="Z316" s="216">
        <v>42590</v>
      </c>
      <c r="AA316" s="216">
        <v>42712</v>
      </c>
      <c r="AB316" s="215" t="s">
        <v>959</v>
      </c>
      <c r="AC316" s="238">
        <v>150000000</v>
      </c>
      <c r="AD316" s="135" t="s">
        <v>531</v>
      </c>
      <c r="AE316" s="67" t="s">
        <v>541</v>
      </c>
      <c r="AF316" s="238">
        <v>150000000</v>
      </c>
      <c r="AG316" s="238">
        <v>150000000</v>
      </c>
      <c r="AH316" s="928"/>
      <c r="AI316" s="925"/>
      <c r="AJ316" s="1077"/>
      <c r="AK316" s="39"/>
      <c r="BT316" s="8"/>
      <c r="BU316" s="8"/>
      <c r="BV316" s="8"/>
    </row>
    <row r="317" spans="1:89" ht="48.75" customHeight="1" x14ac:dyDescent="0.25">
      <c r="A317" s="231"/>
      <c r="B317" s="940"/>
      <c r="C317" s="1240"/>
      <c r="D317" s="1075"/>
      <c r="E317" s="1054"/>
      <c r="F317" s="1077"/>
      <c r="G317" s="1140"/>
      <c r="H317" s="925"/>
      <c r="I317" s="1048"/>
      <c r="J317" s="1248"/>
      <c r="K317" s="1265"/>
      <c r="L317" s="1268"/>
      <c r="M317" s="1140"/>
      <c r="N317" s="1251"/>
      <c r="O317" s="1048"/>
      <c r="P317" s="134" t="s">
        <v>542</v>
      </c>
      <c r="Q317" s="239">
        <v>2</v>
      </c>
      <c r="R317" s="239">
        <v>10</v>
      </c>
      <c r="S317" s="95" t="s">
        <v>61</v>
      </c>
      <c r="T317" s="240">
        <v>2</v>
      </c>
      <c r="U317" s="233" t="s">
        <v>960</v>
      </c>
      <c r="V317" s="224" t="s">
        <v>961</v>
      </c>
      <c r="W317" s="217">
        <v>2</v>
      </c>
      <c r="X317" s="223" t="s">
        <v>962</v>
      </c>
      <c r="Y317" s="224" t="s">
        <v>542</v>
      </c>
      <c r="Z317" s="1358">
        <v>42373</v>
      </c>
      <c r="AA317" s="1358">
        <v>42734</v>
      </c>
      <c r="AB317" s="1361" t="s">
        <v>955</v>
      </c>
      <c r="AC317" s="1364">
        <v>225443600</v>
      </c>
      <c r="AD317" s="995" t="s">
        <v>531</v>
      </c>
      <c r="AE317" s="1367" t="s">
        <v>955</v>
      </c>
      <c r="AF317" s="1364">
        <v>225443600</v>
      </c>
      <c r="AG317" s="1364">
        <v>225443600</v>
      </c>
      <c r="AH317" s="928"/>
      <c r="AI317" s="925"/>
      <c r="AJ317" s="1077"/>
      <c r="AK317" s="39" t="s">
        <v>543</v>
      </c>
      <c r="BT317" s="8"/>
      <c r="BU317" s="8"/>
      <c r="BV317" s="8"/>
    </row>
    <row r="318" spans="1:89" ht="48.75" customHeight="1" x14ac:dyDescent="0.25">
      <c r="A318" s="231"/>
      <c r="B318" s="940"/>
      <c r="C318" s="1240"/>
      <c r="D318" s="1075"/>
      <c r="E318" s="1054"/>
      <c r="F318" s="1077"/>
      <c r="G318" s="1140"/>
      <c r="H318" s="925"/>
      <c r="I318" s="1048"/>
      <c r="J318" s="1248"/>
      <c r="K318" s="1265"/>
      <c r="L318" s="1268"/>
      <c r="M318" s="1140"/>
      <c r="N318" s="1251"/>
      <c r="O318" s="1048"/>
      <c r="P318" s="134" t="s">
        <v>544</v>
      </c>
      <c r="Q318" s="226">
        <v>0.98</v>
      </c>
      <c r="R318" s="226">
        <v>0.98</v>
      </c>
      <c r="S318" s="227" t="s">
        <v>50</v>
      </c>
      <c r="T318" s="227">
        <v>0.98</v>
      </c>
      <c r="U318" s="233" t="s">
        <v>960</v>
      </c>
      <c r="V318" s="224" t="s">
        <v>963</v>
      </c>
      <c r="W318" s="234">
        <v>0.98</v>
      </c>
      <c r="X318" s="223" t="s">
        <v>964</v>
      </c>
      <c r="Y318" s="224" t="s">
        <v>544</v>
      </c>
      <c r="Z318" s="1359"/>
      <c r="AA318" s="1359"/>
      <c r="AB318" s="1362"/>
      <c r="AC318" s="1365"/>
      <c r="AD318" s="1016"/>
      <c r="AE318" s="1368"/>
      <c r="AF318" s="1365"/>
      <c r="AG318" s="1365"/>
      <c r="AH318" s="928"/>
      <c r="AI318" s="925"/>
      <c r="AJ318" s="1077"/>
      <c r="AK318" s="39" t="s">
        <v>519</v>
      </c>
      <c r="BT318" s="8"/>
      <c r="BU318" s="8"/>
      <c r="BV318" s="8"/>
    </row>
    <row r="319" spans="1:89" ht="48.75" customHeight="1" x14ac:dyDescent="0.25">
      <c r="A319" s="231"/>
      <c r="B319" s="940"/>
      <c r="C319" s="1240"/>
      <c r="D319" s="1075"/>
      <c r="E319" s="1054"/>
      <c r="F319" s="1077"/>
      <c r="G319" s="1140"/>
      <c r="H319" s="925"/>
      <c r="I319" s="1048"/>
      <c r="J319" s="1248"/>
      <c r="K319" s="1265"/>
      <c r="L319" s="1268"/>
      <c r="M319" s="1140"/>
      <c r="N319" s="1251"/>
      <c r="O319" s="1048"/>
      <c r="P319" s="134" t="s">
        <v>545</v>
      </c>
      <c r="Q319" s="226">
        <v>0.95</v>
      </c>
      <c r="R319" s="226">
        <v>0.98</v>
      </c>
      <c r="S319" s="227" t="s">
        <v>50</v>
      </c>
      <c r="T319" s="241">
        <v>0.98</v>
      </c>
      <c r="U319" s="233" t="s">
        <v>960</v>
      </c>
      <c r="V319" s="224" t="s">
        <v>965</v>
      </c>
      <c r="W319" s="215"/>
      <c r="X319" s="223" t="s">
        <v>966</v>
      </c>
      <c r="Y319" s="224" t="s">
        <v>545</v>
      </c>
      <c r="Z319" s="1360"/>
      <c r="AA319" s="1360"/>
      <c r="AB319" s="1363"/>
      <c r="AC319" s="1366"/>
      <c r="AD319" s="996"/>
      <c r="AE319" s="1369"/>
      <c r="AF319" s="1366"/>
      <c r="AG319" s="1366"/>
      <c r="AH319" s="928"/>
      <c r="AI319" s="925"/>
      <c r="AJ319" s="1077"/>
      <c r="AK319" s="39" t="s">
        <v>519</v>
      </c>
      <c r="BT319" s="8"/>
      <c r="BU319" s="8"/>
      <c r="BV319" s="8"/>
    </row>
    <row r="320" spans="1:89" ht="22.5" customHeight="1" x14ac:dyDescent="0.25">
      <c r="A320" s="231"/>
      <c r="B320" s="940"/>
      <c r="C320" s="1240"/>
      <c r="D320" s="1075"/>
      <c r="E320" s="1054"/>
      <c r="F320" s="1077"/>
      <c r="G320" s="1140"/>
      <c r="H320" s="925"/>
      <c r="I320" s="1048"/>
      <c r="J320" s="1248"/>
      <c r="K320" s="1265"/>
      <c r="L320" s="1268"/>
      <c r="M320" s="1140"/>
      <c r="N320" s="1251"/>
      <c r="O320" s="1048"/>
      <c r="P320" s="979" t="s">
        <v>546</v>
      </c>
      <c r="Q320" s="1256">
        <v>0.98</v>
      </c>
      <c r="R320" s="1256">
        <v>0.98</v>
      </c>
      <c r="S320" s="1262" t="s">
        <v>50</v>
      </c>
      <c r="T320" s="241"/>
      <c r="U320" s="233" t="s">
        <v>527</v>
      </c>
      <c r="V320" s="224" t="s">
        <v>528</v>
      </c>
      <c r="W320" s="234">
        <v>0.98</v>
      </c>
      <c r="X320" s="223" t="s">
        <v>529</v>
      </c>
      <c r="Y320" s="223" t="s">
        <v>546</v>
      </c>
      <c r="Z320" s="216">
        <v>42621</v>
      </c>
      <c r="AA320" s="216">
        <v>42736</v>
      </c>
      <c r="AB320" s="215" t="s">
        <v>956</v>
      </c>
      <c r="AC320" s="218" t="s">
        <v>957</v>
      </c>
      <c r="AD320" s="135" t="s">
        <v>531</v>
      </c>
      <c r="AE320" s="67" t="s">
        <v>532</v>
      </c>
      <c r="AF320" s="218" t="s">
        <v>947</v>
      </c>
      <c r="AG320" s="218" t="s">
        <v>957</v>
      </c>
      <c r="AH320" s="928"/>
      <c r="AI320" s="925"/>
      <c r="AJ320" s="1077"/>
      <c r="AK320" s="927" t="s">
        <v>547</v>
      </c>
      <c r="BT320" s="8"/>
      <c r="BU320" s="8"/>
      <c r="BV320" s="8"/>
    </row>
    <row r="321" spans="1:74" ht="22.5" customHeight="1" x14ac:dyDescent="0.25">
      <c r="A321" s="231"/>
      <c r="B321" s="940"/>
      <c r="C321" s="1240"/>
      <c r="D321" s="1075"/>
      <c r="E321" s="1054"/>
      <c r="F321" s="1077"/>
      <c r="G321" s="1140"/>
      <c r="H321" s="925"/>
      <c r="I321" s="1048"/>
      <c r="J321" s="1248"/>
      <c r="K321" s="1265"/>
      <c r="L321" s="1268"/>
      <c r="M321" s="1140"/>
      <c r="N321" s="1251"/>
      <c r="O321" s="1048"/>
      <c r="P321" s="980"/>
      <c r="Q321" s="1258"/>
      <c r="R321" s="1258"/>
      <c r="S321" s="1263"/>
      <c r="T321" s="243">
        <v>0.98</v>
      </c>
      <c r="U321" s="233" t="s">
        <v>538</v>
      </c>
      <c r="V321" s="224" t="s">
        <v>539</v>
      </c>
      <c r="W321" s="234">
        <v>0.98</v>
      </c>
      <c r="X321" s="223" t="s">
        <v>540</v>
      </c>
      <c r="Y321" s="223" t="s">
        <v>546</v>
      </c>
      <c r="Z321" s="216">
        <v>42590</v>
      </c>
      <c r="AA321" s="216">
        <v>42712</v>
      </c>
      <c r="AB321" s="215" t="s">
        <v>959</v>
      </c>
      <c r="AC321" s="238">
        <v>150000000</v>
      </c>
      <c r="AD321" s="135" t="s">
        <v>531</v>
      </c>
      <c r="AE321" s="67" t="s">
        <v>541</v>
      </c>
      <c r="AF321" s="238">
        <v>150000000</v>
      </c>
      <c r="AG321" s="238" t="s">
        <v>947</v>
      </c>
      <c r="AH321" s="928"/>
      <c r="AI321" s="925"/>
      <c r="AJ321" s="1077"/>
      <c r="AK321" s="929"/>
      <c r="BT321" s="8"/>
      <c r="BU321" s="8"/>
      <c r="BV321" s="8"/>
    </row>
    <row r="322" spans="1:74" ht="48.75" customHeight="1" x14ac:dyDescent="0.25">
      <c r="A322" s="231"/>
      <c r="B322" s="940"/>
      <c r="C322" s="1240"/>
      <c r="D322" s="1075"/>
      <c r="E322" s="1054"/>
      <c r="F322" s="1077"/>
      <c r="G322" s="1140"/>
      <c r="H322" s="926"/>
      <c r="I322" s="1088"/>
      <c r="J322" s="1249"/>
      <c r="K322" s="1265"/>
      <c r="L322" s="1268"/>
      <c r="M322" s="1140"/>
      <c r="N322" s="1252"/>
      <c r="O322" s="1048"/>
      <c r="P322" s="134" t="s">
        <v>548</v>
      </c>
      <c r="Q322" s="226">
        <v>0.16</v>
      </c>
      <c r="R322" s="226">
        <v>1</v>
      </c>
      <c r="S322" s="227" t="s">
        <v>50</v>
      </c>
      <c r="T322" s="243">
        <v>1</v>
      </c>
      <c r="U322" s="233" t="s">
        <v>960</v>
      </c>
      <c r="V322" s="224" t="s">
        <v>967</v>
      </c>
      <c r="W322" s="243">
        <v>1</v>
      </c>
      <c r="X322" s="223" t="s">
        <v>968</v>
      </c>
      <c r="Y322" s="223" t="s">
        <v>548</v>
      </c>
      <c r="Z322" s="216">
        <v>42373</v>
      </c>
      <c r="AA322" s="216">
        <v>42734</v>
      </c>
      <c r="AB322" s="215" t="s">
        <v>955</v>
      </c>
      <c r="AC322" s="218" t="s">
        <v>957</v>
      </c>
      <c r="AD322" s="135" t="s">
        <v>531</v>
      </c>
      <c r="AE322" s="219" t="s">
        <v>955</v>
      </c>
      <c r="AF322" s="238" t="s">
        <v>947</v>
      </c>
      <c r="AG322" s="238" t="s">
        <v>947</v>
      </c>
      <c r="AH322" s="928"/>
      <c r="AI322" s="925"/>
      <c r="AJ322" s="980"/>
      <c r="AK322" s="39" t="s">
        <v>547</v>
      </c>
      <c r="BT322" s="8"/>
      <c r="BU322" s="8"/>
      <c r="BV322" s="8"/>
    </row>
    <row r="323" spans="1:74" ht="48.75" customHeight="1" x14ac:dyDescent="0.25">
      <c r="A323" s="231"/>
      <c r="B323" s="940"/>
      <c r="C323" s="1240"/>
      <c r="D323" s="1075"/>
      <c r="E323" s="1054"/>
      <c r="F323" s="1077"/>
      <c r="G323" s="1140"/>
      <c r="H323" s="1013" t="s">
        <v>549</v>
      </c>
      <c r="I323" s="1247">
        <v>0.21</v>
      </c>
      <c r="J323" s="1247">
        <v>0.25</v>
      </c>
      <c r="K323" s="1265"/>
      <c r="L323" s="1268"/>
      <c r="M323" s="1140"/>
      <c r="N323" s="1250" t="s">
        <v>550</v>
      </c>
      <c r="O323" s="1013" t="s">
        <v>551</v>
      </c>
      <c r="P323" s="185" t="s">
        <v>552</v>
      </c>
      <c r="Q323" s="249">
        <v>0.35</v>
      </c>
      <c r="R323" s="249">
        <v>0.8</v>
      </c>
      <c r="S323" s="250" t="s">
        <v>61</v>
      </c>
      <c r="T323" s="250">
        <v>0.15</v>
      </c>
      <c r="U323" s="224" t="s">
        <v>527</v>
      </c>
      <c r="V323" s="224" t="s">
        <v>528</v>
      </c>
      <c r="W323" s="234">
        <v>0.15</v>
      </c>
      <c r="X323" s="223" t="s">
        <v>529</v>
      </c>
      <c r="Y323" s="224" t="s">
        <v>552</v>
      </c>
      <c r="Z323" s="216"/>
      <c r="AA323" s="217"/>
      <c r="AB323" s="215" t="s">
        <v>956</v>
      </c>
      <c r="AC323" s="218">
        <v>7303200</v>
      </c>
      <c r="AD323" s="135" t="s">
        <v>531</v>
      </c>
      <c r="AE323" s="67" t="s">
        <v>532</v>
      </c>
      <c r="AF323" s="218">
        <v>135000000</v>
      </c>
      <c r="AG323" s="218">
        <v>7303200</v>
      </c>
      <c r="AH323" s="928"/>
      <c r="AI323" s="925"/>
      <c r="AJ323" s="979" t="s">
        <v>553</v>
      </c>
      <c r="AK323" s="39" t="s">
        <v>554</v>
      </c>
      <c r="BT323" s="8"/>
      <c r="BU323" s="8"/>
      <c r="BV323" s="8"/>
    </row>
    <row r="324" spans="1:74" ht="48.75" customHeight="1" x14ac:dyDescent="0.25">
      <c r="A324" s="231"/>
      <c r="B324" s="940"/>
      <c r="C324" s="1240"/>
      <c r="D324" s="1075"/>
      <c r="E324" s="1054"/>
      <c r="F324" s="1077"/>
      <c r="G324" s="1140"/>
      <c r="H324" s="1014"/>
      <c r="I324" s="1248"/>
      <c r="J324" s="1248"/>
      <c r="K324" s="1265"/>
      <c r="L324" s="1268"/>
      <c r="M324" s="1140"/>
      <c r="N324" s="1251"/>
      <c r="O324" s="1014"/>
      <c r="P324" s="986" t="s">
        <v>555</v>
      </c>
      <c r="Q324" s="1370">
        <v>0</v>
      </c>
      <c r="R324" s="1297">
        <v>1</v>
      </c>
      <c r="S324" s="1302" t="s">
        <v>61</v>
      </c>
      <c r="T324" s="1302">
        <v>0.7</v>
      </c>
      <c r="U324" s="224" t="s">
        <v>527</v>
      </c>
      <c r="V324" s="224" t="s">
        <v>528</v>
      </c>
      <c r="W324" s="1288">
        <v>0</v>
      </c>
      <c r="X324" s="223" t="s">
        <v>529</v>
      </c>
      <c r="Y324" s="224" t="s">
        <v>555</v>
      </c>
      <c r="Z324" s="216"/>
      <c r="AA324" s="217"/>
      <c r="AB324" s="215" t="s">
        <v>956</v>
      </c>
      <c r="AC324" s="218" t="s">
        <v>957</v>
      </c>
      <c r="AD324" s="135" t="s">
        <v>531</v>
      </c>
      <c r="AE324" s="67" t="s">
        <v>532</v>
      </c>
      <c r="AF324" s="218" t="s">
        <v>947</v>
      </c>
      <c r="AG324" s="218" t="s">
        <v>957</v>
      </c>
      <c r="AH324" s="928"/>
      <c r="AI324" s="925"/>
      <c r="AJ324" s="1077"/>
      <c r="AK324" s="39" t="s">
        <v>519</v>
      </c>
      <c r="BT324" s="8"/>
      <c r="BU324" s="8"/>
      <c r="BV324" s="8"/>
    </row>
    <row r="325" spans="1:74" ht="48.75" customHeight="1" x14ac:dyDescent="0.25">
      <c r="A325" s="231"/>
      <c r="B325" s="940"/>
      <c r="C325" s="1240"/>
      <c r="D325" s="1075"/>
      <c r="E325" s="1054"/>
      <c r="F325" s="1077"/>
      <c r="G325" s="1140"/>
      <c r="H325" s="1014"/>
      <c r="I325" s="1248"/>
      <c r="J325" s="1248"/>
      <c r="K325" s="1265"/>
      <c r="L325" s="1268"/>
      <c r="M325" s="1140"/>
      <c r="N325" s="1251"/>
      <c r="O325" s="1014"/>
      <c r="P325" s="1204"/>
      <c r="Q325" s="1371"/>
      <c r="R325" s="1298"/>
      <c r="S325" s="1304"/>
      <c r="T325" s="1304"/>
      <c r="U325" s="224" t="s">
        <v>969</v>
      </c>
      <c r="V325" s="224" t="s">
        <v>970</v>
      </c>
      <c r="W325" s="1289"/>
      <c r="X325" s="223" t="s">
        <v>971</v>
      </c>
      <c r="Y325" s="224" t="s">
        <v>555</v>
      </c>
      <c r="Z325" s="216">
        <v>42373</v>
      </c>
      <c r="AA325" s="216">
        <v>42734</v>
      </c>
      <c r="AB325" s="215" t="s">
        <v>955</v>
      </c>
      <c r="AC325" s="218">
        <v>49970800</v>
      </c>
      <c r="AD325" s="135" t="s">
        <v>531</v>
      </c>
      <c r="AE325" s="67" t="s">
        <v>972</v>
      </c>
      <c r="AF325" s="218">
        <v>49970800</v>
      </c>
      <c r="AG325" s="218">
        <v>49970800</v>
      </c>
      <c r="AH325" s="928"/>
      <c r="AI325" s="925"/>
      <c r="AJ325" s="1077"/>
      <c r="AK325" s="39"/>
      <c r="BT325" s="8"/>
      <c r="BU325" s="8"/>
      <c r="BV325" s="8"/>
    </row>
    <row r="326" spans="1:74" ht="48.75" customHeight="1" x14ac:dyDescent="0.25">
      <c r="A326" s="231"/>
      <c r="B326" s="940"/>
      <c r="C326" s="1240"/>
      <c r="D326" s="1075"/>
      <c r="E326" s="1054"/>
      <c r="F326" s="1077"/>
      <c r="G326" s="1140"/>
      <c r="H326" s="1014"/>
      <c r="I326" s="1248"/>
      <c r="J326" s="1248"/>
      <c r="K326" s="1265"/>
      <c r="L326" s="1268"/>
      <c r="M326" s="1140"/>
      <c r="N326" s="1251"/>
      <c r="O326" s="1014"/>
      <c r="P326" s="1079" t="s">
        <v>556</v>
      </c>
      <c r="Q326" s="1732">
        <v>0.05</v>
      </c>
      <c r="R326" s="1732">
        <v>0.03</v>
      </c>
      <c r="S326" s="1302" t="s">
        <v>557</v>
      </c>
      <c r="T326" s="1302">
        <v>0.05</v>
      </c>
      <c r="U326" s="224" t="s">
        <v>969</v>
      </c>
      <c r="V326" s="224" t="s">
        <v>970</v>
      </c>
      <c r="W326" s="1288">
        <v>0.05</v>
      </c>
      <c r="X326" s="223" t="s">
        <v>973</v>
      </c>
      <c r="Y326" s="224" t="s">
        <v>556</v>
      </c>
      <c r="Z326" s="216">
        <v>42373</v>
      </c>
      <c r="AA326" s="216">
        <v>42734</v>
      </c>
      <c r="AB326" s="215" t="s">
        <v>955</v>
      </c>
      <c r="AC326" s="218">
        <v>10206200</v>
      </c>
      <c r="AD326" s="135" t="s">
        <v>531</v>
      </c>
      <c r="AE326" s="67" t="s">
        <v>974</v>
      </c>
      <c r="AF326" s="218">
        <v>10206200</v>
      </c>
      <c r="AG326" s="218">
        <v>10206200</v>
      </c>
      <c r="AH326" s="928"/>
      <c r="AI326" s="925"/>
      <c r="AJ326" s="1077"/>
      <c r="AK326" s="39"/>
      <c r="BT326" s="8"/>
      <c r="BU326" s="8"/>
      <c r="BV326" s="8"/>
    </row>
    <row r="327" spans="1:74" ht="48.75" customHeight="1" x14ac:dyDescent="0.25">
      <c r="A327" s="231"/>
      <c r="B327" s="940"/>
      <c r="C327" s="1240"/>
      <c r="D327" s="1075"/>
      <c r="E327" s="1054"/>
      <c r="F327" s="980"/>
      <c r="G327" s="950"/>
      <c r="H327" s="1097"/>
      <c r="I327" s="1249"/>
      <c r="J327" s="1249"/>
      <c r="K327" s="1266"/>
      <c r="L327" s="1269"/>
      <c r="M327" s="950"/>
      <c r="N327" s="1252"/>
      <c r="O327" s="1097"/>
      <c r="P327" s="1081"/>
      <c r="Q327" s="1733"/>
      <c r="R327" s="1733"/>
      <c r="S327" s="1304"/>
      <c r="T327" s="1304"/>
      <c r="U327" s="224" t="s">
        <v>527</v>
      </c>
      <c r="V327" s="224" t="s">
        <v>528</v>
      </c>
      <c r="W327" s="1289"/>
      <c r="X327" s="223" t="s">
        <v>529</v>
      </c>
      <c r="Y327" s="224" t="s">
        <v>556</v>
      </c>
      <c r="Z327" s="216"/>
      <c r="AA327" s="217"/>
      <c r="AB327" s="215" t="s">
        <v>956</v>
      </c>
      <c r="AC327" s="218" t="s">
        <v>957</v>
      </c>
      <c r="AD327" s="135" t="s">
        <v>531</v>
      </c>
      <c r="AE327" s="67" t="s">
        <v>532</v>
      </c>
      <c r="AF327" s="218" t="s">
        <v>947</v>
      </c>
      <c r="AG327" s="218" t="s">
        <v>957</v>
      </c>
      <c r="AH327" s="929"/>
      <c r="AI327" s="926"/>
      <c r="AJ327" s="980"/>
      <c r="AK327" s="39" t="s">
        <v>519</v>
      </c>
      <c r="BT327" s="8"/>
      <c r="BU327" s="8"/>
      <c r="BV327" s="8"/>
    </row>
    <row r="328" spans="1:74" ht="15" x14ac:dyDescent="0.2">
      <c r="A328" s="231"/>
      <c r="B328" s="940"/>
      <c r="C328" s="1240"/>
      <c r="D328" s="1075"/>
      <c r="E328" s="1054"/>
      <c r="F328" s="252"/>
      <c r="G328" s="253"/>
      <c r="H328" s="254"/>
      <c r="I328" s="255"/>
      <c r="J328" s="255"/>
      <c r="K328" s="254"/>
      <c r="L328" s="256"/>
      <c r="M328" s="257"/>
      <c r="N328" s="258"/>
      <c r="O328" s="254"/>
      <c r="P328" s="254"/>
      <c r="Q328" s="255"/>
      <c r="R328" s="255"/>
      <c r="S328" s="255"/>
      <c r="T328" s="255"/>
      <c r="U328" s="259"/>
      <c r="V328" s="255"/>
      <c r="W328" s="255"/>
      <c r="X328" s="255"/>
      <c r="Y328" s="255"/>
      <c r="Z328" s="255"/>
      <c r="AA328" s="255"/>
      <c r="AB328" s="402"/>
      <c r="AC328" s="255"/>
      <c r="AD328" s="57"/>
      <c r="AE328" s="255"/>
      <c r="AF328" s="255"/>
      <c r="AG328" s="255"/>
      <c r="AH328" s="255"/>
      <c r="AI328" s="261"/>
      <c r="AJ328" s="255"/>
      <c r="AK328" s="255"/>
      <c r="BT328" s="8"/>
      <c r="BU328" s="8"/>
      <c r="BV328" s="8"/>
    </row>
    <row r="329" spans="1:74" ht="87" customHeight="1" x14ac:dyDescent="0.25">
      <c r="A329" s="231"/>
      <c r="B329" s="940"/>
      <c r="C329" s="1240"/>
      <c r="D329" s="1075"/>
      <c r="E329" s="1054"/>
      <c r="F329" s="979" t="s">
        <v>96</v>
      </c>
      <c r="G329" s="949" t="s">
        <v>558</v>
      </c>
      <c r="H329" s="134" t="s">
        <v>559</v>
      </c>
      <c r="I329" s="262">
        <v>0.28499999999999998</v>
      </c>
      <c r="J329" s="157" t="s">
        <v>560</v>
      </c>
      <c r="K329" s="1270" t="s">
        <v>561</v>
      </c>
      <c r="L329" s="1272">
        <v>0.04</v>
      </c>
      <c r="M329" s="912" t="s">
        <v>562</v>
      </c>
      <c r="N329" s="1250" t="s">
        <v>563</v>
      </c>
      <c r="O329" s="1013" t="s">
        <v>564</v>
      </c>
      <c r="P329" s="134" t="s">
        <v>559</v>
      </c>
      <c r="Q329" s="157">
        <v>0</v>
      </c>
      <c r="R329" s="226">
        <v>1</v>
      </c>
      <c r="S329" s="250" t="s">
        <v>61</v>
      </c>
      <c r="T329" s="227">
        <v>0.25</v>
      </c>
      <c r="U329" s="224" t="s">
        <v>565</v>
      </c>
      <c r="V329" s="224" t="s">
        <v>566</v>
      </c>
      <c r="W329" s="234">
        <v>0.25</v>
      </c>
      <c r="X329" s="223" t="s">
        <v>567</v>
      </c>
      <c r="Y329" s="224" t="s">
        <v>559</v>
      </c>
      <c r="Z329" s="216">
        <v>42656</v>
      </c>
      <c r="AA329" s="216">
        <v>42898</v>
      </c>
      <c r="AB329" s="215"/>
      <c r="AC329" s="218">
        <v>76948800</v>
      </c>
      <c r="AD329" s="225" t="s">
        <v>569</v>
      </c>
      <c r="AE329" s="47" t="s">
        <v>56</v>
      </c>
      <c r="AF329" s="218">
        <v>200000000</v>
      </c>
      <c r="AG329" s="218">
        <v>200000000</v>
      </c>
      <c r="AH329" s="988" t="s">
        <v>507</v>
      </c>
      <c r="AI329" s="988" t="s">
        <v>508</v>
      </c>
      <c r="AJ329" s="979" t="s">
        <v>570</v>
      </c>
      <c r="AK329" s="39" t="s">
        <v>519</v>
      </c>
      <c r="BT329" s="8"/>
      <c r="BU329" s="8"/>
      <c r="BV329" s="8"/>
    </row>
    <row r="330" spans="1:74" ht="98.25" customHeight="1" x14ac:dyDescent="0.25">
      <c r="A330" s="231"/>
      <c r="B330" s="940"/>
      <c r="C330" s="1240"/>
      <c r="D330" s="1075"/>
      <c r="E330" s="1054"/>
      <c r="F330" s="1077"/>
      <c r="G330" s="1140"/>
      <c r="H330" s="134" t="s">
        <v>571</v>
      </c>
      <c r="I330" s="157">
        <v>0</v>
      </c>
      <c r="J330" s="157" t="s">
        <v>572</v>
      </c>
      <c r="K330" s="1271"/>
      <c r="L330" s="1273"/>
      <c r="M330" s="912"/>
      <c r="N330" s="1251"/>
      <c r="O330" s="1014"/>
      <c r="P330" s="134" t="s">
        <v>573</v>
      </c>
      <c r="Q330" s="157">
        <v>0</v>
      </c>
      <c r="R330" s="157">
        <v>600</v>
      </c>
      <c r="S330" s="250" t="s">
        <v>61</v>
      </c>
      <c r="T330" s="95">
        <v>150</v>
      </c>
      <c r="U330" s="224" t="s">
        <v>975</v>
      </c>
      <c r="V330" s="224" t="s">
        <v>976</v>
      </c>
      <c r="W330" s="273">
        <v>150</v>
      </c>
      <c r="X330" s="223" t="s">
        <v>977</v>
      </c>
      <c r="Y330" s="224" t="s">
        <v>573</v>
      </c>
      <c r="Z330" s="216">
        <v>42489</v>
      </c>
      <c r="AA330" s="216">
        <v>42734</v>
      </c>
      <c r="AB330" s="215" t="s">
        <v>978</v>
      </c>
      <c r="AC330" s="218">
        <v>85896622</v>
      </c>
      <c r="AD330" s="225" t="s">
        <v>569</v>
      </c>
      <c r="AE330" s="47" t="s">
        <v>978</v>
      </c>
      <c r="AF330" s="47" t="s">
        <v>978</v>
      </c>
      <c r="AG330" s="218">
        <v>85896622</v>
      </c>
      <c r="AH330" s="988"/>
      <c r="AI330" s="988"/>
      <c r="AJ330" s="1077"/>
      <c r="AK330" s="39" t="s">
        <v>574</v>
      </c>
      <c r="BT330" s="8"/>
      <c r="BU330" s="8"/>
      <c r="BV330" s="8"/>
    </row>
    <row r="331" spans="1:74" ht="98.25" customHeight="1" x14ac:dyDescent="0.25">
      <c r="A331" s="231"/>
      <c r="B331" s="940"/>
      <c r="C331" s="1240"/>
      <c r="D331" s="1075"/>
      <c r="E331" s="1054"/>
      <c r="F331" s="1077"/>
      <c r="G331" s="1140"/>
      <c r="H331" s="276" t="s">
        <v>575</v>
      </c>
      <c r="I331" s="277">
        <v>0</v>
      </c>
      <c r="J331" s="277" t="s">
        <v>576</v>
      </c>
      <c r="K331" s="1271"/>
      <c r="L331" s="1273"/>
      <c r="M331" s="912"/>
      <c r="N331" s="1251"/>
      <c r="O331" s="1014"/>
      <c r="P331" s="134" t="s">
        <v>577</v>
      </c>
      <c r="Q331" s="157">
        <v>160</v>
      </c>
      <c r="R331" s="157">
        <v>800</v>
      </c>
      <c r="S331" s="250" t="s">
        <v>61</v>
      </c>
      <c r="T331" s="95">
        <v>120</v>
      </c>
      <c r="U331" s="233" t="s">
        <v>979</v>
      </c>
      <c r="V331" s="224" t="s">
        <v>651</v>
      </c>
      <c r="W331" s="273">
        <v>120</v>
      </c>
      <c r="X331" s="223" t="s">
        <v>980</v>
      </c>
      <c r="Y331" s="224" t="s">
        <v>577</v>
      </c>
      <c r="Z331" s="216"/>
      <c r="AA331" s="216"/>
      <c r="AB331" s="215" t="s">
        <v>981</v>
      </c>
      <c r="AC331" s="218">
        <v>1209600000</v>
      </c>
      <c r="AD331" s="225" t="s">
        <v>569</v>
      </c>
      <c r="AE331" s="47"/>
      <c r="AF331" s="47"/>
      <c r="AG331" s="218">
        <v>1209600000</v>
      </c>
      <c r="AH331" s="988"/>
      <c r="AI331" s="988"/>
      <c r="AJ331" s="1077"/>
      <c r="AK331" s="39" t="s">
        <v>578</v>
      </c>
      <c r="BT331" s="8"/>
      <c r="BU331" s="8"/>
      <c r="BV331" s="8"/>
    </row>
    <row r="332" spans="1:74" ht="98.25" customHeight="1" x14ac:dyDescent="0.25">
      <c r="A332" s="231"/>
      <c r="B332" s="940"/>
      <c r="C332" s="1240"/>
      <c r="D332" s="1075"/>
      <c r="E332" s="1054"/>
      <c r="F332" s="1077"/>
      <c r="G332" s="1140"/>
      <c r="H332" s="134"/>
      <c r="I332" s="157"/>
      <c r="J332" s="157"/>
      <c r="K332" s="1271"/>
      <c r="L332" s="1273"/>
      <c r="M332" s="912"/>
      <c r="N332" s="1251"/>
      <c r="O332" s="1014"/>
      <c r="P332" s="134" t="s">
        <v>585</v>
      </c>
      <c r="Q332" s="158">
        <v>2643</v>
      </c>
      <c r="R332" s="158">
        <v>8000</v>
      </c>
      <c r="S332" s="250" t="s">
        <v>61</v>
      </c>
      <c r="T332" s="159">
        <v>1000</v>
      </c>
      <c r="U332" s="221" t="s">
        <v>586</v>
      </c>
      <c r="V332" s="267" t="s">
        <v>587</v>
      </c>
      <c r="W332" s="273">
        <v>1000</v>
      </c>
      <c r="X332" s="221" t="s">
        <v>589</v>
      </c>
      <c r="Y332" s="221" t="s">
        <v>585</v>
      </c>
      <c r="Z332" s="295">
        <v>42697</v>
      </c>
      <c r="AA332" s="295">
        <v>42735</v>
      </c>
      <c r="AB332" s="215"/>
      <c r="AC332" s="47">
        <v>200000000</v>
      </c>
      <c r="AD332" s="221" t="s">
        <v>569</v>
      </c>
      <c r="AE332" s="47" t="s">
        <v>56</v>
      </c>
      <c r="AF332" s="47">
        <v>200000000</v>
      </c>
      <c r="AG332" s="47">
        <v>200000000</v>
      </c>
      <c r="AH332" s="988"/>
      <c r="AI332" s="988"/>
      <c r="AJ332" s="1077"/>
      <c r="AK332" s="39" t="s">
        <v>590</v>
      </c>
      <c r="BT332" s="8"/>
      <c r="BU332" s="8"/>
      <c r="BV332" s="8"/>
    </row>
    <row r="333" spans="1:74" ht="98.25" customHeight="1" x14ac:dyDescent="0.25">
      <c r="A333" s="231"/>
      <c r="B333" s="940"/>
      <c r="C333" s="1240"/>
      <c r="D333" s="1075"/>
      <c r="E333" s="1054"/>
      <c r="F333" s="1077"/>
      <c r="G333" s="1140"/>
      <c r="H333" s="276" t="s">
        <v>592</v>
      </c>
      <c r="I333" s="277">
        <v>0</v>
      </c>
      <c r="J333" s="277" t="s">
        <v>593</v>
      </c>
      <c r="K333" s="1271"/>
      <c r="L333" s="1273"/>
      <c r="M333" s="912"/>
      <c r="N333" s="1251"/>
      <c r="O333" s="1014"/>
      <c r="P333" s="276" t="s">
        <v>594</v>
      </c>
      <c r="Q333" s="277">
        <v>0</v>
      </c>
      <c r="R333" s="277">
        <v>150</v>
      </c>
      <c r="S333" s="278" t="s">
        <v>61</v>
      </c>
      <c r="T333" s="278">
        <v>25</v>
      </c>
      <c r="U333" s="221" t="s">
        <v>982</v>
      </c>
      <c r="V333" s="267" t="s">
        <v>983</v>
      </c>
      <c r="W333" s="278">
        <v>25</v>
      </c>
      <c r="X333" s="267" t="s">
        <v>984</v>
      </c>
      <c r="Y333" s="221" t="s">
        <v>594</v>
      </c>
      <c r="Z333" s="216"/>
      <c r="AA333" s="217"/>
      <c r="AB333" s="215" t="s">
        <v>947</v>
      </c>
      <c r="AC333" s="215" t="s">
        <v>947</v>
      </c>
      <c r="AD333" s="221" t="s">
        <v>569</v>
      </c>
      <c r="AE333" s="219" t="s">
        <v>947</v>
      </c>
      <c r="AF333" s="219" t="s">
        <v>947</v>
      </c>
      <c r="AG333" s="219" t="s">
        <v>947</v>
      </c>
      <c r="AH333" s="988"/>
      <c r="AI333" s="988"/>
      <c r="AJ333" s="1077"/>
      <c r="AK333" s="49" t="s">
        <v>519</v>
      </c>
      <c r="BT333" s="8"/>
      <c r="BU333" s="8"/>
      <c r="BV333" s="8"/>
    </row>
    <row r="334" spans="1:74" ht="98.25" customHeight="1" x14ac:dyDescent="0.25">
      <c r="A334" s="231"/>
      <c r="B334" s="940"/>
      <c r="C334" s="1240"/>
      <c r="D334" s="1075"/>
      <c r="E334" s="1054"/>
      <c r="F334" s="979" t="s">
        <v>114</v>
      </c>
      <c r="G334" s="979" t="s">
        <v>595</v>
      </c>
      <c r="H334" s="38" t="s">
        <v>596</v>
      </c>
      <c r="I334" s="37" t="s">
        <v>597</v>
      </c>
      <c r="J334" s="37" t="s">
        <v>598</v>
      </c>
      <c r="K334" s="1271"/>
      <c r="L334" s="1273"/>
      <c r="M334" s="912"/>
      <c r="N334" s="1353" t="s">
        <v>599</v>
      </c>
      <c r="O334" s="912" t="s">
        <v>600</v>
      </c>
      <c r="P334" s="134" t="s">
        <v>601</v>
      </c>
      <c r="Q334" s="251">
        <v>4</v>
      </c>
      <c r="R334" s="251">
        <v>8</v>
      </c>
      <c r="S334" s="250" t="s">
        <v>61</v>
      </c>
      <c r="T334" s="268">
        <v>2</v>
      </c>
      <c r="U334" s="403" t="s">
        <v>985</v>
      </c>
      <c r="V334" s="403" t="s">
        <v>986</v>
      </c>
      <c r="W334" s="225" t="s">
        <v>842</v>
      </c>
      <c r="X334" s="404" t="s">
        <v>987</v>
      </c>
      <c r="Y334" s="405" t="s">
        <v>604</v>
      </c>
      <c r="Z334" s="216">
        <v>42373</v>
      </c>
      <c r="AA334" s="216">
        <v>42734</v>
      </c>
      <c r="AB334" s="215" t="s">
        <v>988</v>
      </c>
      <c r="AC334" s="225" t="s">
        <v>989</v>
      </c>
      <c r="AD334" s="225" t="s">
        <v>990</v>
      </c>
      <c r="AE334" s="219" t="s">
        <v>955</v>
      </c>
      <c r="AF334" s="219" t="s">
        <v>991</v>
      </c>
      <c r="AG334" s="225" t="s">
        <v>989</v>
      </c>
      <c r="AH334" s="988"/>
      <c r="AI334" s="988"/>
      <c r="AJ334" s="1350" t="s">
        <v>602</v>
      </c>
      <c r="AK334" s="39" t="s">
        <v>519</v>
      </c>
      <c r="BT334" s="8"/>
      <c r="BU334" s="8"/>
      <c r="BV334" s="8"/>
    </row>
    <row r="335" spans="1:74" ht="98.25" customHeight="1" x14ac:dyDescent="0.25">
      <c r="A335" s="231"/>
      <c r="B335" s="940"/>
      <c r="C335" s="1240"/>
      <c r="D335" s="1075"/>
      <c r="E335" s="1054"/>
      <c r="F335" s="1077"/>
      <c r="G335" s="1077"/>
      <c r="H335" s="134" t="s">
        <v>603</v>
      </c>
      <c r="I335" s="262">
        <v>6.1199999999999997E-2</v>
      </c>
      <c r="J335" s="262">
        <v>6.1199999999999997E-2</v>
      </c>
      <c r="K335" s="1271"/>
      <c r="L335" s="1273"/>
      <c r="M335" s="912"/>
      <c r="N335" s="1353"/>
      <c r="O335" s="912"/>
      <c r="P335" s="979" t="s">
        <v>604</v>
      </c>
      <c r="Q335" s="979">
        <v>40</v>
      </c>
      <c r="R335" s="979">
        <v>40</v>
      </c>
      <c r="S335" s="1302" t="s">
        <v>61</v>
      </c>
      <c r="T335" s="899">
        <v>10</v>
      </c>
      <c r="U335" s="403" t="s">
        <v>985</v>
      </c>
      <c r="V335" s="403" t="s">
        <v>986</v>
      </c>
      <c r="W335" s="225" t="s">
        <v>992</v>
      </c>
      <c r="X335" s="404" t="s">
        <v>993</v>
      </c>
      <c r="Y335" s="405" t="s">
        <v>604</v>
      </c>
      <c r="Z335" s="216">
        <v>42373</v>
      </c>
      <c r="AA335" s="216">
        <v>42734</v>
      </c>
      <c r="AB335" s="215" t="s">
        <v>988</v>
      </c>
      <c r="AC335" s="406">
        <v>53299200</v>
      </c>
      <c r="AD335" s="225" t="s">
        <v>990</v>
      </c>
      <c r="AE335" s="219" t="s">
        <v>955</v>
      </c>
      <c r="AF335" s="219" t="s">
        <v>991</v>
      </c>
      <c r="AG335" s="406">
        <v>53299200</v>
      </c>
      <c r="AH335" s="988"/>
      <c r="AI335" s="988"/>
      <c r="AJ335" s="1351"/>
      <c r="AK335" s="39" t="s">
        <v>519</v>
      </c>
      <c r="BT335" s="8"/>
      <c r="BU335" s="8"/>
      <c r="BV335" s="8"/>
    </row>
    <row r="336" spans="1:74" ht="98.25" customHeight="1" x14ac:dyDescent="0.25">
      <c r="A336" s="231"/>
      <c r="B336" s="940"/>
      <c r="C336" s="1240"/>
      <c r="D336" s="1075"/>
      <c r="E336" s="1054"/>
      <c r="F336" s="1077"/>
      <c r="G336" s="1077"/>
      <c r="H336" s="134"/>
      <c r="I336" s="262"/>
      <c r="J336" s="262"/>
      <c r="K336" s="1271"/>
      <c r="L336" s="1273"/>
      <c r="M336" s="912"/>
      <c r="N336" s="1353"/>
      <c r="O336" s="912"/>
      <c r="P336" s="980"/>
      <c r="Q336" s="980"/>
      <c r="R336" s="980"/>
      <c r="S336" s="1304"/>
      <c r="T336" s="901"/>
      <c r="U336" s="407" t="s">
        <v>994</v>
      </c>
      <c r="V336" s="407" t="s">
        <v>995</v>
      </c>
      <c r="W336" s="225" t="s">
        <v>996</v>
      </c>
      <c r="X336" s="404" t="s">
        <v>997</v>
      </c>
      <c r="Y336" s="405" t="s">
        <v>604</v>
      </c>
      <c r="Z336" s="216"/>
      <c r="AA336" s="72"/>
      <c r="AB336" s="215" t="s">
        <v>998</v>
      </c>
      <c r="AC336" s="406" t="s">
        <v>978</v>
      </c>
      <c r="AD336" s="135" t="s">
        <v>569</v>
      </c>
      <c r="AE336" s="67" t="s">
        <v>610</v>
      </c>
      <c r="AF336" s="219"/>
      <c r="AG336" s="406">
        <v>50000000</v>
      </c>
      <c r="AH336" s="988"/>
      <c r="AI336" s="988"/>
      <c r="AJ336" s="1351"/>
      <c r="AK336" s="39"/>
      <c r="BT336" s="8"/>
      <c r="BU336" s="8"/>
      <c r="BV336" s="8"/>
    </row>
    <row r="337" spans="1:74" ht="98.25" customHeight="1" x14ac:dyDescent="0.25">
      <c r="A337" s="231"/>
      <c r="B337" s="940"/>
      <c r="C337" s="1240"/>
      <c r="D337" s="1075"/>
      <c r="E337" s="1054"/>
      <c r="F337" s="1077"/>
      <c r="G337" s="1077"/>
      <c r="H337" s="134"/>
      <c r="I337" s="262"/>
      <c r="J337" s="262"/>
      <c r="K337" s="1271"/>
      <c r="L337" s="1273"/>
      <c r="M337" s="912"/>
      <c r="N337" s="1353"/>
      <c r="O337" s="912"/>
      <c r="P337" s="1354" t="s">
        <v>605</v>
      </c>
      <c r="Q337" s="1028">
        <v>10000</v>
      </c>
      <c r="R337" s="1028">
        <v>15000</v>
      </c>
      <c r="S337" s="1302" t="s">
        <v>61</v>
      </c>
      <c r="T337" s="1018">
        <v>3750</v>
      </c>
      <c r="U337" s="407" t="s">
        <v>999</v>
      </c>
      <c r="V337" s="407" t="s">
        <v>1000</v>
      </c>
      <c r="W337" s="72">
        <v>4248</v>
      </c>
      <c r="X337" s="224" t="s">
        <v>1001</v>
      </c>
      <c r="Y337" s="404" t="s">
        <v>605</v>
      </c>
      <c r="Z337" s="216"/>
      <c r="AA337" s="217"/>
      <c r="AB337" s="217"/>
      <c r="AC337" s="270">
        <v>3650000000</v>
      </c>
      <c r="AD337" s="135" t="s">
        <v>569</v>
      </c>
      <c r="AE337" s="67" t="s">
        <v>610</v>
      </c>
      <c r="AF337" s="270">
        <v>500000000</v>
      </c>
      <c r="AG337" s="270" t="s">
        <v>1002</v>
      </c>
      <c r="AH337" s="988"/>
      <c r="AI337" s="988"/>
      <c r="AJ337" s="1351"/>
      <c r="AK337" s="39"/>
      <c r="BT337" s="8"/>
      <c r="BU337" s="8"/>
      <c r="BV337" s="8"/>
    </row>
    <row r="338" spans="1:74" ht="83.25" customHeight="1" x14ac:dyDescent="0.25">
      <c r="A338" s="231"/>
      <c r="B338" s="940"/>
      <c r="C338" s="1240"/>
      <c r="D338" s="1075"/>
      <c r="E338" s="1054"/>
      <c r="F338" s="1077"/>
      <c r="G338" s="1077"/>
      <c r="H338" s="134"/>
      <c r="I338" s="262"/>
      <c r="J338" s="262"/>
      <c r="K338" s="1271"/>
      <c r="L338" s="1273"/>
      <c r="M338" s="912"/>
      <c r="N338" s="1353"/>
      <c r="O338" s="912"/>
      <c r="P338" s="1355"/>
      <c r="Q338" s="1078"/>
      <c r="R338" s="1078"/>
      <c r="S338" s="1303"/>
      <c r="T338" s="1193"/>
      <c r="U338" s="407" t="s">
        <v>611</v>
      </c>
      <c r="V338" s="407" t="s">
        <v>612</v>
      </c>
      <c r="W338" s="72">
        <v>225</v>
      </c>
      <c r="X338" s="408" t="s">
        <v>613</v>
      </c>
      <c r="Y338" s="409" t="s">
        <v>605</v>
      </c>
      <c r="Z338" s="410"/>
      <c r="AA338" s="411"/>
      <c r="AB338" s="412" t="s">
        <v>1003</v>
      </c>
      <c r="AC338" s="270">
        <v>100000000</v>
      </c>
      <c r="AD338" s="95" t="s">
        <v>569</v>
      </c>
      <c r="AE338" s="67" t="s">
        <v>610</v>
      </c>
      <c r="AF338" s="270">
        <v>100000000</v>
      </c>
      <c r="AG338" s="270">
        <v>100000000</v>
      </c>
      <c r="AH338" s="988"/>
      <c r="AI338" s="988"/>
      <c r="AJ338" s="1351"/>
      <c r="AK338" s="39"/>
      <c r="BT338" s="8"/>
      <c r="BU338" s="8"/>
      <c r="BV338" s="8"/>
    </row>
    <row r="339" spans="1:74" ht="98.25" customHeight="1" x14ac:dyDescent="0.25">
      <c r="A339" s="231"/>
      <c r="B339" s="940"/>
      <c r="C339" s="1240"/>
      <c r="D339" s="1075"/>
      <c r="E339" s="1054"/>
      <c r="F339" s="1077"/>
      <c r="G339" s="1077"/>
      <c r="H339" s="134"/>
      <c r="I339" s="262"/>
      <c r="J339" s="262"/>
      <c r="K339" s="1271"/>
      <c r="L339" s="1273"/>
      <c r="M339" s="912"/>
      <c r="N339" s="1353"/>
      <c r="O339" s="912"/>
      <c r="P339" s="1355"/>
      <c r="Q339" s="1078"/>
      <c r="R339" s="1078"/>
      <c r="S339" s="1303"/>
      <c r="T339" s="1019"/>
      <c r="U339" s="407" t="s">
        <v>994</v>
      </c>
      <c r="V339" s="408" t="s">
        <v>1004</v>
      </c>
      <c r="W339" s="72">
        <v>1000</v>
      </c>
      <c r="X339" s="409" t="s">
        <v>1005</v>
      </c>
      <c r="Y339" s="409" t="s">
        <v>605</v>
      </c>
      <c r="Z339" s="410"/>
      <c r="AA339" s="411"/>
      <c r="AB339" s="215" t="s">
        <v>998</v>
      </c>
      <c r="AC339" s="218">
        <v>800000000</v>
      </c>
      <c r="AD339" s="95" t="s">
        <v>569</v>
      </c>
      <c r="AE339" s="67" t="s">
        <v>56</v>
      </c>
      <c r="AF339" s="218">
        <v>800000000</v>
      </c>
      <c r="AG339" s="218">
        <v>711894762</v>
      </c>
      <c r="AH339" s="988"/>
      <c r="AI339" s="988"/>
      <c r="AJ339" s="1351"/>
      <c r="AK339" s="39"/>
      <c r="BT339" s="8"/>
      <c r="BU339" s="8"/>
      <c r="BV339" s="8"/>
    </row>
    <row r="340" spans="1:74" ht="98.25" customHeight="1" x14ac:dyDescent="0.25">
      <c r="A340" s="231"/>
      <c r="B340" s="940"/>
      <c r="C340" s="1240"/>
      <c r="D340" s="1075"/>
      <c r="E340" s="1054"/>
      <c r="F340" s="1077"/>
      <c r="G340" s="1077"/>
      <c r="H340" s="134"/>
      <c r="I340" s="157"/>
      <c r="J340" s="157"/>
      <c r="K340" s="1271"/>
      <c r="L340" s="1273"/>
      <c r="M340" s="912"/>
      <c r="N340" s="1353"/>
      <c r="O340" s="912"/>
      <c r="P340" s="979" t="s">
        <v>624</v>
      </c>
      <c r="Q340" s="979">
        <v>0</v>
      </c>
      <c r="R340" s="979">
        <v>7</v>
      </c>
      <c r="S340" s="899" t="s">
        <v>61</v>
      </c>
      <c r="T340" s="899">
        <v>1</v>
      </c>
      <c r="U340" s="407" t="s">
        <v>999</v>
      </c>
      <c r="V340" s="413" t="s">
        <v>1000</v>
      </c>
      <c r="W340" s="225" t="s">
        <v>1006</v>
      </c>
      <c r="X340" s="224" t="s">
        <v>1007</v>
      </c>
      <c r="Y340" s="404" t="s">
        <v>605</v>
      </c>
      <c r="Z340" s="216"/>
      <c r="AA340" s="217"/>
      <c r="AB340" s="412"/>
      <c r="AC340" s="270"/>
      <c r="AD340" s="135" t="s">
        <v>569</v>
      </c>
      <c r="AE340" s="67" t="s">
        <v>610</v>
      </c>
      <c r="AF340" s="270">
        <v>500000000</v>
      </c>
      <c r="AG340" s="217" t="s">
        <v>991</v>
      </c>
      <c r="AH340" s="988"/>
      <c r="AI340" s="988"/>
      <c r="AJ340" s="1351"/>
      <c r="AK340" s="49" t="s">
        <v>590</v>
      </c>
      <c r="BT340" s="8"/>
      <c r="BU340" s="8"/>
      <c r="BV340" s="8"/>
    </row>
    <row r="341" spans="1:74" ht="98.25" customHeight="1" x14ac:dyDescent="0.25">
      <c r="A341" s="231"/>
      <c r="B341" s="940"/>
      <c r="C341" s="1240"/>
      <c r="D341" s="1075"/>
      <c r="E341" s="1054"/>
      <c r="F341" s="1077"/>
      <c r="G341" s="1077"/>
      <c r="H341" s="134"/>
      <c r="I341" s="157"/>
      <c r="J341" s="157"/>
      <c r="K341" s="1271"/>
      <c r="L341" s="1273"/>
      <c r="M341" s="912"/>
      <c r="N341" s="1353"/>
      <c r="O341" s="912"/>
      <c r="P341" s="1077"/>
      <c r="Q341" s="1077"/>
      <c r="R341" s="1077"/>
      <c r="S341" s="900"/>
      <c r="T341" s="900"/>
      <c r="U341" s="407" t="s">
        <v>611</v>
      </c>
      <c r="V341" s="413" t="s">
        <v>612</v>
      </c>
      <c r="W341" s="225" t="s">
        <v>1008</v>
      </c>
      <c r="X341" s="408" t="s">
        <v>613</v>
      </c>
      <c r="Y341" s="409" t="s">
        <v>605</v>
      </c>
      <c r="Z341" s="410"/>
      <c r="AA341" s="411"/>
      <c r="AB341" s="412"/>
      <c r="AC341" s="270"/>
      <c r="AD341" s="95" t="s">
        <v>569</v>
      </c>
      <c r="AE341" s="67" t="s">
        <v>610</v>
      </c>
      <c r="AF341" s="270">
        <v>100000000</v>
      </c>
      <c r="AG341" s="217" t="s">
        <v>991</v>
      </c>
      <c r="AH341" s="988"/>
      <c r="AI341" s="988"/>
      <c r="AJ341" s="1351"/>
      <c r="AK341" s="49"/>
      <c r="BT341" s="8"/>
      <c r="BU341" s="8"/>
      <c r="BV341" s="8"/>
    </row>
    <row r="342" spans="1:74" ht="98.25" customHeight="1" x14ac:dyDescent="0.25">
      <c r="A342" s="231"/>
      <c r="B342" s="940"/>
      <c r="C342" s="1240"/>
      <c r="D342" s="1075"/>
      <c r="E342" s="1054"/>
      <c r="F342" s="1077"/>
      <c r="G342" s="1077"/>
      <c r="H342" s="134"/>
      <c r="I342" s="157"/>
      <c r="J342" s="157"/>
      <c r="K342" s="1271"/>
      <c r="L342" s="1273"/>
      <c r="M342" s="912"/>
      <c r="N342" s="1353"/>
      <c r="O342" s="912"/>
      <c r="P342" s="980"/>
      <c r="Q342" s="980"/>
      <c r="R342" s="980"/>
      <c r="S342" s="901"/>
      <c r="T342" s="901"/>
      <c r="U342" s="407" t="s">
        <v>994</v>
      </c>
      <c r="V342" s="408" t="s">
        <v>1004</v>
      </c>
      <c r="W342" s="273">
        <v>1000</v>
      </c>
      <c r="X342" s="409" t="s">
        <v>1005</v>
      </c>
      <c r="Y342" s="409" t="s">
        <v>605</v>
      </c>
      <c r="Z342" s="410"/>
      <c r="AA342" s="411"/>
      <c r="AB342" s="412"/>
      <c r="AC342" s="218"/>
      <c r="AD342" s="95" t="s">
        <v>569</v>
      </c>
      <c r="AE342" s="67" t="s">
        <v>56</v>
      </c>
      <c r="AF342" s="218">
        <v>1900000000</v>
      </c>
      <c r="AG342" s="218" t="s">
        <v>991</v>
      </c>
      <c r="AH342" s="988"/>
      <c r="AI342" s="988"/>
      <c r="AJ342" s="1351"/>
      <c r="AK342" s="49"/>
      <c r="BT342" s="8"/>
      <c r="BU342" s="8"/>
      <c r="BV342" s="8"/>
    </row>
    <row r="343" spans="1:74" ht="98.25" customHeight="1" x14ac:dyDescent="0.25">
      <c r="A343" s="231"/>
      <c r="B343" s="940"/>
      <c r="C343" s="1240"/>
      <c r="D343" s="1076"/>
      <c r="E343" s="1054"/>
      <c r="F343" s="980"/>
      <c r="G343" s="980"/>
      <c r="H343" s="38" t="s">
        <v>625</v>
      </c>
      <c r="I343" s="37">
        <v>3.5000000000000003E-2</v>
      </c>
      <c r="J343" s="37">
        <v>0.03</v>
      </c>
      <c r="K343" s="1271"/>
      <c r="L343" s="1273"/>
      <c r="M343" s="912"/>
      <c r="N343" s="1353"/>
      <c r="O343" s="912"/>
      <c r="P343" s="134" t="s">
        <v>626</v>
      </c>
      <c r="Q343" s="279">
        <v>1</v>
      </c>
      <c r="R343" s="279">
        <v>1</v>
      </c>
      <c r="S343" s="280" t="s">
        <v>50</v>
      </c>
      <c r="T343" s="280">
        <v>1</v>
      </c>
      <c r="U343" s="407" t="s">
        <v>999</v>
      </c>
      <c r="V343" s="407" t="s">
        <v>1000</v>
      </c>
      <c r="W343" s="225" t="s">
        <v>1006</v>
      </c>
      <c r="X343" s="224" t="s">
        <v>1009</v>
      </c>
      <c r="Y343" s="409" t="s">
        <v>626</v>
      </c>
      <c r="Z343" s="216"/>
      <c r="AA343" s="217"/>
      <c r="AB343" s="412"/>
      <c r="AC343" s="414"/>
      <c r="AD343" s="95" t="s">
        <v>569</v>
      </c>
      <c r="AE343" s="415"/>
      <c r="AF343" s="415"/>
      <c r="AG343" s="412" t="s">
        <v>991</v>
      </c>
      <c r="AH343" s="988"/>
      <c r="AI343" s="988"/>
      <c r="AJ343" s="1351"/>
      <c r="AK343" s="39" t="s">
        <v>627</v>
      </c>
      <c r="BT343" s="8"/>
      <c r="BU343" s="8"/>
      <c r="BV343" s="8"/>
    </row>
    <row r="344" spans="1:74" ht="98.25" customHeight="1" x14ac:dyDescent="0.2">
      <c r="A344" s="231"/>
      <c r="B344" s="1001" t="s">
        <v>494</v>
      </c>
      <c r="C344" s="1282">
        <v>0.1</v>
      </c>
      <c r="D344" s="1074" t="s">
        <v>628</v>
      </c>
      <c r="E344" s="1080" t="s">
        <v>496</v>
      </c>
      <c r="F344" s="1077" t="s">
        <v>147</v>
      </c>
      <c r="G344" s="1077" t="s">
        <v>595</v>
      </c>
      <c r="H344" s="1013" t="s">
        <v>629</v>
      </c>
      <c r="I344" s="1247">
        <v>0.25</v>
      </c>
      <c r="J344" s="1247">
        <v>0.3</v>
      </c>
      <c r="K344" s="1279" t="s">
        <v>561</v>
      </c>
      <c r="L344" s="1281">
        <v>0.04</v>
      </c>
      <c r="M344" s="1148" t="s">
        <v>562</v>
      </c>
      <c r="N344" s="281" t="s">
        <v>599</v>
      </c>
      <c r="O344" s="1095" t="s">
        <v>600</v>
      </c>
      <c r="P344" s="282" t="s">
        <v>630</v>
      </c>
      <c r="Q344" s="283">
        <v>0.85</v>
      </c>
      <c r="R344" s="283">
        <v>0.9</v>
      </c>
      <c r="S344" s="280" t="s">
        <v>50</v>
      </c>
      <c r="T344" s="234">
        <v>0.9</v>
      </c>
      <c r="U344" s="224" t="s">
        <v>527</v>
      </c>
      <c r="V344" s="224" t="s">
        <v>528</v>
      </c>
      <c r="W344" s="234" t="s">
        <v>631</v>
      </c>
      <c r="X344" s="223" t="s">
        <v>529</v>
      </c>
      <c r="Y344" s="224" t="s">
        <v>630</v>
      </c>
      <c r="Z344" s="216">
        <v>42621</v>
      </c>
      <c r="AA344" s="216">
        <v>42766</v>
      </c>
      <c r="AB344" s="412" t="s">
        <v>956</v>
      </c>
      <c r="AC344" s="1375">
        <v>88226220</v>
      </c>
      <c r="AD344" s="135" t="s">
        <v>569</v>
      </c>
      <c r="AE344" s="67" t="s">
        <v>532</v>
      </c>
      <c r="AF344" s="1375" t="s">
        <v>530</v>
      </c>
      <c r="AG344" s="1375">
        <v>88226220</v>
      </c>
      <c r="AH344" s="988" t="s">
        <v>507</v>
      </c>
      <c r="AI344" s="988" t="s">
        <v>508</v>
      </c>
      <c r="AJ344" s="1357" t="s">
        <v>602</v>
      </c>
      <c r="AK344" s="39" t="s">
        <v>519</v>
      </c>
      <c r="BT344" s="8"/>
      <c r="BU344" s="8"/>
      <c r="BV344" s="8"/>
    </row>
    <row r="345" spans="1:74" ht="98.25" customHeight="1" x14ac:dyDescent="0.2">
      <c r="A345" s="231"/>
      <c r="B345" s="1001"/>
      <c r="C345" s="1282"/>
      <c r="D345" s="1075"/>
      <c r="E345" s="1080"/>
      <c r="F345" s="1077"/>
      <c r="G345" s="1077"/>
      <c r="H345" s="1097"/>
      <c r="I345" s="1249"/>
      <c r="J345" s="1249"/>
      <c r="K345" s="1279"/>
      <c r="L345" s="1281"/>
      <c r="M345" s="1148"/>
      <c r="N345" s="281"/>
      <c r="O345" s="1148"/>
      <c r="P345" s="282" t="s">
        <v>632</v>
      </c>
      <c r="Q345" s="283">
        <v>0.37</v>
      </c>
      <c r="R345" s="283">
        <v>0.5</v>
      </c>
      <c r="S345" s="234" t="s">
        <v>61</v>
      </c>
      <c r="T345" s="234">
        <v>0.4</v>
      </c>
      <c r="U345" s="224" t="s">
        <v>527</v>
      </c>
      <c r="V345" s="224" t="s">
        <v>528</v>
      </c>
      <c r="W345" s="234">
        <v>0.4</v>
      </c>
      <c r="X345" s="223" t="s">
        <v>529</v>
      </c>
      <c r="Y345" s="224" t="s">
        <v>632</v>
      </c>
      <c r="Z345" s="216">
        <v>42621</v>
      </c>
      <c r="AA345" s="216">
        <v>42766</v>
      </c>
      <c r="AB345" s="412" t="s">
        <v>956</v>
      </c>
      <c r="AC345" s="1376"/>
      <c r="AD345" s="135" t="s">
        <v>569</v>
      </c>
      <c r="AE345" s="67" t="s">
        <v>532</v>
      </c>
      <c r="AF345" s="1376"/>
      <c r="AG345" s="1376"/>
      <c r="AH345" s="988"/>
      <c r="AI345" s="988"/>
      <c r="AJ345" s="1357"/>
      <c r="AK345" s="39" t="s">
        <v>519</v>
      </c>
      <c r="BT345" s="8"/>
      <c r="BU345" s="8"/>
      <c r="BV345" s="8"/>
    </row>
    <row r="346" spans="1:74" ht="42" customHeight="1" x14ac:dyDescent="0.2">
      <c r="A346" s="231"/>
      <c r="B346" s="1001"/>
      <c r="C346" s="1282"/>
      <c r="D346" s="1075"/>
      <c r="E346" s="1080"/>
      <c r="F346" s="980"/>
      <c r="G346" s="980"/>
      <c r="H346" s="284" t="s">
        <v>633</v>
      </c>
      <c r="I346" s="183">
        <v>0</v>
      </c>
      <c r="J346" s="285">
        <v>0.25</v>
      </c>
      <c r="K346" s="1279"/>
      <c r="L346" s="1281"/>
      <c r="M346" s="1148"/>
      <c r="N346" s="281"/>
      <c r="O346" s="1148"/>
      <c r="P346" s="927" t="s">
        <v>634</v>
      </c>
      <c r="Q346" s="1372">
        <v>0.2</v>
      </c>
      <c r="R346" s="1372">
        <v>0.25</v>
      </c>
      <c r="S346" s="1288" t="s">
        <v>50</v>
      </c>
      <c r="T346" s="1288">
        <v>0.25</v>
      </c>
      <c r="U346" s="224" t="s">
        <v>527</v>
      </c>
      <c r="V346" s="224" t="s">
        <v>528</v>
      </c>
      <c r="W346" s="1288">
        <v>0.25</v>
      </c>
      <c r="X346" s="223" t="s">
        <v>529</v>
      </c>
      <c r="Y346" s="224" t="s">
        <v>634</v>
      </c>
      <c r="Z346" s="216">
        <v>42621</v>
      </c>
      <c r="AA346" s="216">
        <v>42766</v>
      </c>
      <c r="AB346" s="412" t="s">
        <v>956</v>
      </c>
      <c r="AC346" s="1377"/>
      <c r="AD346" s="135" t="s">
        <v>569</v>
      </c>
      <c r="AE346" s="67" t="s">
        <v>532</v>
      </c>
      <c r="AF346" s="1377"/>
      <c r="AG346" s="1377"/>
      <c r="AH346" s="988"/>
      <c r="AI346" s="988"/>
      <c r="AJ346" s="1357"/>
      <c r="AK346" s="39" t="s">
        <v>519</v>
      </c>
      <c r="BT346" s="8"/>
      <c r="BU346" s="8"/>
      <c r="BV346" s="8"/>
    </row>
    <row r="347" spans="1:74" ht="42" customHeight="1" x14ac:dyDescent="0.2">
      <c r="A347" s="231"/>
      <c r="B347" s="1001"/>
      <c r="C347" s="1282"/>
      <c r="D347" s="1075"/>
      <c r="E347" s="1080"/>
      <c r="F347" s="248"/>
      <c r="G347" s="303"/>
      <c r="H347" s="284"/>
      <c r="I347" s="183"/>
      <c r="J347" s="285"/>
      <c r="K347" s="1279"/>
      <c r="L347" s="1281"/>
      <c r="M347" s="1148"/>
      <c r="N347" s="416"/>
      <c r="O347" s="1148"/>
      <c r="P347" s="928"/>
      <c r="Q347" s="1373"/>
      <c r="R347" s="1373"/>
      <c r="S347" s="1290"/>
      <c r="T347" s="1290"/>
      <c r="U347" s="293" t="s">
        <v>704</v>
      </c>
      <c r="V347" s="293" t="s">
        <v>705</v>
      </c>
      <c r="W347" s="1290"/>
      <c r="X347" s="294" t="s">
        <v>707</v>
      </c>
      <c r="Y347" s="295" t="s">
        <v>634</v>
      </c>
      <c r="Z347" s="216">
        <v>42677</v>
      </c>
      <c r="AA347" s="216">
        <v>42737</v>
      </c>
      <c r="AB347" s="412" t="s">
        <v>1010</v>
      </c>
      <c r="AC347" s="417">
        <v>22456000</v>
      </c>
      <c r="AD347" s="135" t="s">
        <v>569</v>
      </c>
      <c r="AE347" s="67" t="s">
        <v>709</v>
      </c>
      <c r="AF347" s="225" t="s">
        <v>708</v>
      </c>
      <c r="AG347" s="417">
        <v>22456000</v>
      </c>
      <c r="AH347" s="988"/>
      <c r="AI347" s="988"/>
      <c r="AJ347" s="377"/>
      <c r="AK347" s="39"/>
      <c r="BT347" s="8"/>
      <c r="BU347" s="8"/>
      <c r="BV347" s="8"/>
    </row>
    <row r="348" spans="1:74" ht="42" customHeight="1" x14ac:dyDescent="0.2">
      <c r="A348" s="231"/>
      <c r="B348" s="1001"/>
      <c r="C348" s="1282"/>
      <c r="D348" s="1075"/>
      <c r="E348" s="1080"/>
      <c r="F348" s="248"/>
      <c r="G348" s="303"/>
      <c r="H348" s="284"/>
      <c r="I348" s="183"/>
      <c r="J348" s="285"/>
      <c r="K348" s="1279"/>
      <c r="L348" s="1281"/>
      <c r="M348" s="1148"/>
      <c r="N348" s="416"/>
      <c r="O348" s="1096"/>
      <c r="P348" s="929"/>
      <c r="Q348" s="1374"/>
      <c r="R348" s="1374"/>
      <c r="S348" s="1289"/>
      <c r="T348" s="1289"/>
      <c r="U348" s="300" t="s">
        <v>1011</v>
      </c>
      <c r="V348" s="293" t="s">
        <v>1012</v>
      </c>
      <c r="W348" s="1289"/>
      <c r="X348" s="294" t="s">
        <v>1013</v>
      </c>
      <c r="Y348" s="295" t="s">
        <v>634</v>
      </c>
      <c r="Z348" s="216">
        <v>42373</v>
      </c>
      <c r="AA348" s="216">
        <v>42734</v>
      </c>
      <c r="AB348" s="412" t="s">
        <v>978</v>
      </c>
      <c r="AC348" s="417">
        <v>221957989.59999999</v>
      </c>
      <c r="AD348" s="135" t="s">
        <v>569</v>
      </c>
      <c r="AE348" s="67" t="s">
        <v>955</v>
      </c>
      <c r="AF348" s="417">
        <v>221957989.59999999</v>
      </c>
      <c r="AG348" s="417">
        <v>221957989.59999999</v>
      </c>
      <c r="AH348" s="988"/>
      <c r="AI348" s="988"/>
      <c r="AJ348" s="377"/>
      <c r="AK348" s="39"/>
      <c r="BT348" s="8"/>
      <c r="BU348" s="8"/>
      <c r="BV348" s="8"/>
    </row>
    <row r="349" spans="1:74" ht="42" customHeight="1" x14ac:dyDescent="0.25">
      <c r="A349" s="231"/>
      <c r="B349" s="1001"/>
      <c r="C349" s="1282"/>
      <c r="D349" s="1075"/>
      <c r="E349" s="1080"/>
      <c r="F349" s="979" t="s">
        <v>158</v>
      </c>
      <c r="G349" s="906" t="s">
        <v>635</v>
      </c>
      <c r="H349" s="979" t="s">
        <v>636</v>
      </c>
      <c r="I349" s="979" t="s">
        <v>637</v>
      </c>
      <c r="J349" s="979" t="s">
        <v>638</v>
      </c>
      <c r="K349" s="1279"/>
      <c r="L349" s="1281"/>
      <c r="M349" s="1148"/>
      <c r="N349" s="1250" t="s">
        <v>639</v>
      </c>
      <c r="O349" s="1013" t="s">
        <v>640</v>
      </c>
      <c r="P349" s="979" t="s">
        <v>641</v>
      </c>
      <c r="Q349" s="1291">
        <v>0.83250000000000002</v>
      </c>
      <c r="R349" s="1291">
        <v>0.85</v>
      </c>
      <c r="S349" s="1288" t="s">
        <v>50</v>
      </c>
      <c r="T349" s="1274">
        <v>0.85</v>
      </c>
      <c r="U349" s="233" t="s">
        <v>642</v>
      </c>
      <c r="V349" s="224" t="s">
        <v>643</v>
      </c>
      <c r="W349" s="234" t="s">
        <v>644</v>
      </c>
      <c r="X349" s="223" t="s">
        <v>645</v>
      </c>
      <c r="Y349" s="224" t="s">
        <v>641</v>
      </c>
      <c r="Z349" s="216">
        <v>42646</v>
      </c>
      <c r="AA349" s="217" t="s">
        <v>1014</v>
      </c>
      <c r="AB349" s="412"/>
      <c r="AC349" s="218">
        <v>300000000</v>
      </c>
      <c r="AD349" s="135" t="s">
        <v>569</v>
      </c>
      <c r="AE349" s="67" t="s">
        <v>56</v>
      </c>
      <c r="AF349" s="218">
        <v>300000000</v>
      </c>
      <c r="AG349" s="218">
        <v>300000000</v>
      </c>
      <c r="AH349" s="988"/>
      <c r="AI349" s="988"/>
      <c r="AJ349" s="979" t="s">
        <v>646</v>
      </c>
      <c r="AK349" s="39" t="s">
        <v>510</v>
      </c>
      <c r="BT349" s="8"/>
      <c r="BU349" s="8"/>
      <c r="BV349" s="8"/>
    </row>
    <row r="350" spans="1:74" ht="42" customHeight="1" x14ac:dyDescent="0.25">
      <c r="A350" s="231"/>
      <c r="B350" s="1001"/>
      <c r="C350" s="1282"/>
      <c r="D350" s="1075"/>
      <c r="E350" s="1080"/>
      <c r="F350" s="1077"/>
      <c r="G350" s="906"/>
      <c r="H350" s="1077"/>
      <c r="I350" s="1077"/>
      <c r="J350" s="1077"/>
      <c r="K350" s="1279"/>
      <c r="L350" s="1281"/>
      <c r="M350" s="1148"/>
      <c r="N350" s="1251"/>
      <c r="O350" s="1014"/>
      <c r="P350" s="1077"/>
      <c r="Q350" s="1292"/>
      <c r="R350" s="1292"/>
      <c r="S350" s="1290"/>
      <c r="T350" s="1275"/>
      <c r="U350" s="233" t="s">
        <v>647</v>
      </c>
      <c r="V350" s="224" t="s">
        <v>648</v>
      </c>
      <c r="W350" s="234">
        <v>0.85</v>
      </c>
      <c r="X350" s="223" t="s">
        <v>649</v>
      </c>
      <c r="Y350" s="224" t="s">
        <v>641</v>
      </c>
      <c r="Z350" s="216" t="s">
        <v>1015</v>
      </c>
      <c r="AA350" s="217"/>
      <c r="AB350" s="412"/>
      <c r="AC350" s="270">
        <v>500000000</v>
      </c>
      <c r="AD350" s="135" t="s">
        <v>569</v>
      </c>
      <c r="AE350" s="67" t="s">
        <v>610</v>
      </c>
      <c r="AF350" s="270">
        <v>500000000</v>
      </c>
      <c r="AG350" s="270">
        <v>500000000</v>
      </c>
      <c r="AH350" s="988"/>
      <c r="AI350" s="988"/>
      <c r="AJ350" s="1077"/>
      <c r="AK350" s="39"/>
      <c r="BT350" s="8"/>
      <c r="BU350" s="8"/>
      <c r="BV350" s="8"/>
    </row>
    <row r="351" spans="1:74" ht="42" customHeight="1" x14ac:dyDescent="0.25">
      <c r="A351" s="231"/>
      <c r="B351" s="1001"/>
      <c r="C351" s="1282"/>
      <c r="D351" s="1075"/>
      <c r="E351" s="1080"/>
      <c r="F351" s="1077"/>
      <c r="G351" s="906"/>
      <c r="H351" s="1077"/>
      <c r="I351" s="1077"/>
      <c r="J351" s="1077"/>
      <c r="K351" s="1279"/>
      <c r="L351" s="1281"/>
      <c r="M351" s="1148"/>
      <c r="N351" s="1251"/>
      <c r="O351" s="1014"/>
      <c r="P351" s="1077"/>
      <c r="Q351" s="1292"/>
      <c r="R351" s="1292"/>
      <c r="S351" s="1290"/>
      <c r="T351" s="1275"/>
      <c r="U351" s="233" t="s">
        <v>606</v>
      </c>
      <c r="V351" s="224" t="s">
        <v>607</v>
      </c>
      <c r="W351" s="234">
        <v>0.85</v>
      </c>
      <c r="X351" s="223" t="s">
        <v>609</v>
      </c>
      <c r="Y351" s="224" t="s">
        <v>641</v>
      </c>
      <c r="Z351" s="216"/>
      <c r="AA351" s="217"/>
      <c r="AB351" s="412"/>
      <c r="AC351" s="270">
        <v>500000000</v>
      </c>
      <c r="AD351" s="135" t="s">
        <v>569</v>
      </c>
      <c r="AE351" s="67" t="s">
        <v>610</v>
      </c>
      <c r="AF351" s="270">
        <v>500000000</v>
      </c>
      <c r="AG351" s="270">
        <v>500000000</v>
      </c>
      <c r="AH351" s="988"/>
      <c r="AI351" s="988"/>
      <c r="AJ351" s="1077"/>
      <c r="AK351" s="39"/>
      <c r="BT351" s="8"/>
      <c r="BU351" s="8"/>
      <c r="BV351" s="8"/>
    </row>
    <row r="352" spans="1:74" ht="42" customHeight="1" x14ac:dyDescent="0.25">
      <c r="A352" s="231"/>
      <c r="B352" s="1001"/>
      <c r="C352" s="1282"/>
      <c r="D352" s="1075"/>
      <c r="E352" s="1080"/>
      <c r="F352" s="1077"/>
      <c r="G352" s="906"/>
      <c r="H352" s="1077"/>
      <c r="I352" s="1077"/>
      <c r="J352" s="1077"/>
      <c r="K352" s="1279"/>
      <c r="L352" s="1281"/>
      <c r="M352" s="1148"/>
      <c r="N352" s="1251"/>
      <c r="O352" s="1014"/>
      <c r="P352" s="980"/>
      <c r="Q352" s="1293"/>
      <c r="R352" s="1293"/>
      <c r="S352" s="1289"/>
      <c r="T352" s="1276"/>
      <c r="U352" s="233" t="s">
        <v>650</v>
      </c>
      <c r="V352" s="224" t="s">
        <v>651</v>
      </c>
      <c r="W352" s="234">
        <v>0.85</v>
      </c>
      <c r="X352" s="223" t="s">
        <v>652</v>
      </c>
      <c r="Y352" s="224" t="s">
        <v>641</v>
      </c>
      <c r="Z352" s="216"/>
      <c r="AA352" s="217"/>
      <c r="AB352" s="412"/>
      <c r="AC352" s="270">
        <v>8000000000</v>
      </c>
      <c r="AD352" s="135" t="s">
        <v>569</v>
      </c>
      <c r="AE352" s="67" t="s">
        <v>610</v>
      </c>
      <c r="AF352" s="270">
        <v>8000000000</v>
      </c>
      <c r="AG352" s="270">
        <v>8000000000</v>
      </c>
      <c r="AH352" s="988"/>
      <c r="AI352" s="988"/>
      <c r="AJ352" s="1077"/>
      <c r="AK352" s="39"/>
      <c r="BT352" s="8"/>
      <c r="BU352" s="8"/>
      <c r="BV352" s="8"/>
    </row>
    <row r="353" spans="1:74" ht="33" customHeight="1" x14ac:dyDescent="0.25">
      <c r="A353" s="231"/>
      <c r="B353" s="1001"/>
      <c r="C353" s="1282"/>
      <c r="D353" s="1075"/>
      <c r="E353" s="1080"/>
      <c r="F353" s="1077"/>
      <c r="G353" s="906"/>
      <c r="H353" s="1077"/>
      <c r="I353" s="1077"/>
      <c r="J353" s="1077"/>
      <c r="K353" s="1279"/>
      <c r="L353" s="1281"/>
      <c r="M353" s="1148"/>
      <c r="N353" s="1251"/>
      <c r="O353" s="1014"/>
      <c r="P353" s="979" t="s">
        <v>653</v>
      </c>
      <c r="Q353" s="1291">
        <v>0.92010000000000003</v>
      </c>
      <c r="R353" s="1291">
        <v>0.95</v>
      </c>
      <c r="S353" s="1288" t="s">
        <v>50</v>
      </c>
      <c r="T353" s="1274">
        <v>0.95</v>
      </c>
      <c r="U353" s="233" t="s">
        <v>642</v>
      </c>
      <c r="V353" s="224" t="s">
        <v>643</v>
      </c>
      <c r="W353" s="234">
        <v>0.95</v>
      </c>
      <c r="X353" s="223" t="s">
        <v>645</v>
      </c>
      <c r="Y353" s="224" t="s">
        <v>653</v>
      </c>
      <c r="Z353" s="216">
        <v>42646</v>
      </c>
      <c r="AA353" s="217" t="s">
        <v>1014</v>
      </c>
      <c r="AB353" s="412"/>
      <c r="AC353" s="218" t="s">
        <v>947</v>
      </c>
      <c r="AD353" s="135" t="s">
        <v>569</v>
      </c>
      <c r="AE353" s="67" t="s">
        <v>56</v>
      </c>
      <c r="AF353" s="218">
        <v>300000000</v>
      </c>
      <c r="AG353" s="218" t="s">
        <v>947</v>
      </c>
      <c r="AH353" s="988"/>
      <c r="AI353" s="988"/>
      <c r="AJ353" s="1077"/>
      <c r="AK353" s="39" t="s">
        <v>510</v>
      </c>
      <c r="BT353" s="8"/>
      <c r="BU353" s="8"/>
      <c r="BV353" s="8"/>
    </row>
    <row r="354" spans="1:74" ht="33" customHeight="1" x14ac:dyDescent="0.25">
      <c r="A354" s="231"/>
      <c r="B354" s="1001"/>
      <c r="C354" s="1282"/>
      <c r="D354" s="1075"/>
      <c r="E354" s="1080"/>
      <c r="F354" s="1077"/>
      <c r="G354" s="906"/>
      <c r="H354" s="1077"/>
      <c r="I354" s="1077"/>
      <c r="J354" s="1077"/>
      <c r="K354" s="1280"/>
      <c r="L354" s="1281"/>
      <c r="M354" s="1148"/>
      <c r="N354" s="1251"/>
      <c r="O354" s="1014"/>
      <c r="P354" s="1077"/>
      <c r="Q354" s="1292"/>
      <c r="R354" s="1292"/>
      <c r="S354" s="1290"/>
      <c r="T354" s="1275"/>
      <c r="U354" s="233" t="s">
        <v>647</v>
      </c>
      <c r="V354" s="224" t="s">
        <v>648</v>
      </c>
      <c r="W354" s="234">
        <v>0.95</v>
      </c>
      <c r="X354" s="223" t="s">
        <v>649</v>
      </c>
      <c r="Y354" s="224" t="s">
        <v>653</v>
      </c>
      <c r="Z354" s="216" t="s">
        <v>1015</v>
      </c>
      <c r="AA354" s="216"/>
      <c r="AB354" s="412"/>
      <c r="AC354" s="270">
        <v>500000000</v>
      </c>
      <c r="AD354" s="135" t="s">
        <v>569</v>
      </c>
      <c r="AE354" s="67" t="s">
        <v>610</v>
      </c>
      <c r="AF354" s="270">
        <v>500000000</v>
      </c>
      <c r="AG354" s="270">
        <v>500000000</v>
      </c>
      <c r="AH354" s="988"/>
      <c r="AI354" s="988"/>
      <c r="AJ354" s="1077"/>
      <c r="AK354" s="39"/>
      <c r="BT354" s="8"/>
      <c r="BU354" s="8"/>
      <c r="BV354" s="8"/>
    </row>
    <row r="355" spans="1:74" ht="33" customHeight="1" x14ac:dyDescent="0.25">
      <c r="A355" s="231"/>
      <c r="B355" s="1001"/>
      <c r="C355" s="1282"/>
      <c r="D355" s="1075"/>
      <c r="E355" s="1080"/>
      <c r="F355" s="1077"/>
      <c r="G355" s="906"/>
      <c r="H355" s="1077"/>
      <c r="I355" s="1077"/>
      <c r="J355" s="1077"/>
      <c r="K355" s="1280"/>
      <c r="L355" s="1281"/>
      <c r="M355" s="1148"/>
      <c r="N355" s="1251"/>
      <c r="O355" s="1014"/>
      <c r="P355" s="1077"/>
      <c r="Q355" s="1292"/>
      <c r="R355" s="1292"/>
      <c r="S355" s="1290"/>
      <c r="T355" s="1275"/>
      <c r="U355" s="233" t="s">
        <v>650</v>
      </c>
      <c r="V355" s="224" t="s">
        <v>651</v>
      </c>
      <c r="W355" s="234">
        <v>0.95</v>
      </c>
      <c r="X355" s="224" t="s">
        <v>652</v>
      </c>
      <c r="Y355" s="224" t="s">
        <v>653</v>
      </c>
      <c r="Z355" s="216"/>
      <c r="AA355" s="217"/>
      <c r="AB355" s="412"/>
      <c r="AC355" s="270">
        <v>8000000000</v>
      </c>
      <c r="AD355" s="135" t="s">
        <v>569</v>
      </c>
      <c r="AE355" s="67" t="s">
        <v>610</v>
      </c>
      <c r="AF355" s="270">
        <v>8000000000</v>
      </c>
      <c r="AG355" s="270">
        <v>8000000000</v>
      </c>
      <c r="AH355" s="988"/>
      <c r="AI355" s="988"/>
      <c r="AJ355" s="1077"/>
      <c r="AK355" s="39"/>
      <c r="BT355" s="8"/>
      <c r="BU355" s="8"/>
      <c r="BV355" s="8"/>
    </row>
    <row r="356" spans="1:74" ht="33" customHeight="1" x14ac:dyDescent="0.25">
      <c r="A356" s="231"/>
      <c r="B356" s="1001"/>
      <c r="C356" s="1282"/>
      <c r="D356" s="1075"/>
      <c r="E356" s="1080"/>
      <c r="F356" s="1077"/>
      <c r="G356" s="906"/>
      <c r="H356" s="980"/>
      <c r="I356" s="980"/>
      <c r="J356" s="980"/>
      <c r="K356" s="1280"/>
      <c r="L356" s="1281"/>
      <c r="M356" s="1148"/>
      <c r="N356" s="1251"/>
      <c r="O356" s="1014"/>
      <c r="P356" s="980"/>
      <c r="Q356" s="1293"/>
      <c r="R356" s="1293"/>
      <c r="S356" s="1289"/>
      <c r="T356" s="1276"/>
      <c r="U356" s="233" t="s">
        <v>606</v>
      </c>
      <c r="V356" s="224" t="s">
        <v>607</v>
      </c>
      <c r="W356" s="234">
        <v>0.95</v>
      </c>
      <c r="X356" s="224" t="s">
        <v>609</v>
      </c>
      <c r="Y356" s="224" t="s">
        <v>653</v>
      </c>
      <c r="Z356" s="216"/>
      <c r="AA356" s="216"/>
      <c r="AB356" s="412"/>
      <c r="AC356" s="270">
        <v>500000000</v>
      </c>
      <c r="AD356" s="135" t="s">
        <v>569</v>
      </c>
      <c r="AE356" s="67" t="s">
        <v>610</v>
      </c>
      <c r="AF356" s="270">
        <v>500000000</v>
      </c>
      <c r="AG356" s="270">
        <v>500000000</v>
      </c>
      <c r="AH356" s="988"/>
      <c r="AI356" s="988"/>
      <c r="AJ356" s="1077"/>
      <c r="AK356" s="39"/>
      <c r="BT356" s="8"/>
      <c r="BU356" s="8"/>
      <c r="BV356" s="8"/>
    </row>
    <row r="357" spans="1:74" ht="55.5" customHeight="1" x14ac:dyDescent="0.25">
      <c r="A357" s="231"/>
      <c r="B357" s="1001"/>
      <c r="C357" s="1282"/>
      <c r="D357" s="1075"/>
      <c r="E357" s="1080"/>
      <c r="F357" s="1077"/>
      <c r="G357" s="906"/>
      <c r="H357" s="1047" t="s">
        <v>654</v>
      </c>
      <c r="I357" s="1247">
        <v>5.0500000000000003E-2</v>
      </c>
      <c r="J357" s="1247">
        <v>0.05</v>
      </c>
      <c r="K357" s="1280"/>
      <c r="L357" s="1281"/>
      <c r="M357" s="1148"/>
      <c r="N357" s="1251"/>
      <c r="O357" s="1014"/>
      <c r="P357" s="1079" t="s">
        <v>655</v>
      </c>
      <c r="Q357" s="1256">
        <v>0.2</v>
      </c>
      <c r="R357" s="1256">
        <v>1</v>
      </c>
      <c r="S357" s="1288" t="s">
        <v>50</v>
      </c>
      <c r="T357" s="1277">
        <v>1</v>
      </c>
      <c r="U357" s="224" t="s">
        <v>647</v>
      </c>
      <c r="V357" s="224" t="s">
        <v>648</v>
      </c>
      <c r="W357" s="1288">
        <v>1</v>
      </c>
      <c r="X357" s="223" t="s">
        <v>649</v>
      </c>
      <c r="Y357" s="224" t="s">
        <v>655</v>
      </c>
      <c r="Z357" s="216"/>
      <c r="AA357" s="216"/>
      <c r="AB357" s="412"/>
      <c r="AC357" s="270">
        <v>500000000</v>
      </c>
      <c r="AD357" s="135" t="s">
        <v>569</v>
      </c>
      <c r="AE357" s="67" t="s">
        <v>610</v>
      </c>
      <c r="AF357" s="270">
        <v>500000000</v>
      </c>
      <c r="AG357" s="270">
        <v>500000000</v>
      </c>
      <c r="AH357" s="988"/>
      <c r="AI357" s="988"/>
      <c r="AJ357" s="1077"/>
      <c r="AK357" s="39"/>
      <c r="BT357" s="8"/>
      <c r="BU357" s="8"/>
      <c r="BV357" s="8"/>
    </row>
    <row r="358" spans="1:74" ht="55.5" customHeight="1" x14ac:dyDescent="0.25">
      <c r="A358" s="231"/>
      <c r="B358" s="1001"/>
      <c r="C358" s="1282"/>
      <c r="D358" s="1075"/>
      <c r="E358" s="1080"/>
      <c r="F358" s="1077"/>
      <c r="G358" s="906"/>
      <c r="H358" s="1048"/>
      <c r="I358" s="1248"/>
      <c r="J358" s="1248"/>
      <c r="K358" s="1280"/>
      <c r="L358" s="1281"/>
      <c r="M358" s="1148"/>
      <c r="N358" s="1251"/>
      <c r="O358" s="1014"/>
      <c r="P358" s="1081"/>
      <c r="Q358" s="1258"/>
      <c r="R358" s="1258"/>
      <c r="S358" s="1289"/>
      <c r="T358" s="1278"/>
      <c r="U358" s="224" t="s">
        <v>642</v>
      </c>
      <c r="V358" s="223" t="s">
        <v>643</v>
      </c>
      <c r="W358" s="1289"/>
      <c r="X358" s="223" t="s">
        <v>645</v>
      </c>
      <c r="Y358" s="223" t="s">
        <v>655</v>
      </c>
      <c r="Z358" s="216"/>
      <c r="AA358" s="217"/>
      <c r="AB358" s="412"/>
      <c r="AC358" s="218">
        <v>300000000</v>
      </c>
      <c r="AD358" s="135" t="s">
        <v>569</v>
      </c>
      <c r="AE358" s="67" t="s">
        <v>56</v>
      </c>
      <c r="AF358" s="218">
        <v>300000000</v>
      </c>
      <c r="AG358" s="218">
        <v>300000000</v>
      </c>
      <c r="AH358" s="988"/>
      <c r="AI358" s="988"/>
      <c r="AJ358" s="1077"/>
      <c r="AK358" s="39" t="s">
        <v>510</v>
      </c>
      <c r="BT358" s="8"/>
      <c r="BU358" s="8"/>
      <c r="BV358" s="8"/>
    </row>
    <row r="359" spans="1:74" ht="58.5" customHeight="1" x14ac:dyDescent="0.25">
      <c r="A359" s="231"/>
      <c r="B359" s="1001"/>
      <c r="C359" s="1282"/>
      <c r="D359" s="1075"/>
      <c r="E359" s="1080"/>
      <c r="F359" s="1077"/>
      <c r="G359" s="906"/>
      <c r="H359" s="1048"/>
      <c r="I359" s="1248"/>
      <c r="J359" s="1248"/>
      <c r="K359" s="1280"/>
      <c r="L359" s="1281"/>
      <c r="M359" s="1148"/>
      <c r="N359" s="1251"/>
      <c r="O359" s="1014"/>
      <c r="P359" s="979" t="s">
        <v>656</v>
      </c>
      <c r="Q359" s="1256">
        <v>0.1</v>
      </c>
      <c r="R359" s="1256">
        <v>0.35</v>
      </c>
      <c r="S359" s="1288" t="s">
        <v>50</v>
      </c>
      <c r="T359" s="1277">
        <v>0.3</v>
      </c>
      <c r="U359" s="233" t="s">
        <v>642</v>
      </c>
      <c r="V359" s="223" t="s">
        <v>643</v>
      </c>
      <c r="W359" s="1288">
        <v>0.3</v>
      </c>
      <c r="X359" s="223" t="s">
        <v>645</v>
      </c>
      <c r="Y359" s="223" t="s">
        <v>656</v>
      </c>
      <c r="Z359" s="216">
        <v>42646</v>
      </c>
      <c r="AA359" s="217" t="s">
        <v>1014</v>
      </c>
      <c r="AB359" s="412"/>
      <c r="AC359" s="218">
        <v>300000000</v>
      </c>
      <c r="AD359" s="135" t="s">
        <v>569</v>
      </c>
      <c r="AE359" s="67" t="s">
        <v>56</v>
      </c>
      <c r="AF359" s="218">
        <v>300000000</v>
      </c>
      <c r="AG359" s="218">
        <v>300000000</v>
      </c>
      <c r="AH359" s="988"/>
      <c r="AI359" s="988"/>
      <c r="AJ359" s="1077"/>
      <c r="AK359" s="39" t="s">
        <v>510</v>
      </c>
      <c r="BT359" s="8"/>
      <c r="BU359" s="8"/>
      <c r="BV359" s="8"/>
    </row>
    <row r="360" spans="1:74" ht="58.5" customHeight="1" x14ac:dyDescent="0.25">
      <c r="A360" s="231"/>
      <c r="B360" s="1001"/>
      <c r="C360" s="1282"/>
      <c r="D360" s="1075"/>
      <c r="E360" s="1080"/>
      <c r="F360" s="1077"/>
      <c r="G360" s="906"/>
      <c r="H360" s="1048"/>
      <c r="I360" s="246"/>
      <c r="J360" s="1248"/>
      <c r="K360" s="1280"/>
      <c r="L360" s="1281"/>
      <c r="M360" s="1148"/>
      <c r="N360" s="1251"/>
      <c r="O360" s="1014"/>
      <c r="P360" s="1077"/>
      <c r="Q360" s="1257"/>
      <c r="R360" s="1257"/>
      <c r="S360" s="1290"/>
      <c r="T360" s="1283"/>
      <c r="U360" s="233" t="s">
        <v>647</v>
      </c>
      <c r="V360" s="224" t="s">
        <v>648</v>
      </c>
      <c r="W360" s="1290"/>
      <c r="X360" s="223" t="s">
        <v>649</v>
      </c>
      <c r="Y360" s="223" t="s">
        <v>656</v>
      </c>
      <c r="Z360" s="216" t="s">
        <v>1015</v>
      </c>
      <c r="AA360" s="216"/>
      <c r="AB360" s="412"/>
      <c r="AC360" s="270">
        <v>500000000</v>
      </c>
      <c r="AD360" s="135" t="s">
        <v>569</v>
      </c>
      <c r="AE360" s="67" t="s">
        <v>610</v>
      </c>
      <c r="AF360" s="270">
        <v>500000000</v>
      </c>
      <c r="AG360" s="270">
        <v>500000000</v>
      </c>
      <c r="AH360" s="988"/>
      <c r="AI360" s="988"/>
      <c r="AJ360" s="1077"/>
      <c r="AK360" s="39"/>
      <c r="BT360" s="8"/>
      <c r="BU360" s="8"/>
      <c r="BV360" s="8"/>
    </row>
    <row r="361" spans="1:74" ht="58.5" customHeight="1" x14ac:dyDescent="0.25">
      <c r="A361" s="231"/>
      <c r="B361" s="1001"/>
      <c r="C361" s="1282"/>
      <c r="D361" s="1075"/>
      <c r="E361" s="1080"/>
      <c r="F361" s="1077"/>
      <c r="G361" s="906"/>
      <c r="H361" s="1048"/>
      <c r="I361" s="287"/>
      <c r="J361" s="1248"/>
      <c r="K361" s="1280"/>
      <c r="L361" s="1281"/>
      <c r="M361" s="1148"/>
      <c r="N361" s="1251"/>
      <c r="O361" s="1014"/>
      <c r="P361" s="1077"/>
      <c r="Q361" s="1257"/>
      <c r="R361" s="1257"/>
      <c r="S361" s="1290"/>
      <c r="T361" s="1283"/>
      <c r="U361" s="233" t="s">
        <v>535</v>
      </c>
      <c r="V361" s="224" t="s">
        <v>614</v>
      </c>
      <c r="W361" s="1290"/>
      <c r="X361" s="223" t="s">
        <v>615</v>
      </c>
      <c r="Y361" s="223" t="s">
        <v>656</v>
      </c>
      <c r="Z361" s="216"/>
      <c r="AA361" s="217"/>
      <c r="AB361" s="412" t="s">
        <v>958</v>
      </c>
      <c r="AC361" s="218" t="s">
        <v>1016</v>
      </c>
      <c r="AD361" s="135" t="s">
        <v>569</v>
      </c>
      <c r="AE361" s="67" t="s">
        <v>56</v>
      </c>
      <c r="AF361" s="218" t="s">
        <v>1016</v>
      </c>
      <c r="AG361" s="218" t="s">
        <v>1016</v>
      </c>
      <c r="AH361" s="988"/>
      <c r="AI361" s="988"/>
      <c r="AJ361" s="1077"/>
      <c r="AK361" s="39"/>
      <c r="BT361" s="8"/>
      <c r="BU361" s="8"/>
      <c r="BV361" s="8"/>
    </row>
    <row r="362" spans="1:74" ht="58.5" customHeight="1" x14ac:dyDescent="0.25">
      <c r="A362" s="231"/>
      <c r="B362" s="1001"/>
      <c r="C362" s="1282"/>
      <c r="D362" s="1075"/>
      <c r="E362" s="1080"/>
      <c r="F362" s="1077"/>
      <c r="G362" s="906"/>
      <c r="H362" s="1048"/>
      <c r="I362" s="287"/>
      <c r="J362" s="1248"/>
      <c r="K362" s="1280"/>
      <c r="L362" s="1281"/>
      <c r="M362" s="1148"/>
      <c r="N362" s="1251"/>
      <c r="O362" s="1014"/>
      <c r="P362" s="1077"/>
      <c r="Q362" s="1257"/>
      <c r="R362" s="1257"/>
      <c r="S362" s="1290"/>
      <c r="T362" s="1283"/>
      <c r="U362" s="233" t="s">
        <v>650</v>
      </c>
      <c r="V362" s="224" t="s">
        <v>651</v>
      </c>
      <c r="W362" s="1290"/>
      <c r="X362" s="223" t="s">
        <v>652</v>
      </c>
      <c r="Y362" s="223" t="s">
        <v>656</v>
      </c>
      <c r="Z362" s="216"/>
      <c r="AA362" s="216"/>
      <c r="AB362" s="412"/>
      <c r="AC362" s="270">
        <v>8000000000</v>
      </c>
      <c r="AD362" s="135" t="s">
        <v>569</v>
      </c>
      <c r="AE362" s="67" t="s">
        <v>610</v>
      </c>
      <c r="AF362" s="270">
        <v>8000000000</v>
      </c>
      <c r="AG362" s="270">
        <v>8000000000</v>
      </c>
      <c r="AH362" s="988"/>
      <c r="AI362" s="988"/>
      <c r="AJ362" s="1077"/>
      <c r="AK362" s="39"/>
      <c r="BT362" s="8"/>
      <c r="BU362" s="8"/>
      <c r="BV362" s="8"/>
    </row>
    <row r="363" spans="1:74" ht="62.25" customHeight="1" x14ac:dyDescent="0.25">
      <c r="A363" s="231"/>
      <c r="B363" s="1001"/>
      <c r="C363" s="1282"/>
      <c r="D363" s="1075"/>
      <c r="E363" s="1080"/>
      <c r="F363" s="1077"/>
      <c r="G363" s="906"/>
      <c r="H363" s="1088"/>
      <c r="I363" s="288"/>
      <c r="J363" s="1249"/>
      <c r="K363" s="1280"/>
      <c r="L363" s="1281"/>
      <c r="M363" s="1148"/>
      <c r="N363" s="1251"/>
      <c r="O363" s="1014"/>
      <c r="P363" s="980"/>
      <c r="Q363" s="1258"/>
      <c r="R363" s="1258"/>
      <c r="S363" s="1289"/>
      <c r="T363" s="1278"/>
      <c r="U363" s="233" t="s">
        <v>657</v>
      </c>
      <c r="V363" s="224" t="s">
        <v>658</v>
      </c>
      <c r="W363" s="1289"/>
      <c r="X363" s="223" t="s">
        <v>659</v>
      </c>
      <c r="Y363" s="223" t="s">
        <v>660</v>
      </c>
      <c r="Z363" s="216"/>
      <c r="AA363" s="216"/>
      <c r="AB363" s="412"/>
      <c r="AC363" s="218">
        <v>1000000000</v>
      </c>
      <c r="AD363" s="135" t="s">
        <v>569</v>
      </c>
      <c r="AE363" s="67" t="s">
        <v>661</v>
      </c>
      <c r="AF363" s="218">
        <v>1000000000</v>
      </c>
      <c r="AG363" s="218">
        <v>1000000000</v>
      </c>
      <c r="AH363" s="988"/>
      <c r="AI363" s="988"/>
      <c r="AJ363" s="1077"/>
      <c r="AK363" s="39"/>
      <c r="BT363" s="8"/>
      <c r="BU363" s="8"/>
      <c r="BV363" s="8"/>
    </row>
    <row r="364" spans="1:74" ht="98.25" customHeight="1" x14ac:dyDescent="0.25">
      <c r="A364" s="231"/>
      <c r="B364" s="1001"/>
      <c r="C364" s="1282"/>
      <c r="D364" s="1075"/>
      <c r="E364" s="1080"/>
      <c r="F364" s="1077"/>
      <c r="G364" s="906"/>
      <c r="H364" s="1047" t="s">
        <v>662</v>
      </c>
      <c r="I364" s="1247">
        <v>9.4200000000000006E-2</v>
      </c>
      <c r="J364" s="1284">
        <v>0.09</v>
      </c>
      <c r="K364" s="1279"/>
      <c r="L364" s="1281"/>
      <c r="M364" s="1148"/>
      <c r="N364" s="1251"/>
      <c r="O364" s="1014"/>
      <c r="P364" s="1047" t="s">
        <v>663</v>
      </c>
      <c r="Q364" s="1047" t="s">
        <v>664</v>
      </c>
      <c r="R364" s="1286">
        <v>0.5</v>
      </c>
      <c r="S364" s="1288" t="s">
        <v>50</v>
      </c>
      <c r="T364" s="1381">
        <v>0.4</v>
      </c>
      <c r="U364" s="224" t="s">
        <v>657</v>
      </c>
      <c r="V364" s="224" t="s">
        <v>658</v>
      </c>
      <c r="W364" s="289" t="s">
        <v>665</v>
      </c>
      <c r="X364" s="223" t="s">
        <v>659</v>
      </c>
      <c r="Y364" s="224" t="s">
        <v>663</v>
      </c>
      <c r="Z364" s="216"/>
      <c r="AA364" s="217"/>
      <c r="AB364" s="412"/>
      <c r="AC364" s="218">
        <v>1000000000</v>
      </c>
      <c r="AD364" s="135" t="s">
        <v>569</v>
      </c>
      <c r="AE364" s="67" t="s">
        <v>661</v>
      </c>
      <c r="AF364" s="218">
        <v>1000000000</v>
      </c>
      <c r="AG364" s="218">
        <v>1000000000</v>
      </c>
      <c r="AH364" s="988"/>
      <c r="AI364" s="988"/>
      <c r="AJ364" s="1077"/>
      <c r="AK364" s="39" t="s">
        <v>510</v>
      </c>
      <c r="BT364" s="8"/>
      <c r="BU364" s="8"/>
      <c r="BV364" s="8"/>
    </row>
    <row r="365" spans="1:74" ht="98.25" customHeight="1" x14ac:dyDescent="0.25">
      <c r="A365" s="231"/>
      <c r="B365" s="1001"/>
      <c r="C365" s="1282"/>
      <c r="D365" s="1075"/>
      <c r="E365" s="1080"/>
      <c r="F365" s="1077"/>
      <c r="G365" s="906"/>
      <c r="H365" s="1088"/>
      <c r="I365" s="1249"/>
      <c r="J365" s="1285"/>
      <c r="K365" s="1279"/>
      <c r="L365" s="1281"/>
      <c r="M365" s="1148"/>
      <c r="N365" s="1251"/>
      <c r="O365" s="1014"/>
      <c r="P365" s="1088"/>
      <c r="Q365" s="1088"/>
      <c r="R365" s="1287"/>
      <c r="S365" s="1289"/>
      <c r="T365" s="1382"/>
      <c r="U365" s="224" t="s">
        <v>535</v>
      </c>
      <c r="V365" s="224" t="s">
        <v>614</v>
      </c>
      <c r="W365" s="289" t="s">
        <v>665</v>
      </c>
      <c r="X365" s="223" t="s">
        <v>615</v>
      </c>
      <c r="Y365" s="224" t="s">
        <v>663</v>
      </c>
      <c r="Z365" s="216"/>
      <c r="AA365" s="217"/>
      <c r="AB365" s="412"/>
      <c r="AC365" s="218">
        <v>1900000000</v>
      </c>
      <c r="AD365" s="135" t="s">
        <v>569</v>
      </c>
      <c r="AE365" s="67" t="s">
        <v>56</v>
      </c>
      <c r="AF365" s="218">
        <v>1900000000</v>
      </c>
      <c r="AG365" s="218">
        <v>1900000000</v>
      </c>
      <c r="AH365" s="988"/>
      <c r="AI365" s="988"/>
      <c r="AJ365" s="1077"/>
      <c r="AK365" s="39"/>
      <c r="BT365" s="8"/>
      <c r="BU365" s="8"/>
      <c r="BV365" s="8"/>
    </row>
    <row r="366" spans="1:74" ht="98.25" customHeight="1" x14ac:dyDescent="0.25">
      <c r="A366" s="231"/>
      <c r="B366" s="1001"/>
      <c r="C366" s="1282"/>
      <c r="D366" s="1075"/>
      <c r="E366" s="1080"/>
      <c r="F366" s="1077"/>
      <c r="G366" s="906"/>
      <c r="H366" s="949" t="s">
        <v>666</v>
      </c>
      <c r="I366" s="1247">
        <v>0.38800000000000001</v>
      </c>
      <c r="J366" s="1284">
        <v>0.35</v>
      </c>
      <c r="K366" s="1279"/>
      <c r="L366" s="1281"/>
      <c r="M366" s="1148"/>
      <c r="N366" s="1251"/>
      <c r="O366" s="1014"/>
      <c r="P366" s="134" t="s">
        <v>667</v>
      </c>
      <c r="Q366" s="249">
        <v>1</v>
      </c>
      <c r="R366" s="249">
        <v>1</v>
      </c>
      <c r="S366" s="234" t="s">
        <v>50</v>
      </c>
      <c r="T366" s="250">
        <v>1</v>
      </c>
      <c r="U366" s="224" t="s">
        <v>1017</v>
      </c>
      <c r="V366" s="224" t="s">
        <v>1018</v>
      </c>
      <c r="W366" s="250">
        <v>1</v>
      </c>
      <c r="X366" s="223" t="s">
        <v>1019</v>
      </c>
      <c r="Y366" s="224" t="s">
        <v>667</v>
      </c>
      <c r="Z366" s="216">
        <v>42373</v>
      </c>
      <c r="AA366" s="216">
        <v>42735</v>
      </c>
      <c r="AB366" s="412" t="s">
        <v>978</v>
      </c>
      <c r="AC366" s="218">
        <f>3206200*4</f>
        <v>12824800</v>
      </c>
      <c r="AD366" s="135" t="s">
        <v>569</v>
      </c>
      <c r="AE366" s="219" t="s">
        <v>955</v>
      </c>
      <c r="AF366" s="218">
        <f>3206200*4</f>
        <v>12824800</v>
      </c>
      <c r="AG366" s="218">
        <f>3206200*4</f>
        <v>12824800</v>
      </c>
      <c r="AH366" s="988"/>
      <c r="AI366" s="988"/>
      <c r="AJ366" s="1077"/>
      <c r="AK366" s="39" t="s">
        <v>574</v>
      </c>
      <c r="BT366" s="8"/>
      <c r="BU366" s="8"/>
      <c r="BV366" s="8"/>
    </row>
    <row r="367" spans="1:74" ht="98.25" customHeight="1" x14ac:dyDescent="0.25">
      <c r="A367" s="231"/>
      <c r="B367" s="1001"/>
      <c r="C367" s="1282"/>
      <c r="D367" s="1075"/>
      <c r="E367" s="1080"/>
      <c r="F367" s="1077"/>
      <c r="G367" s="906"/>
      <c r="H367" s="950"/>
      <c r="I367" s="1088"/>
      <c r="J367" s="1285"/>
      <c r="K367" s="1279"/>
      <c r="L367" s="1281"/>
      <c r="M367" s="1148"/>
      <c r="N367" s="1251"/>
      <c r="O367" s="1014"/>
      <c r="P367" s="117" t="s">
        <v>668</v>
      </c>
      <c r="Q367" s="157">
        <v>2</v>
      </c>
      <c r="R367" s="157">
        <v>2</v>
      </c>
      <c r="S367" s="234" t="s">
        <v>50</v>
      </c>
      <c r="T367" s="95">
        <v>2</v>
      </c>
      <c r="U367" s="224" t="s">
        <v>1017</v>
      </c>
      <c r="V367" s="224" t="s">
        <v>1018</v>
      </c>
      <c r="W367" s="95">
        <v>2</v>
      </c>
      <c r="X367" s="223" t="s">
        <v>1020</v>
      </c>
      <c r="Y367" s="224" t="s">
        <v>668</v>
      </c>
      <c r="Z367" s="216">
        <v>42373</v>
      </c>
      <c r="AA367" s="216">
        <v>42735</v>
      </c>
      <c r="AB367" s="412" t="s">
        <v>978</v>
      </c>
      <c r="AC367" s="217" t="s">
        <v>978</v>
      </c>
      <c r="AD367" s="217" t="s">
        <v>978</v>
      </c>
      <c r="AE367" s="219" t="s">
        <v>955</v>
      </c>
      <c r="AF367" s="217" t="s">
        <v>978</v>
      </c>
      <c r="AG367" s="217" t="s">
        <v>978</v>
      </c>
      <c r="AH367" s="988"/>
      <c r="AI367" s="988"/>
      <c r="AJ367" s="1077"/>
      <c r="AK367" s="39" t="s">
        <v>574</v>
      </c>
      <c r="BT367" s="8"/>
      <c r="BU367" s="8"/>
      <c r="BV367" s="8"/>
    </row>
    <row r="368" spans="1:74" ht="98.25" customHeight="1" x14ac:dyDescent="0.25">
      <c r="A368" s="231"/>
      <c r="B368" s="1001"/>
      <c r="C368" s="1282"/>
      <c r="D368" s="1075"/>
      <c r="E368" s="1080"/>
      <c r="F368" s="1077"/>
      <c r="G368" s="906"/>
      <c r="H368" s="134" t="s">
        <v>669</v>
      </c>
      <c r="I368" s="290" t="s">
        <v>670</v>
      </c>
      <c r="J368" s="290" t="s">
        <v>671</v>
      </c>
      <c r="K368" s="1279"/>
      <c r="L368" s="1281"/>
      <c r="M368" s="1148"/>
      <c r="N368" s="1251"/>
      <c r="O368" s="1014"/>
      <c r="P368" s="134" t="s">
        <v>672</v>
      </c>
      <c r="Q368" s="226">
        <v>0.65</v>
      </c>
      <c r="R368" s="226">
        <v>1</v>
      </c>
      <c r="S368" s="234" t="s">
        <v>50</v>
      </c>
      <c r="T368" s="227">
        <v>1</v>
      </c>
      <c r="U368" s="224" t="s">
        <v>1017</v>
      </c>
      <c r="V368" s="224" t="s">
        <v>1018</v>
      </c>
      <c r="W368" s="227">
        <v>1</v>
      </c>
      <c r="X368" s="223" t="s">
        <v>1021</v>
      </c>
      <c r="Y368" s="224" t="s">
        <v>672</v>
      </c>
      <c r="Z368" s="216">
        <v>42373</v>
      </c>
      <c r="AA368" s="216">
        <v>42735</v>
      </c>
      <c r="AB368" s="412" t="s">
        <v>978</v>
      </c>
      <c r="AC368" s="217" t="s">
        <v>978</v>
      </c>
      <c r="AD368" s="217" t="s">
        <v>978</v>
      </c>
      <c r="AE368" s="219" t="s">
        <v>955</v>
      </c>
      <c r="AF368" s="217" t="s">
        <v>978</v>
      </c>
      <c r="AG368" s="217" t="s">
        <v>978</v>
      </c>
      <c r="AH368" s="988"/>
      <c r="AI368" s="988"/>
      <c r="AJ368" s="1077"/>
      <c r="AK368" s="39" t="s">
        <v>510</v>
      </c>
      <c r="BT368" s="8"/>
      <c r="BU368" s="8"/>
      <c r="BV368" s="8"/>
    </row>
    <row r="369" spans="1:74" ht="98.25" customHeight="1" x14ac:dyDescent="0.25">
      <c r="A369" s="231"/>
      <c r="B369" s="1001"/>
      <c r="C369" s="1282"/>
      <c r="D369" s="1075"/>
      <c r="E369" s="1080"/>
      <c r="F369" s="1077"/>
      <c r="G369" s="906"/>
      <c r="H369" s="38" t="s">
        <v>673</v>
      </c>
      <c r="I369" s="290">
        <v>0</v>
      </c>
      <c r="J369" s="290">
        <v>0</v>
      </c>
      <c r="K369" s="1279"/>
      <c r="L369" s="1281"/>
      <c r="M369" s="1148"/>
      <c r="N369" s="1251"/>
      <c r="O369" s="1014"/>
      <c r="P369" s="276" t="s">
        <v>674</v>
      </c>
      <c r="Q369" s="383">
        <v>0.28570000000000001</v>
      </c>
      <c r="R369" s="361">
        <v>1</v>
      </c>
      <c r="S369" s="241" t="s">
        <v>50</v>
      </c>
      <c r="T369" s="241">
        <v>1</v>
      </c>
      <c r="U369" s="224" t="s">
        <v>1017</v>
      </c>
      <c r="V369" s="224" t="s">
        <v>1018</v>
      </c>
      <c r="W369" s="227">
        <v>1</v>
      </c>
      <c r="X369" s="223" t="s">
        <v>1021</v>
      </c>
      <c r="Y369" s="224" t="s">
        <v>674</v>
      </c>
      <c r="Z369" s="216">
        <v>42373</v>
      </c>
      <c r="AA369" s="216">
        <v>42735</v>
      </c>
      <c r="AB369" s="412" t="s">
        <v>978</v>
      </c>
      <c r="AC369" s="217" t="s">
        <v>978</v>
      </c>
      <c r="AD369" s="217" t="s">
        <v>978</v>
      </c>
      <c r="AE369" s="219" t="s">
        <v>955</v>
      </c>
      <c r="AF369" s="217" t="s">
        <v>978</v>
      </c>
      <c r="AG369" s="217" t="s">
        <v>978</v>
      </c>
      <c r="AH369" s="988"/>
      <c r="AI369" s="988"/>
      <c r="AJ369" s="1077"/>
      <c r="AK369" s="49" t="s">
        <v>510</v>
      </c>
      <c r="BT369" s="8"/>
      <c r="BU369" s="8"/>
      <c r="BV369" s="8"/>
    </row>
    <row r="370" spans="1:74" ht="98.25" customHeight="1" x14ac:dyDescent="0.25">
      <c r="A370" s="231"/>
      <c r="B370" s="1001"/>
      <c r="C370" s="1282"/>
      <c r="D370" s="1075"/>
      <c r="E370" s="1080"/>
      <c r="F370" s="1077"/>
      <c r="G370" s="906"/>
      <c r="H370" s="38" t="s">
        <v>679</v>
      </c>
      <c r="I370" s="290" t="s">
        <v>680</v>
      </c>
      <c r="J370" s="290" t="s">
        <v>681</v>
      </c>
      <c r="K370" s="1279"/>
      <c r="L370" s="1281"/>
      <c r="M370" s="1148"/>
      <c r="N370" s="1251"/>
      <c r="O370" s="1014"/>
      <c r="P370" s="276" t="s">
        <v>682</v>
      </c>
      <c r="Q370" s="157">
        <v>0</v>
      </c>
      <c r="R370" s="226">
        <v>1</v>
      </c>
      <c r="S370" s="227" t="s">
        <v>50</v>
      </c>
      <c r="T370" s="227">
        <v>1</v>
      </c>
      <c r="U370" s="224" t="s">
        <v>1017</v>
      </c>
      <c r="V370" s="224" t="s">
        <v>1018</v>
      </c>
      <c r="W370" s="227">
        <v>1</v>
      </c>
      <c r="X370" s="223" t="s">
        <v>1021</v>
      </c>
      <c r="Y370" s="224" t="s">
        <v>682</v>
      </c>
      <c r="Z370" s="216">
        <v>42373</v>
      </c>
      <c r="AA370" s="216">
        <v>42735</v>
      </c>
      <c r="AB370" s="412" t="s">
        <v>978</v>
      </c>
      <c r="AC370" s="217" t="s">
        <v>978</v>
      </c>
      <c r="AD370" s="217" t="s">
        <v>978</v>
      </c>
      <c r="AE370" s="219" t="s">
        <v>955</v>
      </c>
      <c r="AF370" s="217" t="s">
        <v>978</v>
      </c>
      <c r="AG370" s="217" t="s">
        <v>978</v>
      </c>
      <c r="AH370" s="988"/>
      <c r="AI370" s="988"/>
      <c r="AJ370" s="1077"/>
      <c r="AK370" s="39" t="s">
        <v>510</v>
      </c>
      <c r="BT370" s="8"/>
      <c r="BU370" s="8"/>
      <c r="BV370" s="8"/>
    </row>
    <row r="371" spans="1:74" ht="98.25" customHeight="1" x14ac:dyDescent="0.25">
      <c r="A371" s="231"/>
      <c r="B371" s="1001"/>
      <c r="C371" s="1282"/>
      <c r="D371" s="1075"/>
      <c r="E371" s="1080"/>
      <c r="F371" s="980"/>
      <c r="G371" s="906"/>
      <c r="H371" s="38" t="s">
        <v>683</v>
      </c>
      <c r="I371" s="290">
        <v>7</v>
      </c>
      <c r="J371" s="290">
        <v>7</v>
      </c>
      <c r="K371" s="1279"/>
      <c r="L371" s="1281"/>
      <c r="M371" s="1148"/>
      <c r="N371" s="1251"/>
      <c r="O371" s="1014"/>
      <c r="P371" s="134" t="s">
        <v>684</v>
      </c>
      <c r="Q371" s="157">
        <v>7</v>
      </c>
      <c r="R371" s="279">
        <v>7</v>
      </c>
      <c r="S371" s="280" t="s">
        <v>61</v>
      </c>
      <c r="T371" s="280">
        <v>2</v>
      </c>
      <c r="U371" s="224" t="s">
        <v>1017</v>
      </c>
      <c r="V371" s="224" t="s">
        <v>1018</v>
      </c>
      <c r="W371" s="280">
        <v>2</v>
      </c>
      <c r="X371" s="223" t="s">
        <v>1022</v>
      </c>
      <c r="Y371" s="224" t="s">
        <v>684</v>
      </c>
      <c r="Z371" s="216">
        <v>42373</v>
      </c>
      <c r="AA371" s="216">
        <v>42735</v>
      </c>
      <c r="AB371" s="412" t="s">
        <v>978</v>
      </c>
      <c r="AC371" s="217" t="s">
        <v>978</v>
      </c>
      <c r="AD371" s="217" t="s">
        <v>978</v>
      </c>
      <c r="AE371" s="219" t="s">
        <v>955</v>
      </c>
      <c r="AF371" s="298">
        <f>3206200*12</f>
        <v>38474400</v>
      </c>
      <c r="AG371" s="298">
        <f>3206200*12</f>
        <v>38474400</v>
      </c>
      <c r="AH371" s="988"/>
      <c r="AI371" s="988"/>
      <c r="AJ371" s="1077"/>
      <c r="AK371" s="39" t="s">
        <v>685</v>
      </c>
      <c r="BT371" s="8"/>
      <c r="BU371" s="8"/>
      <c r="BV371" s="8"/>
    </row>
    <row r="372" spans="1:74" ht="98.25" customHeight="1" x14ac:dyDescent="0.25">
      <c r="A372" s="231"/>
      <c r="B372" s="1001"/>
      <c r="C372" s="1282"/>
      <c r="D372" s="1075"/>
      <c r="E372" s="1080"/>
      <c r="F372" s="979" t="s">
        <v>159</v>
      </c>
      <c r="G372" s="949" t="s">
        <v>686</v>
      </c>
      <c r="H372" s="949" t="s">
        <v>687</v>
      </c>
      <c r="I372" s="979">
        <v>1.56</v>
      </c>
      <c r="J372" s="979" t="s">
        <v>688</v>
      </c>
      <c r="K372" s="1279"/>
      <c r="L372" s="1281"/>
      <c r="M372" s="1148"/>
      <c r="N372" s="1385" t="s">
        <v>689</v>
      </c>
      <c r="O372" s="997" t="s">
        <v>690</v>
      </c>
      <c r="P372" s="134" t="s">
        <v>691</v>
      </c>
      <c r="Q372" s="249">
        <v>0.83</v>
      </c>
      <c r="R372" s="249">
        <v>0.85</v>
      </c>
      <c r="S372" s="250" t="s">
        <v>50</v>
      </c>
      <c r="T372" s="250">
        <v>0.85</v>
      </c>
      <c r="U372" s="293" t="s">
        <v>1023</v>
      </c>
      <c r="V372" s="293" t="s">
        <v>1024</v>
      </c>
      <c r="W372" s="250">
        <v>0.85</v>
      </c>
      <c r="X372" s="294" t="s">
        <v>1025</v>
      </c>
      <c r="Y372" s="224" t="s">
        <v>691</v>
      </c>
      <c r="Z372" s="216">
        <v>42371</v>
      </c>
      <c r="AA372" s="216">
        <v>42732</v>
      </c>
      <c r="AB372" s="412" t="s">
        <v>955</v>
      </c>
      <c r="AC372" s="298">
        <v>235692887</v>
      </c>
      <c r="AD372" s="215" t="s">
        <v>1026</v>
      </c>
      <c r="AE372" s="219" t="s">
        <v>1027</v>
      </c>
      <c r="AF372" s="298">
        <v>235692887</v>
      </c>
      <c r="AG372" s="1378">
        <v>235692887</v>
      </c>
      <c r="AH372" s="988"/>
      <c r="AI372" s="988"/>
      <c r="AJ372" s="979" t="s">
        <v>692</v>
      </c>
      <c r="AK372" s="39" t="s">
        <v>519</v>
      </c>
      <c r="BT372" s="8"/>
      <c r="BU372" s="8"/>
      <c r="BV372" s="8"/>
    </row>
    <row r="373" spans="1:74" ht="98.25" customHeight="1" x14ac:dyDescent="0.25">
      <c r="A373" s="231"/>
      <c r="B373" s="1001"/>
      <c r="C373" s="1282"/>
      <c r="D373" s="1075"/>
      <c r="E373" s="1080"/>
      <c r="F373" s="1077"/>
      <c r="G373" s="1140"/>
      <c r="H373" s="950"/>
      <c r="I373" s="980"/>
      <c r="J373" s="980"/>
      <c r="K373" s="1279"/>
      <c r="L373" s="1281"/>
      <c r="M373" s="1148"/>
      <c r="N373" s="1386"/>
      <c r="O373" s="997"/>
      <c r="P373" s="134" t="s">
        <v>693</v>
      </c>
      <c r="Q373" s="249">
        <v>0.75</v>
      </c>
      <c r="R373" s="249">
        <v>0.85</v>
      </c>
      <c r="S373" s="250" t="s">
        <v>50</v>
      </c>
      <c r="T373" s="250">
        <v>0.85</v>
      </c>
      <c r="U373" s="293" t="s">
        <v>1023</v>
      </c>
      <c r="V373" s="293" t="s">
        <v>1024</v>
      </c>
      <c r="W373" s="250">
        <v>0.85</v>
      </c>
      <c r="X373" s="294" t="s">
        <v>1028</v>
      </c>
      <c r="Y373" s="295" t="s">
        <v>693</v>
      </c>
      <c r="Z373" s="216">
        <v>42371</v>
      </c>
      <c r="AA373" s="216">
        <v>42732</v>
      </c>
      <c r="AB373" s="412" t="s">
        <v>955</v>
      </c>
      <c r="AC373" s="419">
        <v>235692887</v>
      </c>
      <c r="AD373" s="215" t="s">
        <v>1026</v>
      </c>
      <c r="AE373" s="219" t="s">
        <v>1027</v>
      </c>
      <c r="AF373" s="215" t="s">
        <v>947</v>
      </c>
      <c r="AG373" s="1379"/>
      <c r="AH373" s="988"/>
      <c r="AI373" s="988"/>
      <c r="AJ373" s="1077"/>
      <c r="AK373" s="39" t="s">
        <v>519</v>
      </c>
      <c r="BT373" s="8"/>
      <c r="BU373" s="8"/>
      <c r="BV373" s="8"/>
    </row>
    <row r="374" spans="1:74" ht="98.25" customHeight="1" x14ac:dyDescent="0.25">
      <c r="A374" s="231"/>
      <c r="B374" s="1001"/>
      <c r="C374" s="1282"/>
      <c r="D374" s="1075"/>
      <c r="E374" s="1080"/>
      <c r="F374" s="1077"/>
      <c r="G374" s="1140"/>
      <c r="H374" s="38" t="s">
        <v>694</v>
      </c>
      <c r="I374" s="290" t="s">
        <v>695</v>
      </c>
      <c r="J374" s="290" t="s">
        <v>696</v>
      </c>
      <c r="K374" s="1279"/>
      <c r="L374" s="1281"/>
      <c r="M374" s="1148"/>
      <c r="N374" s="1386"/>
      <c r="O374" s="997"/>
      <c r="P374" s="282" t="s">
        <v>697</v>
      </c>
      <c r="Q374" s="279" t="s">
        <v>698</v>
      </c>
      <c r="R374" s="279" t="s">
        <v>699</v>
      </c>
      <c r="S374" s="250" t="s">
        <v>50</v>
      </c>
      <c r="T374" s="420">
        <v>0.57999999999999996</v>
      </c>
      <c r="U374" s="293" t="s">
        <v>1029</v>
      </c>
      <c r="V374" s="293" t="s">
        <v>1030</v>
      </c>
      <c r="W374" s="420">
        <v>0.57999999999999996</v>
      </c>
      <c r="X374" s="294" t="s">
        <v>1031</v>
      </c>
      <c r="Y374" s="295" t="s">
        <v>697</v>
      </c>
      <c r="Z374" s="216">
        <v>42371</v>
      </c>
      <c r="AA374" s="216">
        <v>42732</v>
      </c>
      <c r="AB374" s="412" t="s">
        <v>955</v>
      </c>
      <c r="AC374" s="419">
        <v>235692887</v>
      </c>
      <c r="AD374" s="215" t="s">
        <v>1026</v>
      </c>
      <c r="AE374" s="219" t="s">
        <v>1027</v>
      </c>
      <c r="AF374" s="215" t="s">
        <v>947</v>
      </c>
      <c r="AG374" s="1380"/>
      <c r="AH374" s="988"/>
      <c r="AI374" s="988"/>
      <c r="AJ374" s="1077"/>
      <c r="AK374" s="39" t="s">
        <v>519</v>
      </c>
      <c r="BT374" s="8"/>
      <c r="BU374" s="8"/>
      <c r="BV374" s="8"/>
    </row>
    <row r="375" spans="1:74" ht="98.25" customHeight="1" x14ac:dyDescent="0.25">
      <c r="A375" s="231"/>
      <c r="B375" s="1001"/>
      <c r="C375" s="1282"/>
      <c r="D375" s="1075"/>
      <c r="E375" s="1080"/>
      <c r="F375" s="1077"/>
      <c r="G375" s="1140"/>
      <c r="H375" s="949" t="s">
        <v>701</v>
      </c>
      <c r="I375" s="979" t="s">
        <v>702</v>
      </c>
      <c r="J375" s="979" t="s">
        <v>702</v>
      </c>
      <c r="K375" s="1279"/>
      <c r="L375" s="1281"/>
      <c r="M375" s="1148"/>
      <c r="N375" s="1386"/>
      <c r="O375" s="997"/>
      <c r="P375" s="134" t="s">
        <v>703</v>
      </c>
      <c r="Q375" s="226">
        <v>1</v>
      </c>
      <c r="R375" s="226">
        <v>1</v>
      </c>
      <c r="S375" s="250" t="s">
        <v>50</v>
      </c>
      <c r="T375" s="227">
        <v>1</v>
      </c>
      <c r="U375" s="293" t="s">
        <v>704</v>
      </c>
      <c r="V375" s="293" t="s">
        <v>705</v>
      </c>
      <c r="W375" s="227" t="s">
        <v>706</v>
      </c>
      <c r="X375" s="294" t="s">
        <v>707</v>
      </c>
      <c r="Y375" s="295" t="s">
        <v>703</v>
      </c>
      <c r="Z375" s="216">
        <v>42677</v>
      </c>
      <c r="AA375" s="216">
        <v>42737</v>
      </c>
      <c r="AB375" s="412" t="s">
        <v>1010</v>
      </c>
      <c r="AC375" s="1383">
        <v>3149200</v>
      </c>
      <c r="AD375" s="135" t="s">
        <v>569</v>
      </c>
      <c r="AE375" s="67" t="s">
        <v>709</v>
      </c>
      <c r="AF375" s="225" t="s">
        <v>708</v>
      </c>
      <c r="AG375" s="1383">
        <v>3149200</v>
      </c>
      <c r="AH375" s="988"/>
      <c r="AI375" s="988"/>
      <c r="AJ375" s="1077"/>
      <c r="AK375" s="39" t="s">
        <v>519</v>
      </c>
      <c r="BT375" s="8"/>
      <c r="BU375" s="8"/>
      <c r="BV375" s="8"/>
    </row>
    <row r="376" spans="1:74" ht="98.25" customHeight="1" x14ac:dyDescent="0.25">
      <c r="A376" s="231"/>
      <c r="B376" s="1001"/>
      <c r="C376" s="1282"/>
      <c r="D376" s="1075"/>
      <c r="E376" s="1080"/>
      <c r="F376" s="1077"/>
      <c r="G376" s="1140"/>
      <c r="H376" s="950"/>
      <c r="I376" s="980"/>
      <c r="J376" s="980"/>
      <c r="K376" s="1279"/>
      <c r="L376" s="1281"/>
      <c r="M376" s="1148"/>
      <c r="N376" s="1386"/>
      <c r="O376" s="997"/>
      <c r="P376" s="134" t="s">
        <v>710</v>
      </c>
      <c r="Q376" s="226">
        <v>1</v>
      </c>
      <c r="R376" s="226">
        <v>1</v>
      </c>
      <c r="S376" s="250" t="s">
        <v>50</v>
      </c>
      <c r="T376" s="227">
        <v>1</v>
      </c>
      <c r="U376" s="293" t="s">
        <v>704</v>
      </c>
      <c r="V376" s="293" t="s">
        <v>705</v>
      </c>
      <c r="W376" s="227" t="s">
        <v>706</v>
      </c>
      <c r="X376" s="294" t="s">
        <v>707</v>
      </c>
      <c r="Y376" s="295" t="s">
        <v>710</v>
      </c>
      <c r="Z376" s="216">
        <v>42677</v>
      </c>
      <c r="AA376" s="216">
        <v>42737</v>
      </c>
      <c r="AB376" s="412" t="s">
        <v>1010</v>
      </c>
      <c r="AC376" s="1384"/>
      <c r="AD376" s="135" t="s">
        <v>569</v>
      </c>
      <c r="AE376" s="67" t="s">
        <v>709</v>
      </c>
      <c r="AF376" s="225" t="s">
        <v>708</v>
      </c>
      <c r="AG376" s="1384"/>
      <c r="AH376" s="988"/>
      <c r="AI376" s="988"/>
      <c r="AJ376" s="1077"/>
      <c r="AK376" s="39" t="s">
        <v>519</v>
      </c>
      <c r="BT376" s="8"/>
      <c r="BU376" s="8"/>
      <c r="BV376" s="8"/>
    </row>
    <row r="377" spans="1:74" ht="98.25" customHeight="1" x14ac:dyDescent="0.25">
      <c r="A377" s="231"/>
      <c r="B377" s="1001"/>
      <c r="C377" s="1282"/>
      <c r="D377" s="1075"/>
      <c r="E377" s="1080"/>
      <c r="F377" s="1077"/>
      <c r="G377" s="1140"/>
      <c r="H377" s="1047" t="s">
        <v>711</v>
      </c>
      <c r="I377" s="1047" t="s">
        <v>712</v>
      </c>
      <c r="J377" s="1047" t="s">
        <v>712</v>
      </c>
      <c r="K377" s="1279"/>
      <c r="L377" s="1281"/>
      <c r="M377" s="1148"/>
      <c r="N377" s="1386"/>
      <c r="O377" s="997"/>
      <c r="P377" s="134" t="s">
        <v>713</v>
      </c>
      <c r="Q377" s="226">
        <v>1</v>
      </c>
      <c r="R377" s="226">
        <v>1</v>
      </c>
      <c r="S377" s="250" t="s">
        <v>50</v>
      </c>
      <c r="T377" s="227">
        <v>1</v>
      </c>
      <c r="U377" s="293" t="s">
        <v>714</v>
      </c>
      <c r="V377" s="296" t="s">
        <v>715</v>
      </c>
      <c r="W377" s="250">
        <v>1</v>
      </c>
      <c r="X377" s="297" t="s">
        <v>716</v>
      </c>
      <c r="Y377" s="293" t="s">
        <v>713</v>
      </c>
      <c r="Z377" s="216">
        <v>42691</v>
      </c>
      <c r="AA377" s="216">
        <v>42734</v>
      </c>
      <c r="AB377" s="412" t="s">
        <v>1032</v>
      </c>
      <c r="AC377" s="298">
        <v>90034420</v>
      </c>
      <c r="AD377" s="296" t="s">
        <v>569</v>
      </c>
      <c r="AE377" s="296" t="s">
        <v>717</v>
      </c>
      <c r="AF377" s="298">
        <v>100000000</v>
      </c>
      <c r="AG377" s="298">
        <v>90034420</v>
      </c>
      <c r="AH377" s="988"/>
      <c r="AI377" s="988"/>
      <c r="AJ377" s="1077"/>
      <c r="AK377" s="39" t="s">
        <v>519</v>
      </c>
      <c r="BT377" s="8"/>
      <c r="BU377" s="8"/>
      <c r="BV377" s="8"/>
    </row>
    <row r="378" spans="1:74" ht="98.25" customHeight="1" x14ac:dyDescent="0.25">
      <c r="A378" s="231"/>
      <c r="B378" s="1001"/>
      <c r="C378" s="1282"/>
      <c r="D378" s="1075"/>
      <c r="E378" s="1080"/>
      <c r="F378" s="1077"/>
      <c r="G378" s="1140"/>
      <c r="H378" s="1048"/>
      <c r="I378" s="1048"/>
      <c r="J378" s="1048"/>
      <c r="K378" s="1279"/>
      <c r="L378" s="1281"/>
      <c r="M378" s="1148"/>
      <c r="N378" s="1386"/>
      <c r="O378" s="997"/>
      <c r="P378" s="902" t="s">
        <v>718</v>
      </c>
      <c r="Q378" s="1291">
        <v>0.92849999999999999</v>
      </c>
      <c r="R378" s="1291">
        <v>0.9</v>
      </c>
      <c r="S378" s="1302" t="s">
        <v>50</v>
      </c>
      <c r="T378" s="1274">
        <v>0.9</v>
      </c>
      <c r="U378" s="300" t="s">
        <v>714</v>
      </c>
      <c r="V378" s="296" t="s">
        <v>715</v>
      </c>
      <c r="W378" s="1302">
        <v>0.9</v>
      </c>
      <c r="X378" s="297" t="s">
        <v>716</v>
      </c>
      <c r="Y378" s="293" t="s">
        <v>718</v>
      </c>
      <c r="Z378" s="216">
        <v>42703</v>
      </c>
      <c r="AA378" s="216">
        <v>42732</v>
      </c>
      <c r="AB378" s="412" t="s">
        <v>1032</v>
      </c>
      <c r="AC378" s="298">
        <v>9965580</v>
      </c>
      <c r="AD378" s="296" t="s">
        <v>569</v>
      </c>
      <c r="AE378" s="296" t="s">
        <v>717</v>
      </c>
      <c r="AF378" s="298">
        <v>100000000</v>
      </c>
      <c r="AG378" s="298">
        <v>9965580</v>
      </c>
      <c r="AH378" s="988"/>
      <c r="AI378" s="988"/>
      <c r="AJ378" s="1077"/>
      <c r="AK378" s="39" t="s">
        <v>519</v>
      </c>
      <c r="BT378" s="8"/>
      <c r="BU378" s="8"/>
      <c r="BV378" s="8"/>
    </row>
    <row r="379" spans="1:74" ht="98.25" customHeight="1" x14ac:dyDescent="0.25">
      <c r="A379" s="231"/>
      <c r="B379" s="1001"/>
      <c r="C379" s="1282"/>
      <c r="D379" s="1075"/>
      <c r="E379" s="1080"/>
      <c r="F379" s="1077"/>
      <c r="G379" s="1140"/>
      <c r="H379" s="1048"/>
      <c r="I379" s="1048"/>
      <c r="J379" s="1048"/>
      <c r="K379" s="1279"/>
      <c r="L379" s="1281"/>
      <c r="M379" s="1148"/>
      <c r="N379" s="1386"/>
      <c r="O379" s="997"/>
      <c r="P379" s="902"/>
      <c r="Q379" s="1077"/>
      <c r="R379" s="1292"/>
      <c r="S379" s="1303"/>
      <c r="T379" s="1275"/>
      <c r="U379" s="300" t="s">
        <v>720</v>
      </c>
      <c r="V379" s="296" t="s">
        <v>721</v>
      </c>
      <c r="W379" s="1303"/>
      <c r="X379" s="297" t="s">
        <v>722</v>
      </c>
      <c r="Y379" s="293" t="s">
        <v>718</v>
      </c>
      <c r="Z379" s="216">
        <v>42691</v>
      </c>
      <c r="AA379" s="216">
        <v>42720</v>
      </c>
      <c r="AB379" s="412" t="s">
        <v>1033</v>
      </c>
      <c r="AC379" s="298">
        <v>135152702.5</v>
      </c>
      <c r="AD379" s="296" t="s">
        <v>569</v>
      </c>
      <c r="AE379" s="296" t="s">
        <v>723</v>
      </c>
      <c r="AF379" s="298" t="s">
        <v>724</v>
      </c>
      <c r="AG379" s="298">
        <v>135152702.5</v>
      </c>
      <c r="AH379" s="988"/>
      <c r="AI379" s="988"/>
      <c r="AJ379" s="1077"/>
      <c r="AK379" s="39"/>
      <c r="BT379" s="8"/>
      <c r="BU379" s="8"/>
      <c r="BV379" s="8"/>
    </row>
    <row r="380" spans="1:74" ht="98.25" customHeight="1" x14ac:dyDescent="0.25">
      <c r="A380" s="231"/>
      <c r="B380" s="1001"/>
      <c r="C380" s="1282"/>
      <c r="D380" s="1075"/>
      <c r="E380" s="1080"/>
      <c r="F380" s="1077"/>
      <c r="G380" s="1140"/>
      <c r="H380" s="1088"/>
      <c r="I380" s="1088"/>
      <c r="J380" s="1088"/>
      <c r="K380" s="1279"/>
      <c r="L380" s="1281"/>
      <c r="M380" s="1148"/>
      <c r="N380" s="1386"/>
      <c r="O380" s="997"/>
      <c r="P380" s="902"/>
      <c r="Q380" s="980"/>
      <c r="R380" s="1293"/>
      <c r="S380" s="1304"/>
      <c r="T380" s="1276"/>
      <c r="U380" s="300" t="s">
        <v>704</v>
      </c>
      <c r="V380" s="293" t="s">
        <v>705</v>
      </c>
      <c r="W380" s="1304"/>
      <c r="X380" s="294" t="s">
        <v>707</v>
      </c>
      <c r="Y380" s="301" t="s">
        <v>718</v>
      </c>
      <c r="Z380" s="216">
        <v>42702</v>
      </c>
      <c r="AA380" s="216">
        <v>42701</v>
      </c>
      <c r="AB380" s="412">
        <v>1.1010102071426E+16</v>
      </c>
      <c r="AC380" s="298">
        <v>35099920</v>
      </c>
      <c r="AD380" s="296" t="s">
        <v>569</v>
      </c>
      <c r="AE380" s="67" t="s">
        <v>709</v>
      </c>
      <c r="AF380" s="421">
        <v>450000000</v>
      </c>
      <c r="AG380" s="298">
        <v>71894800</v>
      </c>
      <c r="AH380" s="988"/>
      <c r="AI380" s="988"/>
      <c r="AJ380" s="1077"/>
      <c r="AK380" s="39"/>
      <c r="BT380" s="8"/>
      <c r="BU380" s="8"/>
      <c r="BV380" s="8"/>
    </row>
    <row r="381" spans="1:74" ht="98.25" customHeight="1" x14ac:dyDescent="0.25">
      <c r="A381" s="231"/>
      <c r="B381" s="1001"/>
      <c r="C381" s="1282"/>
      <c r="D381" s="1075"/>
      <c r="E381" s="1080"/>
      <c r="F381" s="1077"/>
      <c r="G381" s="1140"/>
      <c r="H381" s="906" t="s">
        <v>725</v>
      </c>
      <c r="I381" s="902">
        <v>0</v>
      </c>
      <c r="J381" s="902">
        <v>0</v>
      </c>
      <c r="K381" s="1279"/>
      <c r="L381" s="1281"/>
      <c r="M381" s="1148"/>
      <c r="N381" s="1386"/>
      <c r="O381" s="997"/>
      <c r="P381" s="134" t="s">
        <v>726</v>
      </c>
      <c r="Q381" s="226">
        <v>0.68</v>
      </c>
      <c r="R381" s="226">
        <v>0.8</v>
      </c>
      <c r="S381" s="250" t="s">
        <v>50</v>
      </c>
      <c r="T381" s="227">
        <v>0.8</v>
      </c>
      <c r="U381" s="300" t="s">
        <v>1034</v>
      </c>
      <c r="V381" s="293" t="s">
        <v>1035</v>
      </c>
      <c r="W381" s="227">
        <v>1</v>
      </c>
      <c r="X381" s="294" t="s">
        <v>1036</v>
      </c>
      <c r="Y381" s="121" t="s">
        <v>726</v>
      </c>
      <c r="Z381" s="1358">
        <v>42373</v>
      </c>
      <c r="AA381" s="1358">
        <v>42732</v>
      </c>
      <c r="AB381" s="1388" t="s">
        <v>1037</v>
      </c>
      <c r="AC381" s="1378">
        <v>278952888</v>
      </c>
      <c r="AD381" s="1391" t="s">
        <v>569</v>
      </c>
      <c r="AE381" s="1394" t="s">
        <v>1037</v>
      </c>
      <c r="AF381" s="1378">
        <v>176636600</v>
      </c>
      <c r="AG381" s="1378">
        <v>278952888</v>
      </c>
      <c r="AH381" s="988"/>
      <c r="AI381" s="988"/>
      <c r="AJ381" s="1077"/>
      <c r="AK381" s="39" t="s">
        <v>519</v>
      </c>
      <c r="BT381" s="8"/>
      <c r="BU381" s="8"/>
      <c r="BV381" s="8"/>
    </row>
    <row r="382" spans="1:74" ht="98.25" customHeight="1" x14ac:dyDescent="0.25">
      <c r="A382" s="231"/>
      <c r="B382" s="1001"/>
      <c r="C382" s="1282"/>
      <c r="D382" s="1075"/>
      <c r="E382" s="1080"/>
      <c r="F382" s="1077"/>
      <c r="G382" s="1140"/>
      <c r="H382" s="906"/>
      <c r="I382" s="902"/>
      <c r="J382" s="902"/>
      <c r="K382" s="1279"/>
      <c r="L382" s="1281"/>
      <c r="M382" s="1148"/>
      <c r="N382" s="1386"/>
      <c r="O382" s="997"/>
      <c r="P382" s="134" t="s">
        <v>727</v>
      </c>
      <c r="Q382" s="226">
        <v>1</v>
      </c>
      <c r="R382" s="226">
        <v>1</v>
      </c>
      <c r="S382" s="250" t="s">
        <v>50</v>
      </c>
      <c r="T382" s="227">
        <v>1</v>
      </c>
      <c r="U382" s="300" t="s">
        <v>1034</v>
      </c>
      <c r="V382" s="293" t="s">
        <v>1035</v>
      </c>
      <c r="W382" s="227">
        <v>1</v>
      </c>
      <c r="X382" s="294" t="s">
        <v>1036</v>
      </c>
      <c r="Y382" s="301" t="s">
        <v>727</v>
      </c>
      <c r="Z382" s="1359"/>
      <c r="AA382" s="1359"/>
      <c r="AB382" s="1389"/>
      <c r="AC382" s="1379"/>
      <c r="AD382" s="1392"/>
      <c r="AE382" s="1395"/>
      <c r="AF382" s="1379"/>
      <c r="AG382" s="1379"/>
      <c r="AH382" s="988"/>
      <c r="AI382" s="988"/>
      <c r="AJ382" s="1077"/>
      <c r="AK382" s="39" t="s">
        <v>519</v>
      </c>
      <c r="BT382" s="8"/>
      <c r="BU382" s="8"/>
      <c r="BV382" s="8"/>
    </row>
    <row r="383" spans="1:74" ht="98.25" customHeight="1" x14ac:dyDescent="0.25">
      <c r="A383" s="231"/>
      <c r="B383" s="1001"/>
      <c r="C383" s="1282"/>
      <c r="D383" s="1075"/>
      <c r="E383" s="1080"/>
      <c r="F383" s="1077"/>
      <c r="G383" s="1140"/>
      <c r="H383" s="906"/>
      <c r="I383" s="902"/>
      <c r="J383" s="902"/>
      <c r="K383" s="1279"/>
      <c r="L383" s="1281"/>
      <c r="M383" s="1148"/>
      <c r="N383" s="1386"/>
      <c r="O383" s="997"/>
      <c r="P383" s="134" t="s">
        <v>728</v>
      </c>
      <c r="Q383" s="226">
        <v>0.38</v>
      </c>
      <c r="R383" s="226">
        <v>1</v>
      </c>
      <c r="S383" s="250" t="s">
        <v>50</v>
      </c>
      <c r="T383" s="227">
        <v>1</v>
      </c>
      <c r="U383" s="300" t="s">
        <v>1034</v>
      </c>
      <c r="V383" s="293" t="s">
        <v>1035</v>
      </c>
      <c r="W383" s="227">
        <v>1</v>
      </c>
      <c r="X383" s="294" t="s">
        <v>1036</v>
      </c>
      <c r="Y383" s="301" t="s">
        <v>728</v>
      </c>
      <c r="Z383" s="1359"/>
      <c r="AA383" s="1359"/>
      <c r="AB383" s="1389"/>
      <c r="AC383" s="1379"/>
      <c r="AD383" s="1392"/>
      <c r="AE383" s="1395"/>
      <c r="AF383" s="1379"/>
      <c r="AG383" s="1379"/>
      <c r="AH383" s="988"/>
      <c r="AI383" s="988"/>
      <c r="AJ383" s="1077"/>
      <c r="AK383" s="39" t="s">
        <v>543</v>
      </c>
      <c r="BT383" s="8"/>
      <c r="BU383" s="8"/>
      <c r="BV383" s="8"/>
    </row>
    <row r="384" spans="1:74" ht="98.25" customHeight="1" x14ac:dyDescent="0.25">
      <c r="A384" s="231"/>
      <c r="B384" s="1001"/>
      <c r="C384" s="1282"/>
      <c r="D384" s="1075"/>
      <c r="E384" s="1080"/>
      <c r="F384" s="1077"/>
      <c r="G384" s="1140"/>
      <c r="H384" s="906"/>
      <c r="I384" s="902"/>
      <c r="J384" s="902"/>
      <c r="K384" s="1279"/>
      <c r="L384" s="1281"/>
      <c r="M384" s="1148"/>
      <c r="N384" s="1386"/>
      <c r="O384" s="997"/>
      <c r="P384" s="134" t="s">
        <v>729</v>
      </c>
      <c r="Q384" s="226">
        <v>0.48</v>
      </c>
      <c r="R384" s="226">
        <v>1</v>
      </c>
      <c r="S384" s="250" t="s">
        <v>50</v>
      </c>
      <c r="T384" s="227">
        <v>1</v>
      </c>
      <c r="U384" s="300" t="s">
        <v>1034</v>
      </c>
      <c r="V384" s="293" t="s">
        <v>1035</v>
      </c>
      <c r="W384" s="227">
        <v>1</v>
      </c>
      <c r="X384" s="294" t="s">
        <v>1036</v>
      </c>
      <c r="Y384" s="121" t="s">
        <v>729</v>
      </c>
      <c r="Z384" s="1359"/>
      <c r="AA384" s="1359"/>
      <c r="AB384" s="1389"/>
      <c r="AC384" s="1379"/>
      <c r="AD384" s="1392"/>
      <c r="AE384" s="1395"/>
      <c r="AF384" s="1379"/>
      <c r="AG384" s="1379"/>
      <c r="AH384" s="988"/>
      <c r="AI384" s="988"/>
      <c r="AJ384" s="1077"/>
      <c r="AK384" s="39" t="s">
        <v>519</v>
      </c>
      <c r="BT384" s="8"/>
      <c r="BU384" s="8"/>
      <c r="BV384" s="8"/>
    </row>
    <row r="385" spans="1:74" ht="98.25" customHeight="1" x14ac:dyDescent="0.25">
      <c r="A385" s="231"/>
      <c r="B385" s="1001"/>
      <c r="C385" s="1282"/>
      <c r="D385" s="1075"/>
      <c r="E385" s="1080"/>
      <c r="F385" s="1077"/>
      <c r="G385" s="1140"/>
      <c r="H385" s="302" t="s">
        <v>730</v>
      </c>
      <c r="I385" s="303">
        <v>0.91</v>
      </c>
      <c r="J385" s="303" t="s">
        <v>731</v>
      </c>
      <c r="K385" s="1279"/>
      <c r="L385" s="1281"/>
      <c r="M385" s="1148"/>
      <c r="N385" s="1386"/>
      <c r="O385" s="997"/>
      <c r="P385" s="134" t="s">
        <v>732</v>
      </c>
      <c r="Q385" s="226">
        <v>1</v>
      </c>
      <c r="R385" s="226">
        <v>1</v>
      </c>
      <c r="S385" s="250" t="s">
        <v>50</v>
      </c>
      <c r="T385" s="227">
        <v>1</v>
      </c>
      <c r="U385" s="300" t="s">
        <v>1034</v>
      </c>
      <c r="V385" s="293" t="s">
        <v>1035</v>
      </c>
      <c r="W385" s="227">
        <v>1</v>
      </c>
      <c r="X385" s="294" t="s">
        <v>1036</v>
      </c>
      <c r="Y385" s="422" t="s">
        <v>732</v>
      </c>
      <c r="Z385" s="1360"/>
      <c r="AA385" s="1360"/>
      <c r="AB385" s="1390"/>
      <c r="AC385" s="1380"/>
      <c r="AD385" s="1393"/>
      <c r="AE385" s="1396"/>
      <c r="AF385" s="1380"/>
      <c r="AG385" s="1380"/>
      <c r="AH385" s="988"/>
      <c r="AI385" s="988"/>
      <c r="AJ385" s="1077"/>
      <c r="AK385" s="39" t="s">
        <v>519</v>
      </c>
      <c r="BT385" s="8"/>
      <c r="BU385" s="8"/>
      <c r="BV385" s="8"/>
    </row>
    <row r="386" spans="1:74" ht="98.25" customHeight="1" x14ac:dyDescent="0.25">
      <c r="A386" s="231"/>
      <c r="B386" s="1001"/>
      <c r="C386" s="1282"/>
      <c r="D386" s="1075"/>
      <c r="E386" s="1080"/>
      <c r="F386" s="1077"/>
      <c r="G386" s="1140"/>
      <c r="H386" s="949" t="s">
        <v>733</v>
      </c>
      <c r="I386" s="979">
        <v>7</v>
      </c>
      <c r="J386" s="979">
        <v>7</v>
      </c>
      <c r="K386" s="1279"/>
      <c r="L386" s="1281"/>
      <c r="M386" s="1148"/>
      <c r="N386" s="1386"/>
      <c r="O386" s="997"/>
      <c r="P386" s="134" t="s">
        <v>734</v>
      </c>
      <c r="Q386" s="157">
        <v>0</v>
      </c>
      <c r="R386" s="157">
        <v>0</v>
      </c>
      <c r="S386" s="250" t="s">
        <v>557</v>
      </c>
      <c r="T386" s="95">
        <v>0</v>
      </c>
      <c r="U386" s="224" t="s">
        <v>1038</v>
      </c>
      <c r="V386" s="224" t="s">
        <v>1039</v>
      </c>
      <c r="W386" s="286">
        <v>0</v>
      </c>
      <c r="X386" s="223" t="s">
        <v>1040</v>
      </c>
      <c r="Y386" s="223" t="s">
        <v>734</v>
      </c>
      <c r="Z386" s="216">
        <v>42371</v>
      </c>
      <c r="AA386" s="216">
        <v>42734</v>
      </c>
      <c r="AB386" s="412" t="s">
        <v>1037</v>
      </c>
      <c r="AC386" s="218">
        <v>35268200</v>
      </c>
      <c r="AD386" s="135" t="s">
        <v>569</v>
      </c>
      <c r="AE386" s="219" t="s">
        <v>1037</v>
      </c>
      <c r="AF386" s="218">
        <v>35268200</v>
      </c>
      <c r="AG386" s="218">
        <v>35268200</v>
      </c>
      <c r="AH386" s="988"/>
      <c r="AI386" s="988"/>
      <c r="AJ386" s="1077"/>
      <c r="AK386" s="39" t="s">
        <v>519</v>
      </c>
      <c r="BT386" s="8"/>
      <c r="BU386" s="8"/>
      <c r="BV386" s="8"/>
    </row>
    <row r="387" spans="1:74" ht="98.25" customHeight="1" x14ac:dyDescent="0.25">
      <c r="A387" s="231"/>
      <c r="B387" s="1001"/>
      <c r="C387" s="1282"/>
      <c r="D387" s="1075"/>
      <c r="E387" s="1080"/>
      <c r="F387" s="1077"/>
      <c r="G387" s="1140"/>
      <c r="H387" s="1140"/>
      <c r="I387" s="1077"/>
      <c r="J387" s="1077"/>
      <c r="K387" s="1279"/>
      <c r="L387" s="1281"/>
      <c r="M387" s="1148"/>
      <c r="N387" s="1386"/>
      <c r="O387" s="997"/>
      <c r="P387" s="134" t="s">
        <v>735</v>
      </c>
      <c r="Q387" s="157" t="s">
        <v>736</v>
      </c>
      <c r="R387" s="157" t="s">
        <v>737</v>
      </c>
      <c r="S387" s="250" t="s">
        <v>557</v>
      </c>
      <c r="T387" s="95">
        <v>500</v>
      </c>
      <c r="U387" s="224" t="s">
        <v>738</v>
      </c>
      <c r="V387" s="224" t="s">
        <v>739</v>
      </c>
      <c r="W387" s="273">
        <v>500</v>
      </c>
      <c r="X387" s="223" t="s">
        <v>741</v>
      </c>
      <c r="Y387" s="223" t="s">
        <v>735</v>
      </c>
      <c r="Z387" s="216">
        <v>42641</v>
      </c>
      <c r="AA387" s="216">
        <v>42732</v>
      </c>
      <c r="AB387" s="412">
        <v>1.1010102071438E+16</v>
      </c>
      <c r="AC387" s="218">
        <v>335000000</v>
      </c>
      <c r="AD387" s="135" t="s">
        <v>569</v>
      </c>
      <c r="AE387" s="67" t="s">
        <v>56</v>
      </c>
      <c r="AF387" s="218">
        <v>400000000</v>
      </c>
      <c r="AG387" s="218">
        <v>335000000</v>
      </c>
      <c r="AH387" s="988"/>
      <c r="AI387" s="988"/>
      <c r="AJ387" s="1077"/>
      <c r="AK387" s="39" t="s">
        <v>519</v>
      </c>
      <c r="BT387" s="8"/>
      <c r="BU387" s="8"/>
      <c r="BV387" s="8"/>
    </row>
    <row r="388" spans="1:74" ht="98.25" customHeight="1" x14ac:dyDescent="0.25">
      <c r="A388" s="231"/>
      <c r="B388" s="1001"/>
      <c r="C388" s="1282"/>
      <c r="D388" s="1075"/>
      <c r="E388" s="1080"/>
      <c r="F388" s="1077"/>
      <c r="G388" s="1140"/>
      <c r="H388" s="1140"/>
      <c r="I388" s="1077"/>
      <c r="J388" s="1077"/>
      <c r="K388" s="1279"/>
      <c r="L388" s="1281"/>
      <c r="M388" s="1148"/>
      <c r="N388" s="1386"/>
      <c r="O388" s="997"/>
      <c r="P388" s="902" t="s">
        <v>742</v>
      </c>
      <c r="Q388" s="1256">
        <v>0.14000000000000001</v>
      </c>
      <c r="R388" s="1256">
        <v>0.6</v>
      </c>
      <c r="S388" s="1277" t="s">
        <v>61</v>
      </c>
      <c r="T388" s="1277">
        <v>0.15</v>
      </c>
      <c r="U388" s="224" t="s">
        <v>642</v>
      </c>
      <c r="V388" s="223" t="s">
        <v>643</v>
      </c>
      <c r="W388" s="1288">
        <v>0.15</v>
      </c>
      <c r="X388" s="223" t="s">
        <v>645</v>
      </c>
      <c r="Y388" s="223" t="s">
        <v>742</v>
      </c>
      <c r="Z388" s="216"/>
      <c r="AA388" s="217"/>
      <c r="AB388" s="412"/>
      <c r="AC388" s="218">
        <v>300000000</v>
      </c>
      <c r="AD388" s="135" t="s">
        <v>569</v>
      </c>
      <c r="AE388" s="67" t="s">
        <v>56</v>
      </c>
      <c r="AF388" s="218">
        <v>300000000</v>
      </c>
      <c r="AG388" s="218">
        <v>300000000</v>
      </c>
      <c r="AH388" s="988"/>
      <c r="AI388" s="988"/>
      <c r="AJ388" s="1077"/>
      <c r="AK388" s="39" t="s">
        <v>519</v>
      </c>
      <c r="BT388" s="8"/>
      <c r="BU388" s="8"/>
      <c r="BV388" s="8"/>
    </row>
    <row r="389" spans="1:74" ht="98.25" customHeight="1" x14ac:dyDescent="0.25">
      <c r="A389" s="231"/>
      <c r="B389" s="1001"/>
      <c r="C389" s="1282"/>
      <c r="D389" s="1075"/>
      <c r="E389" s="1080"/>
      <c r="F389" s="1077"/>
      <c r="G389" s="1140"/>
      <c r="H389" s="1140"/>
      <c r="I389" s="1077"/>
      <c r="J389" s="1077"/>
      <c r="K389" s="1279"/>
      <c r="L389" s="1281"/>
      <c r="M389" s="1148"/>
      <c r="N389" s="1386"/>
      <c r="O389" s="997"/>
      <c r="P389" s="902"/>
      <c r="Q389" s="1258"/>
      <c r="R389" s="1258"/>
      <c r="S389" s="1278"/>
      <c r="T389" s="1278"/>
      <c r="U389" s="224" t="s">
        <v>743</v>
      </c>
      <c r="V389" s="223" t="s">
        <v>744</v>
      </c>
      <c r="W389" s="1289"/>
      <c r="X389" s="223" t="s">
        <v>1041</v>
      </c>
      <c r="Y389" s="223" t="s">
        <v>742</v>
      </c>
      <c r="Z389" s="216">
        <v>42674</v>
      </c>
      <c r="AA389" s="216">
        <v>42735</v>
      </c>
      <c r="AB389" s="412">
        <v>1.1010102071439E+16</v>
      </c>
      <c r="AC389" s="423">
        <v>97500000</v>
      </c>
      <c r="AD389" s="135" t="s">
        <v>569</v>
      </c>
      <c r="AE389" s="67" t="s">
        <v>244</v>
      </c>
      <c r="AF389" s="218">
        <v>150000000</v>
      </c>
      <c r="AG389" s="423">
        <v>97500000</v>
      </c>
      <c r="AH389" s="988"/>
      <c r="AI389" s="988"/>
      <c r="AJ389" s="1077"/>
      <c r="AK389" s="39"/>
      <c r="BT389" s="8"/>
      <c r="BU389" s="8"/>
      <c r="BV389" s="8"/>
    </row>
    <row r="390" spans="1:74" ht="98.25" customHeight="1" x14ac:dyDescent="0.25">
      <c r="A390" s="231"/>
      <c r="B390" s="1001"/>
      <c r="C390" s="1282"/>
      <c r="D390" s="1075"/>
      <c r="E390" s="1080"/>
      <c r="F390" s="1077"/>
      <c r="G390" s="1140"/>
      <c r="H390" s="1140"/>
      <c r="I390" s="1077"/>
      <c r="J390" s="1077"/>
      <c r="K390" s="1279"/>
      <c r="L390" s="1281"/>
      <c r="M390" s="1148"/>
      <c r="N390" s="1386"/>
      <c r="O390" s="997"/>
      <c r="P390" s="134" t="s">
        <v>746</v>
      </c>
      <c r="Q390" s="157">
        <v>0</v>
      </c>
      <c r="R390" s="157">
        <v>0</v>
      </c>
      <c r="S390" s="250" t="s">
        <v>557</v>
      </c>
      <c r="T390" s="95">
        <v>0</v>
      </c>
      <c r="U390" s="224" t="s">
        <v>743</v>
      </c>
      <c r="V390" s="223" t="s">
        <v>744</v>
      </c>
      <c r="W390" s="72">
        <v>0</v>
      </c>
      <c r="X390" s="223" t="s">
        <v>1042</v>
      </c>
      <c r="Y390" s="223" t="s">
        <v>746</v>
      </c>
      <c r="Z390" s="216">
        <v>42674</v>
      </c>
      <c r="AA390" s="216">
        <v>42735</v>
      </c>
      <c r="AB390" s="412">
        <v>1.1010102071439E+16</v>
      </c>
      <c r="AC390" s="424">
        <v>52500000</v>
      </c>
      <c r="AD390" s="135" t="s">
        <v>569</v>
      </c>
      <c r="AE390" s="67" t="s">
        <v>244</v>
      </c>
      <c r="AF390" s="218">
        <v>150000000</v>
      </c>
      <c r="AG390" s="423">
        <v>52500000</v>
      </c>
      <c r="AH390" s="988"/>
      <c r="AI390" s="988"/>
      <c r="AJ390" s="1077"/>
      <c r="AK390" s="39" t="s">
        <v>519</v>
      </c>
      <c r="BT390" s="8"/>
      <c r="BU390" s="8"/>
      <c r="BV390" s="8"/>
    </row>
    <row r="391" spans="1:74" ht="98.25" customHeight="1" x14ac:dyDescent="0.25">
      <c r="A391" s="231"/>
      <c r="B391" s="1001"/>
      <c r="C391" s="1282"/>
      <c r="D391" s="1075"/>
      <c r="E391" s="1080"/>
      <c r="F391" s="1077"/>
      <c r="G391" s="1140"/>
      <c r="H391" s="1140"/>
      <c r="I391" s="1077"/>
      <c r="J391" s="1077"/>
      <c r="K391" s="1279"/>
      <c r="L391" s="1281"/>
      <c r="M391" s="1148"/>
      <c r="N391" s="1386"/>
      <c r="O391" s="997"/>
      <c r="P391" s="282" t="s">
        <v>747</v>
      </c>
      <c r="Q391" s="50">
        <v>0.9</v>
      </c>
      <c r="R391" s="50">
        <v>1</v>
      </c>
      <c r="S391" s="42" t="s">
        <v>50</v>
      </c>
      <c r="T391" s="42">
        <v>1</v>
      </c>
      <c r="U391" s="224" t="s">
        <v>738</v>
      </c>
      <c r="V391" s="224" t="s">
        <v>739</v>
      </c>
      <c r="W391" s="234">
        <v>1</v>
      </c>
      <c r="X391" s="223" t="s">
        <v>1043</v>
      </c>
      <c r="Y391" s="234" t="s">
        <v>1044</v>
      </c>
      <c r="Z391" s="216">
        <v>42641</v>
      </c>
      <c r="AA391" s="216">
        <v>42721</v>
      </c>
      <c r="AB391" s="412">
        <v>1.1010102071438E+16</v>
      </c>
      <c r="AC391" s="336">
        <v>65000000</v>
      </c>
      <c r="AD391" s="135" t="s">
        <v>569</v>
      </c>
      <c r="AE391" s="67" t="s">
        <v>56</v>
      </c>
      <c r="AF391" s="218">
        <v>400000000</v>
      </c>
      <c r="AG391" s="336">
        <v>65000000</v>
      </c>
      <c r="AH391" s="988"/>
      <c r="AI391" s="988"/>
      <c r="AJ391" s="1077"/>
      <c r="AK391" s="39" t="s">
        <v>519</v>
      </c>
      <c r="BT391" s="8"/>
      <c r="BU391" s="8"/>
      <c r="BV391" s="8"/>
    </row>
    <row r="392" spans="1:74" ht="98.25" customHeight="1" x14ac:dyDescent="0.25">
      <c r="A392" s="231"/>
      <c r="B392" s="1001"/>
      <c r="C392" s="1282"/>
      <c r="D392" s="1075"/>
      <c r="E392" s="1080"/>
      <c r="F392" s="1077"/>
      <c r="G392" s="1140"/>
      <c r="H392" s="950"/>
      <c r="I392" s="980"/>
      <c r="J392" s="980"/>
      <c r="K392" s="1279"/>
      <c r="L392" s="1281"/>
      <c r="M392" s="1148"/>
      <c r="N392" s="1386"/>
      <c r="O392" s="997"/>
      <c r="P392" s="282" t="s">
        <v>748</v>
      </c>
      <c r="Q392" s="50">
        <v>0.8</v>
      </c>
      <c r="R392" s="50">
        <v>1</v>
      </c>
      <c r="S392" s="42" t="s">
        <v>50</v>
      </c>
      <c r="T392" s="42">
        <v>1</v>
      </c>
      <c r="U392" s="224" t="s">
        <v>1038</v>
      </c>
      <c r="V392" s="224" t="s">
        <v>1039</v>
      </c>
      <c r="W392" s="234">
        <v>1</v>
      </c>
      <c r="X392" s="223" t="s">
        <v>1045</v>
      </c>
      <c r="Y392" s="234" t="s">
        <v>1046</v>
      </c>
      <c r="Z392" s="216">
        <v>42371</v>
      </c>
      <c r="AA392" s="216">
        <v>42735</v>
      </c>
      <c r="AB392" s="412" t="s">
        <v>1037</v>
      </c>
      <c r="AC392" s="336">
        <v>366765196</v>
      </c>
      <c r="AD392" s="135" t="s">
        <v>569</v>
      </c>
      <c r="AE392" s="219" t="s">
        <v>955</v>
      </c>
      <c r="AF392" s="336">
        <v>366765196</v>
      </c>
      <c r="AG392" s="336">
        <v>366765196</v>
      </c>
      <c r="AH392" s="988"/>
      <c r="AI392" s="988"/>
      <c r="AJ392" s="1077"/>
      <c r="AK392" s="39" t="s">
        <v>519</v>
      </c>
      <c r="BT392" s="8"/>
      <c r="BU392" s="8"/>
      <c r="BV392" s="8"/>
    </row>
    <row r="393" spans="1:74" ht="98.25" customHeight="1" x14ac:dyDescent="0.25">
      <c r="A393" s="231"/>
      <c r="B393" s="1001"/>
      <c r="C393" s="1282"/>
      <c r="D393" s="1075"/>
      <c r="E393" s="1080"/>
      <c r="F393" s="1077"/>
      <c r="G393" s="1140"/>
      <c r="H393" s="979" t="s">
        <v>749</v>
      </c>
      <c r="I393" s="979" t="s">
        <v>750</v>
      </c>
      <c r="J393" s="1297">
        <v>0.95</v>
      </c>
      <c r="K393" s="1279"/>
      <c r="L393" s="1281"/>
      <c r="M393" s="1148"/>
      <c r="N393" s="1386"/>
      <c r="O393" s="997"/>
      <c r="P393" s="903" t="s">
        <v>751</v>
      </c>
      <c r="Q393" s="927" t="s">
        <v>752</v>
      </c>
      <c r="R393" s="930">
        <v>0.95</v>
      </c>
      <c r="S393" s="1299" t="s">
        <v>50</v>
      </c>
      <c r="T393" s="1299">
        <v>0.95</v>
      </c>
      <c r="U393" s="224" t="s">
        <v>535</v>
      </c>
      <c r="V393" s="224" t="s">
        <v>614</v>
      </c>
      <c r="W393" s="1381">
        <v>0.95</v>
      </c>
      <c r="X393" s="223" t="s">
        <v>615</v>
      </c>
      <c r="Y393" s="223" t="s">
        <v>751</v>
      </c>
      <c r="Z393" s="216"/>
      <c r="AA393" s="217"/>
      <c r="AB393" s="412"/>
      <c r="AC393" s="218">
        <v>1900000000</v>
      </c>
      <c r="AD393" s="135" t="s">
        <v>569</v>
      </c>
      <c r="AE393" s="67" t="s">
        <v>56</v>
      </c>
      <c r="AF393" s="218">
        <v>1900000000</v>
      </c>
      <c r="AG393" s="218">
        <v>1900000000</v>
      </c>
      <c r="AH393" s="988"/>
      <c r="AI393" s="988"/>
      <c r="AJ393" s="1077"/>
      <c r="AK393" s="39"/>
      <c r="BT393" s="8"/>
      <c r="BU393" s="8"/>
      <c r="BV393" s="8"/>
    </row>
    <row r="394" spans="1:74" ht="98.25" customHeight="1" x14ac:dyDescent="0.25">
      <c r="A394" s="231"/>
      <c r="B394" s="1001"/>
      <c r="C394" s="1282"/>
      <c r="D394" s="1075"/>
      <c r="E394" s="1080"/>
      <c r="F394" s="1077"/>
      <c r="G394" s="1140"/>
      <c r="H394" s="1077"/>
      <c r="I394" s="980"/>
      <c r="J394" s="1298"/>
      <c r="K394" s="1279"/>
      <c r="L394" s="1281"/>
      <c r="M394" s="1148"/>
      <c r="N394" s="1386"/>
      <c r="O394" s="997"/>
      <c r="P394" s="903"/>
      <c r="Q394" s="928"/>
      <c r="R394" s="931"/>
      <c r="S394" s="1300"/>
      <c r="T394" s="1300"/>
      <c r="U394" s="293" t="s">
        <v>704</v>
      </c>
      <c r="V394" s="293" t="s">
        <v>705</v>
      </c>
      <c r="W394" s="1387"/>
      <c r="X394" s="294" t="s">
        <v>707</v>
      </c>
      <c r="Y394" s="301" t="s">
        <v>751</v>
      </c>
      <c r="Z394" s="216">
        <v>42644</v>
      </c>
      <c r="AA394" s="217" t="s">
        <v>1047</v>
      </c>
      <c r="AB394" s="412" t="s">
        <v>1010</v>
      </c>
      <c r="AC394" s="218">
        <v>32570651</v>
      </c>
      <c r="AD394" s="135" t="s">
        <v>569</v>
      </c>
      <c r="AE394" s="67" t="s">
        <v>709</v>
      </c>
      <c r="AF394" s="421">
        <v>450000000</v>
      </c>
      <c r="AG394" s="218">
        <v>32570651</v>
      </c>
      <c r="AH394" s="988"/>
      <c r="AI394" s="988"/>
      <c r="AJ394" s="1077"/>
      <c r="AK394" s="39" t="s">
        <v>519</v>
      </c>
      <c r="BT394" s="8"/>
      <c r="BU394" s="8"/>
      <c r="BV394" s="8"/>
    </row>
    <row r="395" spans="1:74" ht="98.25" customHeight="1" x14ac:dyDescent="0.25">
      <c r="A395" s="231"/>
      <c r="B395" s="1001"/>
      <c r="C395" s="1282"/>
      <c r="D395" s="1075"/>
      <c r="E395" s="1080"/>
      <c r="F395" s="1077"/>
      <c r="G395" s="1140"/>
      <c r="H395" s="980"/>
      <c r="I395" s="290" t="s">
        <v>753</v>
      </c>
      <c r="J395" s="306">
        <v>0.95</v>
      </c>
      <c r="K395" s="1279"/>
      <c r="L395" s="1281"/>
      <c r="M395" s="1148"/>
      <c r="N395" s="1386"/>
      <c r="O395" s="997"/>
      <c r="P395" s="903"/>
      <c r="Q395" s="928"/>
      <c r="R395" s="931"/>
      <c r="S395" s="1300"/>
      <c r="T395" s="1300"/>
      <c r="U395" s="224" t="s">
        <v>657</v>
      </c>
      <c r="V395" s="224" t="s">
        <v>658</v>
      </c>
      <c r="W395" s="1387"/>
      <c r="X395" s="224" t="s">
        <v>659</v>
      </c>
      <c r="Y395" s="224" t="s">
        <v>751</v>
      </c>
      <c r="Z395" s="216"/>
      <c r="AA395" s="217"/>
      <c r="AB395" s="215"/>
      <c r="AC395" s="218">
        <v>1000000000</v>
      </c>
      <c r="AD395" s="135" t="s">
        <v>569</v>
      </c>
      <c r="AE395" s="67" t="s">
        <v>661</v>
      </c>
      <c r="AF395" s="218">
        <v>1000000000</v>
      </c>
      <c r="AG395" s="218">
        <v>1000000000</v>
      </c>
      <c r="AH395" s="988"/>
      <c r="AI395" s="988"/>
      <c r="AJ395" s="980"/>
      <c r="AK395" s="39" t="s">
        <v>519</v>
      </c>
      <c r="BT395" s="8"/>
      <c r="BU395" s="8"/>
      <c r="BV395" s="8"/>
    </row>
    <row r="396" spans="1:74" ht="98.25" customHeight="1" x14ac:dyDescent="0.25">
      <c r="A396" s="231"/>
      <c r="B396" s="378"/>
      <c r="C396" s="379"/>
      <c r="D396" s="367"/>
      <c r="E396" s="380"/>
      <c r="F396" s="248"/>
      <c r="G396" s="368"/>
      <c r="H396" s="248"/>
      <c r="I396" s="384"/>
      <c r="J396" s="425"/>
      <c r="K396" s="374"/>
      <c r="L396" s="375"/>
      <c r="M396" s="381"/>
      <c r="N396" s="426"/>
      <c r="O396" s="997"/>
      <c r="P396" s="903"/>
      <c r="Q396" s="929"/>
      <c r="R396" s="932"/>
      <c r="S396" s="1301"/>
      <c r="T396" s="1301"/>
      <c r="U396" s="224" t="s">
        <v>1048</v>
      </c>
      <c r="V396" s="224" t="s">
        <v>1049</v>
      </c>
      <c r="W396" s="1382"/>
      <c r="X396" s="224" t="s">
        <v>1050</v>
      </c>
      <c r="Y396" s="224" t="s">
        <v>751</v>
      </c>
      <c r="Z396" s="216">
        <v>42373</v>
      </c>
      <c r="AA396" s="216">
        <v>42735</v>
      </c>
      <c r="AB396" s="215" t="s">
        <v>1037</v>
      </c>
      <c r="AC396" s="217" t="s">
        <v>1037</v>
      </c>
      <c r="AD396" s="135" t="s">
        <v>569</v>
      </c>
      <c r="AE396" s="67" t="s">
        <v>955</v>
      </c>
      <c r="AF396" s="218">
        <v>208000000</v>
      </c>
      <c r="AG396" s="218">
        <v>208000000</v>
      </c>
      <c r="AH396" s="149"/>
      <c r="AI396" s="149"/>
      <c r="AJ396" s="248"/>
      <c r="AK396" s="39"/>
      <c r="BT396" s="8"/>
      <c r="BU396" s="8"/>
      <c r="BV396" s="8"/>
    </row>
    <row r="397" spans="1:74" ht="98.25" customHeight="1" x14ac:dyDescent="0.2">
      <c r="A397" s="231"/>
      <c r="B397" s="940" t="s">
        <v>494</v>
      </c>
      <c r="C397" s="1240">
        <v>0.1</v>
      </c>
      <c r="D397" s="904" t="s">
        <v>754</v>
      </c>
      <c r="E397" s="1054" t="s">
        <v>496</v>
      </c>
      <c r="F397" s="979" t="s">
        <v>164</v>
      </c>
      <c r="G397" s="906" t="s">
        <v>755</v>
      </c>
      <c r="H397" s="1013" t="s">
        <v>756</v>
      </c>
      <c r="I397" s="1308" t="s">
        <v>757</v>
      </c>
      <c r="J397" s="1308" t="s">
        <v>757</v>
      </c>
      <c r="K397" s="1271" t="s">
        <v>561</v>
      </c>
      <c r="L397" s="1273">
        <v>0.04</v>
      </c>
      <c r="M397" s="912" t="s">
        <v>562</v>
      </c>
      <c r="N397" s="1307" t="s">
        <v>758</v>
      </c>
      <c r="O397" s="1097" t="s">
        <v>759</v>
      </c>
      <c r="P397" s="372" t="s">
        <v>760</v>
      </c>
      <c r="Q397" s="39" t="s">
        <v>761</v>
      </c>
      <c r="R397" s="50">
        <v>0.7</v>
      </c>
      <c r="S397" s="42" t="s">
        <v>61</v>
      </c>
      <c r="T397" s="42">
        <v>0.1</v>
      </c>
      <c r="U397" s="427" t="s">
        <v>1051</v>
      </c>
      <c r="V397" s="428" t="s">
        <v>1052</v>
      </c>
      <c r="W397" s="42">
        <v>0.1</v>
      </c>
      <c r="X397" s="429" t="s">
        <v>1053</v>
      </c>
      <c r="Y397" s="224" t="s">
        <v>760</v>
      </c>
      <c r="Z397" s="216">
        <v>42373</v>
      </c>
      <c r="AA397" s="216">
        <v>42735</v>
      </c>
      <c r="AB397" s="430" t="s">
        <v>1054</v>
      </c>
      <c r="AC397" s="218">
        <v>20237200</v>
      </c>
      <c r="AD397" s="135" t="s">
        <v>569</v>
      </c>
      <c r="AE397" s="219" t="s">
        <v>955</v>
      </c>
      <c r="AF397" s="218">
        <v>20237200</v>
      </c>
      <c r="AG397" s="218">
        <v>20237200</v>
      </c>
      <c r="AH397" s="988" t="s">
        <v>507</v>
      </c>
      <c r="AI397" s="988" t="s">
        <v>508</v>
      </c>
      <c r="AJ397" s="979" t="s">
        <v>762</v>
      </c>
      <c r="AK397" s="39" t="s">
        <v>763</v>
      </c>
      <c r="BT397" s="8"/>
      <c r="BU397" s="8"/>
      <c r="BV397" s="8"/>
    </row>
    <row r="398" spans="1:74" ht="98.25" customHeight="1" x14ac:dyDescent="0.25">
      <c r="A398" s="231"/>
      <c r="B398" s="940"/>
      <c r="C398" s="1240"/>
      <c r="D398" s="904"/>
      <c r="E398" s="1054"/>
      <c r="F398" s="1077"/>
      <c r="G398" s="906"/>
      <c r="H398" s="1097"/>
      <c r="I398" s="1309"/>
      <c r="J398" s="1309"/>
      <c r="K398" s="1271"/>
      <c r="L398" s="1273"/>
      <c r="M398" s="912"/>
      <c r="N398" s="1307"/>
      <c r="O398" s="908"/>
      <c r="P398" s="927" t="s">
        <v>764</v>
      </c>
      <c r="Q398" s="927">
        <v>3</v>
      </c>
      <c r="R398" s="927">
        <v>20</v>
      </c>
      <c r="S398" s="995" t="s">
        <v>61</v>
      </c>
      <c r="T398" s="995">
        <v>2</v>
      </c>
      <c r="U398" s="224" t="s">
        <v>657</v>
      </c>
      <c r="V398" s="224" t="s">
        <v>658</v>
      </c>
      <c r="W398" s="1400">
        <v>2</v>
      </c>
      <c r="X398" s="224" t="s">
        <v>659</v>
      </c>
      <c r="Y398" s="224" t="s">
        <v>764</v>
      </c>
      <c r="Z398" s="216">
        <v>42635</v>
      </c>
      <c r="AA398" s="216">
        <v>42734</v>
      </c>
      <c r="AB398" s="215"/>
      <c r="AC398" s="218">
        <v>91000000</v>
      </c>
      <c r="AD398" s="135" t="s">
        <v>569</v>
      </c>
      <c r="AE398" s="67" t="s">
        <v>661</v>
      </c>
      <c r="AF398" s="218">
        <v>1000000000</v>
      </c>
      <c r="AG398" s="218">
        <v>91000000</v>
      </c>
      <c r="AH398" s="988"/>
      <c r="AI398" s="988"/>
      <c r="AJ398" s="1077"/>
      <c r="AK398" s="39" t="s">
        <v>765</v>
      </c>
      <c r="BT398" s="8"/>
      <c r="BU398" s="8"/>
      <c r="BV398" s="8"/>
    </row>
    <row r="399" spans="1:74" ht="98.25" customHeight="1" x14ac:dyDescent="0.2">
      <c r="A399" s="231"/>
      <c r="B399" s="940"/>
      <c r="C399" s="1240"/>
      <c r="D399" s="904"/>
      <c r="E399" s="1054"/>
      <c r="F399" s="1077"/>
      <c r="G399" s="906"/>
      <c r="H399" s="373"/>
      <c r="I399" s="385"/>
      <c r="J399" s="385"/>
      <c r="K399" s="1271"/>
      <c r="L399" s="1273"/>
      <c r="M399" s="912"/>
      <c r="N399" s="1307"/>
      <c r="O399" s="908"/>
      <c r="P399" s="929"/>
      <c r="Q399" s="929"/>
      <c r="R399" s="929"/>
      <c r="S399" s="996"/>
      <c r="T399" s="996"/>
      <c r="U399" s="427" t="s">
        <v>1051</v>
      </c>
      <c r="V399" s="428" t="s">
        <v>1055</v>
      </c>
      <c r="W399" s="1402"/>
      <c r="X399" s="429" t="s">
        <v>1053</v>
      </c>
      <c r="Y399" s="224" t="s">
        <v>772</v>
      </c>
      <c r="Z399" s="216">
        <v>42373</v>
      </c>
      <c r="AA399" s="216">
        <v>42735</v>
      </c>
      <c r="AB399" s="430" t="s">
        <v>1054</v>
      </c>
      <c r="AC399" s="431">
        <v>20237200</v>
      </c>
      <c r="AD399" s="135" t="s">
        <v>569</v>
      </c>
      <c r="AE399" s="67" t="s">
        <v>955</v>
      </c>
      <c r="AF399" s="218">
        <v>20237200</v>
      </c>
      <c r="AG399" s="218">
        <v>20237200</v>
      </c>
      <c r="AH399" s="988"/>
      <c r="AI399" s="988"/>
      <c r="AJ399" s="1077"/>
      <c r="AK399" s="39"/>
      <c r="BT399" s="8"/>
      <c r="BU399" s="8"/>
      <c r="BV399" s="8"/>
    </row>
    <row r="400" spans="1:74" ht="98.25" customHeight="1" x14ac:dyDescent="0.25">
      <c r="A400" s="231"/>
      <c r="B400" s="940"/>
      <c r="C400" s="1240"/>
      <c r="D400" s="904"/>
      <c r="E400" s="1054"/>
      <c r="F400" s="1077"/>
      <c r="G400" s="906"/>
      <c r="H400" s="38" t="s">
        <v>769</v>
      </c>
      <c r="I400" s="290" t="s">
        <v>770</v>
      </c>
      <c r="J400" s="290" t="s">
        <v>771</v>
      </c>
      <c r="K400" s="1271"/>
      <c r="L400" s="1273"/>
      <c r="M400" s="912"/>
      <c r="N400" s="1307"/>
      <c r="O400" s="908"/>
      <c r="P400" s="924" t="s">
        <v>772</v>
      </c>
      <c r="Q400" s="927">
        <v>3</v>
      </c>
      <c r="R400" s="927">
        <v>20</v>
      </c>
      <c r="S400" s="995" t="s">
        <v>61</v>
      </c>
      <c r="T400" s="995">
        <v>2</v>
      </c>
      <c r="U400" s="224" t="s">
        <v>535</v>
      </c>
      <c r="V400" s="432" t="s">
        <v>614</v>
      </c>
      <c r="W400" s="1404">
        <v>2</v>
      </c>
      <c r="X400" s="233" t="s">
        <v>1056</v>
      </c>
      <c r="Y400" s="224" t="s">
        <v>772</v>
      </c>
      <c r="Z400" s="433">
        <v>42614</v>
      </c>
      <c r="AA400" s="433">
        <v>42794</v>
      </c>
      <c r="AB400" s="217"/>
      <c r="AC400" s="218">
        <v>193500000</v>
      </c>
      <c r="AD400" s="135" t="s">
        <v>569</v>
      </c>
      <c r="AE400" s="67" t="s">
        <v>56</v>
      </c>
      <c r="AF400" s="218">
        <v>193500000</v>
      </c>
      <c r="AG400" s="218">
        <v>193500000</v>
      </c>
      <c r="AH400" s="988"/>
      <c r="AI400" s="988"/>
      <c r="AJ400" s="1077"/>
      <c r="AK400" s="927" t="s">
        <v>765</v>
      </c>
      <c r="BT400" s="8"/>
      <c r="BU400" s="8"/>
      <c r="BV400" s="8"/>
    </row>
    <row r="401" spans="1:74" ht="98.25" customHeight="1" x14ac:dyDescent="0.2">
      <c r="A401" s="231"/>
      <c r="B401" s="940"/>
      <c r="C401" s="1240"/>
      <c r="D401" s="904"/>
      <c r="E401" s="1054"/>
      <c r="F401" s="1077"/>
      <c r="G401" s="906"/>
      <c r="H401" s="38" t="s">
        <v>773</v>
      </c>
      <c r="I401" s="290" t="s">
        <v>774</v>
      </c>
      <c r="J401" s="290" t="s">
        <v>775</v>
      </c>
      <c r="K401" s="1271"/>
      <c r="L401" s="1273"/>
      <c r="M401" s="912"/>
      <c r="N401" s="1307"/>
      <c r="O401" s="908"/>
      <c r="P401" s="925"/>
      <c r="Q401" s="928"/>
      <c r="R401" s="928"/>
      <c r="S401" s="1016"/>
      <c r="T401" s="1016"/>
      <c r="U401" s="427" t="s">
        <v>1057</v>
      </c>
      <c r="V401" s="428" t="s">
        <v>1058</v>
      </c>
      <c r="W401" s="1405"/>
      <c r="X401" s="326" t="s">
        <v>1059</v>
      </c>
      <c r="Y401" s="224" t="s">
        <v>772</v>
      </c>
      <c r="Z401" s="433">
        <v>42562</v>
      </c>
      <c r="AA401" s="433">
        <v>42794</v>
      </c>
      <c r="AB401" s="217"/>
      <c r="AC401" s="218">
        <v>135000000</v>
      </c>
      <c r="AD401" s="135" t="s">
        <v>569</v>
      </c>
      <c r="AE401" s="219"/>
      <c r="AF401" s="218">
        <v>135000000</v>
      </c>
      <c r="AG401" s="218">
        <v>135000000</v>
      </c>
      <c r="AH401" s="988"/>
      <c r="AI401" s="988"/>
      <c r="AJ401" s="1077"/>
      <c r="AK401" s="928"/>
      <c r="BT401" s="8"/>
      <c r="BU401" s="8"/>
      <c r="BV401" s="8"/>
    </row>
    <row r="402" spans="1:74" ht="98.25" customHeight="1" x14ac:dyDescent="0.2">
      <c r="A402" s="231"/>
      <c r="B402" s="940"/>
      <c r="C402" s="1240"/>
      <c r="D402" s="904"/>
      <c r="E402" s="1054"/>
      <c r="F402" s="1077"/>
      <c r="G402" s="906"/>
      <c r="H402" s="38" t="s">
        <v>777</v>
      </c>
      <c r="I402" s="290">
        <v>3</v>
      </c>
      <c r="J402" s="290">
        <v>2.2999999999999998</v>
      </c>
      <c r="K402" s="1271"/>
      <c r="L402" s="1273"/>
      <c r="M402" s="912"/>
      <c r="N402" s="1307"/>
      <c r="O402" s="908"/>
      <c r="P402" s="927" t="s">
        <v>778</v>
      </c>
      <c r="Q402" s="930">
        <v>0.37</v>
      </c>
      <c r="R402" s="930">
        <v>1</v>
      </c>
      <c r="S402" s="1299" t="s">
        <v>61</v>
      </c>
      <c r="T402" s="1299">
        <v>0.2</v>
      </c>
      <c r="U402" s="427" t="s">
        <v>779</v>
      </c>
      <c r="V402" s="427" t="s">
        <v>780</v>
      </c>
      <c r="W402" s="1020" t="s">
        <v>781</v>
      </c>
      <c r="X402" s="326" t="s">
        <v>782</v>
      </c>
      <c r="Y402" s="326" t="s">
        <v>778</v>
      </c>
      <c r="Z402" s="295">
        <v>42642</v>
      </c>
      <c r="AA402" s="295">
        <v>42735</v>
      </c>
      <c r="AB402" s="217"/>
      <c r="AC402" s="310">
        <v>525000000</v>
      </c>
      <c r="AD402" s="225" t="s">
        <v>569</v>
      </c>
      <c r="AE402" s="222" t="s">
        <v>56</v>
      </c>
      <c r="AF402" s="311">
        <v>525000000</v>
      </c>
      <c r="AG402" s="218">
        <v>525000000</v>
      </c>
      <c r="AH402" s="988"/>
      <c r="AI402" s="988"/>
      <c r="AJ402" s="1077"/>
      <c r="AK402" s="927" t="s">
        <v>519</v>
      </c>
      <c r="BT402" s="8"/>
      <c r="BU402" s="8"/>
      <c r="BV402" s="8"/>
    </row>
    <row r="403" spans="1:74" ht="98.25" customHeight="1" x14ac:dyDescent="0.2">
      <c r="A403" s="231"/>
      <c r="B403" s="940"/>
      <c r="C403" s="1240"/>
      <c r="D403" s="904"/>
      <c r="E403" s="1054"/>
      <c r="F403" s="1077"/>
      <c r="G403" s="906"/>
      <c r="H403" s="38" t="s">
        <v>783</v>
      </c>
      <c r="I403" s="290" t="s">
        <v>664</v>
      </c>
      <c r="J403" s="312">
        <v>0.05</v>
      </c>
      <c r="K403" s="1271"/>
      <c r="L403" s="1273"/>
      <c r="M403" s="912"/>
      <c r="N403" s="1307"/>
      <c r="O403" s="908"/>
      <c r="P403" s="928"/>
      <c r="Q403" s="931"/>
      <c r="R403" s="931"/>
      <c r="S403" s="1300"/>
      <c r="T403" s="1300"/>
      <c r="U403" s="427" t="s">
        <v>1060</v>
      </c>
      <c r="V403" s="427" t="s">
        <v>1061</v>
      </c>
      <c r="W403" s="1403"/>
      <c r="X403" s="326" t="s">
        <v>1062</v>
      </c>
      <c r="Y403" s="326" t="s">
        <v>778</v>
      </c>
      <c r="Z403" s="295">
        <v>42373</v>
      </c>
      <c r="AA403" s="295">
        <v>42673</v>
      </c>
      <c r="AB403" s="217" t="s">
        <v>1054</v>
      </c>
      <c r="AC403" s="225" t="s">
        <v>1063</v>
      </c>
      <c r="AD403" s="225" t="s">
        <v>569</v>
      </c>
      <c r="AE403" s="222" t="s">
        <v>955</v>
      </c>
      <c r="AF403" s="218">
        <v>36636960</v>
      </c>
      <c r="AG403" s="218">
        <v>36636960</v>
      </c>
      <c r="AH403" s="988"/>
      <c r="AI403" s="988"/>
      <c r="AJ403" s="1077"/>
      <c r="AK403" s="929"/>
      <c r="BT403" s="8"/>
      <c r="BU403" s="8"/>
      <c r="BV403" s="8"/>
    </row>
    <row r="404" spans="1:74" ht="98.25" customHeight="1" x14ac:dyDescent="0.2">
      <c r="A404" s="231"/>
      <c r="B404" s="940"/>
      <c r="C404" s="1240"/>
      <c r="D404" s="904"/>
      <c r="E404" s="1054"/>
      <c r="F404" s="1077"/>
      <c r="G404" s="906"/>
      <c r="H404" s="38"/>
      <c r="I404" s="290"/>
      <c r="J404" s="312"/>
      <c r="K404" s="1271"/>
      <c r="L404" s="1273"/>
      <c r="M404" s="912"/>
      <c r="N404" s="1307"/>
      <c r="O404" s="908"/>
      <c r="P404" s="929"/>
      <c r="Q404" s="932"/>
      <c r="R404" s="932"/>
      <c r="S404" s="1301"/>
      <c r="T404" s="1301"/>
      <c r="U404" s="427" t="s">
        <v>1064</v>
      </c>
      <c r="V404" s="427" t="s">
        <v>1061</v>
      </c>
      <c r="W404" s="1021"/>
      <c r="X404" s="344" t="s">
        <v>1065</v>
      </c>
      <c r="Y404" s="326" t="s">
        <v>778</v>
      </c>
      <c r="Z404" s="295">
        <v>42675</v>
      </c>
      <c r="AA404" s="295">
        <v>42735</v>
      </c>
      <c r="AB404" s="217"/>
      <c r="AC404" s="225" t="s">
        <v>1066</v>
      </c>
      <c r="AD404" s="225" t="s">
        <v>569</v>
      </c>
      <c r="AE404" s="219"/>
      <c r="AF404" s="218">
        <v>6412400</v>
      </c>
      <c r="AG404" s="218">
        <v>6412400</v>
      </c>
      <c r="AH404" s="988"/>
      <c r="AI404" s="988"/>
      <c r="AJ404" s="1077"/>
      <c r="AK404" s="369"/>
      <c r="BT404" s="8"/>
      <c r="BU404" s="8"/>
      <c r="BV404" s="8"/>
    </row>
    <row r="405" spans="1:74" ht="98.25" customHeight="1" x14ac:dyDescent="0.2">
      <c r="A405" s="231"/>
      <c r="B405" s="940"/>
      <c r="C405" s="1240"/>
      <c r="D405" s="904"/>
      <c r="E405" s="1054"/>
      <c r="F405" s="1077"/>
      <c r="G405" s="906"/>
      <c r="H405" s="134" t="s">
        <v>784</v>
      </c>
      <c r="I405" s="313" t="s">
        <v>664</v>
      </c>
      <c r="J405" s="314">
        <v>1</v>
      </c>
      <c r="K405" s="1271"/>
      <c r="L405" s="1273"/>
      <c r="M405" s="912"/>
      <c r="N405" s="1307"/>
      <c r="O405" s="908"/>
      <c r="P405" s="924" t="s">
        <v>785</v>
      </c>
      <c r="Q405" s="927">
        <v>0</v>
      </c>
      <c r="R405" s="930">
        <v>1</v>
      </c>
      <c r="S405" s="1299" t="s">
        <v>61</v>
      </c>
      <c r="T405" s="1299">
        <v>0.1</v>
      </c>
      <c r="U405" s="427" t="s">
        <v>1060</v>
      </c>
      <c r="V405" s="427" t="s">
        <v>1061</v>
      </c>
      <c r="W405" s="1299">
        <v>0.1</v>
      </c>
      <c r="X405" s="326" t="s">
        <v>1067</v>
      </c>
      <c r="Y405" s="326" t="s">
        <v>785</v>
      </c>
      <c r="Z405" s="295">
        <v>42390</v>
      </c>
      <c r="AA405" s="295">
        <v>42617</v>
      </c>
      <c r="AB405" s="217" t="s">
        <v>1054</v>
      </c>
      <c r="AC405" s="225" t="s">
        <v>1068</v>
      </c>
      <c r="AD405" s="225" t="s">
        <v>569</v>
      </c>
      <c r="AE405" s="222" t="s">
        <v>955</v>
      </c>
      <c r="AF405" s="218">
        <v>26255880</v>
      </c>
      <c r="AG405" s="218">
        <v>26255880</v>
      </c>
      <c r="AH405" s="988"/>
      <c r="AI405" s="988"/>
      <c r="AJ405" s="1077"/>
      <c r="AK405" s="927" t="s">
        <v>519</v>
      </c>
      <c r="BT405" s="8"/>
      <c r="BU405" s="8"/>
      <c r="BV405" s="8"/>
    </row>
    <row r="406" spans="1:74" ht="98.25" customHeight="1" x14ac:dyDescent="0.2">
      <c r="A406" s="231"/>
      <c r="B406" s="940"/>
      <c r="C406" s="1240"/>
      <c r="D406" s="904"/>
      <c r="E406" s="1054"/>
      <c r="F406" s="980"/>
      <c r="G406" s="906"/>
      <c r="H406" s="134" t="s">
        <v>786</v>
      </c>
      <c r="I406" s="313" t="s">
        <v>664</v>
      </c>
      <c r="J406" s="314">
        <v>1</v>
      </c>
      <c r="K406" s="1271"/>
      <c r="L406" s="1273"/>
      <c r="M406" s="912"/>
      <c r="N406" s="1307"/>
      <c r="O406" s="908"/>
      <c r="P406" s="926"/>
      <c r="Q406" s="929"/>
      <c r="R406" s="932"/>
      <c r="S406" s="1301"/>
      <c r="T406" s="1301"/>
      <c r="U406" s="427" t="s">
        <v>1069</v>
      </c>
      <c r="V406" s="427" t="s">
        <v>1061</v>
      </c>
      <c r="W406" s="1301"/>
      <c r="X406" s="326" t="s">
        <v>1070</v>
      </c>
      <c r="Y406" s="326" t="s">
        <v>785</v>
      </c>
      <c r="Z406" s="295">
        <v>42618</v>
      </c>
      <c r="AA406" s="295">
        <v>42735</v>
      </c>
      <c r="AB406" s="217"/>
      <c r="AC406" s="225" t="s">
        <v>1071</v>
      </c>
      <c r="AD406" s="225" t="s">
        <v>569</v>
      </c>
      <c r="AE406" s="219"/>
      <c r="AF406" s="218"/>
      <c r="AG406" s="218">
        <v>12504180</v>
      </c>
      <c r="AH406" s="988"/>
      <c r="AI406" s="988"/>
      <c r="AJ406" s="980"/>
      <c r="AK406" s="929"/>
      <c r="BT406" s="8"/>
      <c r="BU406" s="8"/>
      <c r="BV406" s="8"/>
    </row>
    <row r="407" spans="1:74" ht="44.25" customHeight="1" x14ac:dyDescent="0.25">
      <c r="A407" s="231"/>
      <c r="B407" s="940"/>
      <c r="C407" s="1240"/>
      <c r="D407" s="904"/>
      <c r="E407" s="1054"/>
      <c r="F407" s="902" t="s">
        <v>177</v>
      </c>
      <c r="G407" s="906" t="s">
        <v>787</v>
      </c>
      <c r="H407" s="979" t="s">
        <v>788</v>
      </c>
      <c r="I407" s="1305" t="s">
        <v>789</v>
      </c>
      <c r="J407" s="1305" t="s">
        <v>789</v>
      </c>
      <c r="K407" s="1271"/>
      <c r="L407" s="1273"/>
      <c r="M407" s="912"/>
      <c r="N407" s="1307" t="s">
        <v>790</v>
      </c>
      <c r="O407" s="908" t="s">
        <v>791</v>
      </c>
      <c r="P407" s="979" t="s">
        <v>792</v>
      </c>
      <c r="Q407" s="1028">
        <v>1250</v>
      </c>
      <c r="R407" s="1028">
        <v>2000</v>
      </c>
      <c r="S407" s="1018" t="s">
        <v>61</v>
      </c>
      <c r="T407" s="1018">
        <v>504</v>
      </c>
      <c r="U407" s="224" t="s">
        <v>642</v>
      </c>
      <c r="V407" s="224" t="s">
        <v>643</v>
      </c>
      <c r="W407" s="159">
        <v>46</v>
      </c>
      <c r="X407" s="224" t="s">
        <v>645</v>
      </c>
      <c r="Y407" s="224" t="s">
        <v>792</v>
      </c>
      <c r="Z407" s="216"/>
      <c r="AA407" s="434">
        <v>42735</v>
      </c>
      <c r="AB407" s="215"/>
      <c r="AC407" s="218">
        <v>29536163</v>
      </c>
      <c r="AD407" s="135" t="s">
        <v>569</v>
      </c>
      <c r="AE407" s="67" t="s">
        <v>56</v>
      </c>
      <c r="AF407" s="218">
        <v>300000000</v>
      </c>
      <c r="AG407" s="218">
        <v>29536163</v>
      </c>
      <c r="AH407" s="988"/>
      <c r="AI407" s="988"/>
      <c r="AJ407" s="902" t="s">
        <v>793</v>
      </c>
      <c r="AK407" s="927" t="s">
        <v>574</v>
      </c>
      <c r="BT407" s="8"/>
      <c r="BU407" s="8"/>
      <c r="BV407" s="8"/>
    </row>
    <row r="408" spans="1:74" ht="44.25" customHeight="1" x14ac:dyDescent="0.25">
      <c r="A408" s="231"/>
      <c r="B408" s="940"/>
      <c r="C408" s="1240"/>
      <c r="D408" s="904"/>
      <c r="E408" s="1054"/>
      <c r="F408" s="902"/>
      <c r="G408" s="906"/>
      <c r="H408" s="980"/>
      <c r="I408" s="1306"/>
      <c r="J408" s="1306"/>
      <c r="K408" s="1271"/>
      <c r="L408" s="1273"/>
      <c r="M408" s="912"/>
      <c r="N408" s="1307"/>
      <c r="O408" s="908"/>
      <c r="P408" s="1077"/>
      <c r="Q408" s="1078"/>
      <c r="R408" s="1078"/>
      <c r="S408" s="1193"/>
      <c r="T408" s="1193"/>
      <c r="U408" s="224" t="s">
        <v>535</v>
      </c>
      <c r="V408" s="224" t="s">
        <v>614</v>
      </c>
      <c r="W408" s="159">
        <v>225</v>
      </c>
      <c r="X408" s="224" t="s">
        <v>615</v>
      </c>
      <c r="Y408" s="224" t="s">
        <v>792</v>
      </c>
      <c r="Z408" s="216"/>
      <c r="AA408" s="434">
        <v>42735</v>
      </c>
      <c r="AB408" s="215"/>
      <c r="AC408" s="218">
        <v>1473075</v>
      </c>
      <c r="AD408" s="135" t="s">
        <v>569</v>
      </c>
      <c r="AE408" s="67" t="s">
        <v>56</v>
      </c>
      <c r="AF408" s="218">
        <v>1900000000</v>
      </c>
      <c r="AG408" s="218">
        <v>1473075</v>
      </c>
      <c r="AH408" s="988"/>
      <c r="AI408" s="988"/>
      <c r="AJ408" s="902"/>
      <c r="AK408" s="928"/>
      <c r="BT408" s="8"/>
      <c r="BU408" s="8"/>
      <c r="BV408" s="8"/>
    </row>
    <row r="409" spans="1:74" ht="44.25" customHeight="1" x14ac:dyDescent="0.25">
      <c r="A409" s="231"/>
      <c r="B409" s="940"/>
      <c r="C409" s="1240"/>
      <c r="D409" s="904"/>
      <c r="E409" s="1054"/>
      <c r="F409" s="902"/>
      <c r="G409" s="906"/>
      <c r="H409" s="276"/>
      <c r="I409" s="315"/>
      <c r="J409" s="315"/>
      <c r="K409" s="1271"/>
      <c r="L409" s="1273"/>
      <c r="M409" s="912"/>
      <c r="N409" s="1307"/>
      <c r="O409" s="908"/>
      <c r="P409" s="1077"/>
      <c r="Q409" s="1078"/>
      <c r="R409" s="1078"/>
      <c r="S409" s="1193"/>
      <c r="T409" s="1193"/>
      <c r="U409" s="224" t="s">
        <v>650</v>
      </c>
      <c r="V409" s="224" t="s">
        <v>651</v>
      </c>
      <c r="W409" s="159">
        <v>133</v>
      </c>
      <c r="X409" s="224" t="s">
        <v>652</v>
      </c>
      <c r="Y409" s="224" t="s">
        <v>792</v>
      </c>
      <c r="Z409" s="216"/>
      <c r="AA409" s="434" t="s">
        <v>1072</v>
      </c>
      <c r="AB409" s="215"/>
      <c r="AC409" s="270">
        <v>896040000</v>
      </c>
      <c r="AD409" s="135" t="s">
        <v>569</v>
      </c>
      <c r="AE409" s="67" t="s">
        <v>610</v>
      </c>
      <c r="AF409" s="270">
        <v>8000000000</v>
      </c>
      <c r="AG409" s="270">
        <v>896040000</v>
      </c>
      <c r="AH409" s="988"/>
      <c r="AI409" s="988"/>
      <c r="AJ409" s="902"/>
      <c r="AK409" s="928"/>
      <c r="BT409" s="8"/>
      <c r="BU409" s="8"/>
      <c r="BV409" s="8"/>
    </row>
    <row r="410" spans="1:74" ht="44.25" customHeight="1" x14ac:dyDescent="0.25">
      <c r="A410" s="231"/>
      <c r="B410" s="940"/>
      <c r="C410" s="1240"/>
      <c r="D410" s="904"/>
      <c r="E410" s="1054"/>
      <c r="F410" s="902"/>
      <c r="G410" s="906"/>
      <c r="H410" s="316" t="s">
        <v>794</v>
      </c>
      <c r="I410" s="317" t="s">
        <v>795</v>
      </c>
      <c r="J410" s="317" t="s">
        <v>795</v>
      </c>
      <c r="K410" s="1271"/>
      <c r="L410" s="1273"/>
      <c r="M410" s="912"/>
      <c r="N410" s="1307"/>
      <c r="O410" s="908"/>
      <c r="P410" s="1077"/>
      <c r="Q410" s="1078"/>
      <c r="R410" s="1078"/>
      <c r="S410" s="1193"/>
      <c r="T410" s="1193"/>
      <c r="U410" s="224" t="s">
        <v>657</v>
      </c>
      <c r="V410" s="224" t="s">
        <v>658</v>
      </c>
      <c r="W410" s="159">
        <v>100</v>
      </c>
      <c r="X410" s="224" t="s">
        <v>659</v>
      </c>
      <c r="Y410" s="224" t="s">
        <v>792</v>
      </c>
      <c r="Z410" s="216"/>
      <c r="AA410" s="434">
        <v>42735</v>
      </c>
      <c r="AB410" s="215"/>
      <c r="AC410" s="218">
        <v>737100000</v>
      </c>
      <c r="AD410" s="135" t="s">
        <v>569</v>
      </c>
      <c r="AE410" s="67" t="s">
        <v>661</v>
      </c>
      <c r="AF410" s="218">
        <v>1000000000</v>
      </c>
      <c r="AG410" s="218">
        <v>737100000</v>
      </c>
      <c r="AH410" s="988"/>
      <c r="AI410" s="988"/>
      <c r="AJ410" s="902"/>
      <c r="AK410" s="929"/>
      <c r="BT410" s="8"/>
      <c r="BU410" s="8"/>
      <c r="BV410" s="8"/>
    </row>
    <row r="411" spans="1:74" ht="40.5" customHeight="1" x14ac:dyDescent="0.25">
      <c r="A411" s="231"/>
      <c r="B411" s="940"/>
      <c r="C411" s="1240"/>
      <c r="D411" s="904"/>
      <c r="E411" s="1054"/>
      <c r="F411" s="902"/>
      <c r="G411" s="906"/>
      <c r="H411" s="316"/>
      <c r="I411" s="317"/>
      <c r="J411" s="317"/>
      <c r="K411" s="1271"/>
      <c r="L411" s="1273"/>
      <c r="M411" s="912"/>
      <c r="N411" s="1307"/>
      <c r="O411" s="908"/>
      <c r="P411" s="980"/>
      <c r="Q411" s="1029"/>
      <c r="R411" s="1029"/>
      <c r="S411" s="1019"/>
      <c r="T411" s="1019"/>
      <c r="U411" s="224" t="s">
        <v>1073</v>
      </c>
      <c r="V411" s="224" t="s">
        <v>1074</v>
      </c>
      <c r="W411" s="159">
        <v>695</v>
      </c>
      <c r="X411" s="224" t="s">
        <v>1075</v>
      </c>
      <c r="Y411" s="224" t="s">
        <v>792</v>
      </c>
      <c r="Z411" s="434">
        <v>42706</v>
      </c>
      <c r="AA411" s="434" t="s">
        <v>1072</v>
      </c>
      <c r="AB411" s="217"/>
      <c r="AC411" s="218">
        <v>1200000000</v>
      </c>
      <c r="AD411" s="135" t="s">
        <v>569</v>
      </c>
      <c r="AE411" s="67"/>
      <c r="AF411" s="218"/>
      <c r="AG411" s="218">
        <v>1200000000</v>
      </c>
      <c r="AH411" s="988"/>
      <c r="AI411" s="988"/>
      <c r="AJ411" s="902"/>
      <c r="AK411" s="369"/>
      <c r="BT411" s="8"/>
      <c r="BU411" s="8"/>
      <c r="BV411" s="8"/>
    </row>
    <row r="412" spans="1:74" ht="45.75" customHeight="1" x14ac:dyDescent="0.25">
      <c r="A412" s="231"/>
      <c r="B412" s="940"/>
      <c r="C412" s="1240"/>
      <c r="D412" s="904"/>
      <c r="E412" s="1054"/>
      <c r="F412" s="902"/>
      <c r="G412" s="906"/>
      <c r="H412" s="979" t="s">
        <v>796</v>
      </c>
      <c r="I412" s="1305" t="s">
        <v>797</v>
      </c>
      <c r="J412" s="1305" t="s">
        <v>797</v>
      </c>
      <c r="K412" s="1271"/>
      <c r="L412" s="1273"/>
      <c r="M412" s="912"/>
      <c r="N412" s="1307"/>
      <c r="O412" s="908"/>
      <c r="P412" s="979" t="s">
        <v>798</v>
      </c>
      <c r="Q412" s="1253">
        <v>0</v>
      </c>
      <c r="R412" s="1253">
        <v>20</v>
      </c>
      <c r="S412" s="1314" t="s">
        <v>61</v>
      </c>
      <c r="T412" s="1314">
        <v>6</v>
      </c>
      <c r="U412" s="224" t="s">
        <v>642</v>
      </c>
      <c r="V412" s="224" t="s">
        <v>643</v>
      </c>
      <c r="W412" s="1400">
        <v>5</v>
      </c>
      <c r="X412" s="224" t="s">
        <v>645</v>
      </c>
      <c r="Y412" s="224" t="s">
        <v>798</v>
      </c>
      <c r="Z412" s="434">
        <v>42646</v>
      </c>
      <c r="AA412" s="434">
        <v>42735</v>
      </c>
      <c r="AB412" s="215"/>
      <c r="AC412" s="218">
        <v>29536163</v>
      </c>
      <c r="AD412" s="135" t="s">
        <v>569</v>
      </c>
      <c r="AE412" s="67" t="s">
        <v>56</v>
      </c>
      <c r="AF412" s="218">
        <v>300000000</v>
      </c>
      <c r="AG412" s="218">
        <v>29536163</v>
      </c>
      <c r="AH412" s="988"/>
      <c r="AI412" s="988"/>
      <c r="AJ412" s="902"/>
      <c r="AK412" s="49" t="s">
        <v>574</v>
      </c>
      <c r="BT412" s="8"/>
      <c r="BU412" s="8"/>
      <c r="BV412" s="8"/>
    </row>
    <row r="413" spans="1:74" ht="45.75" customHeight="1" x14ac:dyDescent="0.25">
      <c r="A413" s="231"/>
      <c r="B413" s="940"/>
      <c r="C413" s="1240"/>
      <c r="D413" s="904"/>
      <c r="E413" s="1054"/>
      <c r="F413" s="902"/>
      <c r="G413" s="906"/>
      <c r="H413" s="1077"/>
      <c r="I413" s="1324"/>
      <c r="J413" s="1324"/>
      <c r="K413" s="1271"/>
      <c r="L413" s="1273"/>
      <c r="M413" s="912"/>
      <c r="N413" s="1307"/>
      <c r="O413" s="908"/>
      <c r="P413" s="1077"/>
      <c r="Q413" s="1254"/>
      <c r="R413" s="1254"/>
      <c r="S413" s="1315"/>
      <c r="T413" s="1315"/>
      <c r="U413" s="224" t="s">
        <v>535</v>
      </c>
      <c r="V413" s="224" t="s">
        <v>614</v>
      </c>
      <c r="W413" s="1401"/>
      <c r="X413" s="224" t="s">
        <v>615</v>
      </c>
      <c r="Y413" s="224" t="s">
        <v>798</v>
      </c>
      <c r="Z413" s="434">
        <v>42614</v>
      </c>
      <c r="AA413" s="434">
        <v>42735</v>
      </c>
      <c r="AB413" s="215"/>
      <c r="AC413" s="218">
        <v>736537.5</v>
      </c>
      <c r="AD413" s="135" t="s">
        <v>569</v>
      </c>
      <c r="AE413" s="67" t="s">
        <v>56</v>
      </c>
      <c r="AF413" s="218">
        <v>1900000000</v>
      </c>
      <c r="AG413" s="218">
        <v>736537.5</v>
      </c>
      <c r="AH413" s="988"/>
      <c r="AI413" s="988"/>
      <c r="AJ413" s="902"/>
      <c r="AK413" s="49"/>
      <c r="BT413" s="8"/>
      <c r="BU413" s="8"/>
      <c r="BV413" s="8"/>
    </row>
    <row r="414" spans="1:74" ht="45.75" customHeight="1" x14ac:dyDescent="0.25">
      <c r="A414" s="231"/>
      <c r="B414" s="940"/>
      <c r="C414" s="1240"/>
      <c r="D414" s="904"/>
      <c r="E414" s="1054"/>
      <c r="F414" s="902"/>
      <c r="G414" s="906"/>
      <c r="H414" s="1077"/>
      <c r="I414" s="1324"/>
      <c r="J414" s="1324"/>
      <c r="K414" s="1271"/>
      <c r="L414" s="1273"/>
      <c r="M414" s="912"/>
      <c r="N414" s="1307"/>
      <c r="O414" s="908"/>
      <c r="P414" s="1077"/>
      <c r="Q414" s="1254"/>
      <c r="R414" s="1254"/>
      <c r="S414" s="1315"/>
      <c r="T414" s="1315"/>
      <c r="U414" s="224" t="s">
        <v>650</v>
      </c>
      <c r="V414" s="224" t="s">
        <v>651</v>
      </c>
      <c r="W414" s="1401"/>
      <c r="X414" s="224" t="s">
        <v>652</v>
      </c>
      <c r="Y414" s="224" t="s">
        <v>798</v>
      </c>
      <c r="Z414" s="434">
        <v>42567</v>
      </c>
      <c r="AA414" s="434" t="s">
        <v>1072</v>
      </c>
      <c r="AB414" s="215"/>
      <c r="AC414" s="270">
        <v>896040000</v>
      </c>
      <c r="AD414" s="135" t="s">
        <v>569</v>
      </c>
      <c r="AE414" s="67" t="s">
        <v>610</v>
      </c>
      <c r="AF414" s="270">
        <v>8000000000</v>
      </c>
      <c r="AG414" s="270">
        <v>896040000</v>
      </c>
      <c r="AH414" s="988"/>
      <c r="AI414" s="988"/>
      <c r="AJ414" s="902"/>
      <c r="AK414" s="49"/>
      <c r="BT414" s="8"/>
      <c r="BU414" s="8"/>
      <c r="BV414" s="8"/>
    </row>
    <row r="415" spans="1:74" ht="45.75" customHeight="1" x14ac:dyDescent="0.25">
      <c r="A415" s="231"/>
      <c r="B415" s="940"/>
      <c r="C415" s="1240"/>
      <c r="D415" s="904"/>
      <c r="E415" s="1054"/>
      <c r="F415" s="902"/>
      <c r="G415" s="906"/>
      <c r="H415" s="980"/>
      <c r="I415" s="1306"/>
      <c r="J415" s="1306"/>
      <c r="K415" s="1271"/>
      <c r="L415" s="1273"/>
      <c r="M415" s="912"/>
      <c r="N415" s="1307"/>
      <c r="O415" s="908"/>
      <c r="P415" s="1077"/>
      <c r="Q415" s="1254"/>
      <c r="R415" s="1254"/>
      <c r="S415" s="1315"/>
      <c r="T415" s="1315"/>
      <c r="U415" s="224" t="s">
        <v>657</v>
      </c>
      <c r="V415" s="224" t="s">
        <v>658</v>
      </c>
      <c r="W415" s="1401"/>
      <c r="X415" s="224" t="s">
        <v>659</v>
      </c>
      <c r="Y415" s="224" t="s">
        <v>792</v>
      </c>
      <c r="Z415" s="434">
        <v>42635</v>
      </c>
      <c r="AA415" s="434">
        <v>42735</v>
      </c>
      <c r="AB415" s="215"/>
      <c r="AC415" s="218">
        <v>65000000</v>
      </c>
      <c r="AD415" s="135" t="s">
        <v>569</v>
      </c>
      <c r="AE415" s="67" t="s">
        <v>661</v>
      </c>
      <c r="AF415" s="218">
        <v>1000000000</v>
      </c>
      <c r="AG415" s="218">
        <v>65000000</v>
      </c>
      <c r="AH415" s="988"/>
      <c r="AI415" s="988"/>
      <c r="AJ415" s="902"/>
      <c r="AK415" s="49"/>
      <c r="BT415" s="8"/>
      <c r="BU415" s="8"/>
      <c r="BV415" s="8"/>
    </row>
    <row r="416" spans="1:74" ht="63" customHeight="1" x14ac:dyDescent="0.25">
      <c r="A416" s="231"/>
      <c r="B416" s="940"/>
      <c r="C416" s="1240"/>
      <c r="D416" s="904"/>
      <c r="E416" s="1054"/>
      <c r="F416" s="902"/>
      <c r="G416" s="906"/>
      <c r="H416" s="248"/>
      <c r="I416" s="387"/>
      <c r="J416" s="387"/>
      <c r="K416" s="1271"/>
      <c r="L416" s="1273"/>
      <c r="M416" s="912"/>
      <c r="N416" s="1307"/>
      <c r="O416" s="908"/>
      <c r="P416" s="980"/>
      <c r="Q416" s="1255"/>
      <c r="R416" s="1255"/>
      <c r="S416" s="1316"/>
      <c r="T416" s="1316"/>
      <c r="U416" s="224" t="s">
        <v>1073</v>
      </c>
      <c r="V416" s="224" t="s">
        <v>1074</v>
      </c>
      <c r="W416" s="1402"/>
      <c r="X416" s="224" t="s">
        <v>1075</v>
      </c>
      <c r="Y416" s="224" t="s">
        <v>792</v>
      </c>
      <c r="Z416" s="434">
        <v>42706</v>
      </c>
      <c r="AA416" s="434" t="s">
        <v>1072</v>
      </c>
      <c r="AB416" s="217"/>
      <c r="AC416" s="218" t="s">
        <v>957</v>
      </c>
      <c r="AD416" s="135" t="s">
        <v>569</v>
      </c>
      <c r="AE416" s="67"/>
      <c r="AF416" s="218" t="s">
        <v>957</v>
      </c>
      <c r="AG416" s="218" t="s">
        <v>957</v>
      </c>
      <c r="AH416" s="988"/>
      <c r="AI416" s="988"/>
      <c r="AJ416" s="902"/>
      <c r="AK416" s="49"/>
      <c r="BT416" s="8"/>
      <c r="BU416" s="8"/>
      <c r="BV416" s="8"/>
    </row>
    <row r="417" spans="1:74" ht="98.25" customHeight="1" x14ac:dyDescent="0.25">
      <c r="A417" s="231"/>
      <c r="B417" s="940"/>
      <c r="C417" s="1240"/>
      <c r="D417" s="904"/>
      <c r="E417" s="1054"/>
      <c r="F417" s="902"/>
      <c r="G417" s="906"/>
      <c r="H417" s="276" t="s">
        <v>799</v>
      </c>
      <c r="I417" s="315" t="s">
        <v>800</v>
      </c>
      <c r="J417" s="315" t="s">
        <v>800</v>
      </c>
      <c r="K417" s="1271"/>
      <c r="L417" s="1273"/>
      <c r="M417" s="912"/>
      <c r="N417" s="1307"/>
      <c r="O417" s="908"/>
      <c r="P417" s="979" t="s">
        <v>801</v>
      </c>
      <c r="Q417" s="1253">
        <v>2</v>
      </c>
      <c r="R417" s="1253">
        <v>6</v>
      </c>
      <c r="S417" s="1314" t="s">
        <v>50</v>
      </c>
      <c r="T417" s="1314">
        <v>6</v>
      </c>
      <c r="U417" s="224" t="s">
        <v>1073</v>
      </c>
      <c r="V417" s="224" t="s">
        <v>1074</v>
      </c>
      <c r="W417" s="280">
        <v>1</v>
      </c>
      <c r="X417" s="224" t="s">
        <v>1075</v>
      </c>
      <c r="Y417" s="224" t="s">
        <v>801</v>
      </c>
      <c r="Z417" s="434">
        <v>42706</v>
      </c>
      <c r="AA417" s="434" t="s">
        <v>1072</v>
      </c>
      <c r="AB417" s="217"/>
      <c r="AC417" s="218" t="s">
        <v>957</v>
      </c>
      <c r="AD417" s="135" t="s">
        <v>569</v>
      </c>
      <c r="AE417" s="67"/>
      <c r="AF417" s="218" t="s">
        <v>957</v>
      </c>
      <c r="AG417" s="218" t="s">
        <v>957</v>
      </c>
      <c r="AH417" s="988"/>
      <c r="AI417" s="988"/>
      <c r="AJ417" s="902"/>
      <c r="AK417" s="49" t="s">
        <v>574</v>
      </c>
      <c r="BT417" s="8"/>
      <c r="BU417" s="8"/>
      <c r="BV417" s="8"/>
    </row>
    <row r="418" spans="1:74" ht="98.25" customHeight="1" x14ac:dyDescent="0.25">
      <c r="A418" s="231"/>
      <c r="B418" s="940"/>
      <c r="C418" s="1240"/>
      <c r="D418" s="904"/>
      <c r="E418" s="1054"/>
      <c r="F418" s="902"/>
      <c r="G418" s="906"/>
      <c r="H418" s="276"/>
      <c r="I418" s="315"/>
      <c r="J418" s="315"/>
      <c r="K418" s="1271"/>
      <c r="L418" s="1273"/>
      <c r="M418" s="912"/>
      <c r="N418" s="1307"/>
      <c r="O418" s="908"/>
      <c r="P418" s="980"/>
      <c r="Q418" s="1255"/>
      <c r="R418" s="1255"/>
      <c r="S418" s="1316"/>
      <c r="T418" s="1316"/>
      <c r="U418" s="224" t="s">
        <v>1076</v>
      </c>
      <c r="V418" s="224" t="s">
        <v>1077</v>
      </c>
      <c r="W418" s="280">
        <v>5</v>
      </c>
      <c r="X418" s="224" t="s">
        <v>1078</v>
      </c>
      <c r="Y418" s="224" t="s">
        <v>801</v>
      </c>
      <c r="Z418" s="434">
        <v>42381</v>
      </c>
      <c r="AA418" s="434">
        <v>42735</v>
      </c>
      <c r="AB418" s="217"/>
      <c r="AC418" s="218">
        <v>40474400</v>
      </c>
      <c r="AD418" s="135" t="s">
        <v>569</v>
      </c>
      <c r="AE418" s="219"/>
      <c r="AF418" s="218">
        <v>40474400</v>
      </c>
      <c r="AG418" s="218">
        <v>40474400</v>
      </c>
      <c r="AH418" s="988"/>
      <c r="AI418" s="988"/>
      <c r="AJ418" s="902"/>
      <c r="AK418" s="49"/>
      <c r="BT418" s="8"/>
      <c r="BU418" s="8"/>
      <c r="BV418" s="8"/>
    </row>
    <row r="419" spans="1:74" ht="98.25" customHeight="1" x14ac:dyDescent="0.25">
      <c r="A419" s="231"/>
      <c r="B419" s="940"/>
      <c r="C419" s="1240"/>
      <c r="D419" s="904"/>
      <c r="E419" s="1054"/>
      <c r="F419" s="902"/>
      <c r="G419" s="906"/>
      <c r="H419" s="318" t="s">
        <v>802</v>
      </c>
      <c r="I419" s="319">
        <v>4200</v>
      </c>
      <c r="J419" s="320">
        <v>4200</v>
      </c>
      <c r="K419" s="1271"/>
      <c r="L419" s="1273"/>
      <c r="M419" s="912"/>
      <c r="N419" s="1307"/>
      <c r="O419" s="908"/>
      <c r="P419" s="979" t="s">
        <v>803</v>
      </c>
      <c r="Q419" s="1028">
        <v>4200</v>
      </c>
      <c r="R419" s="1028">
        <v>4200</v>
      </c>
      <c r="S419" s="1018" t="s">
        <v>61</v>
      </c>
      <c r="T419" s="1018">
        <v>500</v>
      </c>
      <c r="U419" s="326" t="s">
        <v>1079</v>
      </c>
      <c r="V419" s="326" t="s">
        <v>1080</v>
      </c>
      <c r="W419" s="72">
        <v>4000</v>
      </c>
      <c r="X419" s="326" t="s">
        <v>1081</v>
      </c>
      <c r="Y419" s="326" t="s">
        <v>803</v>
      </c>
      <c r="Z419" s="435">
        <v>42531</v>
      </c>
      <c r="AA419" s="435">
        <v>42730</v>
      </c>
      <c r="AB419" s="225" t="s">
        <v>1082</v>
      </c>
      <c r="AC419" s="218">
        <v>3523571600</v>
      </c>
      <c r="AD419" s="225" t="s">
        <v>815</v>
      </c>
      <c r="AE419" s="67" t="s">
        <v>1083</v>
      </c>
      <c r="AF419" s="218">
        <v>3700000000</v>
      </c>
      <c r="AG419" s="218">
        <v>3523571600</v>
      </c>
      <c r="AH419" s="988"/>
      <c r="AI419" s="988"/>
      <c r="AJ419" s="902"/>
      <c r="AK419" s="39" t="s">
        <v>574</v>
      </c>
      <c r="BT419" s="8"/>
      <c r="BU419" s="8"/>
      <c r="BV419" s="8"/>
    </row>
    <row r="420" spans="1:74" ht="98.25" customHeight="1" x14ac:dyDescent="0.25">
      <c r="A420" s="231"/>
      <c r="B420" s="940"/>
      <c r="C420" s="1240"/>
      <c r="D420" s="904"/>
      <c r="E420" s="1054"/>
      <c r="F420" s="902"/>
      <c r="G420" s="906"/>
      <c r="H420" s="389"/>
      <c r="I420" s="391"/>
      <c r="J420" s="392"/>
      <c r="K420" s="1271"/>
      <c r="L420" s="1273"/>
      <c r="M420" s="912"/>
      <c r="N420" s="1307"/>
      <c r="O420" s="908"/>
      <c r="P420" s="980"/>
      <c r="Q420" s="1029"/>
      <c r="R420" s="1029"/>
      <c r="S420" s="1019"/>
      <c r="T420" s="1019"/>
      <c r="U420" s="326" t="s">
        <v>1084</v>
      </c>
      <c r="V420" s="326" t="s">
        <v>1085</v>
      </c>
      <c r="W420" s="72">
        <v>925</v>
      </c>
      <c r="X420" s="326" t="s">
        <v>1086</v>
      </c>
      <c r="Y420" s="326" t="s">
        <v>803</v>
      </c>
      <c r="Z420" s="435">
        <v>42373</v>
      </c>
      <c r="AA420" s="435">
        <v>42735</v>
      </c>
      <c r="AB420" s="225" t="s">
        <v>1037</v>
      </c>
      <c r="AC420" s="218">
        <v>6423200</v>
      </c>
      <c r="AD420" s="225" t="s">
        <v>815</v>
      </c>
      <c r="AE420" s="219" t="s">
        <v>955</v>
      </c>
      <c r="AF420" s="218">
        <v>6423200</v>
      </c>
      <c r="AG420" s="218">
        <v>6423200</v>
      </c>
      <c r="AH420" s="988"/>
      <c r="AI420" s="988"/>
      <c r="AJ420" s="902"/>
      <c r="AK420" s="39"/>
      <c r="BT420" s="8"/>
      <c r="BU420" s="8"/>
      <c r="BV420" s="8"/>
    </row>
    <row r="421" spans="1:74" ht="98.25" customHeight="1" x14ac:dyDescent="0.25">
      <c r="A421" s="231"/>
      <c r="B421" s="940"/>
      <c r="C421" s="1240"/>
      <c r="D421" s="904"/>
      <c r="E421" s="1054"/>
      <c r="F421" s="902"/>
      <c r="G421" s="906"/>
      <c r="H421" s="389" t="s">
        <v>804</v>
      </c>
      <c r="I421" s="391">
        <v>1307</v>
      </c>
      <c r="J421" s="392">
        <v>5500</v>
      </c>
      <c r="K421" s="1271"/>
      <c r="L421" s="1273"/>
      <c r="M421" s="912"/>
      <c r="N421" s="1307"/>
      <c r="O421" s="908"/>
      <c r="P421" s="134" t="s">
        <v>805</v>
      </c>
      <c r="Q421" s="321">
        <v>1500</v>
      </c>
      <c r="R421" s="321">
        <v>4500</v>
      </c>
      <c r="S421" s="159" t="s">
        <v>61</v>
      </c>
      <c r="T421" s="159">
        <v>0</v>
      </c>
      <c r="U421" s="326" t="s">
        <v>1087</v>
      </c>
      <c r="V421" s="326" t="s">
        <v>1087</v>
      </c>
      <c r="W421" s="72">
        <v>20</v>
      </c>
      <c r="X421" s="326" t="s">
        <v>1088</v>
      </c>
      <c r="Y421" s="121" t="s">
        <v>805</v>
      </c>
      <c r="Z421" s="435">
        <v>42373</v>
      </c>
      <c r="AA421" s="435">
        <v>42735</v>
      </c>
      <c r="AB421" s="225" t="s">
        <v>1037</v>
      </c>
      <c r="AC421" s="218">
        <v>7000000</v>
      </c>
      <c r="AD421" s="225" t="s">
        <v>815</v>
      </c>
      <c r="AE421" s="219" t="s">
        <v>955</v>
      </c>
      <c r="AF421" s="218">
        <v>7000000</v>
      </c>
      <c r="AG421" s="218">
        <v>7000000</v>
      </c>
      <c r="AH421" s="988"/>
      <c r="AI421" s="988"/>
      <c r="AJ421" s="902"/>
      <c r="AK421" s="39" t="s">
        <v>574</v>
      </c>
      <c r="BT421" s="8"/>
      <c r="BU421" s="8"/>
      <c r="BV421" s="8"/>
    </row>
    <row r="422" spans="1:74" ht="98.25" customHeight="1" x14ac:dyDescent="0.25">
      <c r="A422" s="231"/>
      <c r="B422" s="940"/>
      <c r="C422" s="1240"/>
      <c r="D422" s="904"/>
      <c r="E422" s="1054"/>
      <c r="F422" s="902"/>
      <c r="G422" s="906"/>
      <c r="H422" s="318" t="s">
        <v>807</v>
      </c>
      <c r="I422" s="313">
        <v>1</v>
      </c>
      <c r="J422" s="313">
        <v>2</v>
      </c>
      <c r="K422" s="1271"/>
      <c r="L422" s="1273"/>
      <c r="M422" s="912"/>
      <c r="N422" s="1307"/>
      <c r="O422" s="908"/>
      <c r="P422" s="134" t="s">
        <v>808</v>
      </c>
      <c r="Q422" s="313">
        <v>1</v>
      </c>
      <c r="R422" s="313">
        <v>2</v>
      </c>
      <c r="S422" s="323" t="s">
        <v>61</v>
      </c>
      <c r="T422" s="323">
        <v>1</v>
      </c>
      <c r="U422" s="326" t="s">
        <v>1089</v>
      </c>
      <c r="V422" s="326" t="s">
        <v>1089</v>
      </c>
      <c r="W422" s="217">
        <v>1</v>
      </c>
      <c r="X422" s="326" t="s">
        <v>1089</v>
      </c>
      <c r="Y422" s="121" t="s">
        <v>808</v>
      </c>
      <c r="Z422" s="435">
        <v>42373</v>
      </c>
      <c r="AA422" s="435">
        <v>42735</v>
      </c>
      <c r="AB422" s="225" t="s">
        <v>1037</v>
      </c>
      <c r="AC422" s="218">
        <v>35000000</v>
      </c>
      <c r="AD422" s="225" t="s">
        <v>815</v>
      </c>
      <c r="AE422" s="219" t="s">
        <v>955</v>
      </c>
      <c r="AF422" s="218">
        <v>35000000</v>
      </c>
      <c r="AG422" s="218">
        <v>35000000</v>
      </c>
      <c r="AH422" s="988"/>
      <c r="AI422" s="988"/>
      <c r="AJ422" s="902"/>
      <c r="AK422" s="39" t="s">
        <v>574</v>
      </c>
      <c r="BT422" s="8"/>
      <c r="BU422" s="8"/>
      <c r="BV422" s="8"/>
    </row>
    <row r="423" spans="1:74" ht="98.25" customHeight="1" x14ac:dyDescent="0.25">
      <c r="A423" s="231"/>
      <c r="B423" s="940"/>
      <c r="C423" s="1240"/>
      <c r="D423" s="904"/>
      <c r="E423" s="1054"/>
      <c r="F423" s="902"/>
      <c r="G423" s="906"/>
      <c r="H423" s="1317" t="s">
        <v>809</v>
      </c>
      <c r="I423" s="1319">
        <v>7349</v>
      </c>
      <c r="J423" s="1319">
        <v>7349</v>
      </c>
      <c r="K423" s="1271"/>
      <c r="L423" s="1273"/>
      <c r="M423" s="912"/>
      <c r="N423" s="1307"/>
      <c r="O423" s="908"/>
      <c r="P423" s="979" t="s">
        <v>810</v>
      </c>
      <c r="Q423" s="1397">
        <v>0.74</v>
      </c>
      <c r="R423" s="1411">
        <v>0.84</v>
      </c>
      <c r="S423" s="1414" t="s">
        <v>61</v>
      </c>
      <c r="T423" s="1414">
        <v>0.74</v>
      </c>
      <c r="U423" s="326" t="s">
        <v>1090</v>
      </c>
      <c r="V423" s="326" t="s">
        <v>1090</v>
      </c>
      <c r="W423" s="72">
        <v>100</v>
      </c>
      <c r="X423" s="436" t="s">
        <v>1091</v>
      </c>
      <c r="Y423" s="436" t="s">
        <v>810</v>
      </c>
      <c r="Z423" s="435">
        <v>42373</v>
      </c>
      <c r="AA423" s="435">
        <v>42735</v>
      </c>
      <c r="AB423" s="225" t="s">
        <v>1037</v>
      </c>
      <c r="AC423" s="218">
        <v>51092200.399999999</v>
      </c>
      <c r="AD423" s="225" t="s">
        <v>815</v>
      </c>
      <c r="AE423" s="219" t="s">
        <v>955</v>
      </c>
      <c r="AF423" s="218">
        <v>51092200.399999999</v>
      </c>
      <c r="AG423" s="218">
        <v>51092200.399999999</v>
      </c>
      <c r="AH423" s="988"/>
      <c r="AI423" s="988"/>
      <c r="AJ423" s="902"/>
      <c r="AK423" s="39" t="s">
        <v>574</v>
      </c>
      <c r="BT423" s="8"/>
      <c r="BU423" s="8"/>
      <c r="BV423" s="8"/>
    </row>
    <row r="424" spans="1:74" ht="98.25" customHeight="1" x14ac:dyDescent="0.25">
      <c r="A424" s="231"/>
      <c r="B424" s="940"/>
      <c r="C424" s="1240"/>
      <c r="D424" s="904"/>
      <c r="E424" s="1054"/>
      <c r="F424" s="902"/>
      <c r="G424" s="906"/>
      <c r="H424" s="1323"/>
      <c r="I424" s="1406"/>
      <c r="J424" s="1406"/>
      <c r="K424" s="1271"/>
      <c r="L424" s="1273"/>
      <c r="M424" s="912"/>
      <c r="N424" s="1307"/>
      <c r="O424" s="908"/>
      <c r="P424" s="1077"/>
      <c r="Q424" s="1398"/>
      <c r="R424" s="1412"/>
      <c r="S424" s="1415"/>
      <c r="T424" s="1415"/>
      <c r="U424" s="326" t="s">
        <v>1092</v>
      </c>
      <c r="V424" s="326" t="s">
        <v>1093</v>
      </c>
      <c r="W424" s="72">
        <v>120</v>
      </c>
      <c r="X424" s="436" t="s">
        <v>1094</v>
      </c>
      <c r="Y424" s="436" t="s">
        <v>810</v>
      </c>
      <c r="Z424" s="295">
        <v>42655</v>
      </c>
      <c r="AA424" s="295">
        <v>42725</v>
      </c>
      <c r="AB424" s="225" t="s">
        <v>1095</v>
      </c>
      <c r="AC424" s="218">
        <v>41734000</v>
      </c>
      <c r="AD424" s="225" t="s">
        <v>815</v>
      </c>
      <c r="AE424" s="224" t="s">
        <v>1083</v>
      </c>
      <c r="AF424" s="218">
        <v>100000000</v>
      </c>
      <c r="AG424" s="218">
        <v>54720000</v>
      </c>
      <c r="AH424" s="988"/>
      <c r="AI424" s="988"/>
      <c r="AJ424" s="902"/>
      <c r="AK424" s="39"/>
      <c r="BT424" s="8"/>
      <c r="BU424" s="8"/>
      <c r="BV424" s="8"/>
    </row>
    <row r="425" spans="1:74" ht="98.25" customHeight="1" x14ac:dyDescent="0.25">
      <c r="A425" s="231"/>
      <c r="B425" s="940"/>
      <c r="C425" s="1240"/>
      <c r="D425" s="904"/>
      <c r="E425" s="1054"/>
      <c r="F425" s="902"/>
      <c r="G425" s="906"/>
      <c r="H425" s="1323"/>
      <c r="I425" s="1406"/>
      <c r="J425" s="1406"/>
      <c r="K425" s="1271"/>
      <c r="L425" s="1273"/>
      <c r="M425" s="912"/>
      <c r="N425" s="1307"/>
      <c r="O425" s="908"/>
      <c r="P425" s="980"/>
      <c r="Q425" s="1399"/>
      <c r="R425" s="1413"/>
      <c r="S425" s="1416"/>
      <c r="T425" s="1416"/>
      <c r="U425" s="326" t="s">
        <v>812</v>
      </c>
      <c r="V425" s="326" t="s">
        <v>813</v>
      </c>
      <c r="W425" s="72">
        <v>100</v>
      </c>
      <c r="X425" s="436" t="s">
        <v>814</v>
      </c>
      <c r="Y425" s="436" t="s">
        <v>810</v>
      </c>
      <c r="Z425" s="295">
        <v>42711</v>
      </c>
      <c r="AA425" s="72" t="s">
        <v>1096</v>
      </c>
      <c r="AB425" s="225" t="s">
        <v>1097</v>
      </c>
      <c r="AC425" s="218">
        <v>5107200</v>
      </c>
      <c r="AD425" s="225" t="s">
        <v>815</v>
      </c>
      <c r="AE425" s="224" t="s">
        <v>1083</v>
      </c>
      <c r="AF425" s="218">
        <v>100000000</v>
      </c>
      <c r="AG425" s="218">
        <v>5107200</v>
      </c>
      <c r="AH425" s="988"/>
      <c r="AI425" s="988"/>
      <c r="AJ425" s="902"/>
      <c r="AK425" s="39"/>
      <c r="BT425" s="8"/>
      <c r="BU425" s="8"/>
      <c r="BV425" s="8"/>
    </row>
    <row r="426" spans="1:74" ht="98.25" customHeight="1" x14ac:dyDescent="0.25">
      <c r="A426" s="231"/>
      <c r="B426" s="940"/>
      <c r="C426" s="1240"/>
      <c r="D426" s="904"/>
      <c r="E426" s="1054"/>
      <c r="F426" s="902"/>
      <c r="G426" s="906"/>
      <c r="H426" s="1323"/>
      <c r="I426" s="1406"/>
      <c r="J426" s="1406"/>
      <c r="K426" s="1271"/>
      <c r="L426" s="1273"/>
      <c r="M426" s="912"/>
      <c r="N426" s="1307"/>
      <c r="O426" s="908"/>
      <c r="P426" s="979" t="s">
        <v>811</v>
      </c>
      <c r="Q426" s="1028">
        <v>4961</v>
      </c>
      <c r="R426" s="1028">
        <v>4961</v>
      </c>
      <c r="S426" s="1018" t="s">
        <v>61</v>
      </c>
      <c r="T426" s="1018">
        <v>500</v>
      </c>
      <c r="U426" s="326" t="s">
        <v>1098</v>
      </c>
      <c r="V426" s="326" t="s">
        <v>1099</v>
      </c>
      <c r="W426" s="72">
        <v>100</v>
      </c>
      <c r="X426" s="436" t="s">
        <v>1100</v>
      </c>
      <c r="Y426" s="436" t="s">
        <v>811</v>
      </c>
      <c r="Z426" s="295">
        <v>42402</v>
      </c>
      <c r="AA426" s="295">
        <v>42460</v>
      </c>
      <c r="AB426" s="72" t="s">
        <v>1101</v>
      </c>
      <c r="AC426" s="218">
        <v>45645000</v>
      </c>
      <c r="AD426" s="225" t="s">
        <v>815</v>
      </c>
      <c r="AE426" s="219" t="s">
        <v>1101</v>
      </c>
      <c r="AF426" s="218">
        <v>45645000</v>
      </c>
      <c r="AG426" s="218">
        <v>45645000</v>
      </c>
      <c r="AH426" s="988"/>
      <c r="AI426" s="988"/>
      <c r="AJ426" s="902"/>
      <c r="AK426" s="39"/>
      <c r="BT426" s="8"/>
      <c r="BU426" s="8"/>
      <c r="BV426" s="8"/>
    </row>
    <row r="427" spans="1:74" ht="98.25" customHeight="1" x14ac:dyDescent="0.25">
      <c r="A427" s="231"/>
      <c r="B427" s="940"/>
      <c r="C427" s="1240"/>
      <c r="D427" s="904"/>
      <c r="E427" s="1054"/>
      <c r="F427" s="902"/>
      <c r="G427" s="906"/>
      <c r="H427" s="1323"/>
      <c r="I427" s="1406"/>
      <c r="J427" s="1406"/>
      <c r="K427" s="1271"/>
      <c r="L427" s="1273"/>
      <c r="M427" s="912"/>
      <c r="N427" s="1307"/>
      <c r="O427" s="908"/>
      <c r="P427" s="1077"/>
      <c r="Q427" s="1078"/>
      <c r="R427" s="1078"/>
      <c r="S427" s="1193"/>
      <c r="T427" s="1193"/>
      <c r="U427" s="326" t="s">
        <v>1092</v>
      </c>
      <c r="V427" s="326" t="s">
        <v>1093</v>
      </c>
      <c r="W427" s="72">
        <v>100</v>
      </c>
      <c r="X427" s="436" t="s">
        <v>1094</v>
      </c>
      <c r="Y427" s="436" t="s">
        <v>811</v>
      </c>
      <c r="Z427" s="295">
        <v>42655</v>
      </c>
      <c r="AA427" s="295">
        <v>42725</v>
      </c>
      <c r="AB427" s="225" t="s">
        <v>1095</v>
      </c>
      <c r="AC427" s="218">
        <v>58255000</v>
      </c>
      <c r="AD427" s="225" t="s">
        <v>815</v>
      </c>
      <c r="AE427" s="219"/>
      <c r="AF427" s="218"/>
      <c r="AG427" s="218">
        <v>58255000</v>
      </c>
      <c r="AH427" s="988"/>
      <c r="AI427" s="988"/>
      <c r="AJ427" s="902"/>
      <c r="AK427" s="39"/>
      <c r="BT427" s="8"/>
      <c r="BU427" s="8"/>
      <c r="BV427" s="8"/>
    </row>
    <row r="428" spans="1:74" ht="98.25" customHeight="1" x14ac:dyDescent="0.25">
      <c r="A428" s="231"/>
      <c r="B428" s="940"/>
      <c r="C428" s="1240"/>
      <c r="D428" s="904"/>
      <c r="E428" s="1054"/>
      <c r="F428" s="902"/>
      <c r="G428" s="906"/>
      <c r="H428" s="1323"/>
      <c r="I428" s="1324"/>
      <c r="J428" s="1324"/>
      <c r="K428" s="1271"/>
      <c r="L428" s="1273"/>
      <c r="M428" s="912"/>
      <c r="N428" s="1307"/>
      <c r="O428" s="908"/>
      <c r="P428" s="980"/>
      <c r="Q428" s="1029"/>
      <c r="R428" s="1029"/>
      <c r="S428" s="1019"/>
      <c r="T428" s="1019"/>
      <c r="U428" s="326" t="s">
        <v>812</v>
      </c>
      <c r="V428" s="326" t="s">
        <v>813</v>
      </c>
      <c r="W428" s="72">
        <v>120</v>
      </c>
      <c r="X428" s="437" t="s">
        <v>814</v>
      </c>
      <c r="Y428" s="436" t="s">
        <v>811</v>
      </c>
      <c r="Z428" s="295">
        <v>42711</v>
      </c>
      <c r="AA428" s="72" t="s">
        <v>1096</v>
      </c>
      <c r="AB428" s="225" t="s">
        <v>1097</v>
      </c>
      <c r="AC428" s="218">
        <v>30324800</v>
      </c>
      <c r="AD428" s="225" t="s">
        <v>815</v>
      </c>
      <c r="AE428" s="224" t="s">
        <v>56</v>
      </c>
      <c r="AF428" s="218">
        <v>100000000</v>
      </c>
      <c r="AG428" s="218">
        <v>30324800</v>
      </c>
      <c r="AH428" s="988"/>
      <c r="AI428" s="988"/>
      <c r="AJ428" s="902"/>
      <c r="AK428" s="39" t="s">
        <v>574</v>
      </c>
      <c r="BT428" s="8"/>
      <c r="BU428" s="8"/>
      <c r="BV428" s="8"/>
    </row>
    <row r="429" spans="1:74" ht="98.25" customHeight="1" x14ac:dyDescent="0.25">
      <c r="A429" s="231"/>
      <c r="B429" s="940"/>
      <c r="C429" s="1240"/>
      <c r="D429" s="904"/>
      <c r="E429" s="1054"/>
      <c r="F429" s="902"/>
      <c r="G429" s="906"/>
      <c r="H429" s="1323"/>
      <c r="I429" s="1324"/>
      <c r="J429" s="1324"/>
      <c r="K429" s="1271"/>
      <c r="L429" s="1273"/>
      <c r="M429" s="912"/>
      <c r="N429" s="1307"/>
      <c r="O429" s="908"/>
      <c r="P429" s="979" t="s">
        <v>816</v>
      </c>
      <c r="Q429" s="1407">
        <v>859</v>
      </c>
      <c r="R429" s="1407">
        <v>859</v>
      </c>
      <c r="S429" s="1409" t="s">
        <v>61</v>
      </c>
      <c r="T429" s="1409">
        <v>100</v>
      </c>
      <c r="U429" s="326" t="s">
        <v>1098</v>
      </c>
      <c r="V429" s="326" t="s">
        <v>1099</v>
      </c>
      <c r="W429" s="72">
        <v>44</v>
      </c>
      <c r="X429" s="436" t="s">
        <v>1100</v>
      </c>
      <c r="Y429" s="436" t="s">
        <v>811</v>
      </c>
      <c r="Z429" s="295">
        <v>42402</v>
      </c>
      <c r="AA429" s="295">
        <v>42460</v>
      </c>
      <c r="AB429" s="329" t="s">
        <v>991</v>
      </c>
      <c r="AC429" s="329">
        <v>24200000</v>
      </c>
      <c r="AD429" s="225" t="s">
        <v>815</v>
      </c>
      <c r="AE429" s="329" t="s">
        <v>991</v>
      </c>
      <c r="AF429" s="329" t="s">
        <v>991</v>
      </c>
      <c r="AG429" s="329">
        <v>24200000</v>
      </c>
      <c r="AH429" s="988"/>
      <c r="AI429" s="988"/>
      <c r="AJ429" s="902"/>
      <c r="AK429" s="39" t="s">
        <v>574</v>
      </c>
      <c r="BT429" s="8"/>
      <c r="BU429" s="8"/>
      <c r="BV429" s="8"/>
    </row>
    <row r="430" spans="1:74" ht="98.25" customHeight="1" x14ac:dyDescent="0.25">
      <c r="A430" s="231"/>
      <c r="B430" s="940"/>
      <c r="C430" s="1240"/>
      <c r="D430" s="904"/>
      <c r="E430" s="1054"/>
      <c r="F430" s="902"/>
      <c r="G430" s="906"/>
      <c r="H430" s="1323"/>
      <c r="I430" s="1324"/>
      <c r="J430" s="1324"/>
      <c r="K430" s="1271"/>
      <c r="L430" s="1273"/>
      <c r="M430" s="912"/>
      <c r="N430" s="1307"/>
      <c r="O430" s="908"/>
      <c r="P430" s="980"/>
      <c r="Q430" s="1408"/>
      <c r="R430" s="1408"/>
      <c r="S430" s="1410"/>
      <c r="T430" s="1410"/>
      <c r="U430" s="326" t="s">
        <v>812</v>
      </c>
      <c r="V430" s="326" t="s">
        <v>813</v>
      </c>
      <c r="W430" s="72">
        <v>49</v>
      </c>
      <c r="X430" s="437" t="s">
        <v>814</v>
      </c>
      <c r="Y430" s="436" t="s">
        <v>811</v>
      </c>
      <c r="Z430" s="295">
        <v>42711</v>
      </c>
      <c r="AA430" s="72" t="s">
        <v>1096</v>
      </c>
      <c r="AB430" s="225" t="s">
        <v>1097</v>
      </c>
      <c r="AC430" s="329">
        <v>64568000</v>
      </c>
      <c r="AD430" s="225" t="s">
        <v>815</v>
      </c>
      <c r="AE430" s="224" t="s">
        <v>56</v>
      </c>
      <c r="AF430" s="329">
        <v>100000000</v>
      </c>
      <c r="AG430" s="329">
        <v>64568000</v>
      </c>
      <c r="AH430" s="988"/>
      <c r="AI430" s="988"/>
      <c r="AJ430" s="902"/>
      <c r="AK430" s="39"/>
      <c r="BT430" s="8"/>
      <c r="BU430" s="8"/>
      <c r="BV430" s="8"/>
    </row>
    <row r="431" spans="1:74" ht="98.25" customHeight="1" x14ac:dyDescent="0.25">
      <c r="A431" s="231"/>
      <c r="B431" s="940"/>
      <c r="C431" s="1240"/>
      <c r="D431" s="904"/>
      <c r="E431" s="1054"/>
      <c r="F431" s="902"/>
      <c r="G431" s="906"/>
      <c r="H431" s="390"/>
      <c r="I431" s="386"/>
      <c r="J431" s="386"/>
      <c r="K431" s="1271"/>
      <c r="L431" s="1273"/>
      <c r="M431" s="912"/>
      <c r="N431" s="1307"/>
      <c r="O431" s="908"/>
      <c r="P431" s="979" t="s">
        <v>819</v>
      </c>
      <c r="Q431" s="1028">
        <v>3188</v>
      </c>
      <c r="R431" s="1028">
        <v>4500</v>
      </c>
      <c r="S431" s="1018" t="s">
        <v>61</v>
      </c>
      <c r="T431" s="1018">
        <v>1500</v>
      </c>
      <c r="U431" s="224" t="s">
        <v>1102</v>
      </c>
      <c r="V431" s="332" t="s">
        <v>1103</v>
      </c>
      <c r="W431" s="72">
        <v>3721</v>
      </c>
      <c r="X431" s="437" t="s">
        <v>1104</v>
      </c>
      <c r="Y431" s="295" t="s">
        <v>819</v>
      </c>
      <c r="Z431" s="435">
        <v>42537</v>
      </c>
      <c r="AA431" s="435">
        <v>42720</v>
      </c>
      <c r="AB431" s="225" t="s">
        <v>978</v>
      </c>
      <c r="AC431" s="333">
        <v>639961000</v>
      </c>
      <c r="AD431" s="225" t="s">
        <v>815</v>
      </c>
      <c r="AE431" s="438" t="s">
        <v>1105</v>
      </c>
      <c r="AF431" s="333">
        <v>639961000</v>
      </c>
      <c r="AG431" s="333">
        <v>639961000</v>
      </c>
      <c r="AH431" s="988"/>
      <c r="AI431" s="988"/>
      <c r="AJ431" s="902"/>
      <c r="AK431" s="39"/>
      <c r="BT431" s="8"/>
      <c r="BU431" s="8"/>
      <c r="BV431" s="8"/>
    </row>
    <row r="432" spans="1:74" ht="98.25" customHeight="1" x14ac:dyDescent="0.25">
      <c r="A432" s="231"/>
      <c r="B432" s="940"/>
      <c r="C432" s="1240"/>
      <c r="D432" s="904"/>
      <c r="E432" s="1054"/>
      <c r="F432" s="902"/>
      <c r="G432" s="906"/>
      <c r="H432" s="390"/>
      <c r="I432" s="386"/>
      <c r="J432" s="386"/>
      <c r="K432" s="1271"/>
      <c r="L432" s="1273"/>
      <c r="M432" s="912"/>
      <c r="N432" s="1307"/>
      <c r="O432" s="908"/>
      <c r="P432" s="1077"/>
      <c r="Q432" s="1078"/>
      <c r="R432" s="1078"/>
      <c r="S432" s="1193"/>
      <c r="T432" s="1193"/>
      <c r="U432" s="224" t="s">
        <v>820</v>
      </c>
      <c r="V432" s="332" t="s">
        <v>821</v>
      </c>
      <c r="W432" s="72">
        <v>100</v>
      </c>
      <c r="X432" s="437" t="s">
        <v>822</v>
      </c>
      <c r="Y432" s="295" t="s">
        <v>819</v>
      </c>
      <c r="Z432" s="435">
        <v>42537</v>
      </c>
      <c r="AA432" s="435">
        <v>42735</v>
      </c>
      <c r="AB432" s="225" t="s">
        <v>1106</v>
      </c>
      <c r="AC432" s="333">
        <v>50000000</v>
      </c>
      <c r="AD432" s="225" t="s">
        <v>823</v>
      </c>
      <c r="AE432" s="334" t="s">
        <v>824</v>
      </c>
      <c r="AF432" s="333">
        <v>50000000</v>
      </c>
      <c r="AG432" s="333">
        <v>50000000</v>
      </c>
      <c r="AH432" s="988"/>
      <c r="AI432" s="988"/>
      <c r="AJ432" s="902"/>
      <c r="AK432" s="39"/>
      <c r="BT432" s="8"/>
      <c r="BU432" s="8"/>
      <c r="BV432" s="8"/>
    </row>
    <row r="433" spans="1:74" ht="98.25" customHeight="1" x14ac:dyDescent="0.25">
      <c r="A433" s="231"/>
      <c r="B433" s="940"/>
      <c r="C433" s="1240"/>
      <c r="D433" s="904"/>
      <c r="E433" s="1054"/>
      <c r="F433" s="902"/>
      <c r="G433" s="906"/>
      <c r="H433" s="318" t="s">
        <v>818</v>
      </c>
      <c r="I433" s="319">
        <v>3188</v>
      </c>
      <c r="J433" s="319">
        <v>4500</v>
      </c>
      <c r="K433" s="1271"/>
      <c r="L433" s="1273"/>
      <c r="M433" s="912"/>
      <c r="N433" s="1307"/>
      <c r="O433" s="908"/>
      <c r="P433" s="980"/>
      <c r="Q433" s="1029"/>
      <c r="R433" s="1029"/>
      <c r="S433" s="1019"/>
      <c r="T433" s="1019"/>
      <c r="U433" s="224" t="s">
        <v>1107</v>
      </c>
      <c r="V433" s="224" t="s">
        <v>1108</v>
      </c>
      <c r="W433" s="72">
        <v>100</v>
      </c>
      <c r="X433" s="437" t="s">
        <v>1109</v>
      </c>
      <c r="Y433" s="295" t="s">
        <v>819</v>
      </c>
      <c r="Z433" s="435">
        <v>42373</v>
      </c>
      <c r="AA433" s="435">
        <v>42735</v>
      </c>
      <c r="AB433" s="225" t="s">
        <v>978</v>
      </c>
      <c r="AC433" s="333">
        <v>35000000</v>
      </c>
      <c r="AD433" s="225" t="s">
        <v>823</v>
      </c>
      <c r="AE433" s="334" t="s">
        <v>1054</v>
      </c>
      <c r="AF433" s="215" t="s">
        <v>978</v>
      </c>
      <c r="AG433" s="333">
        <v>35000000</v>
      </c>
      <c r="AH433" s="988"/>
      <c r="AI433" s="988"/>
      <c r="AJ433" s="902"/>
      <c r="AK433" s="39" t="s">
        <v>574</v>
      </c>
      <c r="BT433" s="8"/>
      <c r="BU433" s="8"/>
      <c r="BV433" s="8"/>
    </row>
    <row r="434" spans="1:74" ht="98.25" customHeight="1" x14ac:dyDescent="0.25">
      <c r="A434" s="231"/>
      <c r="B434" s="940"/>
      <c r="C434" s="1240"/>
      <c r="D434" s="904"/>
      <c r="E434" s="1054"/>
      <c r="F434" s="902"/>
      <c r="G434" s="906"/>
      <c r="H434" s="318" t="s">
        <v>825</v>
      </c>
      <c r="I434" s="393">
        <v>56</v>
      </c>
      <c r="J434" s="393">
        <v>62</v>
      </c>
      <c r="K434" s="1271"/>
      <c r="L434" s="1273"/>
      <c r="M434" s="912"/>
      <c r="N434" s="1307"/>
      <c r="O434" s="908"/>
      <c r="P434" s="276" t="s">
        <v>826</v>
      </c>
      <c r="Q434" s="279">
        <v>56</v>
      </c>
      <c r="R434" s="279">
        <v>62</v>
      </c>
      <c r="S434" s="388" t="s">
        <v>61</v>
      </c>
      <c r="T434" s="388">
        <v>20</v>
      </c>
      <c r="U434" s="224" t="s">
        <v>827</v>
      </c>
      <c r="V434" s="224" t="s">
        <v>828</v>
      </c>
      <c r="W434" s="72">
        <v>20</v>
      </c>
      <c r="X434" s="294" t="s">
        <v>830</v>
      </c>
      <c r="Y434" s="295" t="s">
        <v>826</v>
      </c>
      <c r="Z434" s="295"/>
      <c r="AA434" s="72" t="s">
        <v>1096</v>
      </c>
      <c r="AB434" s="225" t="s">
        <v>1110</v>
      </c>
      <c r="AC434" s="333">
        <v>30000000</v>
      </c>
      <c r="AD434" s="225" t="s">
        <v>823</v>
      </c>
      <c r="AE434" s="335" t="s">
        <v>831</v>
      </c>
      <c r="AF434" s="333">
        <v>30000000</v>
      </c>
      <c r="AG434" s="333">
        <v>30000000</v>
      </c>
      <c r="AH434" s="988"/>
      <c r="AI434" s="988"/>
      <c r="AJ434" s="902"/>
      <c r="AK434" s="49" t="s">
        <v>574</v>
      </c>
      <c r="BT434" s="8"/>
      <c r="BU434" s="8"/>
      <c r="BV434" s="8"/>
    </row>
    <row r="435" spans="1:74" ht="98.25" customHeight="1" x14ac:dyDescent="0.25">
      <c r="A435" s="231"/>
      <c r="B435" s="940"/>
      <c r="C435" s="1240"/>
      <c r="D435" s="904"/>
      <c r="E435" s="1054"/>
      <c r="F435" s="1077"/>
      <c r="G435" s="906"/>
      <c r="H435" s="1312"/>
      <c r="I435" s="1334"/>
      <c r="J435" s="1334"/>
      <c r="K435" s="1271"/>
      <c r="L435" s="1273"/>
      <c r="M435" s="912"/>
      <c r="N435" s="1307"/>
      <c r="O435" s="908"/>
      <c r="P435" s="134" t="s">
        <v>838</v>
      </c>
      <c r="Q435" s="249">
        <v>0.75</v>
      </c>
      <c r="R435" s="249">
        <v>1</v>
      </c>
      <c r="S435" s="250" t="s">
        <v>61</v>
      </c>
      <c r="T435" s="250">
        <v>0.75</v>
      </c>
      <c r="U435" s="294" t="s">
        <v>840</v>
      </c>
      <c r="V435" s="294" t="s">
        <v>841</v>
      </c>
      <c r="W435" s="250">
        <v>0.75</v>
      </c>
      <c r="X435" s="294" t="s">
        <v>843</v>
      </c>
      <c r="Y435" s="294" t="s">
        <v>839</v>
      </c>
      <c r="Z435" s="295">
        <v>42648</v>
      </c>
      <c r="AA435" s="295">
        <v>43074</v>
      </c>
      <c r="AB435" s="225"/>
      <c r="AC435" s="336" t="s">
        <v>947</v>
      </c>
      <c r="AD435" s="225" t="s">
        <v>844</v>
      </c>
      <c r="AE435" s="67" t="s">
        <v>845</v>
      </c>
      <c r="AF435" s="336" t="s">
        <v>947</v>
      </c>
      <c r="AG435" s="336" t="s">
        <v>947</v>
      </c>
      <c r="AH435" s="988"/>
      <c r="AI435" s="988"/>
      <c r="AJ435" s="1077"/>
      <c r="AK435" s="39" t="s">
        <v>519</v>
      </c>
      <c r="BT435" s="8"/>
      <c r="BU435" s="8"/>
      <c r="BV435" s="8"/>
    </row>
    <row r="436" spans="1:74" ht="98.25" customHeight="1" x14ac:dyDescent="0.25">
      <c r="A436" s="231"/>
      <c r="B436" s="940"/>
      <c r="C436" s="1240"/>
      <c r="D436" s="904"/>
      <c r="E436" s="1054"/>
      <c r="F436" s="980"/>
      <c r="G436" s="906"/>
      <c r="H436" s="1312"/>
      <c r="I436" s="1334"/>
      <c r="J436" s="1334"/>
      <c r="K436" s="1310"/>
      <c r="L436" s="1311"/>
      <c r="M436" s="912"/>
      <c r="N436" s="1307"/>
      <c r="O436" s="908"/>
      <c r="P436" s="134" t="s">
        <v>839</v>
      </c>
      <c r="Q436" s="279">
        <v>7</v>
      </c>
      <c r="R436" s="279">
        <v>7</v>
      </c>
      <c r="S436" s="280" t="s">
        <v>61</v>
      </c>
      <c r="T436" s="280">
        <v>2</v>
      </c>
      <c r="U436" s="294" t="s">
        <v>840</v>
      </c>
      <c r="V436" s="294" t="s">
        <v>841</v>
      </c>
      <c r="W436" s="280" t="s">
        <v>842</v>
      </c>
      <c r="X436" s="294" t="s">
        <v>843</v>
      </c>
      <c r="Y436" s="294" t="s">
        <v>839</v>
      </c>
      <c r="Z436" s="295">
        <v>42648</v>
      </c>
      <c r="AA436" s="295">
        <v>43074</v>
      </c>
      <c r="AB436" s="225"/>
      <c r="AC436" s="336">
        <v>400000000</v>
      </c>
      <c r="AD436" s="225" t="s">
        <v>844</v>
      </c>
      <c r="AE436" s="67" t="s">
        <v>845</v>
      </c>
      <c r="AF436" s="336">
        <v>400000000</v>
      </c>
      <c r="AG436" s="336">
        <v>400000000</v>
      </c>
      <c r="AH436" s="988"/>
      <c r="AI436" s="988"/>
      <c r="AJ436" s="980"/>
      <c r="AK436" s="39" t="s">
        <v>519</v>
      </c>
      <c r="BT436" s="8"/>
      <c r="BU436" s="8"/>
      <c r="BV436" s="8"/>
    </row>
    <row r="437" spans="1:74" s="58" customFormat="1" ht="15" x14ac:dyDescent="0.2">
      <c r="A437" s="231"/>
      <c r="B437" s="940"/>
      <c r="C437" s="1240"/>
      <c r="D437" s="904"/>
      <c r="E437" s="1054"/>
      <c r="F437" s="337"/>
      <c r="G437" s="257"/>
      <c r="H437" s="257"/>
      <c r="I437" s="337"/>
      <c r="J437" s="337"/>
      <c r="K437" s="257"/>
      <c r="L437" s="338"/>
      <c r="M437" s="257"/>
      <c r="N437" s="258"/>
      <c r="O437" s="254"/>
      <c r="P437" s="254"/>
      <c r="Q437" s="255"/>
      <c r="R437" s="255"/>
      <c r="S437" s="255"/>
      <c r="T437" s="255"/>
      <c r="U437" s="259"/>
      <c r="V437" s="255"/>
      <c r="W437" s="255"/>
      <c r="X437" s="255"/>
      <c r="Y437" s="255"/>
      <c r="Z437" s="255"/>
      <c r="AA437" s="255"/>
      <c r="AB437" s="402"/>
      <c r="AC437" s="255"/>
      <c r="AD437" s="255"/>
      <c r="AE437" s="255"/>
      <c r="AF437" s="255"/>
      <c r="AG437" s="255"/>
      <c r="AH437" s="255"/>
      <c r="AI437" s="261"/>
      <c r="AJ437" s="255"/>
      <c r="AK437" s="255"/>
    </row>
    <row r="438" spans="1:74" ht="161.25" customHeight="1" x14ac:dyDescent="0.25">
      <c r="A438" s="231"/>
      <c r="B438" s="1001"/>
      <c r="C438" s="1282"/>
      <c r="D438" s="1075"/>
      <c r="E438" s="1080"/>
      <c r="F438" s="1327"/>
      <c r="G438" s="1329"/>
      <c r="H438" s="1140"/>
      <c r="I438" s="1332"/>
      <c r="J438" s="1337"/>
      <c r="K438" s="1339"/>
      <c r="L438" s="1058"/>
      <c r="M438" s="1140"/>
      <c r="N438" s="1146"/>
      <c r="O438" s="1140"/>
      <c r="P438" s="979" t="s">
        <v>855</v>
      </c>
      <c r="Q438" s="1256">
        <v>0.75</v>
      </c>
      <c r="R438" s="1256">
        <v>0.85</v>
      </c>
      <c r="S438" s="1277" t="s">
        <v>61</v>
      </c>
      <c r="T438" s="1277">
        <v>0</v>
      </c>
      <c r="U438" s="340" t="s">
        <v>856</v>
      </c>
      <c r="V438" s="340" t="s">
        <v>857</v>
      </c>
      <c r="W438" s="227" t="s">
        <v>858</v>
      </c>
      <c r="X438" s="340" t="s">
        <v>859</v>
      </c>
      <c r="Y438" s="340" t="s">
        <v>855</v>
      </c>
      <c r="Z438" s="216"/>
      <c r="AA438" s="217"/>
      <c r="AB438" s="215"/>
      <c r="AC438" s="270">
        <v>500000000</v>
      </c>
      <c r="AD438" s="341" t="s">
        <v>860</v>
      </c>
      <c r="AE438" s="67" t="s">
        <v>845</v>
      </c>
      <c r="AF438" s="270">
        <v>500000000</v>
      </c>
      <c r="AG438" s="270">
        <v>500000000</v>
      </c>
      <c r="AH438" s="903"/>
      <c r="AI438" s="957"/>
      <c r="AJ438" s="1077"/>
      <c r="AK438" s="174" t="s">
        <v>854</v>
      </c>
      <c r="BT438" s="8"/>
      <c r="BU438" s="8"/>
      <c r="BV438" s="8"/>
    </row>
    <row r="439" spans="1:74" ht="107.25" customHeight="1" x14ac:dyDescent="0.25">
      <c r="A439" s="231"/>
      <c r="B439" s="1001"/>
      <c r="C439" s="1282"/>
      <c r="D439" s="1075"/>
      <c r="E439" s="1080"/>
      <c r="F439" s="1327"/>
      <c r="G439" s="1329"/>
      <c r="H439" s="1140"/>
      <c r="I439" s="1332"/>
      <c r="J439" s="1337"/>
      <c r="K439" s="1339"/>
      <c r="L439" s="1058"/>
      <c r="M439" s="1140"/>
      <c r="N439" s="1146"/>
      <c r="O439" s="1140"/>
      <c r="P439" s="980"/>
      <c r="Q439" s="1258"/>
      <c r="R439" s="1258"/>
      <c r="S439" s="1278"/>
      <c r="T439" s="1278"/>
      <c r="U439" s="340" t="s">
        <v>861</v>
      </c>
      <c r="V439" s="340" t="s">
        <v>862</v>
      </c>
      <c r="W439" s="227" t="s">
        <v>858</v>
      </c>
      <c r="X439" s="340" t="s">
        <v>863</v>
      </c>
      <c r="Y439" s="340" t="s">
        <v>855</v>
      </c>
      <c r="Z439" s="295" t="s">
        <v>1111</v>
      </c>
      <c r="AA439" s="72"/>
      <c r="AB439" s="225"/>
      <c r="AC439" s="270">
        <v>900000000</v>
      </c>
      <c r="AD439" s="341" t="s">
        <v>860</v>
      </c>
      <c r="AE439" s="67" t="s">
        <v>845</v>
      </c>
      <c r="AF439" s="270">
        <v>900000000</v>
      </c>
      <c r="AG439" s="270">
        <v>900000000</v>
      </c>
      <c r="AH439" s="903"/>
      <c r="AI439" s="957"/>
      <c r="AJ439" s="1077"/>
      <c r="BT439" s="8"/>
      <c r="BU439" s="8"/>
      <c r="BV439" s="8"/>
    </row>
    <row r="440" spans="1:74" ht="165" x14ac:dyDescent="0.25">
      <c r="A440" s="231"/>
      <c r="B440" s="1001"/>
      <c r="C440" s="1282"/>
      <c r="D440" s="1075"/>
      <c r="E440" s="1080"/>
      <c r="F440" s="1327"/>
      <c r="G440" s="1329"/>
      <c r="H440" s="950"/>
      <c r="I440" s="1333"/>
      <c r="J440" s="1298"/>
      <c r="K440" s="1339"/>
      <c r="L440" s="1058"/>
      <c r="M440" s="1140"/>
      <c r="N440" s="1146"/>
      <c r="O440" s="1140"/>
      <c r="P440" s="134" t="s">
        <v>865</v>
      </c>
      <c r="Q440" s="262">
        <v>2.9000000000000001E-2</v>
      </c>
      <c r="R440" s="262">
        <v>2.9000000000000001E-2</v>
      </c>
      <c r="S440" s="280" t="s">
        <v>61</v>
      </c>
      <c r="T440" s="286">
        <v>0.01</v>
      </c>
      <c r="U440" s="340" t="s">
        <v>1112</v>
      </c>
      <c r="V440" s="340" t="s">
        <v>1113</v>
      </c>
      <c r="W440" s="215"/>
      <c r="X440" s="225" t="s">
        <v>1114</v>
      </c>
      <c r="Y440" s="295" t="s">
        <v>865</v>
      </c>
      <c r="Z440" s="295">
        <v>42373</v>
      </c>
      <c r="AA440" s="295">
        <v>42735</v>
      </c>
      <c r="AB440" s="225" t="s">
        <v>978</v>
      </c>
      <c r="AC440" s="225" t="s">
        <v>978</v>
      </c>
      <c r="AD440" s="215" t="s">
        <v>978</v>
      </c>
      <c r="AE440" s="215" t="s">
        <v>978</v>
      </c>
      <c r="AF440" s="215" t="s">
        <v>978</v>
      </c>
      <c r="AG440" s="215" t="s">
        <v>978</v>
      </c>
      <c r="AH440" s="903"/>
      <c r="AI440" s="957"/>
      <c r="AJ440" s="1077"/>
      <c r="AK440" s="39" t="s">
        <v>519</v>
      </c>
      <c r="BT440" s="8"/>
      <c r="BU440" s="8"/>
      <c r="BV440" s="8"/>
    </row>
    <row r="441" spans="1:74" ht="107.25" customHeight="1" x14ac:dyDescent="0.25">
      <c r="A441" s="231"/>
      <c r="B441" s="1001"/>
      <c r="C441" s="1282"/>
      <c r="D441" s="1075"/>
      <c r="E441" s="1080"/>
      <c r="F441" s="1327"/>
      <c r="G441" s="1329"/>
      <c r="H441" s="1140"/>
      <c r="I441" s="1257"/>
      <c r="J441" s="1337"/>
      <c r="K441" s="1339"/>
      <c r="L441" s="1058"/>
      <c r="M441" s="1140"/>
      <c r="N441" s="1146"/>
      <c r="O441" s="1140"/>
      <c r="P441" s="343" t="s">
        <v>868</v>
      </c>
      <c r="Q441" s="262">
        <v>0.97099999999999997</v>
      </c>
      <c r="R441" s="226">
        <v>1</v>
      </c>
      <c r="S441" s="227" t="s">
        <v>50</v>
      </c>
      <c r="T441" s="227">
        <v>1</v>
      </c>
      <c r="U441" s="326" t="s">
        <v>1115</v>
      </c>
      <c r="V441" s="345" t="s">
        <v>1116</v>
      </c>
      <c r="W441" s="227">
        <v>1</v>
      </c>
      <c r="X441" s="346" t="s">
        <v>1117</v>
      </c>
      <c r="Y441" s="301" t="s">
        <v>875</v>
      </c>
      <c r="Z441" s="295">
        <v>42521</v>
      </c>
      <c r="AA441" s="295">
        <v>46356</v>
      </c>
      <c r="AB441" s="215"/>
      <c r="AC441" s="351">
        <v>1800000000</v>
      </c>
      <c r="AD441" s="225" t="s">
        <v>860</v>
      </c>
      <c r="AE441" s="294" t="s">
        <v>56</v>
      </c>
      <c r="AF441" s="347">
        <v>1800000000</v>
      </c>
      <c r="AG441" s="351">
        <v>1800000000</v>
      </c>
      <c r="AH441" s="903"/>
      <c r="AI441" s="957"/>
      <c r="AJ441" s="1077"/>
      <c r="AK441" s="39" t="s">
        <v>519</v>
      </c>
      <c r="BT441" s="8"/>
      <c r="BU441" s="8"/>
      <c r="BV441" s="8"/>
    </row>
    <row r="442" spans="1:74" ht="240" x14ac:dyDescent="0.25">
      <c r="A442" s="231"/>
      <c r="B442" s="1001"/>
      <c r="C442" s="1282"/>
      <c r="D442" s="1075"/>
      <c r="E442" s="1080"/>
      <c r="F442" s="1327"/>
      <c r="G442" s="1329"/>
      <c r="H442" s="1140"/>
      <c r="I442" s="1257"/>
      <c r="J442" s="1337"/>
      <c r="K442" s="1339"/>
      <c r="L442" s="1058"/>
      <c r="M442" s="1140"/>
      <c r="N442" s="1146"/>
      <c r="O442" s="1140"/>
      <c r="P442" s="979" t="s">
        <v>869</v>
      </c>
      <c r="Q442" s="1291">
        <v>0.9</v>
      </c>
      <c r="R442" s="1256">
        <v>1</v>
      </c>
      <c r="S442" s="1277" t="s">
        <v>50</v>
      </c>
      <c r="T442" s="1277">
        <v>1</v>
      </c>
      <c r="U442" s="344" t="s">
        <v>870</v>
      </c>
      <c r="V442" s="345" t="s">
        <v>871</v>
      </c>
      <c r="W442" s="439">
        <v>1</v>
      </c>
      <c r="X442" s="345" t="s">
        <v>872</v>
      </c>
      <c r="Y442" s="301" t="s">
        <v>869</v>
      </c>
      <c r="Z442" s="295">
        <v>42583</v>
      </c>
      <c r="AA442" s="295">
        <v>42735</v>
      </c>
      <c r="AB442" s="225"/>
      <c r="AC442" s="347">
        <v>500000000</v>
      </c>
      <c r="AD442" s="225" t="s">
        <v>860</v>
      </c>
      <c r="AE442" s="348" t="s">
        <v>873</v>
      </c>
      <c r="AF442" s="349" t="s">
        <v>874</v>
      </c>
      <c r="AG442" s="352">
        <v>500000000</v>
      </c>
      <c r="AH442" s="903"/>
      <c r="AI442" s="957"/>
      <c r="AJ442" s="1077"/>
      <c r="AK442" s="39" t="s">
        <v>519</v>
      </c>
      <c r="BT442" s="8"/>
      <c r="BU442" s="8"/>
      <c r="BV442" s="8"/>
    </row>
    <row r="443" spans="1:74" ht="127.5" x14ac:dyDescent="0.25">
      <c r="A443" s="231"/>
      <c r="B443" s="1001"/>
      <c r="C443" s="1282"/>
      <c r="D443" s="1075"/>
      <c r="E443" s="1080"/>
      <c r="F443" s="1327"/>
      <c r="G443" s="1329"/>
      <c r="H443" s="1140"/>
      <c r="I443" s="1257"/>
      <c r="J443" s="1337"/>
      <c r="K443" s="1339"/>
      <c r="L443" s="1058"/>
      <c r="M443" s="1140"/>
      <c r="N443" s="1146"/>
      <c r="O443" s="1140"/>
      <c r="P443" s="980"/>
      <c r="Q443" s="1293"/>
      <c r="R443" s="1258"/>
      <c r="S443" s="1278"/>
      <c r="T443" s="1278"/>
      <c r="U443" s="344" t="s">
        <v>1118</v>
      </c>
      <c r="V443" s="345"/>
      <c r="W443" s="439"/>
      <c r="X443" s="345"/>
      <c r="Y443" s="301"/>
      <c r="Z443" s="295"/>
      <c r="AA443" s="295"/>
      <c r="AB443" s="225"/>
      <c r="AC443" s="347"/>
      <c r="AD443" s="225"/>
      <c r="AE443" s="348"/>
      <c r="AF443" s="349"/>
      <c r="AG443" s="352"/>
      <c r="AH443" s="903"/>
      <c r="AI443" s="957"/>
      <c r="AJ443" s="1077"/>
      <c r="AK443" s="39"/>
      <c r="BT443" s="8"/>
      <c r="BU443" s="8"/>
      <c r="BV443" s="8"/>
    </row>
    <row r="444" spans="1:74" ht="242.25" x14ac:dyDescent="0.25">
      <c r="A444" s="231"/>
      <c r="B444" s="1001"/>
      <c r="C444" s="1282"/>
      <c r="D444" s="1075"/>
      <c r="E444" s="1080"/>
      <c r="F444" s="1327"/>
      <c r="G444" s="1329"/>
      <c r="H444" s="1140"/>
      <c r="I444" s="1257"/>
      <c r="J444" s="1337"/>
      <c r="K444" s="1339"/>
      <c r="L444" s="1058"/>
      <c r="M444" s="1140"/>
      <c r="N444" s="1146"/>
      <c r="O444" s="1140"/>
      <c r="P444" s="979" t="s">
        <v>875</v>
      </c>
      <c r="Q444" s="1291">
        <v>0.9</v>
      </c>
      <c r="R444" s="1256">
        <v>1</v>
      </c>
      <c r="S444" s="1277" t="s">
        <v>50</v>
      </c>
      <c r="T444" s="1277">
        <v>1</v>
      </c>
      <c r="U444" s="326" t="s">
        <v>876</v>
      </c>
      <c r="V444" s="345" t="s">
        <v>877</v>
      </c>
      <c r="W444" s="227">
        <v>1</v>
      </c>
      <c r="X444" s="345" t="s">
        <v>878</v>
      </c>
      <c r="Y444" s="301" t="s">
        <v>875</v>
      </c>
      <c r="Z444" s="295"/>
      <c r="AA444" s="72"/>
      <c r="AB444" s="225"/>
      <c r="AC444" s="351">
        <v>600000000</v>
      </c>
      <c r="AD444" s="225" t="s">
        <v>860</v>
      </c>
      <c r="AE444" s="294" t="s">
        <v>56</v>
      </c>
      <c r="AF444" s="351">
        <v>600000000</v>
      </c>
      <c r="AG444" s="351">
        <v>600000000</v>
      </c>
      <c r="AH444" s="903"/>
      <c r="AI444" s="957"/>
      <c r="AJ444" s="1077"/>
      <c r="AK444" s="39"/>
      <c r="BT444" s="8"/>
      <c r="BU444" s="8"/>
      <c r="BV444" s="8"/>
    </row>
    <row r="445" spans="1:74" ht="225" customHeight="1" x14ac:dyDescent="0.25">
      <c r="A445" s="231"/>
      <c r="B445" s="1001"/>
      <c r="C445" s="1282"/>
      <c r="D445" s="1075"/>
      <c r="E445" s="1080"/>
      <c r="F445" s="1327"/>
      <c r="G445" s="1329"/>
      <c r="H445" s="1140"/>
      <c r="I445" s="1257"/>
      <c r="J445" s="1337"/>
      <c r="K445" s="1339"/>
      <c r="L445" s="1058"/>
      <c r="M445" s="1140"/>
      <c r="N445" s="1146"/>
      <c r="O445" s="1140"/>
      <c r="P445" s="980"/>
      <c r="Q445" s="1293"/>
      <c r="R445" s="1258"/>
      <c r="S445" s="1278"/>
      <c r="T445" s="1278"/>
      <c r="U445" s="326" t="s">
        <v>1119</v>
      </c>
      <c r="V445" s="345" t="s">
        <v>871</v>
      </c>
      <c r="W445" s="286" t="s">
        <v>706</v>
      </c>
      <c r="X445" s="345" t="s">
        <v>872</v>
      </c>
      <c r="Y445" s="301" t="s">
        <v>875</v>
      </c>
      <c r="Z445" s="295">
        <v>42461</v>
      </c>
      <c r="AA445" s="295">
        <v>42735</v>
      </c>
      <c r="AB445" s="72"/>
      <c r="AC445" s="351">
        <v>1000000000</v>
      </c>
      <c r="AD445" s="225" t="s">
        <v>860</v>
      </c>
      <c r="AE445" s="348" t="s">
        <v>873</v>
      </c>
      <c r="AF445" s="349" t="s">
        <v>874</v>
      </c>
      <c r="AG445" s="352">
        <v>1000000000</v>
      </c>
      <c r="AH445" s="903"/>
      <c r="AI445" s="957"/>
      <c r="AJ445" s="1077"/>
      <c r="AK445" s="39" t="s">
        <v>519</v>
      </c>
      <c r="BT445" s="8"/>
      <c r="BU445" s="8"/>
      <c r="BV445" s="8"/>
    </row>
    <row r="446" spans="1:74" ht="153" x14ac:dyDescent="0.25">
      <c r="A446" s="231"/>
      <c r="B446" s="1001"/>
      <c r="C446" s="1282"/>
      <c r="D446" s="1075"/>
      <c r="E446" s="1080"/>
      <c r="F446" s="1328"/>
      <c r="G446" s="1330"/>
      <c r="H446" s="950"/>
      <c r="I446" s="1258"/>
      <c r="J446" s="1298"/>
      <c r="K446" s="1339"/>
      <c r="L446" s="1058"/>
      <c r="M446" s="1140"/>
      <c r="N446" s="1147"/>
      <c r="O446" s="950"/>
      <c r="P446" s="343" t="s">
        <v>880</v>
      </c>
      <c r="Q446" s="157">
        <v>1</v>
      </c>
      <c r="R446" s="157">
        <v>1</v>
      </c>
      <c r="S446" s="227" t="s">
        <v>61</v>
      </c>
      <c r="T446" s="227">
        <v>0</v>
      </c>
      <c r="U446" s="326" t="s">
        <v>881</v>
      </c>
      <c r="V446" s="345" t="s">
        <v>882</v>
      </c>
      <c r="W446" s="286" t="s">
        <v>505</v>
      </c>
      <c r="X446" s="345" t="s">
        <v>883</v>
      </c>
      <c r="Y446" s="295" t="s">
        <v>880</v>
      </c>
      <c r="Z446" s="295"/>
      <c r="AA446" s="72"/>
      <c r="AB446" s="225"/>
      <c r="AC446" s="351" t="s">
        <v>947</v>
      </c>
      <c r="AD446" s="225" t="s">
        <v>860</v>
      </c>
      <c r="AE446" s="353" t="s">
        <v>884</v>
      </c>
      <c r="AF446" s="351" t="s">
        <v>947</v>
      </c>
      <c r="AG446" s="351" t="s">
        <v>947</v>
      </c>
      <c r="AH446" s="903"/>
      <c r="AI446" s="957"/>
      <c r="AJ446" s="1077"/>
      <c r="AK446" s="39" t="s">
        <v>519</v>
      </c>
      <c r="BT446" s="8"/>
      <c r="BU446" s="8"/>
      <c r="BV446" s="8"/>
    </row>
    <row r="447" spans="1:74" ht="136.5" customHeight="1" x14ac:dyDescent="0.25">
      <c r="A447" s="231"/>
      <c r="B447" s="1001"/>
      <c r="C447" s="1282"/>
      <c r="D447" s="1075"/>
      <c r="E447" s="1080"/>
      <c r="F447" s="979" t="s">
        <v>885</v>
      </c>
      <c r="G447" s="949" t="s">
        <v>886</v>
      </c>
      <c r="H447" s="134" t="s">
        <v>887</v>
      </c>
      <c r="I447" s="226">
        <v>1</v>
      </c>
      <c r="J447" s="249">
        <v>1</v>
      </c>
      <c r="K447" s="1339"/>
      <c r="L447" s="1058"/>
      <c r="M447" s="1140"/>
      <c r="N447" s="1145" t="s">
        <v>888</v>
      </c>
      <c r="O447" s="949" t="s">
        <v>889</v>
      </c>
      <c r="P447" s="979" t="s">
        <v>890</v>
      </c>
      <c r="Q447" s="1256">
        <v>1</v>
      </c>
      <c r="R447" s="1256">
        <v>1</v>
      </c>
      <c r="S447" s="1277" t="s">
        <v>50</v>
      </c>
      <c r="T447" s="1277">
        <v>1</v>
      </c>
      <c r="U447" s="346" t="s">
        <v>891</v>
      </c>
      <c r="V447" s="345" t="s">
        <v>892</v>
      </c>
      <c r="W447" s="1274" t="s">
        <v>706</v>
      </c>
      <c r="X447" s="354" t="s">
        <v>893</v>
      </c>
      <c r="Y447" s="295" t="s">
        <v>890</v>
      </c>
      <c r="Z447" s="295"/>
      <c r="AA447" s="72"/>
      <c r="AB447" s="225"/>
      <c r="AC447" s="225" t="s">
        <v>894</v>
      </c>
      <c r="AD447" s="135" t="s">
        <v>895</v>
      </c>
      <c r="AE447" s="355" t="s">
        <v>896</v>
      </c>
      <c r="AF447" s="225" t="s">
        <v>894</v>
      </c>
      <c r="AG447" s="225" t="s">
        <v>894</v>
      </c>
      <c r="AH447" s="903"/>
      <c r="AI447" s="957"/>
      <c r="AJ447" s="1077"/>
      <c r="AK447" s="39" t="s">
        <v>519</v>
      </c>
      <c r="BT447" s="8"/>
      <c r="BU447" s="8"/>
      <c r="BV447" s="8"/>
    </row>
    <row r="448" spans="1:74" ht="102" customHeight="1" x14ac:dyDescent="0.25">
      <c r="A448" s="231"/>
      <c r="B448" s="1001"/>
      <c r="C448" s="1282"/>
      <c r="D448" s="1075"/>
      <c r="E448" s="1080"/>
      <c r="F448" s="1077"/>
      <c r="G448" s="1140"/>
      <c r="H448" s="134"/>
      <c r="I448" s="226"/>
      <c r="J448" s="249"/>
      <c r="K448" s="1339"/>
      <c r="L448" s="1058"/>
      <c r="M448" s="1140"/>
      <c r="N448" s="1146"/>
      <c r="O448" s="1140"/>
      <c r="P448" s="1077"/>
      <c r="Q448" s="1257"/>
      <c r="R448" s="1257"/>
      <c r="S448" s="1283"/>
      <c r="T448" s="1283"/>
      <c r="U448" s="233" t="s">
        <v>527</v>
      </c>
      <c r="V448" s="432" t="s">
        <v>528</v>
      </c>
      <c r="W448" s="1275"/>
      <c r="X448" s="233" t="s">
        <v>1120</v>
      </c>
      <c r="Y448" s="224" t="s">
        <v>1121</v>
      </c>
      <c r="Z448" s="295">
        <v>42621</v>
      </c>
      <c r="AA448" s="295">
        <v>42736</v>
      </c>
      <c r="AB448" s="225" t="s">
        <v>956</v>
      </c>
      <c r="AC448" s="218">
        <v>30786780</v>
      </c>
      <c r="AD448" s="135" t="s">
        <v>895</v>
      </c>
      <c r="AE448" s="815" t="s">
        <v>532</v>
      </c>
      <c r="AF448" s="218" t="s">
        <v>530</v>
      </c>
      <c r="AG448" s="218">
        <v>30786780</v>
      </c>
      <c r="AH448" s="903"/>
      <c r="AI448" s="957"/>
      <c r="AJ448" s="1077"/>
      <c r="AK448" s="39"/>
      <c r="BT448" s="8"/>
      <c r="BU448" s="8"/>
      <c r="BV448" s="8"/>
    </row>
    <row r="449" spans="1:74" ht="119.25" customHeight="1" x14ac:dyDescent="0.25">
      <c r="A449" s="231"/>
      <c r="B449" s="1001"/>
      <c r="C449" s="1282"/>
      <c r="D449" s="1075"/>
      <c r="E449" s="1080"/>
      <c r="F449" s="1077"/>
      <c r="G449" s="1140"/>
      <c r="H449" s="134"/>
      <c r="I449" s="226"/>
      <c r="J449" s="249"/>
      <c r="K449" s="1339"/>
      <c r="L449" s="1058"/>
      <c r="M449" s="1140"/>
      <c r="N449" s="1146"/>
      <c r="O449" s="1140"/>
      <c r="P449" s="980"/>
      <c r="Q449" s="1258"/>
      <c r="R449" s="1258"/>
      <c r="S449" s="1278"/>
      <c r="T449" s="1278"/>
      <c r="U449" s="293" t="s">
        <v>704</v>
      </c>
      <c r="V449" s="293" t="s">
        <v>705</v>
      </c>
      <c r="W449" s="1276"/>
      <c r="X449" s="294" t="s">
        <v>1122</v>
      </c>
      <c r="Y449" s="301" t="s">
        <v>890</v>
      </c>
      <c r="Z449" s="295">
        <v>42675</v>
      </c>
      <c r="AA449" s="295">
        <v>42766</v>
      </c>
      <c r="AB449" s="72"/>
      <c r="AC449" s="218">
        <v>85257959</v>
      </c>
      <c r="AD449" s="135" t="s">
        <v>569</v>
      </c>
      <c r="AE449" s="815" t="s">
        <v>709</v>
      </c>
      <c r="AF449" s="225" t="s">
        <v>708</v>
      </c>
      <c r="AG449" s="218">
        <v>85257959</v>
      </c>
      <c r="AH449" s="903"/>
      <c r="AI449" s="957"/>
      <c r="AJ449" s="1077"/>
      <c r="AK449" s="39"/>
      <c r="BT449" s="8"/>
      <c r="BU449" s="8"/>
      <c r="BV449" s="8"/>
    </row>
    <row r="450" spans="1:74" ht="255" x14ac:dyDescent="0.25">
      <c r="A450" s="231"/>
      <c r="B450" s="1001"/>
      <c r="C450" s="1282"/>
      <c r="D450" s="1075"/>
      <c r="E450" s="1080"/>
      <c r="F450" s="1077"/>
      <c r="G450" s="1140"/>
      <c r="H450" s="356" t="s">
        <v>897</v>
      </c>
      <c r="I450" s="226">
        <v>1</v>
      </c>
      <c r="J450" s="249">
        <v>1</v>
      </c>
      <c r="K450" s="1339"/>
      <c r="L450" s="1058"/>
      <c r="M450" s="1140"/>
      <c r="N450" s="1146"/>
      <c r="O450" s="1140"/>
      <c r="P450" s="979" t="s">
        <v>898</v>
      </c>
      <c r="Q450" s="1256">
        <v>1</v>
      </c>
      <c r="R450" s="1256">
        <v>1</v>
      </c>
      <c r="S450" s="1277" t="s">
        <v>50</v>
      </c>
      <c r="T450" s="1277">
        <v>1</v>
      </c>
      <c r="U450" s="345" t="s">
        <v>891</v>
      </c>
      <c r="V450" s="345" t="s">
        <v>892</v>
      </c>
      <c r="W450" s="286" t="s">
        <v>706</v>
      </c>
      <c r="X450" s="224" t="s">
        <v>893</v>
      </c>
      <c r="Y450" s="301" t="s">
        <v>890</v>
      </c>
      <c r="Z450" s="295">
        <v>42644</v>
      </c>
      <c r="AA450" s="72" t="s">
        <v>1123</v>
      </c>
      <c r="AB450" s="225"/>
      <c r="AC450" s="225" t="s">
        <v>1101</v>
      </c>
      <c r="AD450" s="135" t="s">
        <v>895</v>
      </c>
      <c r="AE450" s="357" t="s">
        <v>896</v>
      </c>
      <c r="AF450" s="225" t="s">
        <v>947</v>
      </c>
      <c r="AG450" s="225" t="s">
        <v>947</v>
      </c>
      <c r="AH450" s="903"/>
      <c r="AI450" s="957"/>
      <c r="AJ450" s="1077"/>
      <c r="AK450" s="39" t="s">
        <v>519</v>
      </c>
      <c r="BT450" s="8"/>
      <c r="BU450" s="8"/>
      <c r="BV450" s="8"/>
    </row>
    <row r="451" spans="1:74" ht="255" x14ac:dyDescent="0.25">
      <c r="A451" s="231"/>
      <c r="B451" s="1001"/>
      <c r="C451" s="1282"/>
      <c r="D451" s="1075"/>
      <c r="E451" s="1080"/>
      <c r="F451" s="1077"/>
      <c r="G451" s="1140"/>
      <c r="H451" s="356"/>
      <c r="I451" s="226"/>
      <c r="J451" s="249"/>
      <c r="K451" s="1339"/>
      <c r="L451" s="1058"/>
      <c r="M451" s="1140"/>
      <c r="N451" s="1146"/>
      <c r="O451" s="1140"/>
      <c r="P451" s="980"/>
      <c r="Q451" s="1258"/>
      <c r="R451" s="1258"/>
      <c r="S451" s="1278"/>
      <c r="T451" s="1278"/>
      <c r="U451" s="345" t="s">
        <v>891</v>
      </c>
      <c r="V451" s="345" t="s">
        <v>892</v>
      </c>
      <c r="W451" s="286" t="s">
        <v>706</v>
      </c>
      <c r="X451" s="224" t="s">
        <v>893</v>
      </c>
      <c r="Y451" s="440" t="s">
        <v>898</v>
      </c>
      <c r="Z451" s="295">
        <v>42371</v>
      </c>
      <c r="AA451" s="72" t="s">
        <v>1123</v>
      </c>
      <c r="AB451" s="72" t="s">
        <v>978</v>
      </c>
      <c r="AC451" s="1020" t="s">
        <v>1124</v>
      </c>
      <c r="AD451" s="135" t="s">
        <v>1125</v>
      </c>
      <c r="AE451" s="357" t="s">
        <v>955</v>
      </c>
      <c r="AF451" s="225" t="s">
        <v>947</v>
      </c>
      <c r="AG451" s="1020" t="s">
        <v>1124</v>
      </c>
      <c r="AH451" s="903"/>
      <c r="AI451" s="957"/>
      <c r="AJ451" s="1077"/>
      <c r="AK451" s="39"/>
      <c r="BT451" s="8"/>
      <c r="BU451" s="8"/>
      <c r="BV451" s="8"/>
    </row>
    <row r="452" spans="1:74" ht="255" x14ac:dyDescent="0.25">
      <c r="A452" s="231"/>
      <c r="B452" s="1001"/>
      <c r="C452" s="1282"/>
      <c r="D452" s="1075"/>
      <c r="E452" s="1080"/>
      <c r="F452" s="1077"/>
      <c r="G452" s="1140"/>
      <c r="H452" s="356"/>
      <c r="I452" s="226"/>
      <c r="J452" s="249"/>
      <c r="K452" s="1339"/>
      <c r="L452" s="1058"/>
      <c r="M452" s="1140"/>
      <c r="N452" s="1146"/>
      <c r="O452" s="1140"/>
      <c r="P452" s="979" t="s">
        <v>900</v>
      </c>
      <c r="Q452" s="1256">
        <v>1</v>
      </c>
      <c r="R452" s="1256">
        <v>1</v>
      </c>
      <c r="S452" s="1277" t="s">
        <v>50</v>
      </c>
      <c r="T452" s="1277">
        <v>1</v>
      </c>
      <c r="U452" s="345" t="s">
        <v>891</v>
      </c>
      <c r="V452" s="345" t="s">
        <v>892</v>
      </c>
      <c r="W452" s="286" t="s">
        <v>706</v>
      </c>
      <c r="X452" s="224" t="s">
        <v>893</v>
      </c>
      <c r="Y452" s="440" t="s">
        <v>900</v>
      </c>
      <c r="Z452" s="295">
        <v>42371</v>
      </c>
      <c r="AA452" s="72" t="s">
        <v>1123</v>
      </c>
      <c r="AB452" s="72" t="s">
        <v>978</v>
      </c>
      <c r="AC452" s="1021"/>
      <c r="AD452" s="135" t="s">
        <v>1125</v>
      </c>
      <c r="AE452" s="357" t="s">
        <v>955</v>
      </c>
      <c r="AF452" s="225" t="s">
        <v>947</v>
      </c>
      <c r="AG452" s="1021"/>
      <c r="AH452" s="903"/>
      <c r="AI452" s="957"/>
      <c r="AJ452" s="1077"/>
      <c r="AK452" s="39"/>
      <c r="BT452" s="8"/>
      <c r="BU452" s="8"/>
      <c r="BV452" s="8"/>
    </row>
    <row r="453" spans="1:74" ht="255" x14ac:dyDescent="0.25">
      <c r="A453" s="231"/>
      <c r="B453" s="1001"/>
      <c r="C453" s="1282"/>
      <c r="D453" s="1075"/>
      <c r="E453" s="1080"/>
      <c r="F453" s="1077"/>
      <c r="G453" s="1140"/>
      <c r="H453" s="356" t="s">
        <v>899</v>
      </c>
      <c r="I453" s="226">
        <v>1</v>
      </c>
      <c r="J453" s="249">
        <v>1</v>
      </c>
      <c r="K453" s="1339"/>
      <c r="L453" s="1058"/>
      <c r="M453" s="1140"/>
      <c r="N453" s="1146"/>
      <c r="O453" s="1140"/>
      <c r="P453" s="980"/>
      <c r="Q453" s="1258"/>
      <c r="R453" s="1258"/>
      <c r="S453" s="1278"/>
      <c r="T453" s="1278"/>
      <c r="U453" s="345" t="s">
        <v>891</v>
      </c>
      <c r="V453" s="345" t="s">
        <v>892</v>
      </c>
      <c r="W453" s="286" t="s">
        <v>706</v>
      </c>
      <c r="X453" s="224" t="s">
        <v>893</v>
      </c>
      <c r="Y453" s="295" t="s">
        <v>900</v>
      </c>
      <c r="Z453" s="295">
        <v>42644</v>
      </c>
      <c r="AA453" s="72" t="s">
        <v>1123</v>
      </c>
      <c r="AB453" s="225"/>
      <c r="AC453" s="225" t="s">
        <v>894</v>
      </c>
      <c r="AD453" s="135" t="s">
        <v>1125</v>
      </c>
      <c r="AE453" s="355" t="s">
        <v>896</v>
      </c>
      <c r="AF453" s="225" t="s">
        <v>894</v>
      </c>
      <c r="AG453" s="225" t="s">
        <v>894</v>
      </c>
      <c r="AH453" s="903"/>
      <c r="AI453" s="957"/>
      <c r="AJ453" s="1077"/>
      <c r="AK453" s="39" t="s">
        <v>519</v>
      </c>
      <c r="BT453" s="8"/>
      <c r="BU453" s="8"/>
      <c r="BV453" s="8"/>
    </row>
    <row r="454" spans="1:74" ht="165.75" x14ac:dyDescent="0.25">
      <c r="A454" s="231"/>
      <c r="B454" s="1001"/>
      <c r="C454" s="1282"/>
      <c r="D454" s="1075"/>
      <c r="E454" s="1080"/>
      <c r="F454" s="1077"/>
      <c r="G454" s="1140"/>
      <c r="H454" s="134" t="s">
        <v>901</v>
      </c>
      <c r="I454" s="226">
        <v>1</v>
      </c>
      <c r="J454" s="249">
        <v>1</v>
      </c>
      <c r="K454" s="1339"/>
      <c r="L454" s="1058"/>
      <c r="M454" s="1140"/>
      <c r="N454" s="1146"/>
      <c r="O454" s="1140"/>
      <c r="P454" s="134" t="s">
        <v>902</v>
      </c>
      <c r="Q454" s="157">
        <v>40</v>
      </c>
      <c r="R454" s="157">
        <v>44</v>
      </c>
      <c r="S454" s="95" t="s">
        <v>61</v>
      </c>
      <c r="T454" s="95">
        <v>40</v>
      </c>
      <c r="U454" s="224" t="s">
        <v>1126</v>
      </c>
      <c r="V454" s="345" t="s">
        <v>1127</v>
      </c>
      <c r="W454" s="225" t="s">
        <v>706</v>
      </c>
      <c r="X454" s="441" t="s">
        <v>1128</v>
      </c>
      <c r="Y454" s="433" t="s">
        <v>1129</v>
      </c>
      <c r="Z454" s="295">
        <v>42371</v>
      </c>
      <c r="AA454" s="72" t="s">
        <v>1123</v>
      </c>
      <c r="AB454" s="72" t="s">
        <v>978</v>
      </c>
      <c r="AC454" s="225" t="s">
        <v>1130</v>
      </c>
      <c r="AD454" s="135" t="s">
        <v>1125</v>
      </c>
      <c r="AE454" s="815" t="s">
        <v>955</v>
      </c>
      <c r="AF454" s="225" t="s">
        <v>1130</v>
      </c>
      <c r="AG454" s="225" t="s">
        <v>1130</v>
      </c>
      <c r="AH454" s="903"/>
      <c r="AI454" s="957"/>
      <c r="AJ454" s="1077"/>
      <c r="AK454" s="39" t="s">
        <v>519</v>
      </c>
      <c r="BT454" s="8"/>
      <c r="BU454" s="8"/>
      <c r="BV454" s="8"/>
    </row>
    <row r="455" spans="1:74" ht="165.75" x14ac:dyDescent="0.25">
      <c r="A455" s="231"/>
      <c r="B455" s="1001"/>
      <c r="C455" s="1282"/>
      <c r="D455" s="1075"/>
      <c r="E455" s="1080"/>
      <c r="F455" s="1077"/>
      <c r="G455" s="1140"/>
      <c r="H455" s="134" t="s">
        <v>903</v>
      </c>
      <c r="I455" s="226">
        <v>1</v>
      </c>
      <c r="J455" s="249">
        <v>1</v>
      </c>
      <c r="K455" s="1339"/>
      <c r="L455" s="1058"/>
      <c r="M455" s="1140"/>
      <c r="N455" s="1146"/>
      <c r="O455" s="1140"/>
      <c r="P455" s="134" t="s">
        <v>903</v>
      </c>
      <c r="Q455" s="226">
        <v>1</v>
      </c>
      <c r="R455" s="226">
        <v>1</v>
      </c>
      <c r="S455" s="227" t="s">
        <v>50</v>
      </c>
      <c r="T455" s="227">
        <v>1</v>
      </c>
      <c r="U455" s="442" t="s">
        <v>1131</v>
      </c>
      <c r="V455" s="222" t="s">
        <v>1132</v>
      </c>
      <c r="W455" s="225" t="s">
        <v>706</v>
      </c>
      <c r="X455" s="441" t="s">
        <v>1133</v>
      </c>
      <c r="Y455" s="443" t="s">
        <v>1134</v>
      </c>
      <c r="Z455" s="295">
        <v>42371</v>
      </c>
      <c r="AA455" s="72" t="s">
        <v>1123</v>
      </c>
      <c r="AB455" s="72" t="s">
        <v>978</v>
      </c>
      <c r="AC455" s="225" t="s">
        <v>1135</v>
      </c>
      <c r="AD455" s="135" t="s">
        <v>1125</v>
      </c>
      <c r="AE455" s="815" t="s">
        <v>955</v>
      </c>
      <c r="AF455" s="225" t="s">
        <v>1135</v>
      </c>
      <c r="AG455" s="225" t="s">
        <v>1135</v>
      </c>
      <c r="AH455" s="903"/>
      <c r="AI455" s="957"/>
      <c r="AJ455" s="1077"/>
      <c r="AK455" s="39" t="s">
        <v>519</v>
      </c>
      <c r="BT455" s="8"/>
      <c r="BU455" s="8"/>
      <c r="BV455" s="8"/>
    </row>
    <row r="456" spans="1:74" ht="195" x14ac:dyDescent="0.25">
      <c r="A456" s="231"/>
      <c r="B456" s="1001"/>
      <c r="C456" s="1282"/>
      <c r="D456" s="1075"/>
      <c r="E456" s="1080"/>
      <c r="F456" s="1077"/>
      <c r="G456" s="1140"/>
      <c r="H456" s="134" t="s">
        <v>909</v>
      </c>
      <c r="I456" s="249">
        <v>1</v>
      </c>
      <c r="J456" s="249">
        <v>1</v>
      </c>
      <c r="K456" s="1339"/>
      <c r="L456" s="1058"/>
      <c r="M456" s="1140"/>
      <c r="N456" s="1146"/>
      <c r="O456" s="1140"/>
      <c r="P456" s="134" t="s">
        <v>910</v>
      </c>
      <c r="Q456" s="226">
        <v>1</v>
      </c>
      <c r="R456" s="226">
        <v>1</v>
      </c>
      <c r="S456" s="227" t="s">
        <v>50</v>
      </c>
      <c r="T456" s="227">
        <v>1</v>
      </c>
      <c r="U456" s="400" t="s">
        <v>952</v>
      </c>
      <c r="V456" s="400" t="s">
        <v>953</v>
      </c>
      <c r="W456" s="227">
        <v>1</v>
      </c>
      <c r="X456" s="223" t="s">
        <v>954</v>
      </c>
      <c r="Y456" s="295" t="s">
        <v>910</v>
      </c>
      <c r="Z456" s="295">
        <v>42373</v>
      </c>
      <c r="AA456" s="295">
        <v>42735</v>
      </c>
      <c r="AB456" s="72" t="s">
        <v>955</v>
      </c>
      <c r="AC456" s="218">
        <v>226278716.69999999</v>
      </c>
      <c r="AD456" s="815" t="s">
        <v>517</v>
      </c>
      <c r="AE456" s="815" t="s">
        <v>955</v>
      </c>
      <c r="AF456" s="815" t="s">
        <v>947</v>
      </c>
      <c r="AG456" s="401">
        <v>38474400</v>
      </c>
      <c r="AH456" s="903"/>
      <c r="AI456" s="957"/>
      <c r="AJ456" s="1077"/>
      <c r="AK456" s="39" t="s">
        <v>519</v>
      </c>
      <c r="BT456" s="8"/>
      <c r="BU456" s="8"/>
      <c r="BV456" s="8"/>
    </row>
    <row r="457" spans="1:74" ht="165" x14ac:dyDescent="0.2">
      <c r="A457" s="231"/>
      <c r="B457" s="1001"/>
      <c r="C457" s="1282"/>
      <c r="D457" s="1075"/>
      <c r="E457" s="1080"/>
      <c r="F457" s="1077"/>
      <c r="G457" s="1140"/>
      <c r="H457" s="906" t="s">
        <v>911</v>
      </c>
      <c r="I457" s="978">
        <v>1</v>
      </c>
      <c r="J457" s="1341">
        <v>1</v>
      </c>
      <c r="K457" s="1339"/>
      <c r="L457" s="1058"/>
      <c r="M457" s="1140"/>
      <c r="N457" s="1146"/>
      <c r="O457" s="1140"/>
      <c r="P457" s="134" t="s">
        <v>912</v>
      </c>
      <c r="Q457" s="279">
        <v>0</v>
      </c>
      <c r="R457" s="226">
        <v>0.5</v>
      </c>
      <c r="S457" s="227" t="s">
        <v>61</v>
      </c>
      <c r="T457" s="227">
        <v>0</v>
      </c>
      <c r="U457" s="220"/>
      <c r="V457" s="215"/>
      <c r="W457" s="215"/>
      <c r="X457" s="215"/>
      <c r="Y457" s="216"/>
      <c r="Z457" s="295"/>
      <c r="AA457" s="72"/>
      <c r="AB457" s="225"/>
      <c r="AC457" s="225"/>
      <c r="AD457" s="225"/>
      <c r="AE457" s="815"/>
      <c r="AF457" s="815"/>
      <c r="AG457" s="215"/>
      <c r="AH457" s="903"/>
      <c r="AI457" s="957"/>
      <c r="AJ457" s="1077"/>
      <c r="AK457" s="39" t="s">
        <v>519</v>
      </c>
      <c r="BT457" s="8"/>
      <c r="BU457" s="8"/>
      <c r="BV457" s="8"/>
    </row>
    <row r="458" spans="1:74" ht="153" x14ac:dyDescent="0.25">
      <c r="A458" s="231"/>
      <c r="B458" s="1001"/>
      <c r="C458" s="1282"/>
      <c r="D458" s="1075"/>
      <c r="E458" s="1080"/>
      <c r="F458" s="1077"/>
      <c r="G458" s="1140"/>
      <c r="H458" s="906"/>
      <c r="I458" s="978"/>
      <c r="J458" s="1341"/>
      <c r="K458" s="1339"/>
      <c r="L458" s="1058"/>
      <c r="M458" s="1140"/>
      <c r="N458" s="1146"/>
      <c r="O458" s="1140"/>
      <c r="P458" s="134" t="s">
        <v>913</v>
      </c>
      <c r="Q458" s="226">
        <v>0.8</v>
      </c>
      <c r="R458" s="226">
        <v>1</v>
      </c>
      <c r="S458" s="227" t="s">
        <v>50</v>
      </c>
      <c r="T458" s="241">
        <v>0.6</v>
      </c>
      <c r="U458" s="326" t="s">
        <v>1136</v>
      </c>
      <c r="V458" s="326" t="s">
        <v>1137</v>
      </c>
      <c r="W458" s="227">
        <v>0.05</v>
      </c>
      <c r="X458" s="444" t="s">
        <v>1138</v>
      </c>
      <c r="Y458" s="295" t="s">
        <v>934</v>
      </c>
      <c r="Z458" s="295">
        <v>42418</v>
      </c>
      <c r="AA458" s="295">
        <v>42691</v>
      </c>
      <c r="AB458" s="225" t="s">
        <v>1139</v>
      </c>
      <c r="AC458" s="351" t="s">
        <v>947</v>
      </c>
      <c r="AD458" s="225" t="s">
        <v>1140</v>
      </c>
      <c r="AE458" s="353" t="s">
        <v>1141</v>
      </c>
      <c r="AF458" s="815" t="s">
        <v>957</v>
      </c>
      <c r="AG458" s="218" t="s">
        <v>947</v>
      </c>
      <c r="AH458" s="903"/>
      <c r="AI458" s="957"/>
      <c r="AJ458" s="1077"/>
      <c r="AK458" s="39" t="s">
        <v>519</v>
      </c>
      <c r="BT458" s="8"/>
      <c r="BU458" s="8"/>
      <c r="BV458" s="8"/>
    </row>
    <row r="459" spans="1:74" ht="140.25" x14ac:dyDescent="0.25">
      <c r="A459" s="231"/>
      <c r="B459" s="1001"/>
      <c r="C459" s="1282"/>
      <c r="D459" s="1075"/>
      <c r="E459" s="1080"/>
      <c r="F459" s="1077"/>
      <c r="G459" s="1140"/>
      <c r="H459" s="924" t="s">
        <v>914</v>
      </c>
      <c r="I459" s="927">
        <v>500</v>
      </c>
      <c r="J459" s="927">
        <v>500</v>
      </c>
      <c r="K459" s="1339"/>
      <c r="L459" s="1058"/>
      <c r="M459" s="1140"/>
      <c r="N459" s="1146"/>
      <c r="O459" s="1140"/>
      <c r="P459" s="979" t="s">
        <v>915</v>
      </c>
      <c r="Q459" s="927">
        <v>500</v>
      </c>
      <c r="R459" s="927">
        <v>500</v>
      </c>
      <c r="S459" s="995" t="s">
        <v>50</v>
      </c>
      <c r="T459" s="995">
        <v>500</v>
      </c>
      <c r="U459" s="233" t="s">
        <v>527</v>
      </c>
      <c r="V459" s="224" t="s">
        <v>528</v>
      </c>
      <c r="W459" s="1400">
        <v>500</v>
      </c>
      <c r="X459" s="224" t="s">
        <v>529</v>
      </c>
      <c r="Y459" s="224" t="s">
        <v>915</v>
      </c>
      <c r="Z459" s="295">
        <v>42621</v>
      </c>
      <c r="AA459" s="295">
        <v>42736</v>
      </c>
      <c r="AB459" s="225" t="s">
        <v>956</v>
      </c>
      <c r="AC459" s="218">
        <v>5476600</v>
      </c>
      <c r="AD459" s="135" t="s">
        <v>895</v>
      </c>
      <c r="AE459" s="815" t="s">
        <v>532</v>
      </c>
      <c r="AF459" s="218" t="s">
        <v>530</v>
      </c>
      <c r="AG459" s="218">
        <v>5476600</v>
      </c>
      <c r="AH459" s="903"/>
      <c r="AI459" s="957"/>
      <c r="AJ459" s="1077"/>
      <c r="AK459" s="39" t="s">
        <v>519</v>
      </c>
      <c r="BT459" s="8"/>
      <c r="BU459" s="8"/>
      <c r="BV459" s="8"/>
    </row>
    <row r="460" spans="1:74" ht="153" customHeight="1" x14ac:dyDescent="0.25">
      <c r="A460" s="231"/>
      <c r="B460" s="1001"/>
      <c r="C460" s="1282"/>
      <c r="D460" s="1075"/>
      <c r="E460" s="1080"/>
      <c r="F460" s="1077"/>
      <c r="G460" s="1140"/>
      <c r="H460" s="925"/>
      <c r="I460" s="928"/>
      <c r="J460" s="928"/>
      <c r="K460" s="1339"/>
      <c r="L460" s="1058"/>
      <c r="M460" s="1140"/>
      <c r="N460" s="1146"/>
      <c r="O460" s="1140"/>
      <c r="P460" s="980"/>
      <c r="Q460" s="929"/>
      <c r="R460" s="929"/>
      <c r="S460" s="996"/>
      <c r="T460" s="996"/>
      <c r="U460" s="233" t="s">
        <v>1142</v>
      </c>
      <c r="V460" s="224" t="s">
        <v>1143</v>
      </c>
      <c r="W460" s="1402"/>
      <c r="X460" s="224" t="s">
        <v>1144</v>
      </c>
      <c r="Y460" s="224" t="s">
        <v>915</v>
      </c>
      <c r="Z460" s="295">
        <v>42401</v>
      </c>
      <c r="AA460" s="295">
        <v>42731</v>
      </c>
      <c r="AB460" s="225"/>
      <c r="AC460" s="218">
        <v>75567029</v>
      </c>
      <c r="AD460" s="135" t="s">
        <v>895</v>
      </c>
      <c r="AE460" s="815" t="s">
        <v>955</v>
      </c>
      <c r="AF460" s="218">
        <v>75567029</v>
      </c>
      <c r="AG460" s="218" t="s">
        <v>947</v>
      </c>
      <c r="AH460" s="903"/>
      <c r="AI460" s="957"/>
      <c r="AJ460" s="1077"/>
      <c r="AK460" s="39"/>
      <c r="BT460" s="8"/>
      <c r="BU460" s="8"/>
      <c r="BV460" s="8"/>
    </row>
    <row r="461" spans="1:74" ht="150" customHeight="1" x14ac:dyDescent="0.25">
      <c r="A461" s="231"/>
      <c r="B461" s="1001"/>
      <c r="C461" s="1282"/>
      <c r="D461" s="1075"/>
      <c r="E461" s="1080"/>
      <c r="F461" s="1077"/>
      <c r="G461" s="1140"/>
      <c r="H461" s="926"/>
      <c r="I461" s="929"/>
      <c r="J461" s="929"/>
      <c r="K461" s="1339"/>
      <c r="L461" s="1058"/>
      <c r="M461" s="1140"/>
      <c r="N461" s="1146"/>
      <c r="O461" s="1140"/>
      <c r="P461" s="979" t="s">
        <v>916</v>
      </c>
      <c r="Q461" s="927">
        <v>60</v>
      </c>
      <c r="R461" s="927">
        <v>60</v>
      </c>
      <c r="S461" s="1417" t="s">
        <v>50</v>
      </c>
      <c r="T461" s="995">
        <v>60</v>
      </c>
      <c r="U461" s="233" t="s">
        <v>527</v>
      </c>
      <c r="V461" s="432" t="s">
        <v>528</v>
      </c>
      <c r="W461" s="1400">
        <v>60</v>
      </c>
      <c r="X461" s="233" t="s">
        <v>529</v>
      </c>
      <c r="Y461" s="224" t="s">
        <v>916</v>
      </c>
      <c r="Z461" s="295">
        <v>42621</v>
      </c>
      <c r="AA461" s="295">
        <v>42736</v>
      </c>
      <c r="AB461" s="225" t="s">
        <v>956</v>
      </c>
      <c r="AC461" s="218" t="s">
        <v>947</v>
      </c>
      <c r="AD461" s="135" t="s">
        <v>895</v>
      </c>
      <c r="AE461" s="815" t="s">
        <v>532</v>
      </c>
      <c r="AF461" s="218" t="s">
        <v>530</v>
      </c>
      <c r="AG461" s="218" t="s">
        <v>947</v>
      </c>
      <c r="AH461" s="903"/>
      <c r="AI461" s="957"/>
      <c r="AJ461" s="1077"/>
      <c r="AK461" s="39" t="s">
        <v>519</v>
      </c>
      <c r="BT461" s="8"/>
      <c r="BU461" s="8"/>
      <c r="BV461" s="8"/>
    </row>
    <row r="462" spans="1:74" ht="190.5" customHeight="1" x14ac:dyDescent="0.25">
      <c r="A462" s="231"/>
      <c r="B462" s="1001"/>
      <c r="C462" s="1282"/>
      <c r="D462" s="1075"/>
      <c r="E462" s="1080"/>
      <c r="F462" s="1077"/>
      <c r="G462" s="1140"/>
      <c r="H462" s="244"/>
      <c r="I462" s="369"/>
      <c r="J462" s="369"/>
      <c r="K462" s="1339"/>
      <c r="L462" s="1058"/>
      <c r="M462" s="1140"/>
      <c r="N462" s="1146"/>
      <c r="O462" s="1140"/>
      <c r="P462" s="980"/>
      <c r="Q462" s="929"/>
      <c r="R462" s="929"/>
      <c r="S462" s="1418"/>
      <c r="T462" s="996"/>
      <c r="U462" s="233" t="s">
        <v>1145</v>
      </c>
      <c r="V462" s="432" t="s">
        <v>1143</v>
      </c>
      <c r="W462" s="1402"/>
      <c r="X462" s="445" t="s">
        <v>1146</v>
      </c>
      <c r="Y462" s="224" t="s">
        <v>916</v>
      </c>
      <c r="Z462" s="295">
        <v>42401</v>
      </c>
      <c r="AA462" s="295">
        <v>42731</v>
      </c>
      <c r="AB462" s="225"/>
      <c r="AC462" s="218" t="s">
        <v>957</v>
      </c>
      <c r="AD462" s="135" t="s">
        <v>895</v>
      </c>
      <c r="AE462" s="815" t="s">
        <v>955</v>
      </c>
      <c r="AF462" s="218" t="s">
        <v>947</v>
      </c>
      <c r="AG462" s="218" t="s">
        <v>947</v>
      </c>
      <c r="AH462" s="903"/>
      <c r="AI462" s="957"/>
      <c r="AJ462" s="1077"/>
      <c r="AK462" s="39"/>
      <c r="BT462" s="8"/>
      <c r="BU462" s="8"/>
      <c r="BV462" s="8"/>
    </row>
    <row r="463" spans="1:74" ht="192" customHeight="1" x14ac:dyDescent="0.25">
      <c r="A463" s="231"/>
      <c r="B463" s="1001"/>
      <c r="C463" s="1282"/>
      <c r="D463" s="1075"/>
      <c r="E463" s="1080"/>
      <c r="F463" s="1077"/>
      <c r="G463" s="1140"/>
      <c r="H463" s="924" t="s">
        <v>917</v>
      </c>
      <c r="I463" s="930">
        <v>0.9</v>
      </c>
      <c r="J463" s="930">
        <v>1</v>
      </c>
      <c r="K463" s="1339"/>
      <c r="L463" s="1058"/>
      <c r="M463" s="1140"/>
      <c r="N463" s="1146"/>
      <c r="O463" s="1140"/>
      <c r="P463" s="1079" t="s">
        <v>918</v>
      </c>
      <c r="Q463" s="1435">
        <v>0.93200000000000005</v>
      </c>
      <c r="R463" s="930">
        <v>0.95</v>
      </c>
      <c r="S463" s="1299" t="s">
        <v>50</v>
      </c>
      <c r="T463" s="1433">
        <v>0.93200000000000005</v>
      </c>
      <c r="U463" s="293" t="s">
        <v>704</v>
      </c>
      <c r="V463" s="293" t="s">
        <v>705</v>
      </c>
      <c r="W463" s="1299" t="s">
        <v>919</v>
      </c>
      <c r="X463" s="294" t="s">
        <v>707</v>
      </c>
      <c r="Y463" s="301" t="s">
        <v>918</v>
      </c>
      <c r="Z463" s="295">
        <v>42675</v>
      </c>
      <c r="AA463" s="295">
        <v>42766</v>
      </c>
      <c r="AB463" s="72"/>
      <c r="AC463" s="225" t="s">
        <v>1147</v>
      </c>
      <c r="AD463" s="135" t="s">
        <v>569</v>
      </c>
      <c r="AE463" s="815" t="s">
        <v>709</v>
      </c>
      <c r="AF463" s="225" t="s">
        <v>708</v>
      </c>
      <c r="AG463" s="225" t="s">
        <v>1147</v>
      </c>
      <c r="AH463" s="903"/>
      <c r="AI463" s="957"/>
      <c r="AJ463" s="1077"/>
      <c r="AK463" s="39" t="s">
        <v>519</v>
      </c>
      <c r="BT463" s="8"/>
      <c r="BU463" s="8"/>
      <c r="BV463" s="8"/>
    </row>
    <row r="464" spans="1:74" ht="192" customHeight="1" x14ac:dyDescent="0.25">
      <c r="A464" s="231"/>
      <c r="B464" s="1001"/>
      <c r="C464" s="1282"/>
      <c r="D464" s="1075"/>
      <c r="E464" s="1080"/>
      <c r="F464" s="1077"/>
      <c r="G464" s="1140"/>
      <c r="H464" s="925"/>
      <c r="I464" s="931"/>
      <c r="J464" s="931"/>
      <c r="K464" s="1339"/>
      <c r="L464" s="1058"/>
      <c r="M464" s="1140"/>
      <c r="N464" s="1146"/>
      <c r="O464" s="1140"/>
      <c r="P464" s="1081"/>
      <c r="Q464" s="1436"/>
      <c r="R464" s="932"/>
      <c r="S464" s="1301"/>
      <c r="T464" s="1434"/>
      <c r="U464" s="224" t="s">
        <v>527</v>
      </c>
      <c r="V464" s="224" t="s">
        <v>528</v>
      </c>
      <c r="W464" s="1301"/>
      <c r="X464" s="294" t="s">
        <v>1148</v>
      </c>
      <c r="Y464" s="301" t="s">
        <v>1149</v>
      </c>
      <c r="Z464" s="295">
        <v>42401</v>
      </c>
      <c r="AA464" s="295">
        <v>42735</v>
      </c>
      <c r="AB464" s="72" t="s">
        <v>978</v>
      </c>
      <c r="AC464" s="225" t="s">
        <v>1037</v>
      </c>
      <c r="AD464" s="135" t="s">
        <v>569</v>
      </c>
      <c r="AE464" s="815" t="s">
        <v>955</v>
      </c>
      <c r="AF464" s="815">
        <v>88198366</v>
      </c>
      <c r="AG464" s="815">
        <v>88198366</v>
      </c>
      <c r="AH464" s="903"/>
      <c r="AI464" s="957"/>
      <c r="AJ464" s="1077"/>
      <c r="AK464" s="39"/>
      <c r="BT464" s="8"/>
      <c r="BU464" s="8"/>
      <c r="BV464" s="8"/>
    </row>
    <row r="465" spans="1:74" ht="120" x14ac:dyDescent="0.25">
      <c r="A465" s="231"/>
      <c r="B465" s="1001"/>
      <c r="C465" s="1282"/>
      <c r="D465" s="1075"/>
      <c r="E465" s="1080"/>
      <c r="F465" s="1077"/>
      <c r="G465" s="1140"/>
      <c r="H465" s="925"/>
      <c r="I465" s="928"/>
      <c r="J465" s="931"/>
      <c r="K465" s="1339"/>
      <c r="L465" s="1058"/>
      <c r="M465" s="1140"/>
      <c r="N465" s="1146"/>
      <c r="O465" s="1140"/>
      <c r="P465" s="117" t="s">
        <v>920</v>
      </c>
      <c r="Q465" s="228">
        <v>1</v>
      </c>
      <c r="R465" s="228">
        <v>1</v>
      </c>
      <c r="S465" s="230" t="s">
        <v>50</v>
      </c>
      <c r="T465" s="230">
        <v>1</v>
      </c>
      <c r="U465" s="224" t="s">
        <v>527</v>
      </c>
      <c r="V465" s="224" t="s">
        <v>528</v>
      </c>
      <c r="W465" s="230">
        <v>1</v>
      </c>
      <c r="X465" s="294" t="s">
        <v>1150</v>
      </c>
      <c r="Y465" s="294" t="s">
        <v>1151</v>
      </c>
      <c r="Z465" s="295">
        <v>42401</v>
      </c>
      <c r="AA465" s="295">
        <v>42735</v>
      </c>
      <c r="AB465" s="72" t="s">
        <v>978</v>
      </c>
      <c r="AC465" s="225" t="s">
        <v>1037</v>
      </c>
      <c r="AD465" s="135" t="s">
        <v>569</v>
      </c>
      <c r="AE465" s="815" t="s">
        <v>955</v>
      </c>
      <c r="AF465" s="815">
        <v>36978173.329999998</v>
      </c>
      <c r="AG465" s="225" t="s">
        <v>1152</v>
      </c>
      <c r="AH465" s="903"/>
      <c r="AI465" s="957"/>
      <c r="AJ465" s="1077"/>
      <c r="AK465" s="39" t="s">
        <v>519</v>
      </c>
      <c r="BT465" s="8"/>
      <c r="BU465" s="8"/>
      <c r="BV465" s="8"/>
    </row>
    <row r="466" spans="1:74" ht="202.5" customHeight="1" x14ac:dyDescent="0.25">
      <c r="A466" s="231"/>
      <c r="B466" s="1001"/>
      <c r="C466" s="1282"/>
      <c r="D466" s="1075"/>
      <c r="E466" s="1080"/>
      <c r="F466" s="1077"/>
      <c r="G466" s="1140"/>
      <c r="H466" s="925"/>
      <c r="I466" s="928"/>
      <c r="J466" s="931"/>
      <c r="K466" s="1339"/>
      <c r="L466" s="1058"/>
      <c r="M466" s="1140"/>
      <c r="N466" s="1146"/>
      <c r="O466" s="1140"/>
      <c r="P466" s="117" t="s">
        <v>921</v>
      </c>
      <c r="Q466" s="228">
        <v>0.9</v>
      </c>
      <c r="R466" s="228">
        <v>1</v>
      </c>
      <c r="S466" s="230" t="s">
        <v>50</v>
      </c>
      <c r="T466" s="230">
        <v>0.9</v>
      </c>
      <c r="U466" s="224" t="s">
        <v>527</v>
      </c>
      <c r="V466" s="224" t="s">
        <v>528</v>
      </c>
      <c r="W466" s="230">
        <v>0.9</v>
      </c>
      <c r="X466" s="294" t="s">
        <v>1153</v>
      </c>
      <c r="Y466" s="294" t="s">
        <v>921</v>
      </c>
      <c r="Z466" s="295">
        <v>42401</v>
      </c>
      <c r="AA466" s="295">
        <v>42735</v>
      </c>
      <c r="AB466" s="72" t="s">
        <v>978</v>
      </c>
      <c r="AC466" s="225" t="s">
        <v>1037</v>
      </c>
      <c r="AD466" s="135" t="s">
        <v>569</v>
      </c>
      <c r="AE466" s="815" t="s">
        <v>955</v>
      </c>
      <c r="AF466" s="815">
        <v>20631540</v>
      </c>
      <c r="AG466" s="815">
        <v>20631540</v>
      </c>
      <c r="AH466" s="903"/>
      <c r="AI466" s="957"/>
      <c r="AJ466" s="1077"/>
      <c r="AK466" s="39" t="s">
        <v>519</v>
      </c>
      <c r="BT466" s="8"/>
      <c r="BU466" s="8"/>
      <c r="BV466" s="8"/>
    </row>
    <row r="467" spans="1:74" ht="279" customHeight="1" x14ac:dyDescent="0.25">
      <c r="A467" s="231"/>
      <c r="B467" s="1001"/>
      <c r="C467" s="1282"/>
      <c r="D467" s="1075"/>
      <c r="E467" s="1080"/>
      <c r="F467" s="1077"/>
      <c r="G467" s="1140"/>
      <c r="H467" s="926"/>
      <c r="I467" s="929"/>
      <c r="J467" s="932"/>
      <c r="K467" s="1339"/>
      <c r="L467" s="1058"/>
      <c r="M467" s="1140"/>
      <c r="N467" s="1146"/>
      <c r="O467" s="1140"/>
      <c r="P467" s="117" t="s">
        <v>922</v>
      </c>
      <c r="Q467" s="228">
        <v>1</v>
      </c>
      <c r="R467" s="228">
        <v>1</v>
      </c>
      <c r="S467" s="230" t="s">
        <v>50</v>
      </c>
      <c r="T467" s="230">
        <v>1</v>
      </c>
      <c r="U467" s="224" t="s">
        <v>527</v>
      </c>
      <c r="V467" s="224" t="s">
        <v>528</v>
      </c>
      <c r="W467" s="230">
        <v>1</v>
      </c>
      <c r="X467" s="294" t="s">
        <v>1154</v>
      </c>
      <c r="Y467" s="294" t="s">
        <v>922</v>
      </c>
      <c r="Z467" s="295">
        <v>42401</v>
      </c>
      <c r="AA467" s="295">
        <v>42735</v>
      </c>
      <c r="AB467" s="72" t="s">
        <v>978</v>
      </c>
      <c r="AC467" s="225" t="s">
        <v>1037</v>
      </c>
      <c r="AD467" s="135" t="s">
        <v>569</v>
      </c>
      <c r="AE467" s="815" t="s">
        <v>955</v>
      </c>
      <c r="AF467" s="815">
        <v>17792980</v>
      </c>
      <c r="AG467" s="815">
        <v>17792980</v>
      </c>
      <c r="AH467" s="903"/>
      <c r="AI467" s="957"/>
      <c r="AJ467" s="1077"/>
      <c r="AK467" s="39" t="s">
        <v>519</v>
      </c>
      <c r="BT467" s="8"/>
      <c r="BU467" s="8"/>
      <c r="BV467" s="8"/>
    </row>
    <row r="468" spans="1:74" ht="97.5" customHeight="1" x14ac:dyDescent="0.25">
      <c r="A468" s="231"/>
      <c r="B468" s="1001"/>
      <c r="C468" s="1282"/>
      <c r="D468" s="1075"/>
      <c r="E468" s="1080"/>
      <c r="F468" s="1077"/>
      <c r="G468" s="1140"/>
      <c r="H468" s="360" t="s">
        <v>923</v>
      </c>
      <c r="I468" s="361">
        <v>1</v>
      </c>
      <c r="J468" s="362">
        <v>1</v>
      </c>
      <c r="K468" s="1339"/>
      <c r="L468" s="1058"/>
      <c r="M468" s="1140"/>
      <c r="N468" s="1146"/>
      <c r="O468" s="1140"/>
      <c r="P468" s="316" t="s">
        <v>924</v>
      </c>
      <c r="Q468" s="41">
        <v>1</v>
      </c>
      <c r="R468" s="41">
        <v>1</v>
      </c>
      <c r="S468" s="42" t="s">
        <v>50</v>
      </c>
      <c r="T468" s="42">
        <v>1</v>
      </c>
      <c r="U468" s="224" t="s">
        <v>527</v>
      </c>
      <c r="V468" s="224" t="s">
        <v>528</v>
      </c>
      <c r="W468" s="42">
        <v>1</v>
      </c>
      <c r="X468" s="294" t="s">
        <v>1155</v>
      </c>
      <c r="Y468" s="294" t="s">
        <v>924</v>
      </c>
      <c r="Z468" s="295">
        <v>42401</v>
      </c>
      <c r="AA468" s="295">
        <v>42735</v>
      </c>
      <c r="AB468" s="72" t="s">
        <v>978</v>
      </c>
      <c r="AC468" s="225" t="s">
        <v>1037</v>
      </c>
      <c r="AD468" s="135" t="s">
        <v>569</v>
      </c>
      <c r="AE468" s="815" t="s">
        <v>955</v>
      </c>
      <c r="AF468" s="815">
        <v>15000000</v>
      </c>
      <c r="AG468" s="815">
        <v>15000000</v>
      </c>
      <c r="AH468" s="903"/>
      <c r="AI468" s="957"/>
      <c r="AJ468" s="1077"/>
      <c r="AK468" s="39" t="s">
        <v>519</v>
      </c>
      <c r="BT468" s="8"/>
      <c r="BU468" s="8"/>
      <c r="BV468" s="8"/>
    </row>
    <row r="469" spans="1:74" ht="100.5" customHeight="1" x14ac:dyDescent="0.25">
      <c r="A469" s="231"/>
      <c r="B469" s="1001"/>
      <c r="C469" s="1282"/>
      <c r="D469" s="1075"/>
      <c r="E469" s="1080"/>
      <c r="F469" s="979" t="s">
        <v>929</v>
      </c>
      <c r="G469" s="949" t="s">
        <v>930</v>
      </c>
      <c r="H469" s="949" t="s">
        <v>931</v>
      </c>
      <c r="I469" s="1170">
        <v>1</v>
      </c>
      <c r="J469" s="1170">
        <v>3</v>
      </c>
      <c r="K469" s="1339"/>
      <c r="L469" s="1058"/>
      <c r="M469" s="1140"/>
      <c r="N469" s="34" t="s">
        <v>932</v>
      </c>
      <c r="O469" s="134" t="s">
        <v>933</v>
      </c>
      <c r="P469" s="134" t="s">
        <v>934</v>
      </c>
      <c r="Q469" s="262">
        <v>4.4999999999999998E-2</v>
      </c>
      <c r="R469" s="262">
        <v>0.2</v>
      </c>
      <c r="S469" s="286" t="s">
        <v>61</v>
      </c>
      <c r="T469" s="286">
        <v>0.05</v>
      </c>
      <c r="U469" s="326" t="s">
        <v>1136</v>
      </c>
      <c r="V469" s="326" t="s">
        <v>1137</v>
      </c>
      <c r="W469" s="227">
        <v>0.05</v>
      </c>
      <c r="X469" s="444" t="s">
        <v>1138</v>
      </c>
      <c r="Y469" s="295" t="s">
        <v>934</v>
      </c>
      <c r="Z469" s="295">
        <v>42418</v>
      </c>
      <c r="AA469" s="295">
        <v>42691</v>
      </c>
      <c r="AB469" s="225" t="s">
        <v>1139</v>
      </c>
      <c r="AC469" s="351">
        <v>399280000</v>
      </c>
      <c r="AD469" s="225" t="s">
        <v>1140</v>
      </c>
      <c r="AE469" s="353" t="s">
        <v>1141</v>
      </c>
      <c r="AF469" s="349" t="s">
        <v>1156</v>
      </c>
      <c r="AG469" s="1423">
        <v>399280000</v>
      </c>
      <c r="AH469" s="903"/>
      <c r="AI469" s="957"/>
      <c r="AJ469" s="1077"/>
      <c r="AK469" s="39" t="s">
        <v>519</v>
      </c>
      <c r="BT469" s="8"/>
      <c r="BU469" s="8"/>
      <c r="BV469" s="8"/>
    </row>
    <row r="470" spans="1:74" ht="74.25" customHeight="1" x14ac:dyDescent="0.25">
      <c r="A470" s="231"/>
      <c r="B470" s="1001"/>
      <c r="C470" s="1282"/>
      <c r="D470" s="1075"/>
      <c r="E470" s="1080"/>
      <c r="F470" s="1077"/>
      <c r="G470" s="1140"/>
      <c r="H470" s="1140"/>
      <c r="I470" s="1171"/>
      <c r="J470" s="1171"/>
      <c r="K470" s="1339"/>
      <c r="L470" s="1058"/>
      <c r="M470" s="1140"/>
      <c r="N470" s="34" t="s">
        <v>935</v>
      </c>
      <c r="O470" s="134" t="s">
        <v>936</v>
      </c>
      <c r="P470" s="134" t="s">
        <v>937</v>
      </c>
      <c r="Q470" s="262" t="s">
        <v>664</v>
      </c>
      <c r="R470" s="226">
        <v>0.3</v>
      </c>
      <c r="S470" s="227" t="s">
        <v>61</v>
      </c>
      <c r="T470" s="446">
        <v>7.4999999999999997E-2</v>
      </c>
      <c r="U470" s="326" t="s">
        <v>1136</v>
      </c>
      <c r="V470" s="326" t="s">
        <v>1137</v>
      </c>
      <c r="W470" s="286" t="s">
        <v>938</v>
      </c>
      <c r="X470" s="444" t="s">
        <v>1138</v>
      </c>
      <c r="Y470" s="295" t="s">
        <v>937</v>
      </c>
      <c r="Z470" s="295">
        <v>42418</v>
      </c>
      <c r="AA470" s="295">
        <v>42691</v>
      </c>
      <c r="AB470" s="225" t="s">
        <v>1139</v>
      </c>
      <c r="AC470" s="352" t="s">
        <v>957</v>
      </c>
      <c r="AD470" s="225" t="s">
        <v>1140</v>
      </c>
      <c r="AE470" s="353" t="s">
        <v>1141</v>
      </c>
      <c r="AF470" s="349" t="s">
        <v>1156</v>
      </c>
      <c r="AG470" s="1424"/>
      <c r="AH470" s="903"/>
      <c r="AI470" s="957"/>
      <c r="AJ470" s="1077"/>
      <c r="AK470" s="39" t="s">
        <v>519</v>
      </c>
      <c r="BT470" s="8"/>
      <c r="BU470" s="8"/>
      <c r="BV470" s="8"/>
    </row>
    <row r="471" spans="1:74" ht="78.75" customHeight="1" x14ac:dyDescent="0.25">
      <c r="A471" s="231"/>
      <c r="B471" s="1001"/>
      <c r="C471" s="1282"/>
      <c r="D471" s="1075"/>
      <c r="E471" s="1080"/>
      <c r="F471" s="980"/>
      <c r="G471" s="950"/>
      <c r="H471" s="950"/>
      <c r="I471" s="1172"/>
      <c r="J471" s="1172"/>
      <c r="K471" s="1340"/>
      <c r="L471" s="1059"/>
      <c r="M471" s="950"/>
      <c r="N471" s="34" t="s">
        <v>939</v>
      </c>
      <c r="O471" s="134" t="s">
        <v>940</v>
      </c>
      <c r="P471" s="134" t="s">
        <v>941</v>
      </c>
      <c r="Q471" s="262" t="s">
        <v>664</v>
      </c>
      <c r="R471" s="226">
        <v>0.5</v>
      </c>
      <c r="S471" s="227" t="s">
        <v>61</v>
      </c>
      <c r="T471" s="446">
        <v>0.125</v>
      </c>
      <c r="U471" s="326" t="s">
        <v>1136</v>
      </c>
      <c r="V471" s="326" t="s">
        <v>1137</v>
      </c>
      <c r="W471" s="286" t="s">
        <v>942</v>
      </c>
      <c r="X471" s="444" t="s">
        <v>1138</v>
      </c>
      <c r="Y471" s="295" t="s">
        <v>941</v>
      </c>
      <c r="Z471" s="295">
        <v>42418</v>
      </c>
      <c r="AA471" s="295">
        <v>42691</v>
      </c>
      <c r="AB471" s="225" t="s">
        <v>1139</v>
      </c>
      <c r="AC471" s="352" t="s">
        <v>957</v>
      </c>
      <c r="AD471" s="225" t="s">
        <v>1140</v>
      </c>
      <c r="AE471" s="353" t="s">
        <v>1141</v>
      </c>
      <c r="AF471" s="349" t="s">
        <v>1156</v>
      </c>
      <c r="AG471" s="1425"/>
      <c r="AH471" s="903"/>
      <c r="AI471" s="957"/>
      <c r="AJ471" s="980"/>
      <c r="AK471" s="39" t="s">
        <v>519</v>
      </c>
      <c r="BT471" s="8"/>
      <c r="BU471" s="8"/>
      <c r="BV471" s="8"/>
    </row>
    <row r="472" spans="1:74" ht="30" x14ac:dyDescent="0.25">
      <c r="A472" s="231"/>
      <c r="B472" s="1130"/>
      <c r="C472" s="1325"/>
      <c r="D472" s="1076"/>
      <c r="E472" s="1081"/>
      <c r="F472" s="364"/>
      <c r="G472" s="364"/>
      <c r="H472" s="364"/>
      <c r="I472" s="365"/>
      <c r="J472" s="365"/>
      <c r="K472" s="172" t="s">
        <v>488</v>
      </c>
      <c r="L472" s="366"/>
      <c r="M472" s="897"/>
      <c r="N472" s="898"/>
      <c r="O472" s="898"/>
      <c r="P472" s="898"/>
      <c r="Q472" s="898"/>
      <c r="R472" s="898"/>
      <c r="S472" s="898"/>
      <c r="T472" s="898"/>
      <c r="U472" s="898"/>
      <c r="V472" s="898"/>
      <c r="W472" s="898"/>
      <c r="X472" s="898"/>
      <c r="Y472" s="898"/>
      <c r="Z472" s="898"/>
      <c r="AA472" s="898"/>
      <c r="AB472" s="898"/>
      <c r="AC472" s="898"/>
      <c r="AD472" s="898"/>
      <c r="AE472" s="898"/>
      <c r="AF472" s="898"/>
      <c r="AG472" s="898"/>
      <c r="AH472" s="898"/>
      <c r="AI472" s="898"/>
      <c r="AJ472" s="898"/>
      <c r="AK472" s="898"/>
      <c r="BT472" s="8"/>
      <c r="BU472" s="8"/>
      <c r="BV472" s="8"/>
    </row>
    <row r="473" spans="1:74" s="19" customFormat="1" ht="29.1" customHeight="1" x14ac:dyDescent="0.25">
      <c r="A473" s="186"/>
      <c r="B473" s="11" t="s">
        <v>0</v>
      </c>
      <c r="C473" s="12"/>
      <c r="D473" s="13"/>
      <c r="E473" s="1101" t="s">
        <v>1</v>
      </c>
      <c r="F473" s="1102"/>
      <c r="G473" s="1102"/>
      <c r="H473" s="1102"/>
      <c r="I473" s="1102"/>
      <c r="J473" s="1102"/>
      <c r="K473" s="1102"/>
      <c r="L473" s="1102"/>
      <c r="M473" s="1102"/>
      <c r="N473" s="1102"/>
      <c r="O473" s="1102"/>
      <c r="P473" s="1102"/>
      <c r="Q473" s="1102"/>
      <c r="R473" s="1102"/>
      <c r="S473" s="1102"/>
      <c r="T473" s="1102"/>
      <c r="U473" s="1102"/>
      <c r="V473" s="1102"/>
      <c r="W473" s="1102"/>
      <c r="X473" s="1102"/>
      <c r="Y473" s="1102"/>
      <c r="Z473" s="1102"/>
      <c r="AA473" s="1102"/>
      <c r="AB473" s="1102"/>
      <c r="AC473" s="1102"/>
      <c r="AD473" s="1102"/>
      <c r="AE473" s="1102"/>
      <c r="AF473" s="1102"/>
      <c r="AG473" s="1102"/>
      <c r="AH473" s="1102"/>
      <c r="AI473" s="1102"/>
      <c r="AJ473" s="1102"/>
      <c r="AK473" s="1102"/>
    </row>
    <row r="474" spans="1:74" s="19" customFormat="1" ht="33.6" customHeight="1" x14ac:dyDescent="0.25">
      <c r="A474" s="186"/>
      <c r="B474" s="20" t="s">
        <v>2</v>
      </c>
      <c r="C474" s="20"/>
      <c r="D474" s="20"/>
      <c r="E474" s="1118" t="s">
        <v>1157</v>
      </c>
      <c r="F474" s="1119"/>
      <c r="G474" s="1119"/>
      <c r="H474" s="1119"/>
      <c r="I474" s="1119"/>
      <c r="J474" s="1119"/>
      <c r="K474" s="1119"/>
      <c r="L474" s="1119"/>
      <c r="M474" s="1119"/>
      <c r="N474" s="1119"/>
      <c r="O474" s="1119"/>
      <c r="P474" s="1119"/>
      <c r="Q474" s="1119"/>
      <c r="R474" s="1119"/>
      <c r="S474" s="1119"/>
      <c r="T474" s="1119"/>
      <c r="U474" s="1119"/>
      <c r="V474" s="1119"/>
      <c r="W474" s="1119"/>
      <c r="X474" s="1119"/>
      <c r="Y474" s="1119"/>
      <c r="Z474" s="1119"/>
      <c r="AA474" s="1119"/>
      <c r="AB474" s="1119"/>
      <c r="AC474" s="1119"/>
      <c r="AD474" s="1119"/>
      <c r="AE474" s="1119"/>
      <c r="AF474" s="1119"/>
      <c r="AG474" s="1119"/>
      <c r="AH474" s="1119"/>
      <c r="AI474" s="1119"/>
      <c r="AJ474" s="1119"/>
      <c r="AK474" s="1119"/>
    </row>
    <row r="475" spans="1:74" s="26" customFormat="1" ht="56.45" customHeight="1" x14ac:dyDescent="0.25">
      <c r="A475" s="186"/>
      <c r="B475" s="22" t="s">
        <v>4</v>
      </c>
      <c r="C475" s="22"/>
      <c r="D475" s="22"/>
      <c r="E475" s="1238" t="s">
        <v>5</v>
      </c>
      <c r="F475" s="1239"/>
      <c r="G475" s="1239"/>
      <c r="H475" s="1239"/>
      <c r="I475" s="1239"/>
      <c r="J475" s="1239"/>
      <c r="K475" s="1239"/>
      <c r="L475" s="1239"/>
      <c r="M475" s="1239"/>
      <c r="N475" s="1239"/>
      <c r="O475" s="1239"/>
      <c r="P475" s="1239"/>
      <c r="Q475" s="23"/>
      <c r="R475" s="23"/>
      <c r="S475" s="23"/>
      <c r="T475" s="23"/>
      <c r="U475" s="448"/>
      <c r="V475" s="448"/>
      <c r="W475" s="448"/>
      <c r="X475" s="448"/>
      <c r="Y475" s="448"/>
      <c r="Z475" s="449"/>
      <c r="AA475" s="449"/>
      <c r="AB475" s="24"/>
      <c r="AC475" s="450"/>
      <c r="AD475" s="448"/>
      <c r="AE475" s="448"/>
      <c r="AF475" s="450"/>
      <c r="AG475" s="450"/>
      <c r="AH475" s="23"/>
      <c r="AI475" s="205"/>
      <c r="AJ475" s="23"/>
      <c r="AK475" s="451"/>
    </row>
    <row r="476" spans="1:74" s="33" customFormat="1" ht="80.45" customHeight="1" x14ac:dyDescent="0.25">
      <c r="A476" s="206"/>
      <c r="B476" s="452" t="s">
        <v>6</v>
      </c>
      <c r="C476" s="452" t="s">
        <v>7</v>
      </c>
      <c r="D476" s="28" t="s">
        <v>8</v>
      </c>
      <c r="E476" s="28" t="s">
        <v>9</v>
      </c>
      <c r="F476" s="28" t="s">
        <v>10</v>
      </c>
      <c r="G476" s="28" t="s">
        <v>11</v>
      </c>
      <c r="H476" s="28" t="s">
        <v>12</v>
      </c>
      <c r="I476" s="28" t="s">
        <v>13</v>
      </c>
      <c r="J476" s="28" t="s">
        <v>14</v>
      </c>
      <c r="K476" s="28" t="s">
        <v>15</v>
      </c>
      <c r="L476" s="28" t="s">
        <v>7</v>
      </c>
      <c r="M476" s="28" t="s">
        <v>16</v>
      </c>
      <c r="N476" s="28" t="s">
        <v>17</v>
      </c>
      <c r="O476" s="28" t="s">
        <v>18</v>
      </c>
      <c r="P476" s="28" t="s">
        <v>19</v>
      </c>
      <c r="Q476" s="28" t="s">
        <v>20</v>
      </c>
      <c r="R476" s="28" t="s">
        <v>21</v>
      </c>
      <c r="S476" s="28" t="s">
        <v>22</v>
      </c>
      <c r="T476" s="28" t="s">
        <v>1158</v>
      </c>
      <c r="U476" s="453" t="s">
        <v>24</v>
      </c>
      <c r="V476" s="453" t="s">
        <v>25</v>
      </c>
      <c r="W476" s="453" t="s">
        <v>26</v>
      </c>
      <c r="X476" s="453" t="s">
        <v>27</v>
      </c>
      <c r="Y476" s="453" t="s">
        <v>28</v>
      </c>
      <c r="Z476" s="454" t="s">
        <v>29</v>
      </c>
      <c r="AA476" s="454" t="s">
        <v>30</v>
      </c>
      <c r="AB476" s="31" t="s">
        <v>31</v>
      </c>
      <c r="AC476" s="455" t="s">
        <v>32</v>
      </c>
      <c r="AD476" s="453" t="s">
        <v>33</v>
      </c>
      <c r="AE476" s="453" t="s">
        <v>34</v>
      </c>
      <c r="AF476" s="455" t="s">
        <v>35</v>
      </c>
      <c r="AG476" s="395" t="s">
        <v>493</v>
      </c>
      <c r="AH476" s="28" t="s">
        <v>36</v>
      </c>
      <c r="AI476" s="28" t="s">
        <v>37</v>
      </c>
      <c r="AJ476" s="28" t="s">
        <v>38</v>
      </c>
      <c r="AK476" s="28" t="s">
        <v>39</v>
      </c>
    </row>
    <row r="477" spans="1:74" ht="48" customHeight="1" x14ac:dyDescent="0.25">
      <c r="A477" s="456"/>
      <c r="B477" s="940" t="s">
        <v>1159</v>
      </c>
      <c r="C477" s="941">
        <v>0.02</v>
      </c>
      <c r="D477" s="1430" t="s">
        <v>1160</v>
      </c>
      <c r="E477" s="1079" t="s">
        <v>1161</v>
      </c>
      <c r="F477" s="1013" t="s">
        <v>563</v>
      </c>
      <c r="G477" s="1013" t="s">
        <v>1162</v>
      </c>
      <c r="H477" s="1013" t="s">
        <v>1163</v>
      </c>
      <c r="I477" s="1440">
        <v>0.06</v>
      </c>
      <c r="J477" s="1440">
        <v>0.1</v>
      </c>
      <c r="K477" s="1419" t="s">
        <v>1164</v>
      </c>
      <c r="L477" s="1421">
        <v>8.0000000000000002E-3</v>
      </c>
      <c r="M477" s="1013" t="s">
        <v>1165</v>
      </c>
      <c r="N477" s="979" t="s">
        <v>1166</v>
      </c>
      <c r="O477" s="949" t="s">
        <v>1167</v>
      </c>
      <c r="P477" s="795" t="s">
        <v>1168</v>
      </c>
      <c r="Q477" s="800">
        <v>700</v>
      </c>
      <c r="R477" s="785">
        <v>1400</v>
      </c>
      <c r="S477" s="785" t="s">
        <v>1169</v>
      </c>
      <c r="T477" s="159">
        <v>90</v>
      </c>
      <c r="U477" s="457" t="s">
        <v>1170</v>
      </c>
      <c r="V477" s="457"/>
      <c r="W477" s="457"/>
      <c r="X477" s="457"/>
      <c r="Y477" s="457" t="s">
        <v>1168</v>
      </c>
      <c r="Z477" s="73">
        <v>42696</v>
      </c>
      <c r="AA477" s="73">
        <v>42725</v>
      </c>
      <c r="AB477" s="66" t="s">
        <v>947</v>
      </c>
      <c r="AC477" s="66" t="s">
        <v>947</v>
      </c>
      <c r="AD477" s="458" t="s">
        <v>1171</v>
      </c>
      <c r="AE477" s="457"/>
      <c r="AF477" s="87"/>
      <c r="AG477" s="87"/>
      <c r="AH477" s="459" t="s">
        <v>1172</v>
      </c>
      <c r="AI477" s="39" t="s">
        <v>1173</v>
      </c>
      <c r="AJ477" s="39" t="s">
        <v>1174</v>
      </c>
      <c r="AK477" s="39" t="s">
        <v>1175</v>
      </c>
      <c r="BT477" s="8"/>
      <c r="BU477" s="8"/>
      <c r="BV477" s="8"/>
    </row>
    <row r="478" spans="1:74" ht="48" customHeight="1" x14ac:dyDescent="0.25">
      <c r="A478" s="456"/>
      <c r="B478" s="940"/>
      <c r="C478" s="942"/>
      <c r="D478" s="1431"/>
      <c r="E478" s="1080"/>
      <c r="F478" s="1014"/>
      <c r="G478" s="1014"/>
      <c r="H478" s="1014"/>
      <c r="I478" s="1441"/>
      <c r="J478" s="1441"/>
      <c r="K478" s="1420"/>
      <c r="L478" s="1422"/>
      <c r="M478" s="1014"/>
      <c r="N478" s="980"/>
      <c r="O478" s="950"/>
      <c r="P478" s="821" t="s">
        <v>1176</v>
      </c>
      <c r="Q478" s="800">
        <v>0</v>
      </c>
      <c r="R478" s="798">
        <v>45</v>
      </c>
      <c r="S478" s="798" t="s">
        <v>1177</v>
      </c>
      <c r="T478" s="95">
        <v>45</v>
      </c>
      <c r="U478" s="457" t="s">
        <v>1170</v>
      </c>
      <c r="V478" s="457"/>
      <c r="W478" s="457"/>
      <c r="X478" s="457"/>
      <c r="Y478" s="457" t="s">
        <v>1176</v>
      </c>
      <c r="Z478" s="73">
        <v>42548</v>
      </c>
      <c r="AA478" s="73">
        <v>42551</v>
      </c>
      <c r="AB478" s="66" t="s">
        <v>947</v>
      </c>
      <c r="AC478" s="66" t="s">
        <v>947</v>
      </c>
      <c r="AD478" s="458" t="s">
        <v>1171</v>
      </c>
      <c r="AE478" s="457"/>
      <c r="AF478" s="87"/>
      <c r="AG478" s="87"/>
      <c r="AH478" s="459" t="s">
        <v>1172</v>
      </c>
      <c r="AI478" s="39" t="s">
        <v>1173</v>
      </c>
      <c r="AJ478" s="39" t="s">
        <v>1178</v>
      </c>
      <c r="AK478" s="39" t="s">
        <v>1175</v>
      </c>
      <c r="BT478" s="8"/>
      <c r="BU478" s="8"/>
      <c r="BV478" s="8"/>
    </row>
    <row r="479" spans="1:74" ht="48" customHeight="1" x14ac:dyDescent="0.25">
      <c r="A479" s="456"/>
      <c r="B479" s="940"/>
      <c r="C479" s="942"/>
      <c r="D479" s="1431"/>
      <c r="E479" s="1080"/>
      <c r="F479" s="1014"/>
      <c r="G479" s="1014"/>
      <c r="H479" s="1014"/>
      <c r="I479" s="1441"/>
      <c r="J479" s="1441"/>
      <c r="K479" s="1420"/>
      <c r="L479" s="1422"/>
      <c r="M479" s="1014"/>
      <c r="N479" s="277" t="s">
        <v>1179</v>
      </c>
      <c r="O479" s="276" t="s">
        <v>1180</v>
      </c>
      <c r="P479" s="795" t="s">
        <v>1181</v>
      </c>
      <c r="Q479" s="798">
        <v>200</v>
      </c>
      <c r="R479" s="809">
        <v>200</v>
      </c>
      <c r="S479" s="809" t="s">
        <v>1169</v>
      </c>
      <c r="T479" s="60">
        <v>50</v>
      </c>
      <c r="U479" s="458" t="s">
        <v>1170</v>
      </c>
      <c r="V479" s="458" t="s">
        <v>1182</v>
      </c>
      <c r="W479" s="458" t="s">
        <v>1183</v>
      </c>
      <c r="X479" s="458" t="s">
        <v>1184</v>
      </c>
      <c r="Y479" s="458" t="s">
        <v>1185</v>
      </c>
      <c r="Z479" s="460">
        <v>42696</v>
      </c>
      <c r="AA479" s="460">
        <v>42725</v>
      </c>
      <c r="AB479" s="461" t="s">
        <v>1186</v>
      </c>
      <c r="AC479" s="462">
        <v>25000000</v>
      </c>
      <c r="AD479" s="458" t="s">
        <v>1171</v>
      </c>
      <c r="AE479" s="458" t="s">
        <v>1187</v>
      </c>
      <c r="AF479" s="462">
        <v>25000000</v>
      </c>
      <c r="AG479" s="462">
        <v>25000000</v>
      </c>
      <c r="AH479" s="459" t="s">
        <v>1172</v>
      </c>
      <c r="AI479" s="39" t="s">
        <v>1173</v>
      </c>
      <c r="AJ479" s="39" t="s">
        <v>1188</v>
      </c>
      <c r="AK479" s="39" t="s">
        <v>1189</v>
      </c>
      <c r="BT479" s="8"/>
      <c r="BU479" s="8"/>
      <c r="BV479" s="8"/>
    </row>
    <row r="480" spans="1:74" ht="48" customHeight="1" x14ac:dyDescent="0.25">
      <c r="A480" s="456"/>
      <c r="B480" s="940"/>
      <c r="C480" s="942"/>
      <c r="D480" s="1431"/>
      <c r="E480" s="1080"/>
      <c r="F480" s="1014"/>
      <c r="G480" s="1014"/>
      <c r="H480" s="1014"/>
      <c r="I480" s="1441"/>
      <c r="J480" s="1441"/>
      <c r="K480" s="1420"/>
      <c r="L480" s="1422"/>
      <c r="M480" s="1014"/>
      <c r="N480" s="979" t="s">
        <v>1190</v>
      </c>
      <c r="O480" s="949" t="s">
        <v>1191</v>
      </c>
      <c r="P480" s="794" t="s">
        <v>1192</v>
      </c>
      <c r="Q480" s="798">
        <v>10</v>
      </c>
      <c r="R480" s="809">
        <v>15</v>
      </c>
      <c r="S480" s="809" t="s">
        <v>1177</v>
      </c>
      <c r="T480" s="60">
        <v>9</v>
      </c>
      <c r="U480" s="458" t="s">
        <v>1193</v>
      </c>
      <c r="V480" s="458" t="s">
        <v>1194</v>
      </c>
      <c r="W480" s="458" t="s">
        <v>1195</v>
      </c>
      <c r="X480" s="458" t="s">
        <v>1196</v>
      </c>
      <c r="Y480" s="458" t="s">
        <v>1197</v>
      </c>
      <c r="Z480" s="460">
        <v>42705</v>
      </c>
      <c r="AA480" s="460">
        <v>42734</v>
      </c>
      <c r="AB480" s="461" t="s">
        <v>1198</v>
      </c>
      <c r="AC480" s="462">
        <v>28586400</v>
      </c>
      <c r="AD480" s="458" t="s">
        <v>1171</v>
      </c>
      <c r="AE480" s="458" t="s">
        <v>1199</v>
      </c>
      <c r="AF480" s="462">
        <v>28586400</v>
      </c>
      <c r="AG480" s="462">
        <v>28586400</v>
      </c>
      <c r="AH480" s="459" t="s">
        <v>1172</v>
      </c>
      <c r="AI480" s="39" t="s">
        <v>1173</v>
      </c>
      <c r="AJ480" s="39" t="s">
        <v>1200</v>
      </c>
      <c r="AK480" s="39" t="s">
        <v>1175</v>
      </c>
      <c r="BT480" s="8"/>
      <c r="BU480" s="8"/>
      <c r="BV480" s="8"/>
    </row>
    <row r="481" spans="1:175" ht="48" customHeight="1" x14ac:dyDescent="0.25">
      <c r="A481" s="456"/>
      <c r="B481" s="940"/>
      <c r="C481" s="942"/>
      <c r="D481" s="1431"/>
      <c r="E481" s="1080"/>
      <c r="F481" s="1014"/>
      <c r="G481" s="1014"/>
      <c r="H481" s="1014"/>
      <c r="I481" s="1441"/>
      <c r="J481" s="1441"/>
      <c r="K481" s="1420"/>
      <c r="L481" s="1422"/>
      <c r="M481" s="1014"/>
      <c r="N481" s="1077"/>
      <c r="O481" s="1140"/>
      <c r="P481" s="794" t="s">
        <v>1201</v>
      </c>
      <c r="Q481" s="798">
        <v>400</v>
      </c>
      <c r="R481" s="809">
        <v>400</v>
      </c>
      <c r="S481" s="809" t="s">
        <v>1169</v>
      </c>
      <c r="T481" s="60">
        <v>30</v>
      </c>
      <c r="U481" s="458" t="s">
        <v>1193</v>
      </c>
      <c r="V481" s="458" t="s">
        <v>1202</v>
      </c>
      <c r="W481" s="458" t="s">
        <v>1203</v>
      </c>
      <c r="X481" s="458" t="s">
        <v>1204</v>
      </c>
      <c r="Y481" s="458" t="s">
        <v>1205</v>
      </c>
      <c r="Z481" s="460">
        <v>42705</v>
      </c>
      <c r="AA481" s="460">
        <v>42734</v>
      </c>
      <c r="AB481" s="461" t="s">
        <v>1198</v>
      </c>
      <c r="AC481" s="462">
        <v>22413600</v>
      </c>
      <c r="AD481" s="458" t="s">
        <v>1171</v>
      </c>
      <c r="AE481" s="458" t="s">
        <v>1199</v>
      </c>
      <c r="AF481" s="462">
        <v>22413600</v>
      </c>
      <c r="AG481" s="462">
        <v>22413600</v>
      </c>
      <c r="AH481" s="459" t="s">
        <v>1172</v>
      </c>
      <c r="AI481" s="39" t="s">
        <v>1173</v>
      </c>
      <c r="AJ481" s="39" t="s">
        <v>1200</v>
      </c>
      <c r="AK481" s="39" t="s">
        <v>1175</v>
      </c>
      <c r="BT481" s="8"/>
      <c r="BU481" s="8"/>
      <c r="BV481" s="8"/>
    </row>
    <row r="482" spans="1:175" ht="48" customHeight="1" x14ac:dyDescent="0.25">
      <c r="A482" s="456"/>
      <c r="B482" s="940"/>
      <c r="C482" s="942"/>
      <c r="D482" s="1431"/>
      <c r="E482" s="1080"/>
      <c r="F482" s="1014"/>
      <c r="G482" s="1014"/>
      <c r="H482" s="1014"/>
      <c r="I482" s="1441"/>
      <c r="J482" s="1441"/>
      <c r="K482" s="1420"/>
      <c r="L482" s="1422"/>
      <c r="M482" s="1014"/>
      <c r="N482" s="1077"/>
      <c r="O482" s="1140"/>
      <c r="P482" s="795" t="s">
        <v>1206</v>
      </c>
      <c r="Q482" s="798">
        <v>0</v>
      </c>
      <c r="R482" s="809">
        <v>50</v>
      </c>
      <c r="S482" s="809" t="s">
        <v>1169</v>
      </c>
      <c r="T482" s="60">
        <v>0</v>
      </c>
      <c r="U482" s="458"/>
      <c r="V482" s="458"/>
      <c r="W482" s="458"/>
      <c r="X482" s="458"/>
      <c r="Y482" s="458"/>
      <c r="Z482" s="460"/>
      <c r="AA482" s="460"/>
      <c r="AB482" s="886"/>
      <c r="AC482" s="887"/>
      <c r="AD482" s="458"/>
      <c r="AE482" s="458"/>
      <c r="AF482" s="887"/>
      <c r="AG482" s="887"/>
      <c r="AH482" s="459" t="s">
        <v>1172</v>
      </c>
      <c r="AI482" s="39" t="s">
        <v>1173</v>
      </c>
      <c r="AJ482" s="39" t="s">
        <v>1200</v>
      </c>
      <c r="AK482" s="39" t="s">
        <v>1207</v>
      </c>
      <c r="BT482" s="8"/>
      <c r="BU482" s="8"/>
      <c r="BV482" s="8"/>
    </row>
    <row r="483" spans="1:175" ht="48" customHeight="1" x14ac:dyDescent="0.25">
      <c r="A483" s="456"/>
      <c r="B483" s="940"/>
      <c r="C483" s="942"/>
      <c r="D483" s="1431"/>
      <c r="E483" s="1080"/>
      <c r="F483" s="1014"/>
      <c r="G483" s="1014"/>
      <c r="H483" s="1014"/>
      <c r="I483" s="1441"/>
      <c r="J483" s="1441"/>
      <c r="K483" s="1420"/>
      <c r="L483" s="1422"/>
      <c r="M483" s="1014"/>
      <c r="N483" s="980"/>
      <c r="O483" s="950"/>
      <c r="P483" s="794" t="s">
        <v>1208</v>
      </c>
      <c r="Q483" s="798">
        <v>0</v>
      </c>
      <c r="R483" s="809">
        <v>140</v>
      </c>
      <c r="S483" s="809" t="s">
        <v>1169</v>
      </c>
      <c r="T483" s="60">
        <v>0</v>
      </c>
      <c r="U483" s="458"/>
      <c r="V483" s="458"/>
      <c r="W483" s="458"/>
      <c r="X483" s="458"/>
      <c r="Y483" s="458"/>
      <c r="Z483" s="460"/>
      <c r="AA483" s="460"/>
      <c r="AB483" s="886"/>
      <c r="AC483" s="887"/>
      <c r="AD483" s="458"/>
      <c r="AE483" s="458"/>
      <c r="AF483" s="887"/>
      <c r="AG483" s="887"/>
      <c r="AH483" s="459" t="s">
        <v>1172</v>
      </c>
      <c r="AI483" s="39" t="s">
        <v>1173</v>
      </c>
      <c r="AJ483" s="39" t="s">
        <v>1200</v>
      </c>
      <c r="AK483" s="39" t="s">
        <v>1175</v>
      </c>
      <c r="BT483" s="8"/>
      <c r="BU483" s="8"/>
      <c r="BV483" s="8"/>
    </row>
    <row r="484" spans="1:175" ht="48" customHeight="1" x14ac:dyDescent="0.25">
      <c r="A484" s="456"/>
      <c r="B484" s="940"/>
      <c r="C484" s="942"/>
      <c r="D484" s="1431"/>
      <c r="E484" s="1080"/>
      <c r="F484" s="1014"/>
      <c r="G484" s="1014"/>
      <c r="H484" s="1014"/>
      <c r="I484" s="1441"/>
      <c r="J484" s="1441"/>
      <c r="K484" s="1420"/>
      <c r="L484" s="1422"/>
      <c r="M484" s="1014"/>
      <c r="N484" s="997" t="s">
        <v>1209</v>
      </c>
      <c r="O484" s="949" t="s">
        <v>1210</v>
      </c>
      <c r="P484" s="794" t="s">
        <v>1211</v>
      </c>
      <c r="Q484" s="809">
        <f>57+150</f>
        <v>207</v>
      </c>
      <c r="R484" s="809">
        <v>210</v>
      </c>
      <c r="S484" s="809" t="s">
        <v>1169</v>
      </c>
      <c r="T484" s="60">
        <v>110</v>
      </c>
      <c r="U484" s="458" t="s">
        <v>1212</v>
      </c>
      <c r="V484" s="458" t="s">
        <v>1213</v>
      </c>
      <c r="W484" s="458" t="s">
        <v>1214</v>
      </c>
      <c r="X484" s="458" t="s">
        <v>1215</v>
      </c>
      <c r="Y484" s="458" t="s">
        <v>1216</v>
      </c>
      <c r="Z484" s="460">
        <v>42719</v>
      </c>
      <c r="AA484" s="460">
        <v>42900</v>
      </c>
      <c r="AB484" s="886" t="s">
        <v>1217</v>
      </c>
      <c r="AC484" s="887">
        <v>650000000</v>
      </c>
      <c r="AD484" s="458" t="s">
        <v>1171</v>
      </c>
      <c r="AE484" s="458" t="s">
        <v>1218</v>
      </c>
      <c r="AF484" s="887" t="s">
        <v>1219</v>
      </c>
      <c r="AG484" s="887">
        <v>650000000</v>
      </c>
      <c r="AH484" s="459" t="s">
        <v>1172</v>
      </c>
      <c r="AI484" s="39" t="s">
        <v>1173</v>
      </c>
      <c r="AJ484" s="39" t="s">
        <v>1200</v>
      </c>
      <c r="AK484" s="39" t="s">
        <v>1220</v>
      </c>
      <c r="BT484" s="8"/>
      <c r="BU484" s="8"/>
      <c r="BV484" s="8"/>
    </row>
    <row r="485" spans="1:175" ht="48" customHeight="1" x14ac:dyDescent="0.25">
      <c r="A485" s="456"/>
      <c r="B485" s="940"/>
      <c r="C485" s="942"/>
      <c r="D485" s="1431"/>
      <c r="E485" s="1080"/>
      <c r="F485" s="1014"/>
      <c r="G485" s="1014"/>
      <c r="H485" s="1014"/>
      <c r="I485" s="1441"/>
      <c r="J485" s="1441"/>
      <c r="K485" s="1420"/>
      <c r="L485" s="1422"/>
      <c r="M485" s="1014"/>
      <c r="N485" s="997"/>
      <c r="O485" s="950"/>
      <c r="P485" s="794" t="s">
        <v>1221</v>
      </c>
      <c r="Q485" s="809">
        <v>1</v>
      </c>
      <c r="R485" s="809">
        <v>2</v>
      </c>
      <c r="S485" s="809" t="s">
        <v>1169</v>
      </c>
      <c r="T485" s="60">
        <v>1</v>
      </c>
      <c r="U485" s="458" t="s">
        <v>1212</v>
      </c>
      <c r="V485" s="458" t="s">
        <v>1213</v>
      </c>
      <c r="W485" s="458" t="s">
        <v>1222</v>
      </c>
      <c r="X485" s="458" t="s">
        <v>1223</v>
      </c>
      <c r="Y485" s="458" t="s">
        <v>1224</v>
      </c>
      <c r="Z485" s="460">
        <v>42719</v>
      </c>
      <c r="AA485" s="460">
        <v>42900</v>
      </c>
      <c r="AB485" s="886" t="s">
        <v>1217</v>
      </c>
      <c r="AC485" s="887">
        <v>50000000</v>
      </c>
      <c r="AD485" s="458" t="s">
        <v>1171</v>
      </c>
      <c r="AE485" s="458" t="s">
        <v>56</v>
      </c>
      <c r="AF485" s="887">
        <v>50000000</v>
      </c>
      <c r="AG485" s="887">
        <v>50000000</v>
      </c>
      <c r="AH485" s="459" t="s">
        <v>1172</v>
      </c>
      <c r="AI485" s="39" t="s">
        <v>1173</v>
      </c>
      <c r="AJ485" s="39" t="s">
        <v>1200</v>
      </c>
      <c r="AK485" s="39" t="s">
        <v>1225</v>
      </c>
      <c r="BT485" s="8"/>
      <c r="BU485" s="8"/>
      <c r="BV485" s="8"/>
    </row>
    <row r="486" spans="1:175" ht="48" customHeight="1" x14ac:dyDescent="0.25">
      <c r="A486" s="456"/>
      <c r="B486" s="940"/>
      <c r="C486" s="942"/>
      <c r="D486" s="1431"/>
      <c r="E486" s="1080"/>
      <c r="F486" s="1014"/>
      <c r="G486" s="1014"/>
      <c r="H486" s="1014"/>
      <c r="I486" s="1441"/>
      <c r="J486" s="1441"/>
      <c r="K486" s="1420"/>
      <c r="L486" s="1422"/>
      <c r="M486" s="1014"/>
      <c r="N486" s="997" t="s">
        <v>1226</v>
      </c>
      <c r="O486" s="908" t="s">
        <v>1227</v>
      </c>
      <c r="P486" s="794" t="s">
        <v>1228</v>
      </c>
      <c r="Q486" s="809">
        <v>60</v>
      </c>
      <c r="R486" s="809">
        <v>140</v>
      </c>
      <c r="S486" s="809" t="s">
        <v>1169</v>
      </c>
      <c r="T486" s="60">
        <v>0</v>
      </c>
      <c r="U486" s="458"/>
      <c r="V486" s="458"/>
      <c r="W486" s="458"/>
      <c r="X486" s="458"/>
      <c r="Y486" s="458"/>
      <c r="Z486" s="460"/>
      <c r="AA486" s="460"/>
      <c r="AB486" s="886"/>
      <c r="AC486" s="887"/>
      <c r="AD486" s="458"/>
      <c r="AE486" s="458"/>
      <c r="AF486" s="887"/>
      <c r="AG486" s="887"/>
      <c r="AH486" s="459" t="s">
        <v>1172</v>
      </c>
      <c r="AI486" s="39" t="s">
        <v>1173</v>
      </c>
      <c r="AJ486" s="39" t="s">
        <v>1229</v>
      </c>
      <c r="AK486" s="39" t="s">
        <v>1230</v>
      </c>
      <c r="BT486" s="8"/>
      <c r="BU486" s="8"/>
      <c r="BV486" s="8"/>
    </row>
    <row r="487" spans="1:175" ht="48" customHeight="1" x14ac:dyDescent="0.25">
      <c r="A487" s="456"/>
      <c r="B487" s="940"/>
      <c r="C487" s="942"/>
      <c r="D487" s="1431"/>
      <c r="E487" s="1080"/>
      <c r="F487" s="1014"/>
      <c r="G487" s="1014"/>
      <c r="H487" s="1014"/>
      <c r="I487" s="1441"/>
      <c r="J487" s="1441"/>
      <c r="K487" s="1420"/>
      <c r="L487" s="1422"/>
      <c r="M487" s="1014"/>
      <c r="N487" s="997"/>
      <c r="O487" s="908"/>
      <c r="P487" s="794" t="s">
        <v>1231</v>
      </c>
      <c r="Q487" s="798">
        <v>0</v>
      </c>
      <c r="R487" s="809">
        <v>7</v>
      </c>
      <c r="S487" s="809" t="s">
        <v>1169</v>
      </c>
      <c r="T487" s="60">
        <v>0</v>
      </c>
      <c r="U487" s="458"/>
      <c r="V487" s="458"/>
      <c r="W487" s="458"/>
      <c r="X487" s="458"/>
      <c r="Y487" s="458"/>
      <c r="Z487" s="460"/>
      <c r="AA487" s="460"/>
      <c r="AB487" s="886"/>
      <c r="AC487" s="887"/>
      <c r="AD487" s="458"/>
      <c r="AE487" s="458"/>
      <c r="AF487" s="887"/>
      <c r="AG487" s="887"/>
      <c r="AH487" s="459" t="s">
        <v>1172</v>
      </c>
      <c r="AI487" s="39" t="s">
        <v>1173</v>
      </c>
      <c r="AJ487" s="39" t="s">
        <v>1229</v>
      </c>
      <c r="AK487" s="39" t="s">
        <v>1232</v>
      </c>
      <c r="BT487" s="8"/>
      <c r="BU487" s="8"/>
      <c r="BV487" s="8"/>
    </row>
    <row r="488" spans="1:175" s="1" customFormat="1" ht="48" customHeight="1" x14ac:dyDescent="0.25">
      <c r="A488" s="456"/>
      <c r="B488" s="940"/>
      <c r="C488" s="942"/>
      <c r="D488" s="1431"/>
      <c r="E488" s="1080"/>
      <c r="F488" s="1097"/>
      <c r="G488" s="1097"/>
      <c r="H488" s="1097"/>
      <c r="I488" s="1442"/>
      <c r="J488" s="1442"/>
      <c r="K488" s="1420"/>
      <c r="L488" s="1422"/>
      <c r="M488" s="1014"/>
      <c r="N488" s="157" t="s">
        <v>1233</v>
      </c>
      <c r="O488" s="134" t="s">
        <v>1234</v>
      </c>
      <c r="P488" s="795" t="s">
        <v>1235</v>
      </c>
      <c r="Q488" s="798">
        <v>6</v>
      </c>
      <c r="R488" s="798">
        <v>6</v>
      </c>
      <c r="S488" s="798" t="s">
        <v>1169</v>
      </c>
      <c r="T488" s="95">
        <v>3</v>
      </c>
      <c r="U488" s="806" t="s">
        <v>1236</v>
      </c>
      <c r="V488" s="806" t="s">
        <v>1237</v>
      </c>
      <c r="W488" s="806" t="s">
        <v>1238</v>
      </c>
      <c r="X488" s="806" t="s">
        <v>1239</v>
      </c>
      <c r="Y488" s="806" t="s">
        <v>1240</v>
      </c>
      <c r="Z488" s="825">
        <v>42705</v>
      </c>
      <c r="AA488" s="825" t="s">
        <v>1241</v>
      </c>
      <c r="AB488" s="810" t="s">
        <v>1242</v>
      </c>
      <c r="AC488" s="814">
        <v>50000000</v>
      </c>
      <c r="AD488" s="806" t="s">
        <v>1171</v>
      </c>
      <c r="AE488" s="806" t="s">
        <v>1187</v>
      </c>
      <c r="AF488" s="814">
        <v>50000000</v>
      </c>
      <c r="AG488" s="814">
        <v>50000000</v>
      </c>
      <c r="AH488" s="459" t="s">
        <v>1172</v>
      </c>
      <c r="AI488" s="39" t="s">
        <v>1173</v>
      </c>
      <c r="AJ488" s="39" t="s">
        <v>1229</v>
      </c>
      <c r="AK488" s="39" t="s">
        <v>1243</v>
      </c>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row>
    <row r="489" spans="1:175" s="1" customFormat="1" ht="48" customHeight="1" x14ac:dyDescent="0.25">
      <c r="A489" s="456"/>
      <c r="B489" s="940"/>
      <c r="C489" s="942"/>
      <c r="D489" s="1431"/>
      <c r="E489" s="1080"/>
      <c r="F489" s="949" t="s">
        <v>599</v>
      </c>
      <c r="G489" s="949" t="s">
        <v>1244</v>
      </c>
      <c r="H489" s="949" t="s">
        <v>1245</v>
      </c>
      <c r="I489" s="1321">
        <v>2479</v>
      </c>
      <c r="J489" s="1427">
        <v>500</v>
      </c>
      <c r="K489" s="1420"/>
      <c r="L489" s="1422"/>
      <c r="M489" s="1014"/>
      <c r="N489" s="979" t="s">
        <v>1246</v>
      </c>
      <c r="O489" s="949" t="s">
        <v>1247</v>
      </c>
      <c r="P489" s="795" t="s">
        <v>1248</v>
      </c>
      <c r="Q489" s="800">
        <v>0</v>
      </c>
      <c r="R489" s="798">
        <v>1</v>
      </c>
      <c r="S489" s="798" t="s">
        <v>1177</v>
      </c>
      <c r="T489" s="95">
        <v>1</v>
      </c>
      <c r="U489" s="806" t="s">
        <v>1170</v>
      </c>
      <c r="V489" s="806" t="s">
        <v>1249</v>
      </c>
      <c r="W489" s="806" t="s">
        <v>1250</v>
      </c>
      <c r="X489" s="806" t="s">
        <v>1251</v>
      </c>
      <c r="Y489" s="806" t="s">
        <v>1252</v>
      </c>
      <c r="Z489" s="825">
        <v>42696</v>
      </c>
      <c r="AA489" s="825">
        <v>42725</v>
      </c>
      <c r="AB489" s="810" t="s">
        <v>1186</v>
      </c>
      <c r="AC489" s="814">
        <f>71937284+316</f>
        <v>71937600</v>
      </c>
      <c r="AD489" s="806" t="s">
        <v>1171</v>
      </c>
      <c r="AE489" s="806" t="s">
        <v>1187</v>
      </c>
      <c r="AF489" s="814">
        <v>71937600</v>
      </c>
      <c r="AG489" s="814">
        <v>71937600</v>
      </c>
      <c r="AH489" s="459" t="s">
        <v>1172</v>
      </c>
      <c r="AI489" s="39" t="s">
        <v>1173</v>
      </c>
      <c r="AJ489" s="39" t="s">
        <v>1229</v>
      </c>
      <c r="AK489" s="39" t="s">
        <v>1189</v>
      </c>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row>
    <row r="490" spans="1:175" s="1" customFormat="1" ht="48" customHeight="1" x14ac:dyDescent="0.25">
      <c r="A490" s="456"/>
      <c r="B490" s="940"/>
      <c r="C490" s="942"/>
      <c r="D490" s="1431"/>
      <c r="E490" s="1080"/>
      <c r="F490" s="1140"/>
      <c r="G490" s="1140"/>
      <c r="H490" s="1140"/>
      <c r="I490" s="1426"/>
      <c r="J490" s="1428"/>
      <c r="K490" s="1420"/>
      <c r="L490" s="1422"/>
      <c r="M490" s="1014"/>
      <c r="N490" s="1077"/>
      <c r="O490" s="1140"/>
      <c r="P490" s="795" t="s">
        <v>1253</v>
      </c>
      <c r="Q490" s="800">
        <v>0</v>
      </c>
      <c r="R490" s="798">
        <v>7</v>
      </c>
      <c r="S490" s="798" t="s">
        <v>1169</v>
      </c>
      <c r="T490" s="95">
        <v>1</v>
      </c>
      <c r="U490" s="806" t="s">
        <v>1170</v>
      </c>
      <c r="V490" s="806" t="s">
        <v>1249</v>
      </c>
      <c r="W490" s="806" t="s">
        <v>1250</v>
      </c>
      <c r="X490" s="806" t="s">
        <v>1251</v>
      </c>
      <c r="Y490" s="806" t="s">
        <v>1253</v>
      </c>
      <c r="Z490" s="825">
        <v>42696</v>
      </c>
      <c r="AA490" s="825">
        <v>42725</v>
      </c>
      <c r="AB490" s="810">
        <v>1.7010207181466E+16</v>
      </c>
      <c r="AC490" s="814">
        <v>3062400</v>
      </c>
      <c r="AD490" s="806" t="s">
        <v>1171</v>
      </c>
      <c r="AE490" s="806" t="s">
        <v>1187</v>
      </c>
      <c r="AF490" s="814">
        <v>3062400</v>
      </c>
      <c r="AG490" s="814">
        <v>3062400</v>
      </c>
      <c r="AH490" s="459" t="s">
        <v>1172</v>
      </c>
      <c r="AI490" s="39" t="s">
        <v>1173</v>
      </c>
      <c r="AJ490" s="39" t="s">
        <v>1229</v>
      </c>
      <c r="AK490" s="39" t="s">
        <v>1254</v>
      </c>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row>
    <row r="491" spans="1:175" s="1" customFormat="1" ht="48" customHeight="1" x14ac:dyDescent="0.25">
      <c r="A491" s="456"/>
      <c r="B491" s="940"/>
      <c r="C491" s="942"/>
      <c r="D491" s="1431"/>
      <c r="E491" s="1080"/>
      <c r="F491" s="1140"/>
      <c r="G491" s="1140"/>
      <c r="H491" s="1140"/>
      <c r="I491" s="1426"/>
      <c r="J491" s="1428"/>
      <c r="K491" s="1420"/>
      <c r="L491" s="1422"/>
      <c r="M491" s="1014"/>
      <c r="N491" s="1429"/>
      <c r="O491" s="1439"/>
      <c r="P491" s="795" t="s">
        <v>1255</v>
      </c>
      <c r="Q491" s="798">
        <v>2</v>
      </c>
      <c r="R491" s="798">
        <v>7</v>
      </c>
      <c r="S491" s="798" t="s">
        <v>1169</v>
      </c>
      <c r="T491" s="95">
        <v>1</v>
      </c>
      <c r="U491" s="806" t="s">
        <v>1170</v>
      </c>
      <c r="V491" s="806" t="s">
        <v>1249</v>
      </c>
      <c r="W491" s="806"/>
      <c r="X491" s="806" t="s">
        <v>1256</v>
      </c>
      <c r="Y491" s="806" t="s">
        <v>1255</v>
      </c>
      <c r="Z491" s="825">
        <v>42696</v>
      </c>
      <c r="AA491" s="825">
        <v>42725</v>
      </c>
      <c r="AB491" s="806" t="s">
        <v>947</v>
      </c>
      <c r="AC491" s="806" t="s">
        <v>947</v>
      </c>
      <c r="AD491" s="806" t="s">
        <v>1171</v>
      </c>
      <c r="AE491" s="806" t="s">
        <v>947</v>
      </c>
      <c r="AF491" s="806" t="s">
        <v>947</v>
      </c>
      <c r="AG491" s="806" t="s">
        <v>947</v>
      </c>
      <c r="AH491" s="459" t="s">
        <v>1172</v>
      </c>
      <c r="AI491" s="39" t="s">
        <v>1173</v>
      </c>
      <c r="AJ491" s="39" t="s">
        <v>1229</v>
      </c>
      <c r="AK491" s="39" t="s">
        <v>1230</v>
      </c>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row>
    <row r="492" spans="1:175" s="1" customFormat="1" ht="48" customHeight="1" x14ac:dyDescent="0.25">
      <c r="A492" s="456"/>
      <c r="B492" s="940"/>
      <c r="C492" s="942"/>
      <c r="D492" s="1431"/>
      <c r="E492" s="1080"/>
      <c r="F492" s="1140"/>
      <c r="G492" s="1140"/>
      <c r="H492" s="1140"/>
      <c r="I492" s="1426"/>
      <c r="J492" s="1428"/>
      <c r="K492" s="1420"/>
      <c r="L492" s="1422"/>
      <c r="M492" s="1014"/>
      <c r="N492" s="1429"/>
      <c r="O492" s="1439"/>
      <c r="P492" s="795" t="s">
        <v>1257</v>
      </c>
      <c r="Q492" s="800">
        <v>0</v>
      </c>
      <c r="R492" s="800">
        <v>2</v>
      </c>
      <c r="S492" s="800" t="s">
        <v>1169</v>
      </c>
      <c r="T492" s="135">
        <v>0</v>
      </c>
      <c r="U492" s="827"/>
      <c r="V492" s="827"/>
      <c r="W492" s="827"/>
      <c r="X492" s="827"/>
      <c r="Y492" s="827"/>
      <c r="Z492" s="812"/>
      <c r="AA492" s="812"/>
      <c r="AB492" s="813"/>
      <c r="AC492" s="811"/>
      <c r="AD492" s="827"/>
      <c r="AE492" s="827"/>
      <c r="AF492" s="811"/>
      <c r="AG492" s="811"/>
      <c r="AH492" s="459" t="s">
        <v>1172</v>
      </c>
      <c r="AI492" s="39" t="s">
        <v>1173</v>
      </c>
      <c r="AJ492" s="39" t="s">
        <v>1229</v>
      </c>
      <c r="AK492" s="39" t="s">
        <v>1189</v>
      </c>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row>
    <row r="493" spans="1:175" s="1" customFormat="1" ht="48" customHeight="1" x14ac:dyDescent="0.25">
      <c r="A493" s="456"/>
      <c r="B493" s="940"/>
      <c r="C493" s="942"/>
      <c r="D493" s="1431"/>
      <c r="E493" s="1080"/>
      <c r="F493" s="1140"/>
      <c r="G493" s="1140"/>
      <c r="H493" s="1140"/>
      <c r="I493" s="1426"/>
      <c r="J493" s="1428"/>
      <c r="K493" s="1420"/>
      <c r="L493" s="1422"/>
      <c r="M493" s="1014"/>
      <c r="N493" s="1429"/>
      <c r="O493" s="1439"/>
      <c r="P493" s="795" t="s">
        <v>1258</v>
      </c>
      <c r="Q493" s="800">
        <v>5</v>
      </c>
      <c r="R493" s="800">
        <v>10</v>
      </c>
      <c r="S493" s="800" t="s">
        <v>1169</v>
      </c>
      <c r="T493" s="135">
        <v>2</v>
      </c>
      <c r="U493" s="806" t="s">
        <v>1170</v>
      </c>
      <c r="V493" s="827"/>
      <c r="W493" s="827"/>
      <c r="X493" s="827"/>
      <c r="Y493" s="827" t="s">
        <v>1258</v>
      </c>
      <c r="Z493" s="825">
        <v>42696</v>
      </c>
      <c r="AA493" s="825">
        <v>42725</v>
      </c>
      <c r="AB493" s="806" t="s">
        <v>947</v>
      </c>
      <c r="AC493" s="806" t="s">
        <v>947</v>
      </c>
      <c r="AD493" s="806" t="s">
        <v>1171</v>
      </c>
      <c r="AE493" s="806" t="s">
        <v>947</v>
      </c>
      <c r="AF493" s="806" t="s">
        <v>947</v>
      </c>
      <c r="AG493" s="806" t="s">
        <v>947</v>
      </c>
      <c r="AH493" s="459" t="s">
        <v>1172</v>
      </c>
      <c r="AI493" s="39" t="s">
        <v>1173</v>
      </c>
      <c r="AJ493" s="39" t="s">
        <v>1229</v>
      </c>
      <c r="AK493" s="39" t="s">
        <v>1189</v>
      </c>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row>
    <row r="494" spans="1:175" s="1" customFormat="1" ht="11.45" customHeight="1" x14ac:dyDescent="0.25">
      <c r="A494" s="456"/>
      <c r="B494" s="940"/>
      <c r="C494" s="942"/>
      <c r="D494" s="1431"/>
      <c r="E494" s="1080"/>
      <c r="F494" s="253"/>
      <c r="G494" s="253"/>
      <c r="H494" s="253"/>
      <c r="I494" s="252"/>
      <c r="J494" s="252"/>
      <c r="K494" s="464"/>
      <c r="L494" s="465"/>
      <c r="M494" s="253"/>
      <c r="N494" s="252"/>
      <c r="O494" s="253"/>
      <c r="P494" s="253"/>
      <c r="Q494" s="57"/>
      <c r="R494" s="57"/>
      <c r="S494" s="57"/>
      <c r="T494" s="57"/>
      <c r="U494" s="466"/>
      <c r="V494" s="466"/>
      <c r="W494" s="466"/>
      <c r="X494" s="466"/>
      <c r="Y494" s="466"/>
      <c r="Z494" s="467"/>
      <c r="AA494" s="467"/>
      <c r="AB494" s="55"/>
      <c r="AC494" s="56"/>
      <c r="AD494" s="466"/>
      <c r="AE494" s="466"/>
      <c r="AF494" s="56"/>
      <c r="AG494" s="56"/>
      <c r="AH494" s="57"/>
      <c r="AI494" s="57"/>
      <c r="AJ494" s="57"/>
      <c r="AK494" s="57"/>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row>
    <row r="495" spans="1:175" s="1" customFormat="1" ht="29.25" customHeight="1" x14ac:dyDescent="0.25">
      <c r="A495" s="456"/>
      <c r="B495" s="940"/>
      <c r="C495" s="942"/>
      <c r="D495" s="1431"/>
      <c r="E495" s="1080"/>
      <c r="F495" s="957" t="s">
        <v>639</v>
      </c>
      <c r="G495" s="957" t="s">
        <v>1259</v>
      </c>
      <c r="H495" s="957" t="s">
        <v>1260</v>
      </c>
      <c r="I495" s="902">
        <v>200</v>
      </c>
      <c r="J495" s="902">
        <v>300</v>
      </c>
      <c r="K495" s="984" t="s">
        <v>1261</v>
      </c>
      <c r="L495" s="1437">
        <v>2E-3</v>
      </c>
      <c r="M495" s="1438" t="s">
        <v>1262</v>
      </c>
      <c r="N495" s="927" t="s">
        <v>1263</v>
      </c>
      <c r="O495" s="924" t="s">
        <v>1264</v>
      </c>
      <c r="P495" s="134" t="s">
        <v>1265</v>
      </c>
      <c r="Q495" s="39">
        <v>0</v>
      </c>
      <c r="R495" s="39">
        <v>1</v>
      </c>
      <c r="S495" s="39" t="s">
        <v>1177</v>
      </c>
      <c r="T495" s="135">
        <v>0</v>
      </c>
      <c r="U495" s="463"/>
      <c r="V495" s="463"/>
      <c r="W495" s="463"/>
      <c r="X495" s="463"/>
      <c r="Y495" s="463"/>
      <c r="Z495" s="160"/>
      <c r="AA495" s="160"/>
      <c r="AB495" s="61"/>
      <c r="AC495" s="62"/>
      <c r="AD495" s="463"/>
      <c r="AE495" s="463"/>
      <c r="AF495" s="62"/>
      <c r="AG495" s="62"/>
      <c r="AH495" s="459" t="s">
        <v>1172</v>
      </c>
      <c r="AI495" s="39" t="s">
        <v>1173</v>
      </c>
      <c r="AJ495" s="39" t="s">
        <v>1266</v>
      </c>
      <c r="AK495" s="39" t="s">
        <v>1230</v>
      </c>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row>
    <row r="496" spans="1:175" s="1" customFormat="1" ht="29.25" customHeight="1" x14ac:dyDescent="0.25">
      <c r="A496" s="456"/>
      <c r="B496" s="940"/>
      <c r="C496" s="942"/>
      <c r="D496" s="1431"/>
      <c r="E496" s="1080"/>
      <c r="F496" s="957"/>
      <c r="G496" s="957"/>
      <c r="H496" s="957"/>
      <c r="I496" s="902"/>
      <c r="J496" s="902"/>
      <c r="K496" s="984"/>
      <c r="L496" s="1437"/>
      <c r="M496" s="1438"/>
      <c r="N496" s="929"/>
      <c r="O496" s="926"/>
      <c r="P496" s="134" t="s">
        <v>1267</v>
      </c>
      <c r="Q496" s="39">
        <v>70</v>
      </c>
      <c r="R496" s="39">
        <v>70</v>
      </c>
      <c r="S496" s="39" t="s">
        <v>1169</v>
      </c>
      <c r="T496" s="135">
        <v>30</v>
      </c>
      <c r="U496" s="827"/>
      <c r="V496" s="827"/>
      <c r="W496" s="827"/>
      <c r="X496" s="827"/>
      <c r="Y496" s="827"/>
      <c r="Z496" s="812"/>
      <c r="AA496" s="812"/>
      <c r="AB496" s="813"/>
      <c r="AC496" s="811"/>
      <c r="AD496" s="827"/>
      <c r="AE496" s="463"/>
      <c r="AF496" s="62"/>
      <c r="AG496" s="62"/>
      <c r="AH496" s="459" t="s">
        <v>1172</v>
      </c>
      <c r="AI496" s="39" t="s">
        <v>1173</v>
      </c>
      <c r="AJ496" s="39" t="s">
        <v>1268</v>
      </c>
      <c r="AK496" s="39" t="s">
        <v>1230</v>
      </c>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row>
    <row r="497" spans="1:175" s="1" customFormat="1" ht="41.25" customHeight="1" x14ac:dyDescent="0.25">
      <c r="A497" s="456"/>
      <c r="B497" s="940"/>
      <c r="C497" s="942"/>
      <c r="D497" s="1431"/>
      <c r="E497" s="1080"/>
      <c r="F497" s="957"/>
      <c r="G497" s="957"/>
      <c r="H497" s="957"/>
      <c r="I497" s="902"/>
      <c r="J497" s="902"/>
      <c r="K497" s="984"/>
      <c r="L497" s="1437"/>
      <c r="M497" s="1438"/>
      <c r="N497" s="469" t="s">
        <v>1269</v>
      </c>
      <c r="O497" s="371" t="s">
        <v>1270</v>
      </c>
      <c r="P497" s="38" t="s">
        <v>1271</v>
      </c>
      <c r="Q497" s="39">
        <v>0</v>
      </c>
      <c r="R497" s="157">
        <v>35</v>
      </c>
      <c r="S497" s="157" t="s">
        <v>1169</v>
      </c>
      <c r="T497" s="95">
        <v>15</v>
      </c>
      <c r="U497" s="806" t="s">
        <v>1272</v>
      </c>
      <c r="V497" s="806" t="s">
        <v>1273</v>
      </c>
      <c r="W497" s="806" t="s">
        <v>1274</v>
      </c>
      <c r="X497" s="806" t="s">
        <v>1275</v>
      </c>
      <c r="Y497" s="806" t="s">
        <v>1276</v>
      </c>
      <c r="Z497" s="825">
        <v>42705</v>
      </c>
      <c r="AA497" s="825">
        <v>42735</v>
      </c>
      <c r="AB497" s="810">
        <v>17010207191469</v>
      </c>
      <c r="AC497" s="814">
        <v>100000000</v>
      </c>
      <c r="AD497" s="806" t="s">
        <v>1171</v>
      </c>
      <c r="AE497" s="457" t="s">
        <v>1187</v>
      </c>
      <c r="AF497" s="87">
        <v>100000000</v>
      </c>
      <c r="AG497" s="87">
        <v>100000000</v>
      </c>
      <c r="AH497" s="459" t="s">
        <v>1172</v>
      </c>
      <c r="AI497" s="39" t="s">
        <v>1173</v>
      </c>
      <c r="AJ497" s="39" t="s">
        <v>1277</v>
      </c>
      <c r="AK497" s="39" t="s">
        <v>1220</v>
      </c>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row>
    <row r="498" spans="1:175" s="1" customFormat="1" ht="29.25" customHeight="1" x14ac:dyDescent="0.25">
      <c r="A498" s="456"/>
      <c r="B498" s="940"/>
      <c r="C498" s="942"/>
      <c r="D498" s="1431"/>
      <c r="E498" s="1080"/>
      <c r="F498" s="957"/>
      <c r="G498" s="957"/>
      <c r="H498" s="957"/>
      <c r="I498" s="902"/>
      <c r="J498" s="902"/>
      <c r="K498" s="984"/>
      <c r="L498" s="1437"/>
      <c r="M498" s="1438"/>
      <c r="N498" s="927" t="s">
        <v>1278</v>
      </c>
      <c r="O498" s="924" t="s">
        <v>1279</v>
      </c>
      <c r="P498" s="134" t="s">
        <v>1280</v>
      </c>
      <c r="Q498" s="39">
        <v>4</v>
      </c>
      <c r="R498" s="39">
        <v>4</v>
      </c>
      <c r="S498" s="39" t="s">
        <v>1169</v>
      </c>
      <c r="T498" s="135">
        <v>1</v>
      </c>
      <c r="U498" s="827" t="s">
        <v>1281</v>
      </c>
      <c r="V498" s="827" t="s">
        <v>1282</v>
      </c>
      <c r="W498" s="827" t="s">
        <v>1283</v>
      </c>
      <c r="X498" s="827" t="s">
        <v>1284</v>
      </c>
      <c r="Y498" s="827" t="s">
        <v>1285</v>
      </c>
      <c r="Z498" s="812">
        <v>42705</v>
      </c>
      <c r="AA498" s="812">
        <v>42735</v>
      </c>
      <c r="AB498" s="813">
        <v>17010207191468</v>
      </c>
      <c r="AC498" s="811">
        <v>61374000</v>
      </c>
      <c r="AD498" s="827" t="s">
        <v>1171</v>
      </c>
      <c r="AE498" s="463" t="s">
        <v>1187</v>
      </c>
      <c r="AF498" s="62">
        <v>61374000</v>
      </c>
      <c r="AG498" s="62">
        <v>61374000</v>
      </c>
      <c r="AH498" s="459" t="s">
        <v>1172</v>
      </c>
      <c r="AI498" s="39" t="s">
        <v>1173</v>
      </c>
      <c r="AJ498" s="39" t="s">
        <v>1286</v>
      </c>
      <c r="AK498" s="39" t="s">
        <v>1230</v>
      </c>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row>
    <row r="499" spans="1:175" s="1" customFormat="1" ht="29.25" customHeight="1" x14ac:dyDescent="0.25">
      <c r="A499" s="456"/>
      <c r="B499" s="940"/>
      <c r="C499" s="942"/>
      <c r="D499" s="1431"/>
      <c r="E499" s="1080"/>
      <c r="F499" s="957"/>
      <c r="G499" s="957"/>
      <c r="H499" s="957"/>
      <c r="I499" s="902"/>
      <c r="J499" s="902"/>
      <c r="K499" s="984"/>
      <c r="L499" s="1437"/>
      <c r="M499" s="1438"/>
      <c r="N499" s="928"/>
      <c r="O499" s="925"/>
      <c r="P499" s="795" t="s">
        <v>1287</v>
      </c>
      <c r="Q499" s="800">
        <v>0</v>
      </c>
      <c r="R499" s="800">
        <v>10</v>
      </c>
      <c r="S499" s="800" t="s">
        <v>1169</v>
      </c>
      <c r="T499" s="135">
        <v>0</v>
      </c>
      <c r="U499" s="827"/>
      <c r="V499" s="827"/>
      <c r="W499" s="827"/>
      <c r="X499" s="827"/>
      <c r="Y499" s="827"/>
      <c r="Z499" s="812"/>
      <c r="AA499" s="812"/>
      <c r="AB499" s="813"/>
      <c r="AC499" s="811"/>
      <c r="AD499" s="827"/>
      <c r="AE499" s="463"/>
      <c r="AF499" s="62"/>
      <c r="AG499" s="62"/>
      <c r="AH499" s="459" t="s">
        <v>1172</v>
      </c>
      <c r="AI499" s="39" t="s">
        <v>1173</v>
      </c>
      <c r="AJ499" s="39" t="s">
        <v>1288</v>
      </c>
      <c r="AK499" s="39" t="s">
        <v>1289</v>
      </c>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row>
    <row r="500" spans="1:175" s="1" customFormat="1" ht="72.75" customHeight="1" x14ac:dyDescent="0.25">
      <c r="A500" s="456"/>
      <c r="B500" s="940"/>
      <c r="C500" s="942"/>
      <c r="D500" s="1431"/>
      <c r="E500" s="1080"/>
      <c r="F500" s="957"/>
      <c r="G500" s="957"/>
      <c r="H500" s="957"/>
      <c r="I500" s="902"/>
      <c r="J500" s="902"/>
      <c r="K500" s="984"/>
      <c r="L500" s="1437"/>
      <c r="M500" s="1438"/>
      <c r="N500" s="928"/>
      <c r="O500" s="925"/>
      <c r="P500" s="795" t="s">
        <v>1290</v>
      </c>
      <c r="Q500" s="800">
        <v>42</v>
      </c>
      <c r="R500" s="800">
        <v>70</v>
      </c>
      <c r="S500" s="800" t="s">
        <v>1169</v>
      </c>
      <c r="T500" s="135">
        <v>30</v>
      </c>
      <c r="U500" s="827" t="s">
        <v>1281</v>
      </c>
      <c r="V500" s="827" t="s">
        <v>1282</v>
      </c>
      <c r="W500" s="827" t="s">
        <v>1291</v>
      </c>
      <c r="X500" s="827" t="s">
        <v>1292</v>
      </c>
      <c r="Y500" s="827" t="s">
        <v>1293</v>
      </c>
      <c r="Z500" s="812">
        <v>42705</v>
      </c>
      <c r="AA500" s="812">
        <v>42735</v>
      </c>
      <c r="AB500" s="813" t="s">
        <v>1294</v>
      </c>
      <c r="AC500" s="811">
        <v>38626000</v>
      </c>
      <c r="AD500" s="827" t="s">
        <v>1171</v>
      </c>
      <c r="AE500" s="463" t="s">
        <v>1187</v>
      </c>
      <c r="AF500" s="62">
        <v>38626000</v>
      </c>
      <c r="AG500" s="62">
        <v>38626000</v>
      </c>
      <c r="AH500" s="459" t="s">
        <v>1172</v>
      </c>
      <c r="AI500" s="39" t="s">
        <v>1173</v>
      </c>
      <c r="AJ500" s="39" t="s">
        <v>1295</v>
      </c>
      <c r="AK500" s="39" t="s">
        <v>1296</v>
      </c>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row>
    <row r="501" spans="1:175" s="1" customFormat="1" ht="29.25" customHeight="1" x14ac:dyDescent="0.25">
      <c r="A501" s="456"/>
      <c r="B501" s="940"/>
      <c r="C501" s="942"/>
      <c r="D501" s="1431"/>
      <c r="E501" s="1080"/>
      <c r="F501" s="957"/>
      <c r="G501" s="957"/>
      <c r="H501" s="957"/>
      <c r="I501" s="902"/>
      <c r="J501" s="902"/>
      <c r="K501" s="984"/>
      <c r="L501" s="1437"/>
      <c r="M501" s="1438"/>
      <c r="N501" s="928"/>
      <c r="O501" s="925"/>
      <c r="P501" s="795" t="s">
        <v>1297</v>
      </c>
      <c r="Q501" s="800">
        <v>3</v>
      </c>
      <c r="R501" s="800">
        <v>50</v>
      </c>
      <c r="S501" s="800" t="s">
        <v>1169</v>
      </c>
      <c r="T501" s="135">
        <v>0</v>
      </c>
      <c r="U501" s="827"/>
      <c r="V501" s="827"/>
      <c r="W501" s="827"/>
      <c r="X501" s="827"/>
      <c r="Y501" s="827"/>
      <c r="Z501" s="812"/>
      <c r="AA501" s="812"/>
      <c r="AB501" s="813"/>
      <c r="AC501" s="811"/>
      <c r="AD501" s="827"/>
      <c r="AE501" s="463"/>
      <c r="AF501" s="62"/>
      <c r="AG501" s="62"/>
      <c r="AH501" s="459" t="s">
        <v>1172</v>
      </c>
      <c r="AI501" s="39" t="s">
        <v>1173</v>
      </c>
      <c r="AJ501" s="39" t="s">
        <v>1298</v>
      </c>
      <c r="AK501" s="39" t="s">
        <v>1220</v>
      </c>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row>
    <row r="502" spans="1:175" s="1" customFormat="1" ht="44.25" customHeight="1" x14ac:dyDescent="0.25">
      <c r="A502" s="456"/>
      <c r="B502" s="940"/>
      <c r="C502" s="942"/>
      <c r="D502" s="1431"/>
      <c r="E502" s="1080"/>
      <c r="F502" s="957"/>
      <c r="G502" s="957"/>
      <c r="H502" s="957"/>
      <c r="I502" s="902"/>
      <c r="J502" s="902"/>
      <c r="K502" s="984"/>
      <c r="L502" s="1437"/>
      <c r="M502" s="1438"/>
      <c r="N502" s="928"/>
      <c r="O502" s="925"/>
      <c r="P502" s="134" t="s">
        <v>1299</v>
      </c>
      <c r="Q502" s="39">
        <v>2</v>
      </c>
      <c r="R502" s="39">
        <v>7</v>
      </c>
      <c r="S502" s="39" t="s">
        <v>1169</v>
      </c>
      <c r="T502" s="135">
        <v>0</v>
      </c>
      <c r="U502" s="827"/>
      <c r="V502" s="827"/>
      <c r="W502" s="827"/>
      <c r="X502" s="827"/>
      <c r="Y502" s="827"/>
      <c r="Z502" s="812"/>
      <c r="AA502" s="812"/>
      <c r="AB502" s="813"/>
      <c r="AC502" s="811"/>
      <c r="AD502" s="827"/>
      <c r="AE502" s="463"/>
      <c r="AF502" s="62"/>
      <c r="AG502" s="62"/>
      <c r="AH502" s="459" t="s">
        <v>1172</v>
      </c>
      <c r="AI502" s="39" t="s">
        <v>1173</v>
      </c>
      <c r="AJ502" s="39" t="s">
        <v>1300</v>
      </c>
      <c r="AK502" s="39" t="s">
        <v>1230</v>
      </c>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row>
    <row r="503" spans="1:175" s="1" customFormat="1" ht="27.75" customHeight="1" x14ac:dyDescent="0.25">
      <c r="A503" s="456"/>
      <c r="B503" s="940"/>
      <c r="C503" s="942"/>
      <c r="D503" s="1432"/>
      <c r="E503" s="1080"/>
      <c r="F503" s="957"/>
      <c r="G503" s="957"/>
      <c r="H503" s="957"/>
      <c r="I503" s="902"/>
      <c r="J503" s="902"/>
      <c r="K503" s="984"/>
      <c r="L503" s="1437"/>
      <c r="M503" s="1438"/>
      <c r="N503" s="929"/>
      <c r="O503" s="926"/>
      <c r="P503" s="282" t="s">
        <v>1301</v>
      </c>
      <c r="Q503" s="39">
        <v>0</v>
      </c>
      <c r="R503" s="39">
        <v>70</v>
      </c>
      <c r="S503" s="39" t="s">
        <v>1169</v>
      </c>
      <c r="T503" s="135">
        <v>0</v>
      </c>
      <c r="U503" s="827"/>
      <c r="V503" s="827"/>
      <c r="W503" s="827"/>
      <c r="X503" s="827"/>
      <c r="Y503" s="827"/>
      <c r="Z503" s="812"/>
      <c r="AA503" s="812"/>
      <c r="AB503" s="813"/>
      <c r="AC503" s="811"/>
      <c r="AD503" s="827"/>
      <c r="AE503" s="463"/>
      <c r="AF503" s="62"/>
      <c r="AG503" s="62"/>
      <c r="AH503" s="459" t="s">
        <v>1172</v>
      </c>
      <c r="AI503" s="39" t="s">
        <v>1173</v>
      </c>
      <c r="AJ503" s="39" t="s">
        <v>1302</v>
      </c>
      <c r="AK503" s="39" t="s">
        <v>1230</v>
      </c>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row>
    <row r="504" spans="1:175" s="1" customFormat="1" ht="12" customHeight="1" x14ac:dyDescent="0.25">
      <c r="A504" s="456"/>
      <c r="B504" s="940"/>
      <c r="C504" s="943"/>
      <c r="D504" s="470"/>
      <c r="E504" s="471"/>
      <c r="F504" s="471"/>
      <c r="G504" s="471"/>
      <c r="H504" s="471"/>
      <c r="I504" s="470"/>
      <c r="J504" s="470"/>
      <c r="K504" s="470"/>
      <c r="L504" s="472"/>
      <c r="M504" s="471"/>
      <c r="N504" s="470"/>
      <c r="O504" s="471"/>
      <c r="P504" s="471"/>
      <c r="Q504" s="470"/>
      <c r="R504" s="470"/>
      <c r="S504" s="470"/>
      <c r="T504" s="470"/>
      <c r="U504" s="473"/>
      <c r="V504" s="473"/>
      <c r="W504" s="473"/>
      <c r="X504" s="473"/>
      <c r="Y504" s="473"/>
      <c r="Z504" s="474"/>
      <c r="AA504" s="474"/>
      <c r="AB504" s="475"/>
      <c r="AC504" s="476"/>
      <c r="AD504" s="473"/>
      <c r="AE504" s="473"/>
      <c r="AF504" s="476"/>
      <c r="AG504" s="476"/>
      <c r="AH504" s="470"/>
      <c r="AI504" s="471"/>
      <c r="AJ504" s="470"/>
      <c r="AK504" s="471"/>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row>
    <row r="505" spans="1:175" s="1" customFormat="1" ht="63.75" customHeight="1" x14ac:dyDescent="0.25">
      <c r="A505" s="456"/>
      <c r="B505" s="940" t="s">
        <v>1159</v>
      </c>
      <c r="C505" s="940"/>
      <c r="D505" s="1451" t="s">
        <v>1303</v>
      </c>
      <c r="E505" s="1054" t="s">
        <v>1161</v>
      </c>
      <c r="F505" s="924" t="s">
        <v>689</v>
      </c>
      <c r="G505" s="924" t="s">
        <v>1304</v>
      </c>
      <c r="H505" s="924" t="s">
        <v>1305</v>
      </c>
      <c r="I505" s="1449">
        <v>4332</v>
      </c>
      <c r="J505" s="981">
        <v>10089</v>
      </c>
      <c r="K505" s="984" t="s">
        <v>1306</v>
      </c>
      <c r="L505" s="1437">
        <v>3.0000000000000001E-3</v>
      </c>
      <c r="M505" s="957" t="s">
        <v>1307</v>
      </c>
      <c r="N505" s="39" t="s">
        <v>1308</v>
      </c>
      <c r="O505" s="282" t="s">
        <v>1309</v>
      </c>
      <c r="P505" s="821" t="s">
        <v>1310</v>
      </c>
      <c r="Q505" s="800">
        <v>0</v>
      </c>
      <c r="R505" s="798">
        <v>11</v>
      </c>
      <c r="S505" s="798" t="s">
        <v>1169</v>
      </c>
      <c r="T505" s="95">
        <v>0</v>
      </c>
      <c r="U505" s="806" t="s">
        <v>1311</v>
      </c>
      <c r="V505" s="806" t="s">
        <v>1312</v>
      </c>
      <c r="W505" s="806" t="s">
        <v>1313</v>
      </c>
      <c r="X505" s="806" t="s">
        <v>1314</v>
      </c>
      <c r="Y505" s="806" t="s">
        <v>1315</v>
      </c>
      <c r="Z505" s="825">
        <v>42709</v>
      </c>
      <c r="AA505" s="825">
        <v>42829</v>
      </c>
      <c r="AB505" s="810">
        <v>17010207201470</v>
      </c>
      <c r="AC505" s="814">
        <v>150000000</v>
      </c>
      <c r="AD505" s="806" t="s">
        <v>1316</v>
      </c>
      <c r="AE505" s="806" t="s">
        <v>56</v>
      </c>
      <c r="AF505" s="814">
        <v>150000000</v>
      </c>
      <c r="AG505" s="814">
        <v>150000000</v>
      </c>
      <c r="AH505" s="459" t="s">
        <v>1172</v>
      </c>
      <c r="AI505" s="39" t="s">
        <v>1317</v>
      </c>
      <c r="AJ505" s="39" t="s">
        <v>1318</v>
      </c>
      <c r="AK505" s="39" t="s">
        <v>1175</v>
      </c>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9"/>
      <c r="CW505" s="9"/>
      <c r="CX505" s="9"/>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9"/>
      <c r="EK505" s="9"/>
      <c r="EL505" s="9"/>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row>
    <row r="506" spans="1:175" s="1" customFormat="1" ht="59.25" customHeight="1" x14ac:dyDescent="0.25">
      <c r="A506" s="456"/>
      <c r="B506" s="940"/>
      <c r="C506" s="940"/>
      <c r="D506" s="1451"/>
      <c r="E506" s="1054"/>
      <c r="F506" s="925"/>
      <c r="G506" s="925"/>
      <c r="H506" s="925"/>
      <c r="I506" s="987"/>
      <c r="J506" s="928"/>
      <c r="K506" s="903"/>
      <c r="L506" s="1450"/>
      <c r="M506" s="957"/>
      <c r="N506" s="1443" t="s">
        <v>1319</v>
      </c>
      <c r="O506" s="1446" t="s">
        <v>1320</v>
      </c>
      <c r="P506" s="821" t="s">
        <v>1321</v>
      </c>
      <c r="Q506" s="800">
        <v>2</v>
      </c>
      <c r="R506" s="800">
        <v>3</v>
      </c>
      <c r="S506" s="800" t="s">
        <v>50</v>
      </c>
      <c r="T506" s="135">
        <v>1</v>
      </c>
      <c r="U506" s="827" t="s">
        <v>1322</v>
      </c>
      <c r="V506" s="827" t="s">
        <v>1323</v>
      </c>
      <c r="W506" s="827" t="s">
        <v>1324</v>
      </c>
      <c r="X506" s="827" t="s">
        <v>1325</v>
      </c>
      <c r="Y506" s="827" t="s">
        <v>1326</v>
      </c>
      <c r="Z506" s="825">
        <v>42709</v>
      </c>
      <c r="AA506" s="825">
        <v>42890</v>
      </c>
      <c r="AB506" s="813">
        <v>17010207201473</v>
      </c>
      <c r="AC506" s="811">
        <v>200000000</v>
      </c>
      <c r="AD506" s="806" t="s">
        <v>1316</v>
      </c>
      <c r="AE506" s="827" t="s">
        <v>56</v>
      </c>
      <c r="AF506" s="811">
        <v>200000000</v>
      </c>
      <c r="AG506" s="811">
        <v>200000000</v>
      </c>
      <c r="AH506" s="459" t="s">
        <v>1172</v>
      </c>
      <c r="AI506" s="39" t="s">
        <v>1317</v>
      </c>
      <c r="AJ506" s="39" t="s">
        <v>1327</v>
      </c>
      <c r="AK506" s="39" t="s">
        <v>1175</v>
      </c>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9"/>
      <c r="CW506" s="9"/>
      <c r="CX506" s="9"/>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9"/>
      <c r="EK506" s="9"/>
      <c r="EL506" s="9"/>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row>
    <row r="507" spans="1:175" s="1" customFormat="1" ht="67.5" customHeight="1" x14ac:dyDescent="0.25">
      <c r="A507" s="456"/>
      <c r="B507" s="940"/>
      <c r="C507" s="940"/>
      <c r="D507" s="1451"/>
      <c r="E507" s="1054"/>
      <c r="F507" s="925"/>
      <c r="G507" s="925"/>
      <c r="H507" s="925"/>
      <c r="I507" s="987"/>
      <c r="J507" s="928"/>
      <c r="K507" s="903"/>
      <c r="L507" s="1450"/>
      <c r="M507" s="957"/>
      <c r="N507" s="1444"/>
      <c r="O507" s="1447"/>
      <c r="P507" s="821" t="s">
        <v>1328</v>
      </c>
      <c r="Q507" s="800">
        <v>0</v>
      </c>
      <c r="R507" s="800">
        <v>2</v>
      </c>
      <c r="S507" s="800" t="s">
        <v>1169</v>
      </c>
      <c r="T507" s="135">
        <v>0</v>
      </c>
      <c r="U507" s="484"/>
      <c r="V507" s="484"/>
      <c r="W507" s="484"/>
      <c r="X507" s="484"/>
      <c r="Y507" s="484"/>
      <c r="Z507" s="1683"/>
      <c r="AA507" s="1683"/>
      <c r="AB507" s="1684"/>
      <c r="AC507" s="1685"/>
      <c r="AD507" s="484"/>
      <c r="AE507" s="484"/>
      <c r="AF507" s="1685"/>
      <c r="AG507" s="1685"/>
      <c r="AH507" s="459" t="s">
        <v>1172</v>
      </c>
      <c r="AI507" s="39" t="s">
        <v>1317</v>
      </c>
      <c r="AJ507" s="39" t="s">
        <v>1327</v>
      </c>
      <c r="AK507" s="39" t="s">
        <v>1329</v>
      </c>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9"/>
      <c r="CW507" s="9"/>
      <c r="CX507" s="9"/>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9"/>
      <c r="EK507" s="9"/>
      <c r="EL507" s="9"/>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row>
    <row r="508" spans="1:175" s="1" customFormat="1" ht="113.25" customHeight="1" x14ac:dyDescent="0.25">
      <c r="A508" s="456"/>
      <c r="B508" s="940"/>
      <c r="C508" s="940"/>
      <c r="D508" s="1451"/>
      <c r="E508" s="1054"/>
      <c r="F508" s="925"/>
      <c r="G508" s="925"/>
      <c r="H508" s="925"/>
      <c r="I508" s="987"/>
      <c r="J508" s="928"/>
      <c r="K508" s="903"/>
      <c r="L508" s="1450"/>
      <c r="M508" s="957"/>
      <c r="N508" s="1445"/>
      <c r="O508" s="1448"/>
      <c r="P508" s="282" t="s">
        <v>1330</v>
      </c>
      <c r="Q508" s="39">
        <v>560</v>
      </c>
      <c r="R508" s="39">
        <v>480</v>
      </c>
      <c r="S508" s="39" t="s">
        <v>1169</v>
      </c>
      <c r="T508" s="135">
        <v>0</v>
      </c>
      <c r="U508" s="827"/>
      <c r="V508" s="827"/>
      <c r="W508" s="827"/>
      <c r="X508" s="827"/>
      <c r="Y508" s="827"/>
      <c r="Z508" s="812"/>
      <c r="AA508" s="812"/>
      <c r="AB508" s="813"/>
      <c r="AC508" s="811"/>
      <c r="AD508" s="806" t="s">
        <v>1316</v>
      </c>
      <c r="AE508" s="827"/>
      <c r="AF508" s="811"/>
      <c r="AG508" s="811"/>
      <c r="AH508" s="459" t="s">
        <v>1172</v>
      </c>
      <c r="AI508" s="39" t="s">
        <v>1317</v>
      </c>
      <c r="AJ508" s="39" t="s">
        <v>1327</v>
      </c>
      <c r="AK508" s="39" t="s">
        <v>1331</v>
      </c>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9"/>
      <c r="CW508" s="9"/>
      <c r="CX508" s="9"/>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9"/>
      <c r="EK508" s="9"/>
      <c r="EL508" s="9"/>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row>
    <row r="509" spans="1:175" s="1" customFormat="1" ht="90.75" customHeight="1" x14ac:dyDescent="0.25">
      <c r="A509" s="456"/>
      <c r="B509" s="940"/>
      <c r="C509" s="940"/>
      <c r="D509" s="1451"/>
      <c r="E509" s="1054"/>
      <c r="F509" s="925"/>
      <c r="G509" s="925"/>
      <c r="H509" s="925"/>
      <c r="I509" s="987"/>
      <c r="J509" s="928"/>
      <c r="K509" s="903"/>
      <c r="L509" s="1450"/>
      <c r="M509" s="957"/>
      <c r="N509" s="370" t="s">
        <v>1332</v>
      </c>
      <c r="O509" s="477" t="s">
        <v>1333</v>
      </c>
      <c r="P509" s="282" t="s">
        <v>1334</v>
      </c>
      <c r="Q509" s="39">
        <v>170</v>
      </c>
      <c r="R509" s="39">
        <v>200</v>
      </c>
      <c r="S509" s="39" t="s">
        <v>1169</v>
      </c>
      <c r="T509" s="135">
        <v>50</v>
      </c>
      <c r="U509" s="827" t="s">
        <v>1335</v>
      </c>
      <c r="V509" s="478" t="s">
        <v>1336</v>
      </c>
      <c r="W509" s="827" t="s">
        <v>1337</v>
      </c>
      <c r="X509" s="827" t="s">
        <v>1338</v>
      </c>
      <c r="Y509" s="827" t="s">
        <v>1339</v>
      </c>
      <c r="Z509" s="825">
        <v>42709</v>
      </c>
      <c r="AA509" s="825">
        <v>42829</v>
      </c>
      <c r="AB509" s="813">
        <v>17010207201471</v>
      </c>
      <c r="AC509" s="811">
        <v>200000000</v>
      </c>
      <c r="AD509" s="806" t="s">
        <v>1316</v>
      </c>
      <c r="AE509" s="827" t="s">
        <v>1187</v>
      </c>
      <c r="AF509" s="811">
        <v>200000000</v>
      </c>
      <c r="AG509" s="811">
        <v>200000000</v>
      </c>
      <c r="AH509" s="459" t="s">
        <v>1172</v>
      </c>
      <c r="AI509" s="39" t="s">
        <v>1317</v>
      </c>
      <c r="AJ509" s="39" t="s">
        <v>509</v>
      </c>
      <c r="AK509" s="39" t="s">
        <v>1340</v>
      </c>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9"/>
      <c r="CW509" s="9"/>
      <c r="CX509" s="9"/>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9"/>
      <c r="EK509" s="9"/>
      <c r="EL509" s="9"/>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row>
    <row r="510" spans="1:175" s="1" customFormat="1" ht="88.5" customHeight="1" x14ac:dyDescent="0.25">
      <c r="A510" s="456"/>
      <c r="B510" s="940"/>
      <c r="C510" s="940"/>
      <c r="D510" s="1451"/>
      <c r="E510" s="1054"/>
      <c r="F510" s="925"/>
      <c r="G510" s="925"/>
      <c r="H510" s="925"/>
      <c r="I510" s="987"/>
      <c r="J510" s="928"/>
      <c r="K510" s="903"/>
      <c r="L510" s="1450"/>
      <c r="M510" s="957"/>
      <c r="N510" s="39" t="s">
        <v>1341</v>
      </c>
      <c r="O510" s="282" t="s">
        <v>1342</v>
      </c>
      <c r="P510" s="282" t="s">
        <v>1343</v>
      </c>
      <c r="Q510" s="39">
        <v>0</v>
      </c>
      <c r="R510" s="39">
        <v>4</v>
      </c>
      <c r="S510" s="39" t="s">
        <v>1169</v>
      </c>
      <c r="T510" s="135">
        <v>0</v>
      </c>
      <c r="U510" s="827"/>
      <c r="V510" s="827"/>
      <c r="W510" s="827"/>
      <c r="X510" s="827"/>
      <c r="Y510" s="827"/>
      <c r="Z510" s="812"/>
      <c r="AA510" s="812"/>
      <c r="AB510" s="813"/>
      <c r="AC510" s="811"/>
      <c r="AD510" s="827"/>
      <c r="AE510" s="827"/>
      <c r="AF510" s="811"/>
      <c r="AG510" s="811"/>
      <c r="AH510" s="459" t="s">
        <v>1172</v>
      </c>
      <c r="AI510" s="39" t="s">
        <v>1317</v>
      </c>
      <c r="AJ510" s="39" t="s">
        <v>1318</v>
      </c>
      <c r="AK510" s="39" t="s">
        <v>1175</v>
      </c>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9"/>
      <c r="CW510" s="9"/>
      <c r="CX510" s="9"/>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9"/>
      <c r="EK510" s="9"/>
      <c r="EL510" s="9"/>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row>
    <row r="511" spans="1:175" s="1" customFormat="1" ht="114" customHeight="1" x14ac:dyDescent="0.25">
      <c r="A511" s="456"/>
      <c r="B511" s="940"/>
      <c r="C511" s="940"/>
      <c r="D511" s="1451"/>
      <c r="E511" s="1054"/>
      <c r="F511" s="925"/>
      <c r="G511" s="925"/>
      <c r="H511" s="925"/>
      <c r="I511" s="987"/>
      <c r="J511" s="928"/>
      <c r="K511" s="903"/>
      <c r="L511" s="1450"/>
      <c r="M511" s="957"/>
      <c r="N511" s="927" t="s">
        <v>1344</v>
      </c>
      <c r="O511" s="924" t="s">
        <v>1345</v>
      </c>
      <c r="P511" s="282" t="s">
        <v>1346</v>
      </c>
      <c r="Q511" s="157">
        <v>243</v>
      </c>
      <c r="R511" s="157">
        <v>200</v>
      </c>
      <c r="S511" s="157" t="s">
        <v>1169</v>
      </c>
      <c r="T511" s="95">
        <v>0</v>
      </c>
      <c r="U511" s="806"/>
      <c r="V511" s="806"/>
      <c r="W511" s="806"/>
      <c r="X511" s="806"/>
      <c r="Y511" s="806"/>
      <c r="Z511" s="825"/>
      <c r="AA511" s="825"/>
      <c r="AB511" s="810"/>
      <c r="AC511" s="814"/>
      <c r="AD511" s="806"/>
      <c r="AE511" s="806"/>
      <c r="AF511" s="814"/>
      <c r="AG511" s="814"/>
      <c r="AH511" s="459" t="s">
        <v>1172</v>
      </c>
      <c r="AI511" s="39" t="s">
        <v>1317</v>
      </c>
      <c r="AJ511" s="39" t="s">
        <v>1347</v>
      </c>
      <c r="AK511" s="39" t="s">
        <v>1348</v>
      </c>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9"/>
      <c r="CW511" s="9"/>
      <c r="CX511" s="9"/>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9"/>
      <c r="EK511" s="9"/>
      <c r="EL511" s="9"/>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row>
    <row r="512" spans="1:175" s="1" customFormat="1" ht="88.5" customHeight="1" x14ac:dyDescent="0.25">
      <c r="A512" s="456"/>
      <c r="B512" s="940"/>
      <c r="C512" s="940"/>
      <c r="D512" s="1451"/>
      <c r="E512" s="1054"/>
      <c r="F512" s="925"/>
      <c r="G512" s="925"/>
      <c r="H512" s="925"/>
      <c r="I512" s="987"/>
      <c r="J512" s="928"/>
      <c r="K512" s="903"/>
      <c r="L512" s="1450"/>
      <c r="M512" s="957"/>
      <c r="N512" s="929"/>
      <c r="O512" s="926"/>
      <c r="P512" s="134" t="s">
        <v>1349</v>
      </c>
      <c r="Q512" s="158">
        <v>2500</v>
      </c>
      <c r="R512" s="158">
        <v>8000</v>
      </c>
      <c r="S512" s="158" t="s">
        <v>1169</v>
      </c>
      <c r="T512" s="159">
        <v>0</v>
      </c>
      <c r="U512" s="806"/>
      <c r="V512" s="806"/>
      <c r="W512" s="806"/>
      <c r="X512" s="806"/>
      <c r="Y512" s="806"/>
      <c r="Z512" s="825"/>
      <c r="AA512" s="825"/>
      <c r="AB512" s="810"/>
      <c r="AC512" s="814"/>
      <c r="AD512" s="806"/>
      <c r="AE512" s="806"/>
      <c r="AF512" s="814"/>
      <c r="AG512" s="814"/>
      <c r="AH512" s="459" t="s">
        <v>1172</v>
      </c>
      <c r="AI512" s="39" t="s">
        <v>1317</v>
      </c>
      <c r="AJ512" s="39" t="s">
        <v>1350</v>
      </c>
      <c r="AK512" s="39" t="s">
        <v>1351</v>
      </c>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9"/>
      <c r="CW512" s="9"/>
      <c r="CX512" s="9"/>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9"/>
      <c r="EK512" s="9"/>
      <c r="EL512" s="9"/>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row>
    <row r="513" spans="1:175" s="1" customFormat="1" ht="117.75" customHeight="1" x14ac:dyDescent="0.25">
      <c r="A513" s="456"/>
      <c r="B513" s="940"/>
      <c r="C513" s="940"/>
      <c r="D513" s="1451"/>
      <c r="E513" s="1054"/>
      <c r="F513" s="925"/>
      <c r="G513" s="925"/>
      <c r="H513" s="925"/>
      <c r="I513" s="987"/>
      <c r="J513" s="928"/>
      <c r="K513" s="903"/>
      <c r="L513" s="1450"/>
      <c r="M513" s="957"/>
      <c r="N513" s="927" t="s">
        <v>1352</v>
      </c>
      <c r="O513" s="924" t="s">
        <v>1353</v>
      </c>
      <c r="P513" s="282" t="s">
        <v>1354</v>
      </c>
      <c r="Q513" s="39">
        <v>0</v>
      </c>
      <c r="R513" s="39">
        <v>350</v>
      </c>
      <c r="S513" s="39" t="s">
        <v>1169</v>
      </c>
      <c r="T513" s="135">
        <v>0</v>
      </c>
      <c r="U513" s="463"/>
      <c r="V513" s="463"/>
      <c r="W513" s="463"/>
      <c r="X513" s="463"/>
      <c r="Y513" s="463"/>
      <c r="Z513" s="160"/>
      <c r="AA513" s="160"/>
      <c r="AB513" s="61"/>
      <c r="AC513" s="62"/>
      <c r="AD513" s="463"/>
      <c r="AE513" s="463"/>
      <c r="AF513" s="62"/>
      <c r="AG513" s="62"/>
      <c r="AH513" s="459" t="s">
        <v>1172</v>
      </c>
      <c r="AI513" s="39" t="s">
        <v>1317</v>
      </c>
      <c r="AJ513" s="39" t="s">
        <v>1355</v>
      </c>
      <c r="AK513" s="39" t="s">
        <v>1175</v>
      </c>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9"/>
      <c r="CW513" s="9"/>
      <c r="CX513" s="9"/>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9"/>
      <c r="EK513" s="9"/>
      <c r="EL513" s="9"/>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row>
    <row r="514" spans="1:175" s="1" customFormat="1" ht="147.75" customHeight="1" x14ac:dyDescent="0.25">
      <c r="A514" s="456"/>
      <c r="B514" s="940"/>
      <c r="C514" s="940"/>
      <c r="D514" s="1451"/>
      <c r="E514" s="1054"/>
      <c r="F514" s="925"/>
      <c r="G514" s="925"/>
      <c r="H514" s="925"/>
      <c r="I514" s="987"/>
      <c r="J514" s="928"/>
      <c r="K514" s="903"/>
      <c r="L514" s="1450"/>
      <c r="M514" s="957"/>
      <c r="N514" s="928"/>
      <c r="O514" s="925"/>
      <c r="P514" s="134" t="s">
        <v>1356</v>
      </c>
      <c r="Q514" s="158">
        <v>1</v>
      </c>
      <c r="R514" s="158">
        <v>4</v>
      </c>
      <c r="S514" s="158" t="s">
        <v>1169</v>
      </c>
      <c r="T514" s="159">
        <v>0</v>
      </c>
      <c r="U514" s="457"/>
      <c r="V514" s="457"/>
      <c r="W514" s="457"/>
      <c r="X514" s="457"/>
      <c r="Y514" s="457"/>
      <c r="Z514" s="73"/>
      <c r="AA514" s="73"/>
      <c r="AB514" s="66"/>
      <c r="AC514" s="87"/>
      <c r="AD514" s="457"/>
      <c r="AE514" s="457"/>
      <c r="AF514" s="87"/>
      <c r="AG514" s="87"/>
      <c r="AH514" s="459" t="s">
        <v>1172</v>
      </c>
      <c r="AI514" s="39" t="s">
        <v>1317</v>
      </c>
      <c r="AJ514" s="39" t="s">
        <v>1355</v>
      </c>
      <c r="AK514" s="39" t="s">
        <v>1175</v>
      </c>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9"/>
      <c r="CW514" s="9"/>
      <c r="CX514" s="9"/>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9"/>
      <c r="EK514" s="9"/>
      <c r="EL514" s="9"/>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row>
    <row r="515" spans="1:175" s="1" customFormat="1" ht="118.5" customHeight="1" x14ac:dyDescent="0.25">
      <c r="A515" s="456"/>
      <c r="B515" s="940"/>
      <c r="C515" s="940"/>
      <c r="D515" s="1451"/>
      <c r="E515" s="1054"/>
      <c r="F515" s="925"/>
      <c r="G515" s="925"/>
      <c r="H515" s="925"/>
      <c r="I515" s="987"/>
      <c r="J515" s="928"/>
      <c r="K515" s="903"/>
      <c r="L515" s="1450"/>
      <c r="M515" s="957"/>
      <c r="N515" s="929"/>
      <c r="O515" s="926"/>
      <c r="P515" s="282" t="s">
        <v>1357</v>
      </c>
      <c r="Q515" s="39">
        <v>0</v>
      </c>
      <c r="R515" s="39">
        <v>300</v>
      </c>
      <c r="S515" s="39" t="s">
        <v>1169</v>
      </c>
      <c r="T515" s="135">
        <v>0</v>
      </c>
      <c r="U515" s="463"/>
      <c r="V515" s="463"/>
      <c r="W515" s="463"/>
      <c r="X515" s="463"/>
      <c r="Y515" s="463"/>
      <c r="Z515" s="160"/>
      <c r="AA515" s="160"/>
      <c r="AB515" s="61"/>
      <c r="AC515" s="62"/>
      <c r="AD515" s="463"/>
      <c r="AE515" s="463"/>
      <c r="AF515" s="62"/>
      <c r="AG515" s="62"/>
      <c r="AH515" s="459" t="s">
        <v>1172</v>
      </c>
      <c r="AI515" s="39" t="s">
        <v>1317</v>
      </c>
      <c r="AJ515" s="39" t="s">
        <v>1355</v>
      </c>
      <c r="AK515" s="39" t="s">
        <v>1175</v>
      </c>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9"/>
      <c r="CW515" s="9"/>
      <c r="CX515" s="9"/>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9"/>
      <c r="EK515" s="9"/>
      <c r="EL515" s="9"/>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row>
    <row r="516" spans="1:175" s="1" customFormat="1" ht="194.25" customHeight="1" x14ac:dyDescent="0.25">
      <c r="A516" s="456"/>
      <c r="B516" s="940"/>
      <c r="C516" s="940"/>
      <c r="D516" s="1451"/>
      <c r="E516" s="1054"/>
      <c r="F516" s="925"/>
      <c r="G516" s="925"/>
      <c r="H516" s="925"/>
      <c r="I516" s="987"/>
      <c r="J516" s="928"/>
      <c r="K516" s="903"/>
      <c r="L516" s="1450"/>
      <c r="M516" s="957"/>
      <c r="N516" s="39" t="s">
        <v>1358</v>
      </c>
      <c r="O516" s="282" t="s">
        <v>1359</v>
      </c>
      <c r="P516" s="282" t="s">
        <v>1360</v>
      </c>
      <c r="Q516" s="157">
        <v>0</v>
      </c>
      <c r="R516" s="39">
        <v>20</v>
      </c>
      <c r="S516" s="39" t="s">
        <v>1169</v>
      </c>
      <c r="T516" s="135">
        <v>0</v>
      </c>
      <c r="U516" s="463"/>
      <c r="V516" s="463"/>
      <c r="W516" s="463"/>
      <c r="X516" s="463"/>
      <c r="Y516" s="463"/>
      <c r="Z516" s="160"/>
      <c r="AA516" s="160"/>
      <c r="AB516" s="61"/>
      <c r="AC516" s="62"/>
      <c r="AD516" s="463"/>
      <c r="AE516" s="463"/>
      <c r="AF516" s="62"/>
      <c r="AG516" s="62"/>
      <c r="AH516" s="459" t="s">
        <v>1172</v>
      </c>
      <c r="AI516" s="39" t="s">
        <v>1317</v>
      </c>
      <c r="AJ516" s="39" t="s">
        <v>1361</v>
      </c>
      <c r="AK516" s="39" t="s">
        <v>1331</v>
      </c>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9"/>
      <c r="CW516" s="9"/>
      <c r="CX516" s="9"/>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9"/>
      <c r="EK516" s="9"/>
      <c r="EL516" s="9"/>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row>
    <row r="517" spans="1:175" s="1" customFormat="1" ht="12" customHeight="1" x14ac:dyDescent="0.25">
      <c r="A517" s="456"/>
      <c r="B517" s="940"/>
      <c r="C517" s="940"/>
      <c r="D517" s="1451"/>
      <c r="E517" s="1054"/>
      <c r="F517" s="479"/>
      <c r="G517" s="479"/>
      <c r="H517" s="479"/>
      <c r="I517" s="479"/>
      <c r="J517" s="479"/>
      <c r="K517" s="480"/>
      <c r="L517" s="481"/>
      <c r="M517" s="482"/>
      <c r="N517" s="483"/>
      <c r="O517" s="482"/>
      <c r="P517" s="482"/>
      <c r="Q517" s="57"/>
      <c r="R517" s="57"/>
      <c r="S517" s="57"/>
      <c r="T517" s="57"/>
      <c r="U517" s="466"/>
      <c r="V517" s="466"/>
      <c r="W517" s="466"/>
      <c r="X517" s="466"/>
      <c r="Y517" s="466"/>
      <c r="Z517" s="467"/>
      <c r="AA517" s="467"/>
      <c r="AB517" s="55"/>
      <c r="AC517" s="56"/>
      <c r="AD517" s="466"/>
      <c r="AE517" s="466"/>
      <c r="AF517" s="56"/>
      <c r="AG517" s="56"/>
      <c r="AH517" s="57"/>
      <c r="AI517" s="480"/>
      <c r="AJ517" s="480"/>
      <c r="AK517" s="480"/>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9"/>
      <c r="CW517" s="9"/>
      <c r="CX517" s="9"/>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9"/>
      <c r="EK517" s="9"/>
      <c r="EL517" s="9"/>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row>
    <row r="518" spans="1:175" s="1" customFormat="1" ht="148.5" customHeight="1" x14ac:dyDescent="0.25">
      <c r="A518" s="456"/>
      <c r="B518" s="940"/>
      <c r="C518" s="940"/>
      <c r="D518" s="1451"/>
      <c r="E518" s="1054"/>
      <c r="F518" s="924" t="s">
        <v>758</v>
      </c>
      <c r="G518" s="924" t="s">
        <v>1362</v>
      </c>
      <c r="H518" s="924" t="s">
        <v>1363</v>
      </c>
      <c r="I518" s="981">
        <v>5746</v>
      </c>
      <c r="J518" s="1028">
        <v>6850</v>
      </c>
      <c r="K518" s="984" t="s">
        <v>1364</v>
      </c>
      <c r="L518" s="1437">
        <v>7.0000000000000001E-3</v>
      </c>
      <c r="M518" s="957" t="s">
        <v>1365</v>
      </c>
      <c r="N518" s="39" t="s">
        <v>1366</v>
      </c>
      <c r="O518" s="821" t="s">
        <v>1367</v>
      </c>
      <c r="P518" s="821" t="s">
        <v>1368</v>
      </c>
      <c r="Q518" s="1731">
        <v>0</v>
      </c>
      <c r="R518" s="832">
        <v>0.1</v>
      </c>
      <c r="S518" s="832" t="s">
        <v>61</v>
      </c>
      <c r="T518" s="42">
        <v>0</v>
      </c>
      <c r="U518" s="484"/>
      <c r="V518" s="484"/>
      <c r="W518" s="827"/>
      <c r="X518" s="827"/>
      <c r="Y518" s="463"/>
      <c r="Z518" s="160"/>
      <c r="AA518" s="160"/>
      <c r="AB518" s="61"/>
      <c r="AC518" s="62"/>
      <c r="AD518" s="463"/>
      <c r="AE518" s="463"/>
      <c r="AF518" s="62"/>
      <c r="AG518" s="62"/>
      <c r="AH518" s="459" t="s">
        <v>1172</v>
      </c>
      <c r="AI518" s="39" t="s">
        <v>1317</v>
      </c>
      <c r="AJ518" s="39" t="s">
        <v>1355</v>
      </c>
      <c r="AK518" s="39" t="s">
        <v>1369</v>
      </c>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9"/>
      <c r="CW518" s="9"/>
      <c r="CX518" s="9"/>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9"/>
      <c r="EK518" s="9"/>
      <c r="EL518" s="9"/>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row>
    <row r="519" spans="1:175" s="1" customFormat="1" ht="74.25" customHeight="1" x14ac:dyDescent="0.25">
      <c r="A519" s="456"/>
      <c r="B519" s="940"/>
      <c r="C519" s="940"/>
      <c r="D519" s="1451"/>
      <c r="E519" s="1054"/>
      <c r="F519" s="925"/>
      <c r="G519" s="925"/>
      <c r="H519" s="925"/>
      <c r="I519" s="1127"/>
      <c r="J519" s="1078"/>
      <c r="K519" s="984"/>
      <c r="L519" s="1437"/>
      <c r="M519" s="957"/>
      <c r="N519" s="927" t="s">
        <v>1370</v>
      </c>
      <c r="O519" s="924" t="s">
        <v>1371</v>
      </c>
      <c r="P519" s="282" t="s">
        <v>1372</v>
      </c>
      <c r="Q519" s="485">
        <v>5</v>
      </c>
      <c r="R519" s="485">
        <v>5</v>
      </c>
      <c r="S519" s="485" t="s">
        <v>1169</v>
      </c>
      <c r="T519" s="489">
        <v>1</v>
      </c>
      <c r="U519" s="486" t="s">
        <v>1373</v>
      </c>
      <c r="V519" s="486"/>
      <c r="W519" s="486" t="s">
        <v>1374</v>
      </c>
      <c r="X519" s="486" t="s">
        <v>1375</v>
      </c>
      <c r="Y519" s="486" t="s">
        <v>1376</v>
      </c>
      <c r="Z519" s="73">
        <v>42709</v>
      </c>
      <c r="AA519" s="73">
        <v>42829</v>
      </c>
      <c r="AB519" s="487">
        <v>17010207211476</v>
      </c>
      <c r="AC519" s="488">
        <v>200000000</v>
      </c>
      <c r="AD519" s="486" t="s">
        <v>1377</v>
      </c>
      <c r="AE519" s="486" t="s">
        <v>1378</v>
      </c>
      <c r="AF519" s="488">
        <v>200000000</v>
      </c>
      <c r="AG519" s="488">
        <v>200000000</v>
      </c>
      <c r="AH519" s="459" t="s">
        <v>1172</v>
      </c>
      <c r="AI519" s="39" t="s">
        <v>1317</v>
      </c>
      <c r="AJ519" s="39" t="s">
        <v>1355</v>
      </c>
      <c r="AK519" s="39" t="s">
        <v>1379</v>
      </c>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9"/>
      <c r="CW519" s="9"/>
      <c r="CX519" s="9"/>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9"/>
      <c r="EK519" s="9"/>
      <c r="EL519" s="9"/>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row>
    <row r="520" spans="1:175" ht="53.25" customHeight="1" x14ac:dyDescent="0.25">
      <c r="A520" s="456"/>
      <c r="B520" s="940"/>
      <c r="C520" s="940"/>
      <c r="D520" s="1451"/>
      <c r="E520" s="1054"/>
      <c r="F520" s="925"/>
      <c r="G520" s="925"/>
      <c r="H520" s="925"/>
      <c r="I520" s="928"/>
      <c r="J520" s="1077"/>
      <c r="K520" s="984"/>
      <c r="L520" s="1437"/>
      <c r="M520" s="957"/>
      <c r="N520" s="929"/>
      <c r="O520" s="926"/>
      <c r="P520" s="4" t="s">
        <v>1380</v>
      </c>
      <c r="Q520" s="485">
        <v>7</v>
      </c>
      <c r="R520" s="485">
        <v>7</v>
      </c>
      <c r="S520" s="485" t="s">
        <v>61</v>
      </c>
      <c r="T520" s="489">
        <v>0</v>
      </c>
      <c r="U520" s="486"/>
      <c r="V520" s="486"/>
      <c r="W520" s="486"/>
      <c r="X520" s="486"/>
      <c r="Y520" s="486"/>
      <c r="Z520" s="490"/>
      <c r="AA520" s="490"/>
      <c r="AB520" s="487"/>
      <c r="AC520" s="488"/>
      <c r="AD520" s="486"/>
      <c r="AE520" s="486"/>
      <c r="AF520" s="488"/>
      <c r="AG520" s="488"/>
      <c r="AH520" s="459" t="s">
        <v>1172</v>
      </c>
      <c r="AI520" s="39" t="s">
        <v>1317</v>
      </c>
      <c r="AJ520" s="39" t="s">
        <v>1355</v>
      </c>
      <c r="AK520" s="39" t="s">
        <v>1379</v>
      </c>
      <c r="BT520" s="8"/>
      <c r="BU520" s="8"/>
      <c r="BV520" s="8"/>
      <c r="CV520" s="9"/>
      <c r="CW520" s="9"/>
      <c r="CX520" s="9"/>
      <c r="EJ520" s="9"/>
      <c r="EK520" s="9"/>
      <c r="EL520" s="9"/>
    </row>
    <row r="521" spans="1:175" ht="45" customHeight="1" x14ac:dyDescent="0.25">
      <c r="A521" s="456"/>
      <c r="B521" s="940"/>
      <c r="C521" s="940"/>
      <c r="D521" s="1451"/>
      <c r="E521" s="1054"/>
      <c r="F521" s="925"/>
      <c r="G521" s="925"/>
      <c r="H521" s="925"/>
      <c r="I521" s="928"/>
      <c r="J521" s="1077"/>
      <c r="K521" s="984"/>
      <c r="L521" s="1437"/>
      <c r="M521" s="957"/>
      <c r="N521" s="927" t="s">
        <v>1381</v>
      </c>
      <c r="O521" s="924" t="s">
        <v>1382</v>
      </c>
      <c r="P521" s="282" t="s">
        <v>1383</v>
      </c>
      <c r="Q521" s="39">
        <v>396</v>
      </c>
      <c r="R521" s="39">
        <v>400</v>
      </c>
      <c r="S521" s="39" t="s">
        <v>61</v>
      </c>
      <c r="T521" s="135">
        <v>0</v>
      </c>
      <c r="U521" s="827"/>
      <c r="V521" s="827"/>
      <c r="W521" s="827"/>
      <c r="X521" s="827"/>
      <c r="Y521" s="463"/>
      <c r="Z521" s="160"/>
      <c r="AA521" s="160"/>
      <c r="AB521" s="61"/>
      <c r="AC521" s="62"/>
      <c r="AD521" s="463"/>
      <c r="AE521" s="463"/>
      <c r="AF521" s="62"/>
      <c r="AG521" s="62"/>
      <c r="AH521" s="459" t="s">
        <v>1172</v>
      </c>
      <c r="AI521" s="39" t="s">
        <v>1317</v>
      </c>
      <c r="AJ521" s="39" t="s">
        <v>1355</v>
      </c>
      <c r="AK521" s="39" t="s">
        <v>1384</v>
      </c>
      <c r="BT521" s="8"/>
      <c r="BU521" s="8"/>
      <c r="BV521" s="8"/>
      <c r="CV521" s="9"/>
      <c r="CW521" s="9"/>
      <c r="CX521" s="9"/>
      <c r="EJ521" s="9"/>
      <c r="EK521" s="9"/>
      <c r="EL521" s="9"/>
    </row>
    <row r="522" spans="1:175" ht="45" customHeight="1" x14ac:dyDescent="0.25">
      <c r="A522" s="456"/>
      <c r="B522" s="940"/>
      <c r="C522" s="940"/>
      <c r="D522" s="1451"/>
      <c r="E522" s="1054"/>
      <c r="F522" s="925"/>
      <c r="G522" s="925"/>
      <c r="H522" s="925"/>
      <c r="I522" s="928"/>
      <c r="J522" s="1077"/>
      <c r="K522" s="984"/>
      <c r="L522" s="1437"/>
      <c r="M522" s="957"/>
      <c r="N522" s="928"/>
      <c r="O522" s="925"/>
      <c r="P522" s="282" t="s">
        <v>1385</v>
      </c>
      <c r="Q522" s="39">
        <v>100</v>
      </c>
      <c r="R522" s="39">
        <v>100</v>
      </c>
      <c r="S522" s="39" t="s">
        <v>61</v>
      </c>
      <c r="T522" s="135">
        <v>0</v>
      </c>
      <c r="U522" s="827"/>
      <c r="V522" s="827"/>
      <c r="W522" s="827"/>
      <c r="X522" s="827"/>
      <c r="Y522" s="463"/>
      <c r="Z522" s="160"/>
      <c r="AA522" s="160"/>
      <c r="AB522" s="61"/>
      <c r="AC522" s="62"/>
      <c r="AD522" s="463"/>
      <c r="AE522" s="463"/>
      <c r="AF522" s="62"/>
      <c r="AG522" s="62"/>
      <c r="AH522" s="459" t="s">
        <v>1172</v>
      </c>
      <c r="AI522" s="39" t="s">
        <v>1317</v>
      </c>
      <c r="AJ522" s="39" t="s">
        <v>1386</v>
      </c>
      <c r="AK522" s="39" t="s">
        <v>1379</v>
      </c>
      <c r="BT522" s="8"/>
      <c r="BU522" s="8"/>
      <c r="BV522" s="8"/>
      <c r="CV522" s="9"/>
      <c r="CW522" s="9"/>
      <c r="CX522" s="9"/>
      <c r="EJ522" s="9"/>
      <c r="EK522" s="9"/>
      <c r="EL522" s="9"/>
    </row>
    <row r="523" spans="1:175" ht="45" customHeight="1" x14ac:dyDescent="0.25">
      <c r="A523" s="456"/>
      <c r="B523" s="940"/>
      <c r="C523" s="940"/>
      <c r="D523" s="1451"/>
      <c r="E523" s="1054"/>
      <c r="F523" s="925"/>
      <c r="G523" s="925"/>
      <c r="H523" s="925"/>
      <c r="I523" s="928"/>
      <c r="J523" s="1077"/>
      <c r="K523" s="984"/>
      <c r="L523" s="1437"/>
      <c r="M523" s="957"/>
      <c r="N523" s="928"/>
      <c r="O523" s="925"/>
      <c r="P523" s="282" t="s">
        <v>1387</v>
      </c>
      <c r="Q523" s="118">
        <v>2140</v>
      </c>
      <c r="R523" s="118">
        <v>2500</v>
      </c>
      <c r="S523" s="118" t="s">
        <v>61</v>
      </c>
      <c r="T523" s="108">
        <v>0</v>
      </c>
      <c r="U523" s="827"/>
      <c r="V523" s="827"/>
      <c r="W523" s="827"/>
      <c r="X523" s="827"/>
      <c r="Y523" s="463"/>
      <c r="Z523" s="160"/>
      <c r="AA523" s="160"/>
      <c r="AB523" s="61"/>
      <c r="AC523" s="62"/>
      <c r="AD523" s="463"/>
      <c r="AE523" s="463"/>
      <c r="AF523" s="62"/>
      <c r="AG523" s="62"/>
      <c r="AH523" s="459" t="s">
        <v>1172</v>
      </c>
      <c r="AI523" s="39" t="s">
        <v>1317</v>
      </c>
      <c r="AJ523" s="39" t="s">
        <v>1386</v>
      </c>
      <c r="AK523" s="39" t="s">
        <v>1384</v>
      </c>
      <c r="BT523" s="8"/>
      <c r="BU523" s="8"/>
      <c r="BV523" s="8"/>
      <c r="CV523" s="9"/>
      <c r="CW523" s="9"/>
      <c r="CX523" s="9"/>
      <c r="EJ523" s="9"/>
      <c r="EK523" s="9"/>
      <c r="EL523" s="9"/>
    </row>
    <row r="524" spans="1:175" ht="45" customHeight="1" x14ac:dyDescent="0.25">
      <c r="A524" s="456"/>
      <c r="B524" s="940"/>
      <c r="C524" s="940"/>
      <c r="D524" s="1451"/>
      <c r="E524" s="1054"/>
      <c r="F524" s="925"/>
      <c r="G524" s="925"/>
      <c r="H524" s="925"/>
      <c r="I524" s="928"/>
      <c r="J524" s="1077"/>
      <c r="K524" s="984"/>
      <c r="L524" s="1437"/>
      <c r="M524" s="957"/>
      <c r="N524" s="928"/>
      <c r="O524" s="925"/>
      <c r="P524" s="282" t="s">
        <v>1388</v>
      </c>
      <c r="Q524" s="39">
        <v>0</v>
      </c>
      <c r="R524" s="39">
        <v>400</v>
      </c>
      <c r="S524" s="39" t="s">
        <v>61</v>
      </c>
      <c r="T524" s="135">
        <v>0</v>
      </c>
      <c r="U524" s="827"/>
      <c r="V524" s="827"/>
      <c r="W524" s="827"/>
      <c r="X524" s="827"/>
      <c r="Y524" s="463"/>
      <c r="Z524" s="160"/>
      <c r="AA524" s="160"/>
      <c r="AB524" s="61"/>
      <c r="AC524" s="62"/>
      <c r="AD524" s="463"/>
      <c r="AE524" s="463"/>
      <c r="AF524" s="62"/>
      <c r="AG524" s="62"/>
      <c r="AH524" s="459" t="s">
        <v>1172</v>
      </c>
      <c r="AI524" s="39" t="s">
        <v>1317</v>
      </c>
      <c r="AJ524" s="39" t="s">
        <v>1386</v>
      </c>
      <c r="AK524" s="39" t="s">
        <v>1379</v>
      </c>
      <c r="BT524" s="8"/>
      <c r="BU524" s="8"/>
      <c r="BV524" s="8"/>
      <c r="CV524" s="9"/>
      <c r="CW524" s="9"/>
      <c r="CX524" s="9"/>
      <c r="EJ524" s="9"/>
      <c r="EK524" s="9"/>
      <c r="EL524" s="9"/>
    </row>
    <row r="525" spans="1:175" ht="74.25" customHeight="1" x14ac:dyDescent="0.25">
      <c r="A525" s="456"/>
      <c r="B525" s="940"/>
      <c r="C525" s="940"/>
      <c r="D525" s="1451"/>
      <c r="E525" s="1054"/>
      <c r="F525" s="925"/>
      <c r="G525" s="925"/>
      <c r="H525" s="925"/>
      <c r="I525" s="928"/>
      <c r="J525" s="1077"/>
      <c r="K525" s="984"/>
      <c r="L525" s="1437"/>
      <c r="M525" s="957"/>
      <c r="N525" s="39" t="s">
        <v>1389</v>
      </c>
      <c r="O525" s="795" t="s">
        <v>1390</v>
      </c>
      <c r="P525" s="821" t="s">
        <v>1391</v>
      </c>
      <c r="Q525" s="798">
        <v>410</v>
      </c>
      <c r="R525" s="798">
        <v>200</v>
      </c>
      <c r="S525" s="798" t="s">
        <v>61</v>
      </c>
      <c r="T525" s="95">
        <v>0</v>
      </c>
      <c r="U525" s="806"/>
      <c r="V525" s="806"/>
      <c r="W525" s="806"/>
      <c r="X525" s="806"/>
      <c r="Y525" s="457"/>
      <c r="Z525" s="73"/>
      <c r="AA525" s="73"/>
      <c r="AB525" s="66"/>
      <c r="AC525" s="87"/>
      <c r="AD525" s="457"/>
      <c r="AE525" s="457"/>
      <c r="AF525" s="87"/>
      <c r="AG525" s="87"/>
      <c r="AH525" s="459" t="s">
        <v>1172</v>
      </c>
      <c r="AI525" s="39" t="s">
        <v>1317</v>
      </c>
      <c r="AJ525" s="39" t="s">
        <v>1347</v>
      </c>
      <c r="AK525" s="39" t="s">
        <v>1348</v>
      </c>
      <c r="BT525" s="8"/>
      <c r="BU525" s="8"/>
      <c r="BV525" s="8"/>
      <c r="CV525" s="9"/>
      <c r="CW525" s="9"/>
      <c r="CX525" s="9"/>
      <c r="EJ525" s="9"/>
      <c r="EK525" s="9"/>
      <c r="EL525" s="9"/>
    </row>
    <row r="526" spans="1:175" ht="101.25" customHeight="1" x14ac:dyDescent="0.25">
      <c r="A526" s="456"/>
      <c r="B526" s="940"/>
      <c r="C526" s="940"/>
      <c r="D526" s="1451"/>
      <c r="E526" s="1054"/>
      <c r="F526" s="926"/>
      <c r="G526" s="926"/>
      <c r="H526" s="926"/>
      <c r="I526" s="929"/>
      <c r="J526" s="980"/>
      <c r="K526" s="984"/>
      <c r="L526" s="1437"/>
      <c r="M526" s="957"/>
      <c r="N526" s="39" t="s">
        <v>1392</v>
      </c>
      <c r="O526" s="134" t="s">
        <v>1393</v>
      </c>
      <c r="P526" s="282" t="s">
        <v>1394</v>
      </c>
      <c r="Q526" s="118">
        <v>2700</v>
      </c>
      <c r="R526" s="118">
        <v>3000</v>
      </c>
      <c r="S526" s="118" t="s">
        <v>61</v>
      </c>
      <c r="T526" s="108">
        <v>1220</v>
      </c>
      <c r="U526" s="827" t="s">
        <v>1395</v>
      </c>
      <c r="V526" s="827" t="s">
        <v>1396</v>
      </c>
      <c r="W526" s="478" t="s">
        <v>1397</v>
      </c>
      <c r="X526" s="827" t="s">
        <v>1398</v>
      </c>
      <c r="Y526" s="463" t="s">
        <v>1399</v>
      </c>
      <c r="Z526" s="73">
        <v>42709</v>
      </c>
      <c r="AA526" s="73">
        <v>42890</v>
      </c>
      <c r="AB526" s="61" t="s">
        <v>1400</v>
      </c>
      <c r="AC526" s="62">
        <v>1395849266.04</v>
      </c>
      <c r="AD526" s="463" t="s">
        <v>1316</v>
      </c>
      <c r="AE526" s="491" t="s">
        <v>1401</v>
      </c>
      <c r="AF526" s="62" t="s">
        <v>1402</v>
      </c>
      <c r="AG526" s="62">
        <v>1395849266.04</v>
      </c>
      <c r="AH526" s="459" t="s">
        <v>1172</v>
      </c>
      <c r="AI526" s="39" t="s">
        <v>1317</v>
      </c>
      <c r="AJ526" s="39" t="s">
        <v>1386</v>
      </c>
      <c r="AK526" s="39" t="s">
        <v>1379</v>
      </c>
      <c r="BT526" s="8"/>
      <c r="BU526" s="8"/>
      <c r="BV526" s="8"/>
      <c r="CV526" s="9"/>
      <c r="CW526" s="9"/>
      <c r="CX526" s="9"/>
      <c r="EJ526" s="9"/>
      <c r="EK526" s="9"/>
      <c r="EL526" s="9"/>
    </row>
    <row r="527" spans="1:175" s="497" customFormat="1" ht="42.75" customHeight="1" x14ac:dyDescent="0.25">
      <c r="A527" s="456"/>
      <c r="B527" s="492"/>
      <c r="C527" s="492"/>
      <c r="D527" s="493"/>
      <c r="E527" s="494"/>
      <c r="F527" s="494"/>
      <c r="G527" s="493"/>
      <c r="H527" s="495"/>
      <c r="I527" s="495"/>
      <c r="J527" s="496"/>
      <c r="K527" s="172" t="s">
        <v>488</v>
      </c>
      <c r="L527" s="366"/>
      <c r="M527" s="1072"/>
      <c r="N527" s="1073"/>
      <c r="O527" s="1073"/>
      <c r="P527" s="1073"/>
      <c r="Q527" s="1073"/>
      <c r="R527" s="1073"/>
      <c r="S527" s="1073"/>
      <c r="T527" s="1073"/>
      <c r="U527" s="1073"/>
      <c r="V527" s="1073"/>
      <c r="W527" s="1073"/>
      <c r="X527" s="1073"/>
      <c r="Y527" s="1073"/>
      <c r="Z527" s="1073"/>
      <c r="AA527" s="1073"/>
      <c r="AB527" s="1073"/>
      <c r="AC527" s="1073"/>
      <c r="AD527" s="1073"/>
      <c r="AE527" s="1073"/>
      <c r="AF527" s="1073"/>
      <c r="AG527" s="1073"/>
      <c r="AH527" s="1073"/>
      <c r="AI527" s="1073"/>
      <c r="AJ527" s="1073"/>
      <c r="AK527" s="1073"/>
    </row>
    <row r="528" spans="1:175" s="19" customFormat="1" ht="16.5" customHeight="1" x14ac:dyDescent="0.25">
      <c r="A528" s="186"/>
      <c r="B528" s="11" t="s">
        <v>0</v>
      </c>
      <c r="C528" s="12"/>
      <c r="D528" s="13"/>
      <c r="E528" s="1452" t="s">
        <v>1</v>
      </c>
      <c r="F528" s="1453"/>
      <c r="G528" s="1453"/>
      <c r="H528" s="1453"/>
      <c r="I528" s="1453"/>
      <c r="J528" s="1453"/>
      <c r="K528" s="1453"/>
      <c r="L528" s="1453"/>
      <c r="M528" s="1453"/>
      <c r="N528" s="1453"/>
      <c r="O528" s="1453"/>
      <c r="P528" s="1453"/>
      <c r="Q528" s="1453"/>
      <c r="R528" s="1453"/>
      <c r="S528" s="1453"/>
      <c r="T528" s="1453"/>
      <c r="U528" s="1453"/>
      <c r="V528" s="1453"/>
      <c r="W528" s="1453"/>
      <c r="X528" s="1453"/>
      <c r="Y528" s="1453"/>
      <c r="Z528" s="1453"/>
      <c r="AA528" s="1453"/>
      <c r="AB528" s="1453"/>
      <c r="AC528" s="1453"/>
      <c r="AD528" s="1453"/>
      <c r="AE528" s="1453"/>
      <c r="AF528" s="1453"/>
      <c r="AG528" s="1453"/>
      <c r="AH528" s="1453"/>
      <c r="AI528" s="1453"/>
      <c r="AJ528" s="1453"/>
      <c r="AK528" s="1453"/>
    </row>
    <row r="529" spans="1:74" s="19" customFormat="1" ht="15" customHeight="1" x14ac:dyDescent="0.25">
      <c r="A529" s="186"/>
      <c r="B529" s="20" t="s">
        <v>2</v>
      </c>
      <c r="C529" s="20"/>
      <c r="D529" s="20"/>
      <c r="E529" s="1118" t="s">
        <v>1157</v>
      </c>
      <c r="F529" s="1119"/>
      <c r="G529" s="1119"/>
      <c r="H529" s="1119"/>
      <c r="I529" s="1119"/>
      <c r="J529" s="1119"/>
      <c r="K529" s="1119"/>
      <c r="L529" s="1119"/>
      <c r="M529" s="1119"/>
      <c r="N529" s="1119"/>
      <c r="O529" s="1119"/>
      <c r="P529" s="1119"/>
      <c r="Q529" s="1119"/>
      <c r="R529" s="1119"/>
      <c r="S529" s="1119"/>
      <c r="T529" s="1119"/>
      <c r="U529" s="1119"/>
      <c r="V529" s="1119"/>
      <c r="W529" s="1119"/>
      <c r="X529" s="1460"/>
      <c r="Y529" s="1460"/>
      <c r="Z529" s="1119"/>
      <c r="AA529" s="1119"/>
      <c r="AB529" s="1119"/>
      <c r="AC529" s="1119"/>
      <c r="AD529" s="1119"/>
      <c r="AE529" s="1119"/>
      <c r="AF529" s="1119"/>
      <c r="AG529" s="1119"/>
      <c r="AH529" s="1119"/>
      <c r="AI529" s="1119"/>
      <c r="AJ529" s="1119"/>
      <c r="AK529" s="1119"/>
    </row>
    <row r="530" spans="1:74" s="26" customFormat="1" ht="17.25" customHeight="1" x14ac:dyDescent="0.25">
      <c r="A530" s="186"/>
      <c r="B530" s="22" t="s">
        <v>4</v>
      </c>
      <c r="C530" s="22"/>
      <c r="D530" s="22"/>
      <c r="E530" s="1120" t="s">
        <v>5</v>
      </c>
      <c r="F530" s="1121"/>
      <c r="G530" s="1121"/>
      <c r="H530" s="1121"/>
      <c r="I530" s="1121"/>
      <c r="J530" s="1121"/>
      <c r="K530" s="1121"/>
      <c r="L530" s="1121"/>
      <c r="M530" s="1121"/>
      <c r="N530" s="1121"/>
      <c r="O530" s="1121"/>
      <c r="P530" s="1121"/>
      <c r="Q530" s="1121"/>
      <c r="R530" s="1121"/>
      <c r="S530" s="1121"/>
      <c r="T530" s="1121"/>
      <c r="U530" s="1121"/>
      <c r="V530" s="1121"/>
      <c r="W530" s="1121"/>
      <c r="X530" s="1461"/>
      <c r="Y530" s="1461"/>
      <c r="Z530" s="1121"/>
      <c r="AA530" s="1121"/>
      <c r="AB530" s="1121"/>
      <c r="AC530" s="1121"/>
      <c r="AD530" s="1121"/>
      <c r="AE530" s="1121"/>
      <c r="AF530" s="1121"/>
      <c r="AG530" s="1121"/>
      <c r="AH530" s="1121"/>
      <c r="AI530" s="1121"/>
      <c r="AJ530" s="1121"/>
      <c r="AK530" s="1121"/>
    </row>
    <row r="531" spans="1:74" s="33" customFormat="1" ht="76.900000000000006" customHeight="1" x14ac:dyDescent="0.25">
      <c r="A531" s="206"/>
      <c r="B531" s="28" t="s">
        <v>6</v>
      </c>
      <c r="C531" s="28" t="s">
        <v>7</v>
      </c>
      <c r="D531" s="28" t="s">
        <v>8</v>
      </c>
      <c r="E531" s="28" t="s">
        <v>9</v>
      </c>
      <c r="F531" s="28" t="s">
        <v>10</v>
      </c>
      <c r="G531" s="28" t="s">
        <v>11</v>
      </c>
      <c r="H531" s="28" t="s">
        <v>12</v>
      </c>
      <c r="I531" s="28" t="s">
        <v>13</v>
      </c>
      <c r="J531" s="28" t="s">
        <v>14</v>
      </c>
      <c r="K531" s="28" t="s">
        <v>15</v>
      </c>
      <c r="L531" s="28" t="s">
        <v>7</v>
      </c>
      <c r="M531" s="28" t="s">
        <v>16</v>
      </c>
      <c r="N531" s="28" t="s">
        <v>17</v>
      </c>
      <c r="O531" s="28" t="s">
        <v>18</v>
      </c>
      <c r="P531" s="28" t="s">
        <v>19</v>
      </c>
      <c r="Q531" s="28" t="s">
        <v>20</v>
      </c>
      <c r="R531" s="28" t="s">
        <v>21</v>
      </c>
      <c r="S531" s="28" t="s">
        <v>22</v>
      </c>
      <c r="T531" s="28" t="s">
        <v>1158</v>
      </c>
      <c r="U531" s="453" t="s">
        <v>24</v>
      </c>
      <c r="V531" s="453" t="s">
        <v>25</v>
      </c>
      <c r="W531" s="453" t="s">
        <v>26</v>
      </c>
      <c r="X531" s="453" t="s">
        <v>27</v>
      </c>
      <c r="Y531" s="453" t="s">
        <v>28</v>
      </c>
      <c r="Z531" s="454" t="s">
        <v>29</v>
      </c>
      <c r="AA531" s="454" t="s">
        <v>30</v>
      </c>
      <c r="AB531" s="31" t="s">
        <v>31</v>
      </c>
      <c r="AC531" s="455" t="s">
        <v>32</v>
      </c>
      <c r="AD531" s="453" t="s">
        <v>33</v>
      </c>
      <c r="AE531" s="453" t="s">
        <v>34</v>
      </c>
      <c r="AF531" s="455" t="s">
        <v>35</v>
      </c>
      <c r="AG531" s="395" t="s">
        <v>493</v>
      </c>
      <c r="AH531" s="28" t="s">
        <v>36</v>
      </c>
      <c r="AI531" s="28" t="s">
        <v>37</v>
      </c>
      <c r="AJ531" s="28" t="s">
        <v>38</v>
      </c>
      <c r="AK531" s="28" t="s">
        <v>39</v>
      </c>
    </row>
    <row r="532" spans="1:74" ht="47.25" customHeight="1" x14ac:dyDescent="0.25">
      <c r="A532" s="231"/>
      <c r="B532" s="1462" t="s">
        <v>1403</v>
      </c>
      <c r="C532" s="991">
        <v>0.02</v>
      </c>
      <c r="D532" s="986" t="s">
        <v>1404</v>
      </c>
      <c r="E532" s="927" t="s">
        <v>1405</v>
      </c>
      <c r="F532" s="979" t="s">
        <v>850</v>
      </c>
      <c r="G532" s="979" t="s">
        <v>1406</v>
      </c>
      <c r="H532" s="949" t="s">
        <v>1407</v>
      </c>
      <c r="I532" s="1124">
        <v>13386</v>
      </c>
      <c r="J532" s="1124">
        <v>9642</v>
      </c>
      <c r="K532" s="1457" t="s">
        <v>1408</v>
      </c>
      <c r="L532" s="991">
        <v>0.01</v>
      </c>
      <c r="M532" s="957" t="s">
        <v>1409</v>
      </c>
      <c r="N532" s="903" t="s">
        <v>1410</v>
      </c>
      <c r="O532" s="957" t="s">
        <v>1411</v>
      </c>
      <c r="P532" s="789" t="s">
        <v>1412</v>
      </c>
      <c r="Q532" s="1730">
        <v>200</v>
      </c>
      <c r="R532" s="1730">
        <v>120</v>
      </c>
      <c r="S532" s="797"/>
      <c r="T532" s="505"/>
      <c r="U532" s="500"/>
      <c r="V532" s="500"/>
      <c r="W532" s="500"/>
      <c r="X532" s="500"/>
      <c r="Y532" s="500"/>
      <c r="Z532" s="501"/>
      <c r="AA532" s="501"/>
      <c r="AB532" s="502"/>
      <c r="AC532" s="503"/>
      <c r="AD532" s="500"/>
      <c r="AE532" s="500"/>
      <c r="AF532" s="503"/>
      <c r="AG532" s="503"/>
      <c r="AH532" s="459" t="s">
        <v>1172</v>
      </c>
      <c r="AI532" s="39" t="s">
        <v>1413</v>
      </c>
      <c r="AJ532" s="49" t="s">
        <v>1414</v>
      </c>
      <c r="AK532" s="39" t="s">
        <v>1415</v>
      </c>
      <c r="BT532" s="8"/>
      <c r="BU532" s="8"/>
      <c r="BV532" s="8"/>
    </row>
    <row r="533" spans="1:74" ht="80.25" customHeight="1" x14ac:dyDescent="0.25">
      <c r="A533" s="231"/>
      <c r="B533" s="1463"/>
      <c r="C533" s="992"/>
      <c r="D533" s="987"/>
      <c r="E533" s="928"/>
      <c r="F533" s="1465"/>
      <c r="G533" s="1465"/>
      <c r="H533" s="1140"/>
      <c r="I533" s="1456"/>
      <c r="J533" s="1456"/>
      <c r="K533" s="1458"/>
      <c r="L533" s="992"/>
      <c r="M533" s="957"/>
      <c r="N533" s="903"/>
      <c r="O533" s="957"/>
      <c r="P533" s="795" t="s">
        <v>1416</v>
      </c>
      <c r="Q533" s="1730">
        <v>0</v>
      </c>
      <c r="R533" s="800">
        <v>100</v>
      </c>
      <c r="S533" s="801"/>
      <c r="T533" s="804">
        <v>0</v>
      </c>
      <c r="U533" s="827"/>
      <c r="V533" s="827"/>
      <c r="W533" s="827"/>
      <c r="X533" s="827"/>
      <c r="Y533" s="827"/>
      <c r="Z533" s="812"/>
      <c r="AA533" s="812"/>
      <c r="AB533" s="813"/>
      <c r="AC533" s="811"/>
      <c r="AD533" s="804" t="s">
        <v>1417</v>
      </c>
      <c r="AE533" s="827"/>
      <c r="AF533" s="811"/>
      <c r="AG533" s="811"/>
      <c r="AH533" s="459" t="s">
        <v>1172</v>
      </c>
      <c r="AI533" s="39" t="s">
        <v>1418</v>
      </c>
      <c r="AJ533" s="49" t="s">
        <v>1414</v>
      </c>
      <c r="AK533" s="39" t="s">
        <v>1419</v>
      </c>
      <c r="BT533" s="8"/>
      <c r="BU533" s="8"/>
      <c r="BV533" s="8"/>
    </row>
    <row r="534" spans="1:74" ht="55.5" customHeight="1" x14ac:dyDescent="0.25">
      <c r="A534" s="231"/>
      <c r="B534" s="1463"/>
      <c r="C534" s="992"/>
      <c r="D534" s="987"/>
      <c r="E534" s="928"/>
      <c r="F534" s="1465"/>
      <c r="G534" s="1465"/>
      <c r="H534" s="1140"/>
      <c r="I534" s="1456"/>
      <c r="J534" s="1456"/>
      <c r="K534" s="1458"/>
      <c r="L534" s="992"/>
      <c r="M534" s="957"/>
      <c r="N534" s="903" t="s">
        <v>1420</v>
      </c>
      <c r="O534" s="957" t="s">
        <v>1421</v>
      </c>
      <c r="P534" s="789" t="s">
        <v>1422</v>
      </c>
      <c r="Q534" s="1730">
        <v>1</v>
      </c>
      <c r="R534" s="1730">
        <v>1</v>
      </c>
      <c r="S534" s="797" t="s">
        <v>61</v>
      </c>
      <c r="T534" s="505">
        <v>0</v>
      </c>
      <c r="U534" s="500"/>
      <c r="V534" s="500"/>
      <c r="W534" s="500"/>
      <c r="X534" s="500"/>
      <c r="Y534" s="500"/>
      <c r="Z534" s="501"/>
      <c r="AA534" s="501"/>
      <c r="AB534" s="502"/>
      <c r="AC534" s="503"/>
      <c r="AD534" s="500"/>
      <c r="AE534" s="500"/>
      <c r="AF534" s="503"/>
      <c r="AG534" s="503"/>
      <c r="AH534" s="459" t="s">
        <v>1172</v>
      </c>
      <c r="AI534" s="39" t="s">
        <v>1423</v>
      </c>
      <c r="AJ534" s="49" t="s">
        <v>1266</v>
      </c>
      <c r="AK534" s="39" t="s">
        <v>1230</v>
      </c>
      <c r="BT534" s="8"/>
      <c r="BU534" s="8"/>
      <c r="BV534" s="8"/>
    </row>
    <row r="535" spans="1:74" ht="47.25" customHeight="1" x14ac:dyDescent="0.25">
      <c r="A535" s="231"/>
      <c r="B535" s="1463"/>
      <c r="C535" s="992"/>
      <c r="D535" s="987"/>
      <c r="E535" s="928"/>
      <c r="F535" s="1465"/>
      <c r="G535" s="1465"/>
      <c r="H535" s="1140"/>
      <c r="I535" s="1456"/>
      <c r="J535" s="1456"/>
      <c r="K535" s="1458"/>
      <c r="L535" s="992"/>
      <c r="M535" s="957"/>
      <c r="N535" s="903"/>
      <c r="O535" s="957"/>
      <c r="P535" s="789" t="s">
        <v>1424</v>
      </c>
      <c r="Q535" s="1730">
        <v>0</v>
      </c>
      <c r="R535" s="1730">
        <v>100</v>
      </c>
      <c r="S535" s="797" t="s">
        <v>50</v>
      </c>
      <c r="T535" s="505">
        <v>25</v>
      </c>
      <c r="U535" s="500" t="s">
        <v>1425</v>
      </c>
      <c r="V535" s="506" t="s">
        <v>1426</v>
      </c>
      <c r="W535" s="500" t="s">
        <v>1427</v>
      </c>
      <c r="X535" s="507" t="s">
        <v>1428</v>
      </c>
      <c r="Y535" s="508" t="s">
        <v>1424</v>
      </c>
      <c r="Z535" s="501"/>
      <c r="AA535" s="501">
        <v>42913</v>
      </c>
      <c r="AB535" s="502">
        <v>1.7010208221477E+16</v>
      </c>
      <c r="AC535" s="503">
        <v>72750000</v>
      </c>
      <c r="AD535" s="500" t="s">
        <v>1429</v>
      </c>
      <c r="AE535" s="500" t="s">
        <v>1430</v>
      </c>
      <c r="AF535" s="503"/>
      <c r="AG535" s="509">
        <v>72750000</v>
      </c>
      <c r="AH535" s="459" t="s">
        <v>1172</v>
      </c>
      <c r="AI535" s="39" t="s">
        <v>1423</v>
      </c>
      <c r="AJ535" s="49" t="s">
        <v>1266</v>
      </c>
      <c r="AK535" s="39" t="s">
        <v>1230</v>
      </c>
      <c r="BT535" s="8"/>
      <c r="BU535" s="8"/>
      <c r="BV535" s="8"/>
    </row>
    <row r="536" spans="1:74" ht="47.25" customHeight="1" x14ac:dyDescent="0.25">
      <c r="A536" s="231"/>
      <c r="B536" s="1463"/>
      <c r="C536" s="992"/>
      <c r="D536" s="987"/>
      <c r="E536" s="928"/>
      <c r="F536" s="1465"/>
      <c r="G536" s="1465"/>
      <c r="H536" s="1140"/>
      <c r="I536" s="1456"/>
      <c r="J536" s="1456"/>
      <c r="K536" s="1458"/>
      <c r="L536" s="992"/>
      <c r="M536" s="957"/>
      <c r="N536" s="903"/>
      <c r="O536" s="957"/>
      <c r="P536" s="789" t="s">
        <v>1431</v>
      </c>
      <c r="Q536" s="1730">
        <v>400</v>
      </c>
      <c r="R536" s="1730">
        <v>400</v>
      </c>
      <c r="S536" s="797" t="s">
        <v>61</v>
      </c>
      <c r="T536" s="505">
        <v>50</v>
      </c>
      <c r="U536" s="500" t="s">
        <v>1425</v>
      </c>
      <c r="V536" s="506" t="s">
        <v>1432</v>
      </c>
      <c r="W536" s="500" t="s">
        <v>1433</v>
      </c>
      <c r="X536" s="507" t="s">
        <v>1428</v>
      </c>
      <c r="Y536" s="510" t="s">
        <v>1431</v>
      </c>
      <c r="Z536" s="501"/>
      <c r="AA536" s="501">
        <v>42913</v>
      </c>
      <c r="AB536" s="502">
        <v>1.7010208221477E+16</v>
      </c>
      <c r="AC536" s="503">
        <v>53750000</v>
      </c>
      <c r="AD536" s="500" t="s">
        <v>1429</v>
      </c>
      <c r="AE536" s="500" t="s">
        <v>1430</v>
      </c>
      <c r="AF536" s="503"/>
      <c r="AG536" s="511">
        <v>53750000</v>
      </c>
      <c r="AH536" s="459" t="s">
        <v>1172</v>
      </c>
      <c r="AI536" s="39" t="s">
        <v>1434</v>
      </c>
      <c r="AJ536" s="49" t="s">
        <v>1266</v>
      </c>
      <c r="AK536" s="39" t="s">
        <v>1230</v>
      </c>
      <c r="BT536" s="8"/>
      <c r="BU536" s="8"/>
      <c r="BV536" s="8"/>
    </row>
    <row r="537" spans="1:74" ht="47.25" customHeight="1" x14ac:dyDescent="0.25">
      <c r="A537" s="231"/>
      <c r="B537" s="1463"/>
      <c r="C537" s="992"/>
      <c r="D537" s="987"/>
      <c r="E537" s="928"/>
      <c r="F537" s="1465"/>
      <c r="G537" s="1465"/>
      <c r="H537" s="1140"/>
      <c r="I537" s="1456"/>
      <c r="J537" s="1456"/>
      <c r="K537" s="1458"/>
      <c r="L537" s="992"/>
      <c r="M537" s="957"/>
      <c r="N537" s="903"/>
      <c r="O537" s="957"/>
      <c r="P537" s="821" t="s">
        <v>1435</v>
      </c>
      <c r="Q537" s="798">
        <v>14</v>
      </c>
      <c r="R537" s="798">
        <v>14</v>
      </c>
      <c r="S537" s="796" t="s">
        <v>61</v>
      </c>
      <c r="T537" s="787">
        <v>2</v>
      </c>
      <c r="U537" s="500" t="s">
        <v>1425</v>
      </c>
      <c r="V537" s="506" t="s">
        <v>1432</v>
      </c>
      <c r="W537" s="806" t="s">
        <v>1436</v>
      </c>
      <c r="X537" s="806"/>
      <c r="Y537" s="808" t="s">
        <v>1435</v>
      </c>
      <c r="Z537" s="825"/>
      <c r="AA537" s="501">
        <v>42913</v>
      </c>
      <c r="AB537" s="502">
        <v>1.7010208221477E+16</v>
      </c>
      <c r="AC537" s="814">
        <v>19750000</v>
      </c>
      <c r="AD537" s="500" t="s">
        <v>1429</v>
      </c>
      <c r="AE537" s="500" t="s">
        <v>1430</v>
      </c>
      <c r="AF537" s="814"/>
      <c r="AG537" s="508">
        <v>19750000</v>
      </c>
      <c r="AH537" s="459" t="s">
        <v>1172</v>
      </c>
      <c r="AI537" s="39" t="s">
        <v>1437</v>
      </c>
      <c r="AJ537" s="49" t="s">
        <v>1266</v>
      </c>
      <c r="AK537" s="39" t="s">
        <v>1230</v>
      </c>
      <c r="BT537" s="8"/>
      <c r="BU537" s="8"/>
      <c r="BV537" s="8"/>
    </row>
    <row r="538" spans="1:74" ht="47.25" customHeight="1" x14ac:dyDescent="0.25">
      <c r="A538" s="231"/>
      <c r="B538" s="1463"/>
      <c r="C538" s="992"/>
      <c r="D538" s="987"/>
      <c r="E538" s="928"/>
      <c r="F538" s="1465"/>
      <c r="G538" s="1465"/>
      <c r="H538" s="1140"/>
      <c r="I538" s="1456"/>
      <c r="J538" s="1456"/>
      <c r="K538" s="1458"/>
      <c r="L538" s="992"/>
      <c r="M538" s="957"/>
      <c r="N538" s="903"/>
      <c r="O538" s="957"/>
      <c r="P538" s="821" t="s">
        <v>1438</v>
      </c>
      <c r="Q538" s="800">
        <v>3</v>
      </c>
      <c r="R538" s="800">
        <v>3</v>
      </c>
      <c r="S538" s="801" t="s">
        <v>50</v>
      </c>
      <c r="T538" s="804">
        <v>0</v>
      </c>
      <c r="U538" s="827"/>
      <c r="V538" s="827"/>
      <c r="W538" s="827"/>
      <c r="X538" s="827"/>
      <c r="Y538" s="819"/>
      <c r="Z538" s="812"/>
      <c r="AA538" s="812"/>
      <c r="AB538" s="813"/>
      <c r="AC538" s="811"/>
      <c r="AD538" s="827"/>
      <c r="AE538" s="827"/>
      <c r="AF538" s="811"/>
      <c r="AG538" s="811"/>
      <c r="AH538" s="459" t="s">
        <v>1172</v>
      </c>
      <c r="AI538" s="39" t="s">
        <v>1439</v>
      </c>
      <c r="AJ538" s="49" t="s">
        <v>1266</v>
      </c>
      <c r="AK538" s="39" t="s">
        <v>1230</v>
      </c>
      <c r="BT538" s="8"/>
      <c r="BU538" s="8"/>
      <c r="BV538" s="8"/>
    </row>
    <row r="539" spans="1:74" ht="47.25" customHeight="1" x14ac:dyDescent="0.25">
      <c r="A539" s="231"/>
      <c r="B539" s="1463"/>
      <c r="C539" s="992"/>
      <c r="D539" s="987"/>
      <c r="E539" s="928"/>
      <c r="F539" s="1465"/>
      <c r="G539" s="1465"/>
      <c r="H539" s="1140"/>
      <c r="I539" s="1456"/>
      <c r="J539" s="1456"/>
      <c r="K539" s="1458"/>
      <c r="L539" s="992"/>
      <c r="M539" s="957"/>
      <c r="N539" s="903" t="s">
        <v>1440</v>
      </c>
      <c r="O539" s="957" t="s">
        <v>1441</v>
      </c>
      <c r="P539" s="821" t="s">
        <v>1442</v>
      </c>
      <c r="Q539" s="800">
        <v>200</v>
      </c>
      <c r="R539" s="800">
        <v>200</v>
      </c>
      <c r="S539" s="801" t="s">
        <v>61</v>
      </c>
      <c r="T539" s="804">
        <v>50</v>
      </c>
      <c r="U539" s="827" t="s">
        <v>1443</v>
      </c>
      <c r="V539" s="512" t="s">
        <v>1432</v>
      </c>
      <c r="W539" s="827" t="s">
        <v>1444</v>
      </c>
      <c r="X539" s="827" t="s">
        <v>1445</v>
      </c>
      <c r="Y539" s="819" t="s">
        <v>1442</v>
      </c>
      <c r="Z539" s="812">
        <v>42730</v>
      </c>
      <c r="AA539" s="812">
        <v>42550</v>
      </c>
      <c r="AB539" s="502" t="s">
        <v>1446</v>
      </c>
      <c r="AC539" s="811">
        <f>130850000+150000000-18000000</f>
        <v>262850000</v>
      </c>
      <c r="AD539" s="827" t="s">
        <v>1429</v>
      </c>
      <c r="AE539" s="827" t="s">
        <v>1430</v>
      </c>
      <c r="AF539" s="811" t="s">
        <v>1447</v>
      </c>
      <c r="AG539" s="820">
        <v>262850000</v>
      </c>
      <c r="AH539" s="459" t="s">
        <v>1172</v>
      </c>
      <c r="AI539" s="39" t="s">
        <v>1448</v>
      </c>
      <c r="AJ539" s="49" t="s">
        <v>1266</v>
      </c>
      <c r="AK539" s="39" t="s">
        <v>1449</v>
      </c>
      <c r="BT539" s="8"/>
      <c r="BU539" s="8"/>
      <c r="BV539" s="8"/>
    </row>
    <row r="540" spans="1:74" ht="47.25" customHeight="1" x14ac:dyDescent="0.25">
      <c r="A540" s="231"/>
      <c r="B540" s="1463"/>
      <c r="C540" s="992"/>
      <c r="D540" s="987"/>
      <c r="E540" s="928"/>
      <c r="F540" s="1465"/>
      <c r="G540" s="1465"/>
      <c r="H540" s="1140"/>
      <c r="I540" s="1456"/>
      <c r="J540" s="1456"/>
      <c r="K540" s="1458"/>
      <c r="L540" s="992"/>
      <c r="M540" s="957"/>
      <c r="N540" s="903"/>
      <c r="O540" s="957"/>
      <c r="P540" s="789" t="s">
        <v>1450</v>
      </c>
      <c r="Q540" s="1730">
        <v>0</v>
      </c>
      <c r="R540" s="1730">
        <v>1</v>
      </c>
      <c r="S540" s="797" t="s">
        <v>61</v>
      </c>
      <c r="T540" s="505">
        <v>0</v>
      </c>
      <c r="U540" s="500"/>
      <c r="V540" s="500"/>
      <c r="W540" s="500" t="s">
        <v>996</v>
      </c>
      <c r="X540" s="500"/>
      <c r="Y540" s="510"/>
      <c r="Z540" s="501"/>
      <c r="AA540" s="501"/>
      <c r="AB540" s="502"/>
      <c r="AC540" s="503"/>
      <c r="AD540" s="500"/>
      <c r="AE540" s="500" t="s">
        <v>1451</v>
      </c>
      <c r="AF540" s="811" t="s">
        <v>1447</v>
      </c>
      <c r="AG540" s="513"/>
      <c r="AH540" s="459" t="s">
        <v>1172</v>
      </c>
      <c r="AI540" s="39" t="s">
        <v>1452</v>
      </c>
      <c r="AJ540" s="49" t="s">
        <v>1266</v>
      </c>
      <c r="AK540" s="39" t="s">
        <v>1220</v>
      </c>
      <c r="BT540" s="8"/>
      <c r="BU540" s="8"/>
      <c r="BV540" s="8"/>
    </row>
    <row r="541" spans="1:74" ht="47.25" customHeight="1" x14ac:dyDescent="0.25">
      <c r="A541" s="231"/>
      <c r="B541" s="1463"/>
      <c r="C541" s="992"/>
      <c r="D541" s="987"/>
      <c r="E541" s="928"/>
      <c r="F541" s="1465"/>
      <c r="G541" s="1465"/>
      <c r="H541" s="1140"/>
      <c r="I541" s="1456"/>
      <c r="J541" s="1456"/>
      <c r="K541" s="1458"/>
      <c r="L541" s="992"/>
      <c r="M541" s="957"/>
      <c r="N541" s="903"/>
      <c r="O541" s="957"/>
      <c r="P541" s="789" t="s">
        <v>1453</v>
      </c>
      <c r="Q541" s="1730">
        <v>0</v>
      </c>
      <c r="R541" s="1730">
        <v>3</v>
      </c>
      <c r="S541" s="797" t="s">
        <v>61</v>
      </c>
      <c r="T541" s="505">
        <v>1</v>
      </c>
      <c r="U541" s="500" t="s">
        <v>1425</v>
      </c>
      <c r="V541" s="506" t="s">
        <v>1432</v>
      </c>
      <c r="W541" s="500" t="s">
        <v>505</v>
      </c>
      <c r="X541" s="500"/>
      <c r="Y541" s="510">
        <f>12000000+4000000+6750000</f>
        <v>22750000</v>
      </c>
      <c r="Z541" s="501"/>
      <c r="AA541" s="501">
        <v>42913</v>
      </c>
      <c r="AB541" s="502">
        <v>17010208221477</v>
      </c>
      <c r="AC541" s="503">
        <v>22750000</v>
      </c>
      <c r="AD541" s="500"/>
      <c r="AE541" s="500" t="s">
        <v>1430</v>
      </c>
      <c r="AF541" s="503"/>
      <c r="AG541" s="503">
        <v>22750000</v>
      </c>
      <c r="AH541" s="459" t="s">
        <v>1172</v>
      </c>
      <c r="AI541" s="39" t="s">
        <v>1454</v>
      </c>
      <c r="AJ541" s="49" t="s">
        <v>1266</v>
      </c>
      <c r="AK541" s="39" t="s">
        <v>1455</v>
      </c>
      <c r="BT541" s="8"/>
      <c r="BU541" s="8"/>
      <c r="BV541" s="8"/>
    </row>
    <row r="542" spans="1:74" ht="47.25" customHeight="1" x14ac:dyDescent="0.25">
      <c r="A542" s="231"/>
      <c r="B542" s="1463"/>
      <c r="C542" s="992"/>
      <c r="D542" s="987"/>
      <c r="E542" s="928"/>
      <c r="F542" s="1465"/>
      <c r="G542" s="1465"/>
      <c r="H542" s="1140"/>
      <c r="I542" s="1456"/>
      <c r="J542" s="1456"/>
      <c r="K542" s="1458"/>
      <c r="L542" s="992"/>
      <c r="M542" s="957"/>
      <c r="N542" s="903"/>
      <c r="O542" s="957"/>
      <c r="P542" s="789" t="s">
        <v>1456</v>
      </c>
      <c r="Q542" s="1730">
        <v>50</v>
      </c>
      <c r="R542" s="1730">
        <v>50</v>
      </c>
      <c r="S542" s="797" t="s">
        <v>61</v>
      </c>
      <c r="T542" s="505">
        <v>0</v>
      </c>
      <c r="U542" s="500"/>
      <c r="V542" s="506"/>
      <c r="W542" s="500"/>
      <c r="X542" s="500"/>
      <c r="Y542" s="510" t="s">
        <v>1456</v>
      </c>
      <c r="Z542" s="501"/>
      <c r="AA542" s="501"/>
      <c r="AB542" s="502" t="s">
        <v>1446</v>
      </c>
      <c r="AC542" s="503">
        <v>18000000</v>
      </c>
      <c r="AD542" s="500"/>
      <c r="AE542" s="500"/>
      <c r="AF542" s="503"/>
      <c r="AG542" s="513">
        <v>18000000</v>
      </c>
      <c r="AH542" s="459" t="s">
        <v>1172</v>
      </c>
      <c r="AI542" s="39" t="s">
        <v>1457</v>
      </c>
      <c r="AJ542" s="49" t="s">
        <v>1266</v>
      </c>
      <c r="AK542" s="39" t="s">
        <v>1458</v>
      </c>
      <c r="BT542" s="8"/>
      <c r="BU542" s="8"/>
      <c r="BV542" s="8"/>
    </row>
    <row r="543" spans="1:74" ht="47.25" customHeight="1" x14ac:dyDescent="0.25">
      <c r="A543" s="231"/>
      <c r="B543" s="1463"/>
      <c r="C543" s="992"/>
      <c r="D543" s="987"/>
      <c r="E543" s="928"/>
      <c r="F543" s="1465"/>
      <c r="G543" s="1465"/>
      <c r="H543" s="1140"/>
      <c r="I543" s="1456"/>
      <c r="J543" s="1456"/>
      <c r="K543" s="1458"/>
      <c r="L543" s="992"/>
      <c r="M543" s="957"/>
      <c r="N543" s="1039" t="s">
        <v>1459</v>
      </c>
      <c r="O543" s="959" t="s">
        <v>1460</v>
      </c>
      <c r="P543" s="322" t="s">
        <v>1461</v>
      </c>
      <c r="Q543" s="504">
        <v>1</v>
      </c>
      <c r="R543" s="504">
        <v>1</v>
      </c>
      <c r="S543" s="514" t="s">
        <v>61</v>
      </c>
      <c r="T543" s="505">
        <v>1</v>
      </c>
      <c r="U543" s="500"/>
      <c r="V543" s="500"/>
      <c r="W543" s="500"/>
      <c r="X543" s="500"/>
      <c r="Y543" s="500"/>
      <c r="Z543" s="501"/>
      <c r="AA543" s="501"/>
      <c r="AB543" s="502"/>
      <c r="AC543" s="503"/>
      <c r="AD543" s="500"/>
      <c r="AE543" s="500"/>
      <c r="AF543" s="503"/>
      <c r="AG543" s="515"/>
      <c r="AH543" s="459" t="s">
        <v>1172</v>
      </c>
      <c r="AI543" s="39" t="s">
        <v>1462</v>
      </c>
      <c r="AJ543" s="49" t="s">
        <v>1361</v>
      </c>
      <c r="AK543" s="39" t="s">
        <v>1463</v>
      </c>
      <c r="BT543" s="8"/>
      <c r="BU543" s="8"/>
      <c r="BV543" s="8"/>
    </row>
    <row r="544" spans="1:74" ht="47.25" customHeight="1" x14ac:dyDescent="0.25">
      <c r="A544" s="231"/>
      <c r="B544" s="1463"/>
      <c r="C544" s="992"/>
      <c r="D544" s="987"/>
      <c r="E544" s="928"/>
      <c r="F544" s="1465"/>
      <c r="G544" s="1465"/>
      <c r="H544" s="1140"/>
      <c r="I544" s="1456"/>
      <c r="J544" s="1456"/>
      <c r="K544" s="1458"/>
      <c r="L544" s="992"/>
      <c r="M544" s="957"/>
      <c r="N544" s="1039"/>
      <c r="O544" s="959"/>
      <c r="P544" s="322" t="s">
        <v>1464</v>
      </c>
      <c r="Q544" s="504">
        <v>200</v>
      </c>
      <c r="R544" s="504">
        <v>100</v>
      </c>
      <c r="S544" s="514" t="s">
        <v>61</v>
      </c>
      <c r="T544" s="505">
        <v>0</v>
      </c>
      <c r="U544" s="500"/>
      <c r="V544" s="500"/>
      <c r="W544" s="500"/>
      <c r="X544" s="500"/>
      <c r="Y544" s="500"/>
      <c r="Z544" s="501"/>
      <c r="AA544" s="501"/>
      <c r="AB544" s="502"/>
      <c r="AC544" s="503"/>
      <c r="AD544" s="500"/>
      <c r="AE544" s="500"/>
      <c r="AF544" s="503"/>
      <c r="AG544" s="513"/>
      <c r="AH544" s="459" t="s">
        <v>1172</v>
      </c>
      <c r="AI544" s="39" t="s">
        <v>1465</v>
      </c>
      <c r="AJ544" s="49" t="s">
        <v>1361</v>
      </c>
      <c r="AK544" s="39" t="s">
        <v>1463</v>
      </c>
      <c r="BT544" s="8"/>
      <c r="BU544" s="8"/>
      <c r="BV544" s="8"/>
    </row>
    <row r="545" spans="1:74" ht="47.25" customHeight="1" x14ac:dyDescent="0.25">
      <c r="A545" s="231"/>
      <c r="B545" s="1463"/>
      <c r="C545" s="992"/>
      <c r="D545" s="987"/>
      <c r="E545" s="928"/>
      <c r="F545" s="1465"/>
      <c r="G545" s="1465"/>
      <c r="H545" s="1140"/>
      <c r="I545" s="1456"/>
      <c r="J545" s="1456"/>
      <c r="K545" s="1458"/>
      <c r="L545" s="992"/>
      <c r="M545" s="957"/>
      <c r="N545" s="1039"/>
      <c r="O545" s="959"/>
      <c r="P545" s="322" t="s">
        <v>1466</v>
      </c>
      <c r="Q545" s="504">
        <v>1</v>
      </c>
      <c r="R545" s="504">
        <v>1</v>
      </c>
      <c r="S545" s="514" t="s">
        <v>61</v>
      </c>
      <c r="T545" s="505">
        <v>1</v>
      </c>
      <c r="U545" s="500"/>
      <c r="V545" s="500"/>
      <c r="W545" s="500"/>
      <c r="X545" s="500"/>
      <c r="Y545" s="500"/>
      <c r="Z545" s="501"/>
      <c r="AA545" s="501"/>
      <c r="AB545" s="502"/>
      <c r="AC545" s="503"/>
      <c r="AD545" s="500"/>
      <c r="AE545" s="500"/>
      <c r="AF545" s="513">
        <f>18500000+12000000+38000000</f>
        <v>68500000</v>
      </c>
      <c r="AG545" s="503"/>
      <c r="AH545" s="459" t="s">
        <v>1172</v>
      </c>
      <c r="AI545" s="39" t="s">
        <v>1467</v>
      </c>
      <c r="AJ545" s="49" t="s">
        <v>1361</v>
      </c>
      <c r="AK545" s="39" t="s">
        <v>1463</v>
      </c>
      <c r="BT545" s="8"/>
      <c r="BU545" s="8"/>
      <c r="BV545" s="8"/>
    </row>
    <row r="546" spans="1:74" ht="47.25" customHeight="1" x14ac:dyDescent="0.25">
      <c r="A546" s="231"/>
      <c r="B546" s="1463"/>
      <c r="C546" s="992"/>
      <c r="D546" s="987"/>
      <c r="E546" s="928"/>
      <c r="F546" s="1465"/>
      <c r="G546" s="1465"/>
      <c r="H546" s="1140"/>
      <c r="I546" s="1456"/>
      <c r="J546" s="1456"/>
      <c r="K546" s="1458"/>
      <c r="L546" s="992"/>
      <c r="M546" s="957"/>
      <c r="N546" s="1039"/>
      <c r="O546" s="959"/>
      <c r="P546" s="322" t="s">
        <v>1468</v>
      </c>
      <c r="Q546" s="504">
        <v>24</v>
      </c>
      <c r="R546" s="504">
        <v>30</v>
      </c>
      <c r="S546" s="504" t="s">
        <v>61</v>
      </c>
      <c r="T546" s="112">
        <v>9</v>
      </c>
      <c r="U546" s="516"/>
      <c r="V546" s="516"/>
      <c r="W546" s="516"/>
      <c r="X546" s="516"/>
      <c r="Y546" s="516"/>
      <c r="Z546" s="517"/>
      <c r="AA546" s="517"/>
      <c r="AB546" s="76"/>
      <c r="AC546" s="518"/>
      <c r="AD546" s="516"/>
      <c r="AE546" s="516"/>
      <c r="AF546" s="518"/>
      <c r="AG546" s="518"/>
      <c r="AH546" s="459" t="s">
        <v>1172</v>
      </c>
      <c r="AI546" s="39" t="s">
        <v>1469</v>
      </c>
      <c r="AJ546" s="39" t="s">
        <v>1361</v>
      </c>
      <c r="AK546" s="39" t="s">
        <v>1463</v>
      </c>
      <c r="BT546" s="8"/>
      <c r="BU546" s="8"/>
      <c r="BV546" s="8"/>
    </row>
    <row r="547" spans="1:74" ht="47.25" customHeight="1" x14ac:dyDescent="0.25">
      <c r="A547" s="231"/>
      <c r="B547" s="1463"/>
      <c r="C547" s="992"/>
      <c r="D547" s="987"/>
      <c r="E547" s="928"/>
      <c r="F547" s="1465"/>
      <c r="G547" s="1465"/>
      <c r="H547" s="1140"/>
      <c r="I547" s="1456"/>
      <c r="J547" s="1456"/>
      <c r="K547" s="1458"/>
      <c r="L547" s="992"/>
      <c r="M547" s="957"/>
      <c r="N547" s="903" t="s">
        <v>1470</v>
      </c>
      <c r="O547" s="957" t="s">
        <v>1471</v>
      </c>
      <c r="P547" s="394" t="s">
        <v>1472</v>
      </c>
      <c r="Q547" s="519">
        <v>4200</v>
      </c>
      <c r="R547" s="520">
        <v>5000</v>
      </c>
      <c r="S547" s="520" t="s">
        <v>50</v>
      </c>
      <c r="T547" s="858">
        <v>500</v>
      </c>
      <c r="U547" s="516" t="s">
        <v>947</v>
      </c>
      <c r="V547" s="516" t="s">
        <v>947</v>
      </c>
      <c r="W547" s="516" t="s">
        <v>947</v>
      </c>
      <c r="X547" s="516" t="s">
        <v>1473</v>
      </c>
      <c r="Y547" s="516" t="s">
        <v>1472</v>
      </c>
      <c r="Z547" s="517"/>
      <c r="AA547" s="517">
        <v>42511</v>
      </c>
      <c r="AB547" s="516" t="s">
        <v>947</v>
      </c>
      <c r="AC547" s="516" t="s">
        <v>947</v>
      </c>
      <c r="AD547" s="516" t="s">
        <v>1474</v>
      </c>
      <c r="AE547" s="516"/>
      <c r="AF547" s="518"/>
      <c r="AG547" s="516" t="s">
        <v>947</v>
      </c>
      <c r="AH547" s="459" t="s">
        <v>1172</v>
      </c>
      <c r="AI547" s="39" t="s">
        <v>1475</v>
      </c>
      <c r="AJ547" s="39" t="s">
        <v>1266</v>
      </c>
      <c r="AK547" s="39" t="s">
        <v>1230</v>
      </c>
      <c r="BT547" s="8"/>
      <c r="BU547" s="8"/>
      <c r="BV547" s="8"/>
    </row>
    <row r="548" spans="1:74" ht="47.25" customHeight="1" x14ac:dyDescent="0.25">
      <c r="A548" s="231"/>
      <c r="B548" s="1463"/>
      <c r="C548" s="992"/>
      <c r="D548" s="987"/>
      <c r="E548" s="928"/>
      <c r="F548" s="1465"/>
      <c r="G548" s="1465"/>
      <c r="H548" s="1140"/>
      <c r="I548" s="1456"/>
      <c r="J548" s="1456"/>
      <c r="K548" s="1458"/>
      <c r="L548" s="992"/>
      <c r="M548" s="957"/>
      <c r="N548" s="903"/>
      <c r="O548" s="957"/>
      <c r="P548" s="394" t="s">
        <v>1476</v>
      </c>
      <c r="Q548" s="521">
        <v>0</v>
      </c>
      <c r="R548" s="504">
        <v>1</v>
      </c>
      <c r="S548" s="504" t="s">
        <v>50</v>
      </c>
      <c r="T548" s="112">
        <v>1</v>
      </c>
      <c r="U548" s="516" t="s">
        <v>947</v>
      </c>
      <c r="V548" s="516" t="s">
        <v>947</v>
      </c>
      <c r="W548" s="516" t="s">
        <v>947</v>
      </c>
      <c r="X548" s="516" t="s">
        <v>1473</v>
      </c>
      <c r="Y548" s="516" t="s">
        <v>1476</v>
      </c>
      <c r="Z548" s="517"/>
      <c r="AA548" s="517">
        <v>42511</v>
      </c>
      <c r="AB548" s="516" t="s">
        <v>947</v>
      </c>
      <c r="AC548" s="516" t="s">
        <v>947</v>
      </c>
      <c r="AD548" s="516" t="s">
        <v>1474</v>
      </c>
      <c r="AE548" s="516"/>
      <c r="AF548" s="518"/>
      <c r="AG548" s="516" t="s">
        <v>947</v>
      </c>
      <c r="AH548" s="459" t="s">
        <v>1172</v>
      </c>
      <c r="AI548" s="39" t="s">
        <v>1475</v>
      </c>
      <c r="AJ548" s="39" t="s">
        <v>1266</v>
      </c>
      <c r="AK548" s="39" t="s">
        <v>1230</v>
      </c>
      <c r="BT548" s="8"/>
      <c r="BU548" s="8"/>
      <c r="BV548" s="8"/>
    </row>
    <row r="549" spans="1:74" ht="47.25" customHeight="1" x14ac:dyDescent="0.25">
      <c r="A549" s="231"/>
      <c r="B549" s="1463"/>
      <c r="C549" s="992"/>
      <c r="D549" s="987"/>
      <c r="E549" s="928"/>
      <c r="F549" s="1465"/>
      <c r="G549" s="1465"/>
      <c r="H549" s="1140"/>
      <c r="I549" s="1456"/>
      <c r="J549" s="1456"/>
      <c r="K549" s="1458"/>
      <c r="L549" s="992"/>
      <c r="M549" s="957"/>
      <c r="N549" s="903"/>
      <c r="O549" s="957"/>
      <c r="P549" s="394" t="s">
        <v>1477</v>
      </c>
      <c r="Q549" s="521">
        <v>0</v>
      </c>
      <c r="R549" s="504">
        <v>100</v>
      </c>
      <c r="S549" s="504" t="s">
        <v>50</v>
      </c>
      <c r="T549" s="112">
        <v>0</v>
      </c>
      <c r="U549" s="516"/>
      <c r="V549" s="516"/>
      <c r="W549" s="516"/>
      <c r="X549" s="516"/>
      <c r="Y549" s="516"/>
      <c r="Z549" s="517"/>
      <c r="AA549" s="517"/>
      <c r="AB549" s="76"/>
      <c r="AC549" s="518"/>
      <c r="AD549" s="516"/>
      <c r="AE549" s="516"/>
      <c r="AF549" s="518"/>
      <c r="AG549" s="518"/>
      <c r="AH549" s="459" t="s">
        <v>1172</v>
      </c>
      <c r="AI549" s="39" t="s">
        <v>1475</v>
      </c>
      <c r="AJ549" s="39" t="s">
        <v>1266</v>
      </c>
      <c r="AK549" s="39" t="s">
        <v>1478</v>
      </c>
      <c r="BT549" s="8"/>
      <c r="BU549" s="8"/>
      <c r="BV549" s="8"/>
    </row>
    <row r="550" spans="1:74" ht="47.25" customHeight="1" x14ac:dyDescent="0.25">
      <c r="A550" s="231"/>
      <c r="B550" s="1463"/>
      <c r="C550" s="992"/>
      <c r="D550" s="987"/>
      <c r="E550" s="928"/>
      <c r="F550" s="1465"/>
      <c r="G550" s="1465"/>
      <c r="H550" s="1140"/>
      <c r="I550" s="1456"/>
      <c r="J550" s="1456"/>
      <c r="K550" s="1458"/>
      <c r="L550" s="992"/>
      <c r="M550" s="957"/>
      <c r="N550" s="903"/>
      <c r="O550" s="957"/>
      <c r="P550" s="394" t="s">
        <v>1479</v>
      </c>
      <c r="Q550" s="521">
        <v>0</v>
      </c>
      <c r="R550" s="504">
        <v>4</v>
      </c>
      <c r="S550" s="504" t="s">
        <v>50</v>
      </c>
      <c r="T550" s="112">
        <v>0</v>
      </c>
      <c r="U550" s="516"/>
      <c r="V550" s="516"/>
      <c r="W550" s="516"/>
      <c r="X550" s="516"/>
      <c r="Y550" s="516"/>
      <c r="Z550" s="517"/>
      <c r="AA550" s="517"/>
      <c r="AB550" s="76"/>
      <c r="AC550" s="518"/>
      <c r="AD550" s="516"/>
      <c r="AE550" s="516"/>
      <c r="AF550" s="518"/>
      <c r="AG550" s="518"/>
      <c r="AH550" s="459" t="s">
        <v>1172</v>
      </c>
      <c r="AI550" s="39" t="s">
        <v>1475</v>
      </c>
      <c r="AJ550" s="39" t="s">
        <v>1266</v>
      </c>
      <c r="AK550" s="39" t="s">
        <v>1480</v>
      </c>
      <c r="BT550" s="8"/>
      <c r="BU550" s="8"/>
      <c r="BV550" s="8"/>
    </row>
    <row r="551" spans="1:74" ht="47.25" customHeight="1" x14ac:dyDescent="0.25">
      <c r="A551" s="231"/>
      <c r="B551" s="1463"/>
      <c r="C551" s="992"/>
      <c r="D551" s="987"/>
      <c r="E551" s="928"/>
      <c r="F551" s="1465"/>
      <c r="G551" s="1465"/>
      <c r="H551" s="1140"/>
      <c r="I551" s="1456"/>
      <c r="J551" s="1456"/>
      <c r="K551" s="1458"/>
      <c r="L551" s="992"/>
      <c r="M551" s="957"/>
      <c r="N551" s="903"/>
      <c r="O551" s="957"/>
      <c r="P551" s="322" t="s">
        <v>1481</v>
      </c>
      <c r="Q551" s="504">
        <v>0</v>
      </c>
      <c r="R551" s="504">
        <v>2</v>
      </c>
      <c r="S551" s="504" t="s">
        <v>61</v>
      </c>
      <c r="T551" s="112">
        <v>1</v>
      </c>
      <c r="U551" s="516" t="s">
        <v>947</v>
      </c>
      <c r="V551" s="516" t="s">
        <v>947</v>
      </c>
      <c r="W551" s="516" t="s">
        <v>947</v>
      </c>
      <c r="X551" s="516" t="s">
        <v>1473</v>
      </c>
      <c r="Y551" s="516" t="s">
        <v>1481</v>
      </c>
      <c r="Z551" s="517"/>
      <c r="AA551" s="517">
        <v>42511</v>
      </c>
      <c r="AB551" s="516" t="s">
        <v>947</v>
      </c>
      <c r="AC551" s="516" t="s">
        <v>947</v>
      </c>
      <c r="AD551" s="516" t="s">
        <v>1474</v>
      </c>
      <c r="AE551" s="516"/>
      <c r="AF551" s="518"/>
      <c r="AG551" s="516" t="s">
        <v>947</v>
      </c>
      <c r="AH551" s="459" t="s">
        <v>1172</v>
      </c>
      <c r="AI551" s="39" t="s">
        <v>1482</v>
      </c>
      <c r="AJ551" s="39" t="s">
        <v>1266</v>
      </c>
      <c r="AK551" s="39" t="s">
        <v>1483</v>
      </c>
      <c r="BT551" s="8"/>
      <c r="BU551" s="8"/>
      <c r="BV551" s="8"/>
    </row>
    <row r="552" spans="1:74" ht="47.25" customHeight="1" x14ac:dyDescent="0.25">
      <c r="A552" s="231"/>
      <c r="B552" s="1463"/>
      <c r="C552" s="992"/>
      <c r="D552" s="987"/>
      <c r="E552" s="928"/>
      <c r="F552" s="1465"/>
      <c r="G552" s="1466"/>
      <c r="H552" s="1140"/>
      <c r="I552" s="1456"/>
      <c r="J552" s="1456"/>
      <c r="K552" s="1459"/>
      <c r="L552" s="993"/>
      <c r="M552" s="957"/>
      <c r="N552" s="903"/>
      <c r="O552" s="957"/>
      <c r="P552" s="322" t="s">
        <v>1484</v>
      </c>
      <c r="Q552" s="519">
        <v>1000</v>
      </c>
      <c r="R552" s="520">
        <v>1000</v>
      </c>
      <c r="S552" s="520" t="s">
        <v>50</v>
      </c>
      <c r="T552" s="858">
        <v>500</v>
      </c>
      <c r="U552" s="516" t="s">
        <v>947</v>
      </c>
      <c r="V552" s="516" t="s">
        <v>947</v>
      </c>
      <c r="W552" s="516" t="s">
        <v>947</v>
      </c>
      <c r="X552" s="516" t="s">
        <v>1473</v>
      </c>
      <c r="Y552" s="516" t="s">
        <v>1484</v>
      </c>
      <c r="Z552" s="517"/>
      <c r="AA552" s="517">
        <v>42511</v>
      </c>
      <c r="AB552" s="516" t="s">
        <v>947</v>
      </c>
      <c r="AC552" s="516" t="s">
        <v>947</v>
      </c>
      <c r="AD552" s="516" t="s">
        <v>1474</v>
      </c>
      <c r="AE552" s="516"/>
      <c r="AF552" s="518"/>
      <c r="AG552" s="516" t="s">
        <v>947</v>
      </c>
      <c r="AH552" s="459" t="s">
        <v>1172</v>
      </c>
      <c r="AI552" s="49" t="s">
        <v>1485</v>
      </c>
      <c r="AJ552" s="39" t="s">
        <v>1266</v>
      </c>
      <c r="AK552" s="39" t="s">
        <v>1486</v>
      </c>
      <c r="BT552" s="8"/>
      <c r="BU552" s="8"/>
      <c r="BV552" s="8"/>
    </row>
    <row r="553" spans="1:74" ht="12.6" customHeight="1" x14ac:dyDescent="0.25">
      <c r="A553" s="231"/>
      <c r="B553" s="1464"/>
      <c r="C553" s="993"/>
      <c r="D553" s="987"/>
      <c r="E553" s="928"/>
      <c r="F553" s="522"/>
      <c r="G553" s="1454"/>
      <c r="H553" s="1455"/>
      <c r="I553" s="1455"/>
      <c r="J553" s="1455"/>
      <c r="K553" s="1455"/>
      <c r="L553" s="1455"/>
      <c r="M553" s="1455"/>
      <c r="N553" s="1455"/>
      <c r="O553" s="1455"/>
      <c r="P553" s="1455"/>
      <c r="Q553" s="1455"/>
      <c r="R553" s="1455"/>
      <c r="S553" s="1455"/>
      <c r="T553" s="1455"/>
      <c r="U553" s="1455"/>
      <c r="V553" s="1455"/>
      <c r="W553" s="1455"/>
      <c r="X553" s="1453"/>
      <c r="Y553" s="1453"/>
      <c r="Z553" s="1455"/>
      <c r="AA553" s="1455"/>
      <c r="AB553" s="1455"/>
      <c r="AC553" s="1455"/>
      <c r="AD553" s="1455"/>
      <c r="AE553" s="1455"/>
      <c r="AF553" s="1455"/>
      <c r="AG553" s="1455"/>
      <c r="AH553" s="1455"/>
      <c r="AI553" s="1455"/>
      <c r="AJ553" s="1455"/>
      <c r="AK553" s="1455"/>
      <c r="BT553" s="8"/>
      <c r="BU553" s="8"/>
      <c r="BV553" s="8"/>
    </row>
    <row r="554" spans="1:74" ht="39.75" customHeight="1" x14ac:dyDescent="0.25">
      <c r="A554" s="231"/>
      <c r="B554" s="1463" t="s">
        <v>1403</v>
      </c>
      <c r="C554" s="991">
        <v>0.02</v>
      </c>
      <c r="D554" s="988" t="s">
        <v>1487</v>
      </c>
      <c r="E554" s="927" t="s">
        <v>1405</v>
      </c>
      <c r="F554" s="927" t="s">
        <v>888</v>
      </c>
      <c r="G554" s="927" t="s">
        <v>1488</v>
      </c>
      <c r="H554" s="906" t="s">
        <v>1489</v>
      </c>
      <c r="I554" s="927">
        <v>25</v>
      </c>
      <c r="J554" s="927">
        <v>35</v>
      </c>
      <c r="K554" s="1457" t="s">
        <v>1490</v>
      </c>
      <c r="L554" s="991">
        <v>0.01</v>
      </c>
      <c r="M554" s="974" t="s">
        <v>1491</v>
      </c>
      <c r="N554" s="1054" t="s">
        <v>1492</v>
      </c>
      <c r="O554" s="974" t="s">
        <v>1493</v>
      </c>
      <c r="P554" s="795" t="s">
        <v>1494</v>
      </c>
      <c r="Q554" s="798">
        <v>0</v>
      </c>
      <c r="R554" s="798">
        <v>200</v>
      </c>
      <c r="S554" s="796" t="s">
        <v>61</v>
      </c>
      <c r="T554" s="787">
        <v>0</v>
      </c>
      <c r="U554" s="806"/>
      <c r="V554" s="806"/>
      <c r="W554" s="806"/>
      <c r="X554" s="806"/>
      <c r="Y554" s="806"/>
      <c r="Z554" s="825"/>
      <c r="AA554" s="825"/>
      <c r="AB554" s="810"/>
      <c r="AC554" s="814"/>
      <c r="AD554" s="806"/>
      <c r="AE554" s="457"/>
      <c r="AF554" s="87"/>
      <c r="AG554" s="87"/>
      <c r="AH554" s="459" t="s">
        <v>1172</v>
      </c>
      <c r="AI554" s="39" t="s">
        <v>1495</v>
      </c>
      <c r="AJ554" s="49" t="s">
        <v>1414</v>
      </c>
      <c r="AK554" s="39" t="s">
        <v>1496</v>
      </c>
      <c r="BT554" s="8"/>
      <c r="BU554" s="8"/>
      <c r="BV554" s="8"/>
    </row>
    <row r="555" spans="1:74" ht="39.75" customHeight="1" x14ac:dyDescent="0.25">
      <c r="A555" s="231"/>
      <c r="B555" s="1463"/>
      <c r="C555" s="992"/>
      <c r="D555" s="988"/>
      <c r="E555" s="928"/>
      <c r="F555" s="928"/>
      <c r="G555" s="928"/>
      <c r="H555" s="906"/>
      <c r="I555" s="928"/>
      <c r="J555" s="928"/>
      <c r="K555" s="1458"/>
      <c r="L555" s="992"/>
      <c r="M555" s="974"/>
      <c r="N555" s="1054"/>
      <c r="O555" s="974"/>
      <c r="P555" s="795" t="s">
        <v>1497</v>
      </c>
      <c r="Q555" s="798">
        <v>13</v>
      </c>
      <c r="R555" s="798">
        <v>19</v>
      </c>
      <c r="S555" s="796" t="s">
        <v>61</v>
      </c>
      <c r="T555" s="787">
        <v>0</v>
      </c>
      <c r="U555" s="806"/>
      <c r="V555" s="806"/>
      <c r="W555" s="806"/>
      <c r="X555" s="806"/>
      <c r="Y555" s="806"/>
      <c r="Z555" s="825"/>
      <c r="AA555" s="825"/>
      <c r="AB555" s="810"/>
      <c r="AC555" s="814"/>
      <c r="AD555" s="806"/>
      <c r="AE555" s="457"/>
      <c r="AF555" s="87"/>
      <c r="AG555" s="87"/>
      <c r="AH555" s="459" t="s">
        <v>1172</v>
      </c>
      <c r="AI555" s="39" t="s">
        <v>1498</v>
      </c>
      <c r="AJ555" s="49" t="s">
        <v>1414</v>
      </c>
      <c r="AK555" s="39" t="s">
        <v>1230</v>
      </c>
      <c r="BT555" s="8"/>
      <c r="BU555" s="8"/>
      <c r="BV555" s="8"/>
    </row>
    <row r="556" spans="1:74" ht="39.75" customHeight="1" x14ac:dyDescent="0.25">
      <c r="A556" s="231"/>
      <c r="B556" s="1463"/>
      <c r="C556" s="992"/>
      <c r="D556" s="988"/>
      <c r="E556" s="928"/>
      <c r="F556" s="928"/>
      <c r="G556" s="928"/>
      <c r="H556" s="906"/>
      <c r="I556" s="928"/>
      <c r="J556" s="928"/>
      <c r="K556" s="1458"/>
      <c r="L556" s="992"/>
      <c r="M556" s="974"/>
      <c r="N556" s="1054"/>
      <c r="O556" s="974"/>
      <c r="P556" s="795" t="s">
        <v>1499</v>
      </c>
      <c r="Q556" s="798">
        <v>0</v>
      </c>
      <c r="R556" s="798">
        <v>200</v>
      </c>
      <c r="S556" s="796" t="s">
        <v>1500</v>
      </c>
      <c r="T556" s="787">
        <v>0</v>
      </c>
      <c r="U556" s="806"/>
      <c r="V556" s="806"/>
      <c r="W556" s="806"/>
      <c r="X556" s="806"/>
      <c r="Y556" s="806"/>
      <c r="Z556" s="825"/>
      <c r="AA556" s="825"/>
      <c r="AB556" s="810"/>
      <c r="AC556" s="814"/>
      <c r="AD556" s="806"/>
      <c r="AE556" s="457"/>
      <c r="AF556" s="87"/>
      <c r="AG556" s="87"/>
      <c r="AH556" s="459" t="s">
        <v>1172</v>
      </c>
      <c r="AI556" s="39" t="s">
        <v>1501</v>
      </c>
      <c r="AJ556" s="49" t="s">
        <v>1414</v>
      </c>
      <c r="AK556" s="39" t="s">
        <v>1502</v>
      </c>
      <c r="BT556" s="8"/>
      <c r="BU556" s="8"/>
      <c r="BV556" s="8"/>
    </row>
    <row r="557" spans="1:74" ht="39.75" customHeight="1" x14ac:dyDescent="0.25">
      <c r="A557" s="231"/>
      <c r="B557" s="1463"/>
      <c r="C557" s="992"/>
      <c r="D557" s="988"/>
      <c r="E557" s="928"/>
      <c r="F557" s="928"/>
      <c r="G557" s="928"/>
      <c r="H557" s="906"/>
      <c r="I557" s="928"/>
      <c r="J557" s="928"/>
      <c r="K557" s="1458"/>
      <c r="L557" s="992"/>
      <c r="M557" s="974"/>
      <c r="N557" s="1054"/>
      <c r="O557" s="974"/>
      <c r="P557" s="795" t="s">
        <v>1503</v>
      </c>
      <c r="Q557" s="798">
        <v>0</v>
      </c>
      <c r="R557" s="798">
        <v>200</v>
      </c>
      <c r="S557" s="796" t="s">
        <v>1500</v>
      </c>
      <c r="T557" s="787">
        <v>0</v>
      </c>
      <c r="U557" s="806"/>
      <c r="V557" s="806"/>
      <c r="W557" s="806"/>
      <c r="X557" s="806"/>
      <c r="Y557" s="806"/>
      <c r="Z557" s="825"/>
      <c r="AA557" s="825"/>
      <c r="AB557" s="810"/>
      <c r="AC557" s="814"/>
      <c r="AD557" s="806"/>
      <c r="AE557" s="457"/>
      <c r="AF557" s="87"/>
      <c r="AG557" s="87"/>
      <c r="AH557" s="459" t="s">
        <v>1172</v>
      </c>
      <c r="AI557" s="39" t="s">
        <v>1504</v>
      </c>
      <c r="AJ557" s="49" t="s">
        <v>1414</v>
      </c>
      <c r="AK557" s="39" t="s">
        <v>1502</v>
      </c>
      <c r="BT557" s="8"/>
      <c r="BU557" s="8"/>
      <c r="BV557" s="8"/>
    </row>
    <row r="558" spans="1:74" ht="39.75" customHeight="1" x14ac:dyDescent="0.25">
      <c r="A558" s="231"/>
      <c r="B558" s="1463"/>
      <c r="C558" s="992"/>
      <c r="D558" s="988"/>
      <c r="E558" s="928"/>
      <c r="F558" s="928"/>
      <c r="G558" s="928"/>
      <c r="H558" s="906"/>
      <c r="I558" s="928"/>
      <c r="J558" s="928"/>
      <c r="K558" s="1458"/>
      <c r="L558" s="992"/>
      <c r="M558" s="974"/>
      <c r="N558" s="1054"/>
      <c r="O558" s="974"/>
      <c r="P558" s="795" t="s">
        <v>1505</v>
      </c>
      <c r="Q558" s="798">
        <v>0</v>
      </c>
      <c r="R558" s="798">
        <v>50</v>
      </c>
      <c r="S558" s="796" t="s">
        <v>61</v>
      </c>
      <c r="T558" s="787">
        <v>0</v>
      </c>
      <c r="U558" s="806"/>
      <c r="V558" s="806"/>
      <c r="W558" s="806"/>
      <c r="X558" s="806"/>
      <c r="Y558" s="806"/>
      <c r="Z558" s="825"/>
      <c r="AA558" s="825"/>
      <c r="AB558" s="810"/>
      <c r="AC558" s="814"/>
      <c r="AD558" s="806"/>
      <c r="AE558" s="457"/>
      <c r="AF558" s="87"/>
      <c r="AG558" s="87"/>
      <c r="AH558" s="459" t="s">
        <v>1172</v>
      </c>
      <c r="AI558" s="39" t="s">
        <v>1506</v>
      </c>
      <c r="AJ558" s="49" t="s">
        <v>1414</v>
      </c>
      <c r="AK558" s="39" t="s">
        <v>1507</v>
      </c>
      <c r="BT558" s="8"/>
      <c r="BU558" s="8"/>
      <c r="BV558" s="8"/>
    </row>
    <row r="559" spans="1:74" ht="39.75" customHeight="1" x14ac:dyDescent="0.25">
      <c r="A559" s="231"/>
      <c r="B559" s="1463"/>
      <c r="C559" s="992"/>
      <c r="D559" s="988"/>
      <c r="E559" s="928"/>
      <c r="F559" s="928"/>
      <c r="G559" s="928"/>
      <c r="H559" s="906"/>
      <c r="I559" s="928"/>
      <c r="J559" s="928"/>
      <c r="K559" s="1458"/>
      <c r="L559" s="992"/>
      <c r="M559" s="974"/>
      <c r="N559" s="1054" t="s">
        <v>1508</v>
      </c>
      <c r="O559" s="974" t="s">
        <v>1509</v>
      </c>
      <c r="P559" s="795" t="s">
        <v>1510</v>
      </c>
      <c r="Q559" s="798">
        <v>12</v>
      </c>
      <c r="R559" s="798">
        <v>20</v>
      </c>
      <c r="S559" s="796" t="s">
        <v>61</v>
      </c>
      <c r="T559" s="787">
        <v>2</v>
      </c>
      <c r="U559" s="806" t="s">
        <v>1511</v>
      </c>
      <c r="V559" s="806" t="s">
        <v>1512</v>
      </c>
      <c r="W559" s="806" t="s">
        <v>842</v>
      </c>
      <c r="X559" s="806" t="s">
        <v>1513</v>
      </c>
      <c r="Y559" s="806" t="s">
        <v>1510</v>
      </c>
      <c r="Z559" s="825">
        <v>42716</v>
      </c>
      <c r="AA559" s="825" t="s">
        <v>1514</v>
      </c>
      <c r="AB559" s="810">
        <v>17010208231479</v>
      </c>
      <c r="AC559" s="814">
        <v>289297800</v>
      </c>
      <c r="AD559" s="806" t="s">
        <v>1515</v>
      </c>
      <c r="AE559" s="457" t="s">
        <v>56</v>
      </c>
      <c r="AF559" s="87">
        <v>289297800</v>
      </c>
      <c r="AG559" s="87">
        <v>289297800</v>
      </c>
      <c r="AH559" s="459" t="s">
        <v>1172</v>
      </c>
      <c r="AI559" s="39" t="s">
        <v>1516</v>
      </c>
      <c r="AJ559" s="49" t="s">
        <v>1517</v>
      </c>
      <c r="AK559" s="39" t="s">
        <v>1518</v>
      </c>
      <c r="BT559" s="8"/>
      <c r="BU559" s="8"/>
      <c r="BV559" s="8"/>
    </row>
    <row r="560" spans="1:74" ht="39.75" customHeight="1" x14ac:dyDescent="0.25">
      <c r="A560" s="231"/>
      <c r="B560" s="1463"/>
      <c r="C560" s="992"/>
      <c r="D560" s="988"/>
      <c r="E560" s="928"/>
      <c r="F560" s="928"/>
      <c r="G560" s="928"/>
      <c r="H560" s="906"/>
      <c r="I560" s="928"/>
      <c r="J560" s="928"/>
      <c r="K560" s="1458"/>
      <c r="L560" s="992"/>
      <c r="M560" s="974"/>
      <c r="N560" s="1054"/>
      <c r="O560" s="974"/>
      <c r="P560" s="795" t="s">
        <v>1519</v>
      </c>
      <c r="Q560" s="798">
        <v>0</v>
      </c>
      <c r="R560" s="798">
        <v>1</v>
      </c>
      <c r="S560" s="796" t="s">
        <v>61</v>
      </c>
      <c r="T560" s="787">
        <v>0.125</v>
      </c>
      <c r="U560" s="806" t="s">
        <v>1520</v>
      </c>
      <c r="V560" s="806" t="s">
        <v>1520</v>
      </c>
      <c r="W560" s="806"/>
      <c r="X560" s="806" t="s">
        <v>1521</v>
      </c>
      <c r="Y560" s="806" t="s">
        <v>1519</v>
      </c>
      <c r="Z560" s="825"/>
      <c r="AA560" s="825">
        <v>42847</v>
      </c>
      <c r="AB560" s="810">
        <v>1.7010208231479E+16</v>
      </c>
      <c r="AC560" s="814">
        <v>370000000</v>
      </c>
      <c r="AD560" s="806" t="s">
        <v>1515</v>
      </c>
      <c r="AE560" s="457"/>
      <c r="AF560" s="87"/>
      <c r="AG560" s="87">
        <v>370000000</v>
      </c>
      <c r="AH560" s="459" t="s">
        <v>1172</v>
      </c>
      <c r="AI560" s="39" t="s">
        <v>1516</v>
      </c>
      <c r="AJ560" s="49" t="s">
        <v>1517</v>
      </c>
      <c r="AK560" s="39" t="s">
        <v>1522</v>
      </c>
      <c r="BT560" s="8"/>
      <c r="BU560" s="8"/>
      <c r="BV560" s="8"/>
    </row>
    <row r="561" spans="1:74" ht="39.75" customHeight="1" x14ac:dyDescent="0.25">
      <c r="A561" s="231"/>
      <c r="B561" s="1463"/>
      <c r="C561" s="992"/>
      <c r="D561" s="988"/>
      <c r="E561" s="928"/>
      <c r="F561" s="928"/>
      <c r="G561" s="928"/>
      <c r="H561" s="906"/>
      <c r="I561" s="928"/>
      <c r="J561" s="928"/>
      <c r="K561" s="1458"/>
      <c r="L561" s="992"/>
      <c r="M561" s="974"/>
      <c r="N561" s="1054"/>
      <c r="O561" s="974"/>
      <c r="P561" s="795" t="s">
        <v>1519</v>
      </c>
      <c r="Q561" s="798">
        <v>0</v>
      </c>
      <c r="R561" s="798">
        <v>1</v>
      </c>
      <c r="S561" s="796" t="s">
        <v>61</v>
      </c>
      <c r="T561" s="787"/>
      <c r="U561" s="806"/>
      <c r="V561" s="806"/>
      <c r="W561" s="806"/>
      <c r="X561" s="806"/>
      <c r="Y561" s="806"/>
      <c r="Z561" s="825"/>
      <c r="AA561" s="825"/>
      <c r="AB561" s="810"/>
      <c r="AC561" s="814"/>
      <c r="AD561" s="806"/>
      <c r="AE561" s="457"/>
      <c r="AF561" s="87"/>
      <c r="AG561" s="87"/>
      <c r="AH561" s="459"/>
      <c r="AI561" s="39"/>
      <c r="AJ561" s="49"/>
      <c r="AK561" s="39"/>
      <c r="BT561" s="8"/>
      <c r="BU561" s="8"/>
      <c r="BV561" s="8"/>
    </row>
    <row r="562" spans="1:74" ht="39.75" customHeight="1" x14ac:dyDescent="0.25">
      <c r="A562" s="231"/>
      <c r="B562" s="1463"/>
      <c r="C562" s="992"/>
      <c r="D562" s="988"/>
      <c r="E562" s="928"/>
      <c r="F562" s="928"/>
      <c r="G562" s="928"/>
      <c r="H562" s="906"/>
      <c r="I562" s="928"/>
      <c r="J562" s="928"/>
      <c r="K562" s="1458"/>
      <c r="L562" s="992"/>
      <c r="M562" s="974"/>
      <c r="N562" s="1054"/>
      <c r="O562" s="974"/>
      <c r="P562" s="795" t="s">
        <v>1523</v>
      </c>
      <c r="Q562" s="798">
        <v>2</v>
      </c>
      <c r="R562" s="798">
        <v>2</v>
      </c>
      <c r="S562" s="796" t="s">
        <v>61</v>
      </c>
      <c r="T562" s="787">
        <v>0</v>
      </c>
      <c r="U562" s="806"/>
      <c r="V562" s="806"/>
      <c r="W562" s="806"/>
      <c r="X562" s="806"/>
      <c r="Y562" s="806"/>
      <c r="Z562" s="825"/>
      <c r="AA562" s="825"/>
      <c r="AB562" s="810"/>
      <c r="AC562" s="814"/>
      <c r="AD562" s="806"/>
      <c r="AE562" s="457"/>
      <c r="AF562" s="87"/>
      <c r="AG562" s="87"/>
      <c r="AH562" s="459" t="s">
        <v>1172</v>
      </c>
      <c r="AI562" s="39" t="s">
        <v>1516</v>
      </c>
      <c r="AJ562" s="49" t="s">
        <v>1517</v>
      </c>
      <c r="AK562" s="39" t="s">
        <v>1522</v>
      </c>
      <c r="BT562" s="8"/>
      <c r="BU562" s="8"/>
      <c r="BV562" s="8"/>
    </row>
    <row r="563" spans="1:74" ht="39.75" customHeight="1" x14ac:dyDescent="0.25">
      <c r="A563" s="231"/>
      <c r="B563" s="1463"/>
      <c r="C563" s="992"/>
      <c r="D563" s="988"/>
      <c r="E563" s="928"/>
      <c r="F563" s="928"/>
      <c r="G563" s="928"/>
      <c r="H563" s="906"/>
      <c r="I563" s="928"/>
      <c r="J563" s="928"/>
      <c r="K563" s="1458"/>
      <c r="L563" s="992"/>
      <c r="M563" s="974"/>
      <c r="N563" s="1054"/>
      <c r="O563" s="974"/>
      <c r="P563" s="795" t="s">
        <v>1524</v>
      </c>
      <c r="Q563" s="798">
        <v>2</v>
      </c>
      <c r="R563" s="798">
        <v>5</v>
      </c>
      <c r="S563" s="796" t="s">
        <v>61</v>
      </c>
      <c r="T563" s="787">
        <v>1</v>
      </c>
      <c r="U563" s="806" t="s">
        <v>1511</v>
      </c>
      <c r="V563" s="806" t="s">
        <v>1512</v>
      </c>
      <c r="W563" s="806" t="s">
        <v>996</v>
      </c>
      <c r="X563" s="806" t="s">
        <v>1525</v>
      </c>
      <c r="Y563" s="806" t="s">
        <v>1524</v>
      </c>
      <c r="Z563" s="825">
        <v>42716</v>
      </c>
      <c r="AA563" s="825" t="s">
        <v>1514</v>
      </c>
      <c r="AB563" s="810">
        <v>17010208231479</v>
      </c>
      <c r="AC563" s="814">
        <v>80702200</v>
      </c>
      <c r="AD563" s="806" t="s">
        <v>1515</v>
      </c>
      <c r="AE563" s="457" t="s">
        <v>56</v>
      </c>
      <c r="AF563" s="87">
        <v>80702200</v>
      </c>
      <c r="AG563" s="87">
        <v>80702200</v>
      </c>
      <c r="AH563" s="459" t="s">
        <v>1172</v>
      </c>
      <c r="AI563" s="39" t="s">
        <v>1516</v>
      </c>
      <c r="AJ563" s="49" t="s">
        <v>1517</v>
      </c>
      <c r="AK563" s="39" t="s">
        <v>1522</v>
      </c>
      <c r="BT563" s="8"/>
      <c r="BU563" s="8"/>
      <c r="BV563" s="8"/>
    </row>
    <row r="564" spans="1:74" ht="39.75" customHeight="1" x14ac:dyDescent="0.25">
      <c r="A564" s="231"/>
      <c r="B564" s="1463"/>
      <c r="C564" s="992"/>
      <c r="D564" s="988"/>
      <c r="E564" s="928"/>
      <c r="F564" s="928"/>
      <c r="G564" s="928"/>
      <c r="H564" s="906"/>
      <c r="I564" s="928"/>
      <c r="J564" s="928"/>
      <c r="K564" s="1458"/>
      <c r="L564" s="992"/>
      <c r="M564" s="974"/>
      <c r="N564" s="1054"/>
      <c r="O564" s="974"/>
      <c r="P564" s="795" t="s">
        <v>1526</v>
      </c>
      <c r="Q564" s="798">
        <v>0</v>
      </c>
      <c r="R564" s="798">
        <v>1</v>
      </c>
      <c r="S564" s="796" t="s">
        <v>1500</v>
      </c>
      <c r="T564" s="787">
        <v>0</v>
      </c>
      <c r="U564" s="806"/>
      <c r="V564" s="806"/>
      <c r="W564" s="806"/>
      <c r="X564" s="806"/>
      <c r="Y564" s="806"/>
      <c r="Z564" s="825"/>
      <c r="AA564" s="825"/>
      <c r="AB564" s="810"/>
      <c r="AC564" s="814"/>
      <c r="AD564" s="806"/>
      <c r="AE564" s="457"/>
      <c r="AF564" s="87"/>
      <c r="AG564" s="87"/>
      <c r="AH564" s="459" t="s">
        <v>1172</v>
      </c>
      <c r="AI564" s="39" t="s">
        <v>1527</v>
      </c>
      <c r="AJ564" s="49" t="s">
        <v>1517</v>
      </c>
      <c r="AK564" s="39" t="s">
        <v>1528</v>
      </c>
      <c r="BT564" s="8"/>
      <c r="BU564" s="8"/>
      <c r="BV564" s="8"/>
    </row>
    <row r="565" spans="1:74" ht="39.75" customHeight="1" x14ac:dyDescent="0.25">
      <c r="A565" s="231"/>
      <c r="B565" s="1463"/>
      <c r="C565" s="992"/>
      <c r="D565" s="988"/>
      <c r="E565" s="928"/>
      <c r="F565" s="928"/>
      <c r="G565" s="928"/>
      <c r="H565" s="906"/>
      <c r="I565" s="928"/>
      <c r="J565" s="928"/>
      <c r="K565" s="1458"/>
      <c r="L565" s="992"/>
      <c r="M565" s="974"/>
      <c r="N565" s="1054" t="s">
        <v>1529</v>
      </c>
      <c r="O565" s="974" t="s">
        <v>1530</v>
      </c>
      <c r="P565" s="795" t="s">
        <v>1531</v>
      </c>
      <c r="Q565" s="798">
        <v>3</v>
      </c>
      <c r="R565" s="798">
        <v>3</v>
      </c>
      <c r="S565" s="796" t="s">
        <v>1532</v>
      </c>
      <c r="T565" s="787">
        <v>1</v>
      </c>
      <c r="U565" s="806" t="s">
        <v>1533</v>
      </c>
      <c r="V565" s="807" t="s">
        <v>1534</v>
      </c>
      <c r="W565" s="806" t="s">
        <v>996</v>
      </c>
      <c r="X565" s="806" t="s">
        <v>1535</v>
      </c>
      <c r="Y565" s="806" t="s">
        <v>1536</v>
      </c>
      <c r="Z565" s="825">
        <v>42724</v>
      </c>
      <c r="AA565" s="825">
        <v>42550</v>
      </c>
      <c r="AB565" s="810">
        <v>17010208231480</v>
      </c>
      <c r="AC565" s="814">
        <v>248758302.27000001</v>
      </c>
      <c r="AD565" s="806" t="s">
        <v>1515</v>
      </c>
      <c r="AE565" s="457" t="s">
        <v>1537</v>
      </c>
      <c r="AF565" s="87"/>
      <c r="AG565" s="87">
        <v>45000000</v>
      </c>
      <c r="AH565" s="459" t="s">
        <v>1172</v>
      </c>
      <c r="AI565" s="39" t="s">
        <v>1538</v>
      </c>
      <c r="AJ565" s="49" t="s">
        <v>1361</v>
      </c>
      <c r="AK565" s="39" t="s">
        <v>1539</v>
      </c>
      <c r="BT565" s="8"/>
      <c r="BU565" s="8"/>
      <c r="BV565" s="8"/>
    </row>
    <row r="566" spans="1:74" ht="39.75" customHeight="1" x14ac:dyDescent="0.25">
      <c r="A566" s="231"/>
      <c r="B566" s="1463"/>
      <c r="C566" s="992"/>
      <c r="D566" s="988"/>
      <c r="E566" s="928"/>
      <c r="F566" s="928"/>
      <c r="G566" s="928"/>
      <c r="H566" s="906"/>
      <c r="I566" s="928"/>
      <c r="J566" s="928"/>
      <c r="K566" s="1458"/>
      <c r="L566" s="992"/>
      <c r="M566" s="974"/>
      <c r="N566" s="1054"/>
      <c r="O566" s="974"/>
      <c r="P566" s="795" t="s">
        <v>1540</v>
      </c>
      <c r="Q566" s="798">
        <v>11</v>
      </c>
      <c r="R566" s="798">
        <v>12</v>
      </c>
      <c r="S566" s="796" t="s">
        <v>1532</v>
      </c>
      <c r="T566" s="787">
        <v>3</v>
      </c>
      <c r="U566" s="806" t="s">
        <v>1541</v>
      </c>
      <c r="V566" s="806" t="s">
        <v>1542</v>
      </c>
      <c r="W566" s="806" t="s">
        <v>1535</v>
      </c>
      <c r="X566" s="806" t="s">
        <v>1543</v>
      </c>
      <c r="Y566" s="806" t="s">
        <v>1540</v>
      </c>
      <c r="Z566" s="825">
        <v>42719</v>
      </c>
      <c r="AA566" s="825">
        <v>42870</v>
      </c>
      <c r="AB566" s="810">
        <v>17010208231481</v>
      </c>
      <c r="AC566" s="814">
        <v>50000000</v>
      </c>
      <c r="AD566" s="806" t="s">
        <v>1515</v>
      </c>
      <c r="AE566" s="457" t="s">
        <v>1544</v>
      </c>
      <c r="AF566" s="87" t="s">
        <v>1545</v>
      </c>
      <c r="AG566" s="87">
        <v>33692000</v>
      </c>
      <c r="AH566" s="459" t="s">
        <v>1172</v>
      </c>
      <c r="AI566" s="39" t="s">
        <v>1546</v>
      </c>
      <c r="AJ566" s="49" t="s">
        <v>1361</v>
      </c>
      <c r="AK566" s="39" t="s">
        <v>1230</v>
      </c>
      <c r="BT566" s="8"/>
      <c r="BU566" s="8"/>
      <c r="BV566" s="8"/>
    </row>
    <row r="567" spans="1:74" ht="39.75" customHeight="1" x14ac:dyDescent="0.25">
      <c r="A567" s="231"/>
      <c r="B567" s="1463"/>
      <c r="C567" s="992"/>
      <c r="D567" s="988"/>
      <c r="E567" s="928"/>
      <c r="F567" s="928"/>
      <c r="G567" s="928"/>
      <c r="H567" s="906"/>
      <c r="I567" s="928"/>
      <c r="J567" s="928"/>
      <c r="K567" s="1458"/>
      <c r="L567" s="992"/>
      <c r="M567" s="974"/>
      <c r="N567" s="1054"/>
      <c r="O567" s="974"/>
      <c r="P567" s="795" t="s">
        <v>1547</v>
      </c>
      <c r="Q567" s="798">
        <v>3</v>
      </c>
      <c r="R567" s="798">
        <v>5</v>
      </c>
      <c r="S567" s="796" t="s">
        <v>1500</v>
      </c>
      <c r="T567" s="787">
        <v>1</v>
      </c>
      <c r="U567" s="806" t="s">
        <v>1533</v>
      </c>
      <c r="V567" s="807" t="s">
        <v>1534</v>
      </c>
      <c r="W567" s="806" t="s">
        <v>996</v>
      </c>
      <c r="X567" s="806" t="s">
        <v>1548</v>
      </c>
      <c r="Y567" s="806" t="s">
        <v>1547</v>
      </c>
      <c r="Z567" s="825"/>
      <c r="AA567" s="825">
        <v>42550</v>
      </c>
      <c r="AB567" s="810">
        <v>17010208231480</v>
      </c>
      <c r="AC567" s="814">
        <v>248758302.27000001</v>
      </c>
      <c r="AD567" s="806"/>
      <c r="AE567" s="457" t="s">
        <v>1537</v>
      </c>
      <c r="AF567" s="87"/>
      <c r="AG567" s="508">
        <v>100000000</v>
      </c>
      <c r="AH567" s="459" t="s">
        <v>1172</v>
      </c>
      <c r="AI567" s="39" t="s">
        <v>1549</v>
      </c>
      <c r="AJ567" s="49" t="s">
        <v>1361</v>
      </c>
      <c r="AK567" s="39" t="s">
        <v>1550</v>
      </c>
      <c r="BT567" s="8"/>
      <c r="BU567" s="8"/>
      <c r="BV567" s="8"/>
    </row>
    <row r="568" spans="1:74" ht="39.75" customHeight="1" x14ac:dyDescent="0.25">
      <c r="A568" s="231"/>
      <c r="B568" s="1463"/>
      <c r="C568" s="992"/>
      <c r="D568" s="988"/>
      <c r="E568" s="928"/>
      <c r="F568" s="928"/>
      <c r="G568" s="928"/>
      <c r="H568" s="906"/>
      <c r="I568" s="928"/>
      <c r="J568" s="928"/>
      <c r="K568" s="1458"/>
      <c r="L568" s="992"/>
      <c r="M568" s="974"/>
      <c r="N568" s="1054"/>
      <c r="O568" s="974"/>
      <c r="P568" s="795" t="s">
        <v>1551</v>
      </c>
      <c r="Q568" s="798">
        <v>45</v>
      </c>
      <c r="R568" s="798">
        <v>55</v>
      </c>
      <c r="S568" s="796" t="s">
        <v>61</v>
      </c>
      <c r="T568" s="787">
        <v>20</v>
      </c>
      <c r="U568" s="806" t="s">
        <v>1552</v>
      </c>
      <c r="V568" s="806" t="s">
        <v>1553</v>
      </c>
      <c r="W568" s="806" t="s">
        <v>505</v>
      </c>
      <c r="X568" s="806" t="s">
        <v>1554</v>
      </c>
      <c r="Y568" s="806" t="s">
        <v>1551</v>
      </c>
      <c r="Z568" s="825">
        <v>42732</v>
      </c>
      <c r="AA568" s="825">
        <v>42944</v>
      </c>
      <c r="AB568" s="810">
        <v>17010208231482</v>
      </c>
      <c r="AC568" s="814">
        <v>22000000</v>
      </c>
      <c r="AD568" s="806" t="s">
        <v>1515</v>
      </c>
      <c r="AE568" s="457" t="s">
        <v>1555</v>
      </c>
      <c r="AF568" s="87" t="s">
        <v>1556</v>
      </c>
      <c r="AG568" s="87">
        <v>22000000</v>
      </c>
      <c r="AH568" s="459" t="s">
        <v>1172</v>
      </c>
      <c r="AI568" s="39" t="s">
        <v>1557</v>
      </c>
      <c r="AJ568" s="49" t="s">
        <v>1361</v>
      </c>
      <c r="AK568" s="39" t="s">
        <v>1230</v>
      </c>
      <c r="BT568" s="8"/>
      <c r="BU568" s="8"/>
      <c r="BV568" s="8"/>
    </row>
    <row r="569" spans="1:74" ht="39.75" customHeight="1" x14ac:dyDescent="0.25">
      <c r="A569" s="231"/>
      <c r="B569" s="1463"/>
      <c r="C569" s="992"/>
      <c r="D569" s="988"/>
      <c r="E569" s="928"/>
      <c r="F569" s="928"/>
      <c r="G569" s="928"/>
      <c r="H569" s="906"/>
      <c r="I569" s="928"/>
      <c r="J569" s="928"/>
      <c r="K569" s="1458"/>
      <c r="L569" s="992"/>
      <c r="M569" s="974"/>
      <c r="N569" s="1054" t="s">
        <v>1558</v>
      </c>
      <c r="O569" s="974" t="s">
        <v>1559</v>
      </c>
      <c r="P569" s="795" t="s">
        <v>1560</v>
      </c>
      <c r="Q569" s="798">
        <v>0</v>
      </c>
      <c r="R569" s="798">
        <v>6</v>
      </c>
      <c r="S569" s="796" t="s">
        <v>61</v>
      </c>
      <c r="T569" s="787">
        <v>0</v>
      </c>
      <c r="U569" s="806"/>
      <c r="V569" s="806"/>
      <c r="W569" s="806"/>
      <c r="X569" s="806"/>
      <c r="Y569" s="806"/>
      <c r="Z569" s="825"/>
      <c r="AA569" s="825"/>
      <c r="AB569" s="810"/>
      <c r="AC569" s="814"/>
      <c r="AD569" s="806"/>
      <c r="AE569" s="457"/>
      <c r="AF569" s="87"/>
      <c r="AG569" s="87"/>
      <c r="AH569" s="459" t="s">
        <v>1172</v>
      </c>
      <c r="AI569" s="39" t="s">
        <v>1561</v>
      </c>
      <c r="AJ569" s="49" t="s">
        <v>1562</v>
      </c>
      <c r="AK569" s="39" t="s">
        <v>1550</v>
      </c>
      <c r="BT569" s="8"/>
      <c r="BU569" s="8"/>
      <c r="BV569" s="8"/>
    </row>
    <row r="570" spans="1:74" ht="39.75" customHeight="1" x14ac:dyDescent="0.25">
      <c r="A570" s="231"/>
      <c r="B570" s="1463"/>
      <c r="C570" s="992"/>
      <c r="D570" s="988"/>
      <c r="E570" s="928"/>
      <c r="F570" s="928"/>
      <c r="G570" s="928"/>
      <c r="H570" s="906"/>
      <c r="I570" s="928"/>
      <c r="J570" s="928"/>
      <c r="K570" s="1458"/>
      <c r="L570" s="992"/>
      <c r="M570" s="974"/>
      <c r="N570" s="1054"/>
      <c r="O570" s="974"/>
      <c r="P570" s="795" t="s">
        <v>1563</v>
      </c>
      <c r="Q570" s="798">
        <v>0</v>
      </c>
      <c r="R570" s="798">
        <v>6</v>
      </c>
      <c r="S570" s="796" t="s">
        <v>61</v>
      </c>
      <c r="T570" s="787">
        <v>0</v>
      </c>
      <c r="U570" s="806"/>
      <c r="V570" s="806"/>
      <c r="W570" s="806"/>
      <c r="X570" s="806"/>
      <c r="Y570" s="806"/>
      <c r="Z570" s="825"/>
      <c r="AA570" s="825"/>
      <c r="AB570" s="810"/>
      <c r="AC570" s="814"/>
      <c r="AD570" s="806"/>
      <c r="AE570" s="457"/>
      <c r="AF570" s="87"/>
      <c r="AG570" s="87"/>
      <c r="AH570" s="459" t="s">
        <v>1172</v>
      </c>
      <c r="AI570" s="39" t="s">
        <v>1564</v>
      </c>
      <c r="AJ570" s="49" t="s">
        <v>1562</v>
      </c>
      <c r="AK570" s="39" t="s">
        <v>1550</v>
      </c>
      <c r="BT570" s="8"/>
      <c r="BU570" s="8"/>
      <c r="BV570" s="8"/>
    </row>
    <row r="571" spans="1:74" ht="39.75" customHeight="1" x14ac:dyDescent="0.25">
      <c r="A571" s="231"/>
      <c r="B571" s="1463"/>
      <c r="C571" s="992"/>
      <c r="D571" s="988"/>
      <c r="E571" s="928"/>
      <c r="F571" s="928"/>
      <c r="G571" s="928"/>
      <c r="H571" s="906"/>
      <c r="I571" s="928"/>
      <c r="J571" s="928"/>
      <c r="K571" s="1458"/>
      <c r="L571" s="992"/>
      <c r="M571" s="974"/>
      <c r="N571" s="1054"/>
      <c r="O571" s="974"/>
      <c r="P571" s="795" t="s">
        <v>1565</v>
      </c>
      <c r="Q571" s="798">
        <v>1</v>
      </c>
      <c r="R571" s="798">
        <v>1</v>
      </c>
      <c r="S571" s="796" t="s">
        <v>50</v>
      </c>
      <c r="T571" s="787">
        <v>0</v>
      </c>
      <c r="U571" s="806"/>
      <c r="V571" s="806"/>
      <c r="W571" s="806"/>
      <c r="X571" s="806"/>
      <c r="Y571" s="806"/>
      <c r="Z571" s="825"/>
      <c r="AA571" s="825"/>
      <c r="AB571" s="810"/>
      <c r="AC571" s="814"/>
      <c r="AD571" s="806"/>
      <c r="AE571" s="457"/>
      <c r="AF571" s="87"/>
      <c r="AG571" s="87"/>
      <c r="AH571" s="459" t="s">
        <v>1172</v>
      </c>
      <c r="AI571" s="39" t="s">
        <v>1566</v>
      </c>
      <c r="AJ571" s="49" t="s">
        <v>1562</v>
      </c>
      <c r="AK571" s="499" t="s">
        <v>1567</v>
      </c>
      <c r="BT571" s="8"/>
      <c r="BU571" s="8"/>
      <c r="BV571" s="8"/>
    </row>
    <row r="572" spans="1:74" ht="39.75" customHeight="1" x14ac:dyDescent="0.25">
      <c r="A572" s="231"/>
      <c r="B572" s="1463"/>
      <c r="C572" s="992"/>
      <c r="D572" s="988"/>
      <c r="E572" s="928"/>
      <c r="F572" s="928"/>
      <c r="G572" s="928"/>
      <c r="H572" s="906"/>
      <c r="I572" s="928"/>
      <c r="J572" s="928"/>
      <c r="K572" s="1458"/>
      <c r="L572" s="992"/>
      <c r="M572" s="974"/>
      <c r="N572" s="1054"/>
      <c r="O572" s="974"/>
      <c r="P572" s="795" t="s">
        <v>1536</v>
      </c>
      <c r="Q572" s="798">
        <v>41</v>
      </c>
      <c r="R572" s="798">
        <v>100</v>
      </c>
      <c r="S572" s="796" t="s">
        <v>61</v>
      </c>
      <c r="T572" s="787">
        <v>25</v>
      </c>
      <c r="U572" s="806" t="s">
        <v>1533</v>
      </c>
      <c r="V572" s="525" t="s">
        <v>1534</v>
      </c>
      <c r="W572" s="806" t="s">
        <v>1568</v>
      </c>
      <c r="X572" s="806" t="s">
        <v>1569</v>
      </c>
      <c r="Y572" s="806" t="s">
        <v>1536</v>
      </c>
      <c r="Z572" s="825">
        <v>42724</v>
      </c>
      <c r="AA572" s="825">
        <v>42550</v>
      </c>
      <c r="AB572" s="810">
        <v>17010208231480</v>
      </c>
      <c r="AC572" s="814">
        <v>248758302.27000001</v>
      </c>
      <c r="AD572" s="806" t="s">
        <v>1570</v>
      </c>
      <c r="AE572" s="457" t="s">
        <v>1571</v>
      </c>
      <c r="AF572" s="87" t="s">
        <v>1572</v>
      </c>
      <c r="AG572" s="508">
        <v>53500000</v>
      </c>
      <c r="AH572" s="459" t="s">
        <v>1172</v>
      </c>
      <c r="AI572" s="526" t="s">
        <v>1573</v>
      </c>
      <c r="AJ572" s="49" t="s">
        <v>1562</v>
      </c>
      <c r="AK572" s="39" t="s">
        <v>1574</v>
      </c>
      <c r="BT572" s="8"/>
      <c r="BU572" s="8"/>
      <c r="BV572" s="8"/>
    </row>
    <row r="573" spans="1:74" ht="39.75" customHeight="1" x14ac:dyDescent="0.25">
      <c r="A573" s="231"/>
      <c r="B573" s="1463"/>
      <c r="C573" s="992"/>
      <c r="D573" s="988"/>
      <c r="E573" s="928"/>
      <c r="F573" s="928"/>
      <c r="G573" s="928"/>
      <c r="H573" s="906"/>
      <c r="I573" s="928"/>
      <c r="J573" s="928"/>
      <c r="K573" s="1458"/>
      <c r="L573" s="992"/>
      <c r="M573" s="974"/>
      <c r="N573" s="1054"/>
      <c r="O573" s="974"/>
      <c r="P573" s="795" t="s">
        <v>1575</v>
      </c>
      <c r="Q573" s="798">
        <v>1</v>
      </c>
      <c r="R573" s="798">
        <v>4</v>
      </c>
      <c r="S573" s="796" t="s">
        <v>61</v>
      </c>
      <c r="T573" s="787">
        <v>2</v>
      </c>
      <c r="U573" s="806"/>
      <c r="V573" s="806"/>
      <c r="W573" s="806"/>
      <c r="X573" s="806"/>
      <c r="Y573" s="806"/>
      <c r="Z573" s="825"/>
      <c r="AA573" s="825"/>
      <c r="AB573" s="810"/>
      <c r="AC573" s="814"/>
      <c r="AD573" s="806"/>
      <c r="AE573" s="457"/>
      <c r="AF573" s="87"/>
      <c r="AG573" s="87"/>
      <c r="AH573" s="459" t="s">
        <v>1172</v>
      </c>
      <c r="AI573" s="526" t="s">
        <v>1576</v>
      </c>
      <c r="AJ573" s="49" t="s">
        <v>1562</v>
      </c>
      <c r="AK573" s="39" t="s">
        <v>1230</v>
      </c>
      <c r="BT573" s="8"/>
      <c r="BU573" s="8"/>
      <c r="BV573" s="8"/>
    </row>
    <row r="574" spans="1:74" ht="39.75" customHeight="1" x14ac:dyDescent="0.25">
      <c r="A574" s="231"/>
      <c r="B574" s="1463"/>
      <c r="C574" s="992"/>
      <c r="D574" s="988"/>
      <c r="E574" s="928"/>
      <c r="F574" s="928"/>
      <c r="G574" s="928"/>
      <c r="H574" s="906"/>
      <c r="I574" s="928"/>
      <c r="J574" s="928"/>
      <c r="K574" s="1458"/>
      <c r="L574" s="992"/>
      <c r="M574" s="974"/>
      <c r="N574" s="1054"/>
      <c r="O574" s="974"/>
      <c r="P574" s="795" t="s">
        <v>1577</v>
      </c>
      <c r="Q574" s="798">
        <v>5</v>
      </c>
      <c r="R574" s="798">
        <v>7</v>
      </c>
      <c r="S574" s="796" t="s">
        <v>61</v>
      </c>
      <c r="T574" s="787">
        <v>3</v>
      </c>
      <c r="U574" s="806"/>
      <c r="V574" s="806"/>
      <c r="W574" s="806"/>
      <c r="X574" s="806"/>
      <c r="Y574" s="806"/>
      <c r="Z574" s="825"/>
      <c r="AA574" s="825"/>
      <c r="AB574" s="810"/>
      <c r="AC574" s="814"/>
      <c r="AD574" s="806"/>
      <c r="AE574" s="457"/>
      <c r="AF574" s="87"/>
      <c r="AG574" s="87"/>
      <c r="AH574" s="459" t="s">
        <v>1172</v>
      </c>
      <c r="AI574" s="526" t="s">
        <v>1578</v>
      </c>
      <c r="AJ574" s="49" t="s">
        <v>1562</v>
      </c>
      <c r="AK574" s="39" t="s">
        <v>1230</v>
      </c>
      <c r="BT574" s="8"/>
      <c r="BU574" s="8"/>
      <c r="BV574" s="8"/>
    </row>
    <row r="575" spans="1:74" ht="39.75" customHeight="1" x14ac:dyDescent="0.25">
      <c r="A575" s="231"/>
      <c r="B575" s="1463"/>
      <c r="C575" s="992"/>
      <c r="D575" s="988"/>
      <c r="E575" s="928"/>
      <c r="F575" s="928"/>
      <c r="G575" s="928"/>
      <c r="H575" s="906"/>
      <c r="I575" s="928"/>
      <c r="J575" s="928"/>
      <c r="K575" s="1458"/>
      <c r="L575" s="992"/>
      <c r="M575" s="974"/>
      <c r="N575" s="1054"/>
      <c r="O575" s="974"/>
      <c r="P575" s="795" t="s">
        <v>1579</v>
      </c>
      <c r="Q575" s="798">
        <v>0</v>
      </c>
      <c r="R575" s="798">
        <v>1</v>
      </c>
      <c r="S575" s="796" t="s">
        <v>61</v>
      </c>
      <c r="T575" s="787">
        <v>0</v>
      </c>
      <c r="U575" s="806"/>
      <c r="V575" s="806"/>
      <c r="W575" s="806"/>
      <c r="X575" s="806"/>
      <c r="Y575" s="806"/>
      <c r="Z575" s="825"/>
      <c r="AA575" s="825"/>
      <c r="AB575" s="810"/>
      <c r="AC575" s="814"/>
      <c r="AD575" s="806"/>
      <c r="AE575" s="457"/>
      <c r="AF575" s="87"/>
      <c r="AG575" s="87"/>
      <c r="AH575" s="459" t="s">
        <v>1172</v>
      </c>
      <c r="AI575" s="526" t="s">
        <v>1580</v>
      </c>
      <c r="AJ575" s="49" t="s">
        <v>1562</v>
      </c>
      <c r="AK575" s="39" t="s">
        <v>1254</v>
      </c>
      <c r="BT575" s="8"/>
      <c r="BU575" s="8"/>
      <c r="BV575" s="8"/>
    </row>
    <row r="576" spans="1:74" ht="39.75" customHeight="1" x14ac:dyDescent="0.25">
      <c r="A576" s="231"/>
      <c r="B576" s="1463"/>
      <c r="C576" s="992"/>
      <c r="D576" s="988"/>
      <c r="E576" s="928"/>
      <c r="F576" s="928"/>
      <c r="G576" s="928"/>
      <c r="H576" s="906"/>
      <c r="I576" s="928"/>
      <c r="J576" s="928"/>
      <c r="K576" s="1458"/>
      <c r="L576" s="992"/>
      <c r="M576" s="974"/>
      <c r="N576" s="1054"/>
      <c r="O576" s="974"/>
      <c r="P576" s="795" t="s">
        <v>1581</v>
      </c>
      <c r="Q576" s="798">
        <v>200</v>
      </c>
      <c r="R576" s="798">
        <v>350</v>
      </c>
      <c r="S576" s="796" t="s">
        <v>61</v>
      </c>
      <c r="T576" s="787">
        <v>50</v>
      </c>
      <c r="U576" s="806" t="s">
        <v>1533</v>
      </c>
      <c r="V576" s="525" t="s">
        <v>1582</v>
      </c>
      <c r="W576" s="806" t="s">
        <v>1583</v>
      </c>
      <c r="X576" s="806" t="s">
        <v>1584</v>
      </c>
      <c r="Y576" s="806" t="s">
        <v>1581</v>
      </c>
      <c r="Z576" s="825"/>
      <c r="AA576" s="825">
        <v>42550</v>
      </c>
      <c r="AB576" s="810">
        <v>17010208231480</v>
      </c>
      <c r="AC576" s="814">
        <v>248758302.27000001</v>
      </c>
      <c r="AD576" s="806"/>
      <c r="AE576" s="457" t="s">
        <v>1537</v>
      </c>
      <c r="AF576" s="87"/>
      <c r="AG576" s="508">
        <v>20948000</v>
      </c>
      <c r="AH576" s="459" t="s">
        <v>1172</v>
      </c>
      <c r="AI576" s="526" t="s">
        <v>1585</v>
      </c>
      <c r="AJ576" s="49" t="s">
        <v>1562</v>
      </c>
      <c r="AK576" s="39" t="s">
        <v>1230</v>
      </c>
      <c r="BT576" s="8"/>
      <c r="BU576" s="8"/>
      <c r="BV576" s="8"/>
    </row>
    <row r="577" spans="1:74" ht="39.75" customHeight="1" x14ac:dyDescent="0.25">
      <c r="A577" s="231"/>
      <c r="B577" s="1463"/>
      <c r="C577" s="992"/>
      <c r="D577" s="988"/>
      <c r="E577" s="928"/>
      <c r="F577" s="928"/>
      <c r="G577" s="928"/>
      <c r="H577" s="906"/>
      <c r="I577" s="928"/>
      <c r="J577" s="928"/>
      <c r="K577" s="1458"/>
      <c r="L577" s="992"/>
      <c r="M577" s="974"/>
      <c r="N577" s="1054"/>
      <c r="O577" s="974"/>
      <c r="P577" s="795" t="s">
        <v>1586</v>
      </c>
      <c r="Q577" s="798">
        <v>170</v>
      </c>
      <c r="R577" s="798">
        <v>170</v>
      </c>
      <c r="S577" s="796" t="s">
        <v>61</v>
      </c>
      <c r="T577" s="787">
        <v>26</v>
      </c>
      <c r="U577" s="806" t="s">
        <v>1552</v>
      </c>
      <c r="V577" s="806" t="s">
        <v>1553</v>
      </c>
      <c r="W577" s="806" t="s">
        <v>1587</v>
      </c>
      <c r="X577" s="806" t="s">
        <v>1554</v>
      </c>
      <c r="Y577" s="806" t="s">
        <v>1586</v>
      </c>
      <c r="Z577" s="825">
        <v>42732</v>
      </c>
      <c r="AA577" s="825">
        <v>42944</v>
      </c>
      <c r="AB577" s="810">
        <v>17010208231482</v>
      </c>
      <c r="AC577" s="814">
        <v>78000000</v>
      </c>
      <c r="AD577" s="806" t="s">
        <v>1515</v>
      </c>
      <c r="AE577" s="457" t="s">
        <v>1588</v>
      </c>
      <c r="AF577" s="87" t="s">
        <v>1589</v>
      </c>
      <c r="AG577" s="87">
        <v>78000000</v>
      </c>
      <c r="AH577" s="459" t="s">
        <v>1172</v>
      </c>
      <c r="AI577" s="526" t="s">
        <v>1590</v>
      </c>
      <c r="AJ577" s="49" t="s">
        <v>1562</v>
      </c>
      <c r="AK577" s="39" t="s">
        <v>1230</v>
      </c>
      <c r="BT577" s="8"/>
      <c r="BU577" s="8"/>
      <c r="BV577" s="8"/>
    </row>
    <row r="578" spans="1:74" ht="39.75" customHeight="1" x14ac:dyDescent="0.25">
      <c r="A578" s="231"/>
      <c r="B578" s="1463"/>
      <c r="C578" s="992"/>
      <c r="D578" s="988"/>
      <c r="E578" s="928"/>
      <c r="F578" s="928"/>
      <c r="G578" s="928"/>
      <c r="H578" s="906"/>
      <c r="I578" s="928"/>
      <c r="J578" s="928"/>
      <c r="K578" s="1458"/>
      <c r="L578" s="992"/>
      <c r="M578" s="974"/>
      <c r="N578" s="1054"/>
      <c r="O578" s="974"/>
      <c r="P578" s="795" t="s">
        <v>1591</v>
      </c>
      <c r="Q578" s="527">
        <v>0</v>
      </c>
      <c r="R578" s="527">
        <v>3</v>
      </c>
      <c r="S578" s="528" t="s">
        <v>1532</v>
      </c>
      <c r="T578" s="529">
        <v>1</v>
      </c>
      <c r="U578" s="530"/>
      <c r="V578" s="530"/>
      <c r="W578" s="530"/>
      <c r="X578" s="530"/>
      <c r="Y578" s="530"/>
      <c r="Z578" s="531"/>
      <c r="AA578" s="531"/>
      <c r="AB578" s="532"/>
      <c r="AC578" s="533"/>
      <c r="AD578" s="530"/>
      <c r="AE578" s="530"/>
      <c r="AF578" s="533"/>
      <c r="AG578" s="533"/>
      <c r="AH578" s="459" t="s">
        <v>1172</v>
      </c>
      <c r="AI578" s="526" t="s">
        <v>1592</v>
      </c>
      <c r="AJ578" s="49" t="s">
        <v>1562</v>
      </c>
      <c r="AK578" s="39" t="s">
        <v>1550</v>
      </c>
      <c r="BT578" s="8"/>
      <c r="BU578" s="8"/>
      <c r="BV578" s="8"/>
    </row>
    <row r="579" spans="1:74" ht="39.75" customHeight="1" x14ac:dyDescent="0.25">
      <c r="A579" s="231"/>
      <c r="B579" s="1463"/>
      <c r="C579" s="992"/>
      <c r="D579" s="988"/>
      <c r="E579" s="928"/>
      <c r="F579" s="928"/>
      <c r="G579" s="928"/>
      <c r="H579" s="906"/>
      <c r="I579" s="928"/>
      <c r="J579" s="928"/>
      <c r="K579" s="1458"/>
      <c r="L579" s="992"/>
      <c r="M579" s="974"/>
      <c r="N579" s="1054"/>
      <c r="O579" s="974"/>
      <c r="P579" s="795" t="s">
        <v>1593</v>
      </c>
      <c r="Q579" s="798">
        <v>20</v>
      </c>
      <c r="R579" s="798">
        <v>80</v>
      </c>
      <c r="S579" s="796" t="s">
        <v>61</v>
      </c>
      <c r="T579" s="787">
        <v>20</v>
      </c>
      <c r="U579" s="806" t="s">
        <v>1594</v>
      </c>
      <c r="V579" s="806" t="s">
        <v>1595</v>
      </c>
      <c r="W579" s="806" t="s">
        <v>829</v>
      </c>
      <c r="X579" s="806" t="s">
        <v>1596</v>
      </c>
      <c r="Y579" s="806" t="s">
        <v>1593</v>
      </c>
      <c r="Z579" s="825">
        <v>42732</v>
      </c>
      <c r="AA579" s="825">
        <v>42854</v>
      </c>
      <c r="AB579" s="810">
        <v>17010208231452</v>
      </c>
      <c r="AC579" s="814">
        <v>100000000</v>
      </c>
      <c r="AD579" s="806" t="s">
        <v>1515</v>
      </c>
      <c r="AE579" s="457" t="s">
        <v>1597</v>
      </c>
      <c r="AF579" s="87">
        <v>100000000</v>
      </c>
      <c r="AG579" s="87">
        <v>100000000</v>
      </c>
      <c r="AH579" s="459" t="s">
        <v>1172</v>
      </c>
      <c r="AI579" s="526" t="s">
        <v>1598</v>
      </c>
      <c r="AJ579" s="49" t="s">
        <v>1562</v>
      </c>
      <c r="AK579" s="39" t="s">
        <v>1230</v>
      </c>
      <c r="BT579" s="8"/>
      <c r="BU579" s="8"/>
      <c r="BV579" s="8"/>
    </row>
    <row r="580" spans="1:74" ht="39.75" customHeight="1" x14ac:dyDescent="0.25">
      <c r="A580" s="231"/>
      <c r="B580" s="1463"/>
      <c r="C580" s="992"/>
      <c r="D580" s="988"/>
      <c r="E580" s="928"/>
      <c r="F580" s="928"/>
      <c r="G580" s="928"/>
      <c r="H580" s="906"/>
      <c r="I580" s="928"/>
      <c r="J580" s="928"/>
      <c r="K580" s="1458"/>
      <c r="L580" s="992"/>
      <c r="M580" s="974"/>
      <c r="N580" s="1054"/>
      <c r="O580" s="974"/>
      <c r="P580" s="795" t="s">
        <v>1599</v>
      </c>
      <c r="Q580" s="798">
        <v>700</v>
      </c>
      <c r="R580" s="798">
        <v>700</v>
      </c>
      <c r="S580" s="796" t="s">
        <v>61</v>
      </c>
      <c r="T580" s="787">
        <v>80</v>
      </c>
      <c r="U580" s="806" t="s">
        <v>1533</v>
      </c>
      <c r="V580" s="807" t="s">
        <v>1534</v>
      </c>
      <c r="W580" s="806" t="s">
        <v>1600</v>
      </c>
      <c r="X580" s="806" t="s">
        <v>1601</v>
      </c>
      <c r="Y580" s="806" t="s">
        <v>1599</v>
      </c>
      <c r="Z580" s="825"/>
      <c r="AA580" s="825">
        <v>42550</v>
      </c>
      <c r="AB580" s="810">
        <v>17010208231480</v>
      </c>
      <c r="AC580" s="814">
        <v>248758302.27000001</v>
      </c>
      <c r="AD580" s="806"/>
      <c r="AE580" s="457" t="s">
        <v>1571</v>
      </c>
      <c r="AF580" s="87"/>
      <c r="AG580" s="87">
        <v>29310302</v>
      </c>
      <c r="AH580" s="459" t="s">
        <v>1172</v>
      </c>
      <c r="AI580" s="526" t="s">
        <v>1602</v>
      </c>
      <c r="AJ580" s="49" t="s">
        <v>1562</v>
      </c>
      <c r="AK580" s="39" t="s">
        <v>1603</v>
      </c>
      <c r="BT580" s="8"/>
      <c r="BU580" s="8"/>
      <c r="BV580" s="8"/>
    </row>
    <row r="581" spans="1:74" ht="39.75" customHeight="1" x14ac:dyDescent="0.25">
      <c r="A581" s="231"/>
      <c r="B581" s="1463"/>
      <c r="C581" s="992"/>
      <c r="D581" s="988"/>
      <c r="E581" s="928"/>
      <c r="F581" s="928"/>
      <c r="G581" s="928"/>
      <c r="H581" s="906"/>
      <c r="I581" s="928"/>
      <c r="J581" s="928"/>
      <c r="K581" s="1458"/>
      <c r="L581" s="992"/>
      <c r="M581" s="974"/>
      <c r="N581" s="1054"/>
      <c r="O581" s="974"/>
      <c r="P581" s="795" t="s">
        <v>1604</v>
      </c>
      <c r="Q581" s="798">
        <v>1</v>
      </c>
      <c r="R581" s="798">
        <v>2</v>
      </c>
      <c r="S581" s="796" t="s">
        <v>1500</v>
      </c>
      <c r="T581" s="787" t="s">
        <v>1605</v>
      </c>
      <c r="U581" s="806"/>
      <c r="V581" s="806"/>
      <c r="W581" s="806"/>
      <c r="X581" s="806"/>
      <c r="Y581" s="806"/>
      <c r="Z581" s="825"/>
      <c r="AA581" s="825"/>
      <c r="AB581" s="810"/>
      <c r="AC581" s="814"/>
      <c r="AD581" s="806"/>
      <c r="AE581" s="457"/>
      <c r="AF581" s="87"/>
      <c r="AG581" s="87"/>
      <c r="AH581" s="459" t="s">
        <v>1172</v>
      </c>
      <c r="AI581" s="526" t="s">
        <v>1606</v>
      </c>
      <c r="AJ581" s="49" t="s">
        <v>1562</v>
      </c>
      <c r="AK581" s="39" t="s">
        <v>1230</v>
      </c>
      <c r="BT581" s="8"/>
      <c r="BU581" s="8"/>
      <c r="BV581" s="8"/>
    </row>
    <row r="582" spans="1:74" ht="39.75" customHeight="1" x14ac:dyDescent="0.25">
      <c r="A582" s="231"/>
      <c r="B582" s="1463"/>
      <c r="C582" s="992"/>
      <c r="D582" s="988"/>
      <c r="E582" s="928"/>
      <c r="F582" s="928"/>
      <c r="G582" s="928"/>
      <c r="H582" s="906"/>
      <c r="I582" s="928"/>
      <c r="J582" s="928"/>
      <c r="K582" s="1458"/>
      <c r="L582" s="992"/>
      <c r="M582" s="974"/>
      <c r="N582" s="1054"/>
      <c r="O582" s="974"/>
      <c r="P582" s="795" t="s">
        <v>1607</v>
      </c>
      <c r="Q582" s="798">
        <v>0</v>
      </c>
      <c r="R582" s="798">
        <v>100</v>
      </c>
      <c r="S582" s="796" t="s">
        <v>61</v>
      </c>
      <c r="T582" s="787">
        <v>0</v>
      </c>
      <c r="U582" s="806"/>
      <c r="V582" s="806"/>
      <c r="W582" s="806"/>
      <c r="X582" s="806"/>
      <c r="Y582" s="806"/>
      <c r="Z582" s="825"/>
      <c r="AA582" s="825"/>
      <c r="AB582" s="810"/>
      <c r="AC582" s="814"/>
      <c r="AD582" s="806"/>
      <c r="AE582" s="457"/>
      <c r="AF582" s="87"/>
      <c r="AG582" s="87"/>
      <c r="AH582" s="459" t="s">
        <v>1172</v>
      </c>
      <c r="AI582" s="526" t="s">
        <v>1608</v>
      </c>
      <c r="AJ582" s="49" t="s">
        <v>1562</v>
      </c>
      <c r="AK582" s="39" t="s">
        <v>1230</v>
      </c>
      <c r="BT582" s="8"/>
      <c r="BU582" s="8"/>
      <c r="BV582" s="8"/>
    </row>
    <row r="583" spans="1:74" ht="39.75" customHeight="1" x14ac:dyDescent="0.25">
      <c r="A583" s="231"/>
      <c r="B583" s="1463"/>
      <c r="C583" s="992"/>
      <c r="D583" s="988"/>
      <c r="E583" s="928"/>
      <c r="F583" s="928"/>
      <c r="G583" s="928"/>
      <c r="H583" s="906"/>
      <c r="I583" s="928"/>
      <c r="J583" s="928"/>
      <c r="K583" s="1458"/>
      <c r="L583" s="992"/>
      <c r="M583" s="974"/>
      <c r="N583" s="1054" t="s">
        <v>1609</v>
      </c>
      <c r="O583" s="974" t="s">
        <v>1610</v>
      </c>
      <c r="P583" s="795" t="s">
        <v>1611</v>
      </c>
      <c r="Q583" s="798">
        <v>4</v>
      </c>
      <c r="R583" s="798">
        <v>5</v>
      </c>
      <c r="S583" s="796" t="s">
        <v>61</v>
      </c>
      <c r="T583" s="787">
        <v>0</v>
      </c>
      <c r="U583" s="806"/>
      <c r="V583" s="806"/>
      <c r="W583" s="806"/>
      <c r="X583" s="806"/>
      <c r="Y583" s="806"/>
      <c r="Z583" s="825"/>
      <c r="AA583" s="825"/>
      <c r="AB583" s="810"/>
      <c r="AC583" s="814"/>
      <c r="AD583" s="806"/>
      <c r="AE583" s="457"/>
      <c r="AF583" s="87"/>
      <c r="AG583" s="87"/>
      <c r="AH583" s="459" t="s">
        <v>1172</v>
      </c>
      <c r="AI583" s="526" t="s">
        <v>1612</v>
      </c>
      <c r="AJ583" s="49" t="s">
        <v>278</v>
      </c>
      <c r="AK583" s="39" t="s">
        <v>1463</v>
      </c>
      <c r="BT583" s="8"/>
      <c r="BU583" s="8"/>
      <c r="BV583" s="8"/>
    </row>
    <row r="584" spans="1:74" ht="39.75" customHeight="1" x14ac:dyDescent="0.25">
      <c r="A584" s="231"/>
      <c r="B584" s="1463"/>
      <c r="C584" s="992"/>
      <c r="D584" s="988"/>
      <c r="E584" s="928"/>
      <c r="F584" s="928"/>
      <c r="G584" s="928"/>
      <c r="H584" s="906"/>
      <c r="I584" s="928"/>
      <c r="J584" s="928"/>
      <c r="K584" s="1458"/>
      <c r="L584" s="992"/>
      <c r="M584" s="974"/>
      <c r="N584" s="1054"/>
      <c r="O584" s="974"/>
      <c r="P584" s="795" t="s">
        <v>1613</v>
      </c>
      <c r="Q584" s="798">
        <v>0</v>
      </c>
      <c r="R584" s="798">
        <v>5</v>
      </c>
      <c r="S584" s="796" t="s">
        <v>61</v>
      </c>
      <c r="T584" s="787">
        <v>1</v>
      </c>
      <c r="U584" s="806"/>
      <c r="V584" s="806"/>
      <c r="W584" s="806"/>
      <c r="X584" s="806"/>
      <c r="Y584" s="806"/>
      <c r="Z584" s="825"/>
      <c r="AA584" s="825"/>
      <c r="AB584" s="810"/>
      <c r="AC584" s="814"/>
      <c r="AD584" s="806"/>
      <c r="AE584" s="457"/>
      <c r="AF584" s="87"/>
      <c r="AG584" s="87"/>
      <c r="AH584" s="459" t="s">
        <v>1172</v>
      </c>
      <c r="AI584" s="526" t="s">
        <v>1612</v>
      </c>
      <c r="AJ584" s="49" t="s">
        <v>278</v>
      </c>
      <c r="AK584" s="39" t="s">
        <v>1463</v>
      </c>
      <c r="BT584" s="8"/>
      <c r="BU584" s="8"/>
      <c r="BV584" s="8"/>
    </row>
    <row r="585" spans="1:74" ht="39.75" customHeight="1" x14ac:dyDescent="0.25">
      <c r="A585" s="231"/>
      <c r="B585" s="1463"/>
      <c r="C585" s="992"/>
      <c r="D585" s="988"/>
      <c r="E585" s="928"/>
      <c r="F585" s="928"/>
      <c r="G585" s="928"/>
      <c r="H585" s="906"/>
      <c r="I585" s="928"/>
      <c r="J585" s="928"/>
      <c r="K585" s="1458"/>
      <c r="L585" s="992"/>
      <c r="M585" s="974"/>
      <c r="N585" s="1054"/>
      <c r="O585" s="974"/>
      <c r="P585" s="795" t="s">
        <v>1614</v>
      </c>
      <c r="Q585" s="785">
        <v>1871</v>
      </c>
      <c r="R585" s="785">
        <v>1871</v>
      </c>
      <c r="S585" s="829" t="s">
        <v>50</v>
      </c>
      <c r="T585" s="808">
        <v>1871</v>
      </c>
      <c r="U585" s="806"/>
      <c r="V585" s="806"/>
      <c r="W585" s="806"/>
      <c r="X585" s="806"/>
      <c r="Y585" s="806"/>
      <c r="Z585" s="825"/>
      <c r="AA585" s="825"/>
      <c r="AB585" s="810"/>
      <c r="AC585" s="814"/>
      <c r="AD585" s="806"/>
      <c r="AE585" s="457"/>
      <c r="AF585" s="87"/>
      <c r="AG585" s="87"/>
      <c r="AH585" s="459" t="s">
        <v>1172</v>
      </c>
      <c r="AI585" s="526" t="s">
        <v>1615</v>
      </c>
      <c r="AJ585" s="49" t="s">
        <v>278</v>
      </c>
      <c r="AK585" s="39" t="s">
        <v>1463</v>
      </c>
      <c r="BT585" s="8"/>
      <c r="BU585" s="8"/>
      <c r="BV585" s="8"/>
    </row>
    <row r="586" spans="1:74" ht="39.75" customHeight="1" x14ac:dyDescent="0.25">
      <c r="A586" s="231"/>
      <c r="B586" s="1463"/>
      <c r="C586" s="992"/>
      <c r="D586" s="988"/>
      <c r="E586" s="928"/>
      <c r="F586" s="928"/>
      <c r="G586" s="928"/>
      <c r="H586" s="906"/>
      <c r="I586" s="928"/>
      <c r="J586" s="928"/>
      <c r="K586" s="1458"/>
      <c r="L586" s="992"/>
      <c r="M586" s="974"/>
      <c r="N586" s="1054"/>
      <c r="O586" s="974"/>
      <c r="P586" s="117" t="s">
        <v>1616</v>
      </c>
      <c r="Q586" s="116">
        <v>1</v>
      </c>
      <c r="R586" s="116">
        <v>5</v>
      </c>
      <c r="S586" s="382" t="s">
        <v>61</v>
      </c>
      <c r="T586" s="787">
        <v>2</v>
      </c>
      <c r="U586" s="806"/>
      <c r="V586" s="806"/>
      <c r="W586" s="806"/>
      <c r="X586" s="806"/>
      <c r="Y586" s="806"/>
      <c r="Z586" s="825"/>
      <c r="AA586" s="825"/>
      <c r="AB586" s="810"/>
      <c r="AC586" s="814"/>
      <c r="AD586" s="806"/>
      <c r="AE586" s="457"/>
      <c r="AF586" s="87"/>
      <c r="AG586" s="87"/>
      <c r="AH586" s="459" t="s">
        <v>1172</v>
      </c>
      <c r="AI586" s="526" t="s">
        <v>1617</v>
      </c>
      <c r="AJ586" s="49" t="s">
        <v>278</v>
      </c>
      <c r="AK586" s="39" t="s">
        <v>1463</v>
      </c>
      <c r="BT586" s="8"/>
      <c r="BU586" s="8"/>
      <c r="BV586" s="8"/>
    </row>
    <row r="587" spans="1:74" ht="39.75" customHeight="1" x14ac:dyDescent="0.25">
      <c r="A587" s="231"/>
      <c r="B587" s="1463"/>
      <c r="C587" s="992"/>
      <c r="D587" s="988"/>
      <c r="E587" s="928"/>
      <c r="F587" s="928"/>
      <c r="G587" s="928"/>
      <c r="H587" s="906"/>
      <c r="I587" s="928"/>
      <c r="J587" s="928"/>
      <c r="K587" s="1458"/>
      <c r="L587" s="992"/>
      <c r="M587" s="974"/>
      <c r="N587" s="1054"/>
      <c r="O587" s="974"/>
      <c r="P587" s="117" t="s">
        <v>1618</v>
      </c>
      <c r="Q587" s="116">
        <v>0</v>
      </c>
      <c r="R587" s="116">
        <v>1</v>
      </c>
      <c r="S587" s="382" t="s">
        <v>1500</v>
      </c>
      <c r="T587" s="787">
        <v>0</v>
      </c>
      <c r="U587" s="806"/>
      <c r="V587" s="806"/>
      <c r="W587" s="806"/>
      <c r="X587" s="806"/>
      <c r="Y587" s="806"/>
      <c r="Z587" s="825"/>
      <c r="AA587" s="825"/>
      <c r="AB587" s="810"/>
      <c r="AC587" s="814"/>
      <c r="AD587" s="806"/>
      <c r="AE587" s="457"/>
      <c r="AF587" s="87"/>
      <c r="AG587" s="87"/>
      <c r="AH587" s="459" t="s">
        <v>1172</v>
      </c>
      <c r="AI587" s="526" t="s">
        <v>1619</v>
      </c>
      <c r="AJ587" s="49" t="s">
        <v>278</v>
      </c>
      <c r="AK587" s="39" t="s">
        <v>1463</v>
      </c>
      <c r="BT587" s="8"/>
      <c r="BU587" s="8"/>
      <c r="BV587" s="8"/>
    </row>
    <row r="588" spans="1:74" ht="39.75" customHeight="1" x14ac:dyDescent="0.25">
      <c r="A588" s="231"/>
      <c r="B588" s="1464"/>
      <c r="C588" s="993"/>
      <c r="D588" s="988"/>
      <c r="E588" s="929"/>
      <c r="F588" s="929"/>
      <c r="G588" s="929"/>
      <c r="H588" s="906"/>
      <c r="I588" s="929"/>
      <c r="J588" s="929"/>
      <c r="K588" s="1459"/>
      <c r="L588" s="993"/>
      <c r="M588" s="974"/>
      <c r="N588" s="1054"/>
      <c r="O588" s="974"/>
      <c r="P588" s="117" t="s">
        <v>1620</v>
      </c>
      <c r="Q588" s="116">
        <v>20</v>
      </c>
      <c r="R588" s="116">
        <v>30</v>
      </c>
      <c r="S588" s="382" t="s">
        <v>61</v>
      </c>
      <c r="T588" s="787">
        <v>10</v>
      </c>
      <c r="U588" s="806"/>
      <c r="V588" s="806"/>
      <c r="W588" s="806"/>
      <c r="X588" s="806"/>
      <c r="Y588" s="806"/>
      <c r="Z588" s="825"/>
      <c r="AA588" s="825"/>
      <c r="AB588" s="810"/>
      <c r="AC588" s="814"/>
      <c r="AD588" s="806"/>
      <c r="AE588" s="457"/>
      <c r="AF588" s="87"/>
      <c r="AG588" s="87"/>
      <c r="AH588" s="459" t="s">
        <v>1172</v>
      </c>
      <c r="AI588" s="526" t="s">
        <v>1621</v>
      </c>
      <c r="AJ588" s="49" t="s">
        <v>278</v>
      </c>
      <c r="AK588" s="39" t="s">
        <v>1622</v>
      </c>
      <c r="BT588" s="8"/>
      <c r="BU588" s="8"/>
      <c r="BV588" s="8"/>
    </row>
    <row r="589" spans="1:74" s="497" customFormat="1" ht="30.6" customHeight="1" x14ac:dyDescent="0.25">
      <c r="A589" s="231"/>
      <c r="B589" s="493"/>
      <c r="C589" s="493"/>
      <c r="D589" s="493"/>
      <c r="E589" s="494"/>
      <c r="F589" s="494"/>
      <c r="G589" s="493"/>
      <c r="H589" s="495"/>
      <c r="I589" s="495"/>
      <c r="J589" s="496"/>
      <c r="K589" s="172" t="s">
        <v>488</v>
      </c>
      <c r="L589" s="366"/>
      <c r="M589" s="1072"/>
      <c r="N589" s="1073"/>
      <c r="O589" s="1073"/>
      <c r="P589" s="1073"/>
      <c r="Q589" s="1073"/>
      <c r="R589" s="1073"/>
      <c r="S589" s="1073"/>
      <c r="T589" s="1073"/>
      <c r="U589" s="1073"/>
      <c r="V589" s="1073"/>
      <c r="W589" s="1073"/>
      <c r="X589" s="1480"/>
      <c r="Y589" s="1480"/>
      <c r="Z589" s="1073"/>
      <c r="AA589" s="1073"/>
      <c r="AB589" s="1073"/>
      <c r="AC589" s="1073"/>
      <c r="AD589" s="1073"/>
      <c r="AE589" s="1073"/>
      <c r="AF589" s="1073"/>
      <c r="AG589" s="1073"/>
      <c r="AH589" s="1073"/>
      <c r="AI589" s="1073"/>
      <c r="AJ589" s="1073"/>
      <c r="AK589" s="1073"/>
    </row>
    <row r="590" spans="1:74" s="19" customFormat="1" ht="29.1" customHeight="1" x14ac:dyDescent="0.25">
      <c r="A590" s="186"/>
      <c r="B590" s="11" t="s">
        <v>0</v>
      </c>
      <c r="C590" s="12"/>
      <c r="D590" s="13"/>
      <c r="E590" s="1128" t="s">
        <v>1</v>
      </c>
      <c r="F590" s="1128"/>
      <c r="G590" s="1128"/>
      <c r="H590" s="1128"/>
      <c r="I590" s="1128"/>
      <c r="J590" s="1128"/>
      <c r="K590" s="1128"/>
      <c r="L590" s="1128"/>
      <c r="M590" s="1128"/>
      <c r="N590" s="1128"/>
      <c r="O590" s="1128"/>
      <c r="P590" s="1101"/>
      <c r="Q590" s="14"/>
      <c r="R590" s="14"/>
      <c r="S590" s="14"/>
      <c r="T590" s="14"/>
      <c r="U590" s="14"/>
      <c r="V590" s="535"/>
      <c r="W590" s="535"/>
      <c r="X590" s="535"/>
      <c r="Y590" s="535"/>
      <c r="Z590" s="536"/>
      <c r="AA590" s="536"/>
      <c r="AB590" s="15"/>
      <c r="AC590" s="537"/>
      <c r="AD590" s="535"/>
      <c r="AE590" s="535"/>
      <c r="AF590" s="537"/>
      <c r="AG590" s="537"/>
      <c r="AH590" s="14"/>
      <c r="AI590" s="14"/>
      <c r="AJ590" s="14"/>
      <c r="AK590" s="14"/>
    </row>
    <row r="591" spans="1:74" s="19" customFormat="1" ht="33.950000000000003" customHeight="1" x14ac:dyDescent="0.25">
      <c r="A591" s="186"/>
      <c r="B591" s="20" t="s">
        <v>2</v>
      </c>
      <c r="C591" s="20"/>
      <c r="D591" s="20"/>
      <c r="E591" s="1118" t="s">
        <v>1157</v>
      </c>
      <c r="F591" s="1119"/>
      <c r="G591" s="1119"/>
      <c r="H591" s="1119"/>
      <c r="I591" s="1119"/>
      <c r="J591" s="1119"/>
      <c r="K591" s="1119"/>
      <c r="L591" s="1119"/>
      <c r="M591" s="1119"/>
      <c r="N591" s="1119"/>
      <c r="O591" s="1119"/>
      <c r="P591" s="1119"/>
      <c r="Q591" s="1119"/>
      <c r="R591" s="1119"/>
      <c r="S591" s="1119"/>
      <c r="T591" s="1119"/>
      <c r="U591" s="1119"/>
      <c r="V591" s="1119"/>
      <c r="W591" s="1119"/>
      <c r="X591" s="1119"/>
      <c r="Y591" s="1119"/>
      <c r="Z591" s="1119"/>
      <c r="AA591" s="1119"/>
      <c r="AB591" s="1119"/>
      <c r="AC591" s="1119"/>
      <c r="AD591" s="1119"/>
      <c r="AE591" s="1119"/>
      <c r="AF591" s="1119"/>
      <c r="AG591" s="1119"/>
      <c r="AH591" s="1119"/>
      <c r="AI591" s="1119"/>
      <c r="AJ591" s="1119"/>
      <c r="AK591" s="1119"/>
    </row>
    <row r="592" spans="1:74" s="26" customFormat="1" ht="49.9" customHeight="1" x14ac:dyDescent="0.25">
      <c r="A592" s="186"/>
      <c r="B592" s="22" t="s">
        <v>4</v>
      </c>
      <c r="C592" s="22"/>
      <c r="D592" s="22"/>
      <c r="E592" s="1120" t="s">
        <v>5</v>
      </c>
      <c r="F592" s="1121"/>
      <c r="G592" s="1121"/>
      <c r="H592" s="1121"/>
      <c r="I592" s="1121"/>
      <c r="J592" s="1121"/>
      <c r="K592" s="1121"/>
      <c r="L592" s="1121"/>
      <c r="M592" s="1121"/>
      <c r="N592" s="1121"/>
      <c r="O592" s="1121"/>
      <c r="P592" s="1121"/>
      <c r="Q592" s="23"/>
      <c r="R592" s="23"/>
      <c r="S592" s="23"/>
      <c r="T592" s="23"/>
      <c r="U592" s="23"/>
      <c r="V592" s="448"/>
      <c r="W592" s="448"/>
      <c r="X592" s="448"/>
      <c r="Y592" s="448"/>
      <c r="Z592" s="449"/>
      <c r="AA592" s="449"/>
      <c r="AB592" s="24"/>
      <c r="AC592" s="450"/>
      <c r="AD592" s="448"/>
      <c r="AE592" s="448"/>
      <c r="AF592" s="450"/>
      <c r="AG592" s="450"/>
      <c r="AH592" s="23"/>
      <c r="AI592" s="25"/>
      <c r="AJ592" s="23"/>
      <c r="AK592" s="23"/>
    </row>
    <row r="593" spans="1:145" s="33" customFormat="1" ht="83.45" customHeight="1" x14ac:dyDescent="0.25">
      <c r="A593" s="206"/>
      <c r="B593" s="28" t="s">
        <v>6</v>
      </c>
      <c r="C593" s="28" t="s">
        <v>7</v>
      </c>
      <c r="D593" s="28" t="s">
        <v>8</v>
      </c>
      <c r="E593" s="28" t="s">
        <v>9</v>
      </c>
      <c r="F593" s="28" t="s">
        <v>10</v>
      </c>
      <c r="G593" s="28" t="s">
        <v>11</v>
      </c>
      <c r="H593" s="28" t="s">
        <v>12</v>
      </c>
      <c r="I593" s="28" t="s">
        <v>13</v>
      </c>
      <c r="J593" s="28" t="s">
        <v>14</v>
      </c>
      <c r="K593" s="28" t="s">
        <v>15</v>
      </c>
      <c r="L593" s="28" t="s">
        <v>7</v>
      </c>
      <c r="M593" s="28" t="s">
        <v>16</v>
      </c>
      <c r="N593" s="28" t="s">
        <v>17</v>
      </c>
      <c r="O593" s="28" t="s">
        <v>18</v>
      </c>
      <c r="P593" s="28" t="s">
        <v>19</v>
      </c>
      <c r="Q593" s="28" t="s">
        <v>20</v>
      </c>
      <c r="R593" s="28" t="s">
        <v>21</v>
      </c>
      <c r="S593" s="28" t="s">
        <v>22</v>
      </c>
      <c r="T593" s="28" t="s">
        <v>1158</v>
      </c>
      <c r="U593" s="28" t="s">
        <v>24</v>
      </c>
      <c r="V593" s="453" t="s">
        <v>25</v>
      </c>
      <c r="W593" s="453" t="s">
        <v>26</v>
      </c>
      <c r="X593" s="453" t="s">
        <v>27</v>
      </c>
      <c r="Y593" s="453" t="s">
        <v>28</v>
      </c>
      <c r="Z593" s="454" t="s">
        <v>29</v>
      </c>
      <c r="AA593" s="454" t="s">
        <v>30</v>
      </c>
      <c r="AB593" s="31" t="s">
        <v>31</v>
      </c>
      <c r="AC593" s="455" t="s">
        <v>32</v>
      </c>
      <c r="AD593" s="453" t="s">
        <v>33</v>
      </c>
      <c r="AE593" s="209" t="s">
        <v>34</v>
      </c>
      <c r="AF593" s="211" t="s">
        <v>35</v>
      </c>
      <c r="AG593" s="395" t="s">
        <v>493</v>
      </c>
      <c r="AH593" s="28" t="s">
        <v>36</v>
      </c>
      <c r="AI593" s="28" t="s">
        <v>37</v>
      </c>
      <c r="AJ593" s="28" t="s">
        <v>38</v>
      </c>
      <c r="AK593" s="28" t="s">
        <v>39</v>
      </c>
    </row>
    <row r="594" spans="1:145" ht="62.25" customHeight="1" x14ac:dyDescent="0.25">
      <c r="A594" s="231"/>
      <c r="B594" s="1000" t="s">
        <v>1623</v>
      </c>
      <c r="C594" s="941">
        <v>0.15</v>
      </c>
      <c r="D594" s="951" t="s">
        <v>1624</v>
      </c>
      <c r="E594" s="949" t="s">
        <v>1625</v>
      </c>
      <c r="F594" s="1079" t="s">
        <v>284</v>
      </c>
      <c r="G594" s="951" t="s">
        <v>1626</v>
      </c>
      <c r="H594" s="951" t="s">
        <v>1627</v>
      </c>
      <c r="I594" s="1474" t="s">
        <v>1628</v>
      </c>
      <c r="J594" s="1477">
        <v>1</v>
      </c>
      <c r="K594" s="998" t="s">
        <v>1629</v>
      </c>
      <c r="L594" s="1015">
        <v>1.4999999999999999E-2</v>
      </c>
      <c r="M594" s="974" t="s">
        <v>1630</v>
      </c>
      <c r="N594" s="116" t="s">
        <v>1631</v>
      </c>
      <c r="O594" s="117" t="s">
        <v>1632</v>
      </c>
      <c r="P594" s="117" t="s">
        <v>1633</v>
      </c>
      <c r="Q594" s="142">
        <v>0.97</v>
      </c>
      <c r="R594" s="142">
        <v>0.99</v>
      </c>
      <c r="S594" s="459" t="s">
        <v>61</v>
      </c>
      <c r="T594" s="241">
        <v>0.1</v>
      </c>
      <c r="U594" s="241"/>
      <c r="V594" s="457"/>
      <c r="W594" s="457"/>
      <c r="X594" s="457"/>
      <c r="Y594" s="457"/>
      <c r="Z594" s="73"/>
      <c r="AA594" s="73"/>
      <c r="AB594" s="66"/>
      <c r="AC594" s="87"/>
      <c r="AD594" s="457"/>
      <c r="AE594" s="457"/>
      <c r="AF594" s="87"/>
      <c r="AG594" s="87"/>
      <c r="AH594" s="459" t="s">
        <v>1172</v>
      </c>
      <c r="AI594" s="142" t="s">
        <v>1634</v>
      </c>
      <c r="AJ594" s="49" t="s">
        <v>1635</v>
      </c>
      <c r="AK594" s="142" t="s">
        <v>1230</v>
      </c>
      <c r="BT594" s="8"/>
      <c r="BU594" s="8"/>
      <c r="BV594" s="8"/>
    </row>
    <row r="595" spans="1:145" ht="62.25" customHeight="1" x14ac:dyDescent="0.25">
      <c r="A595" s="231"/>
      <c r="B595" s="1001"/>
      <c r="C595" s="942"/>
      <c r="D595" s="1473"/>
      <c r="E595" s="1140"/>
      <c r="F595" s="1080"/>
      <c r="G595" s="1473"/>
      <c r="H595" s="1473"/>
      <c r="I595" s="1475"/>
      <c r="J595" s="1478"/>
      <c r="K595" s="998"/>
      <c r="L595" s="1015"/>
      <c r="M595" s="974"/>
      <c r="N595" s="116" t="s">
        <v>1636</v>
      </c>
      <c r="O595" s="117" t="s">
        <v>1637</v>
      </c>
      <c r="P595" s="117" t="s">
        <v>1638</v>
      </c>
      <c r="Q595" s="116">
        <v>0</v>
      </c>
      <c r="R595" s="116">
        <v>3</v>
      </c>
      <c r="S595" s="459" t="s">
        <v>61</v>
      </c>
      <c r="T595" s="278">
        <v>1</v>
      </c>
      <c r="U595" s="787"/>
      <c r="V595" s="457"/>
      <c r="W595" s="457"/>
      <c r="X595" s="457"/>
      <c r="Y595" s="457"/>
      <c r="Z595" s="73"/>
      <c r="AA595" s="73"/>
      <c r="AB595" s="66"/>
      <c r="AC595" s="87"/>
      <c r="AD595" s="457"/>
      <c r="AE595" s="457"/>
      <c r="AF595" s="87"/>
      <c r="AG595" s="87"/>
      <c r="AH595" s="459" t="s">
        <v>1172</v>
      </c>
      <c r="AI595" s="142" t="s">
        <v>1634</v>
      </c>
      <c r="AJ595" s="49" t="s">
        <v>1635</v>
      </c>
      <c r="AK595" s="142" t="s">
        <v>1230</v>
      </c>
      <c r="BT595" s="8"/>
      <c r="BU595" s="8"/>
      <c r="BV595" s="8"/>
    </row>
    <row r="596" spans="1:145" ht="62.25" customHeight="1" x14ac:dyDescent="0.25">
      <c r="A596" s="231"/>
      <c r="B596" s="1001"/>
      <c r="C596" s="942"/>
      <c r="D596" s="1473"/>
      <c r="E596" s="1140"/>
      <c r="F596" s="1080"/>
      <c r="G596" s="1473"/>
      <c r="H596" s="1473"/>
      <c r="I596" s="1475"/>
      <c r="J596" s="1478"/>
      <c r="K596" s="998"/>
      <c r="L596" s="1015"/>
      <c r="M596" s="974"/>
      <c r="N596" s="116" t="s">
        <v>1639</v>
      </c>
      <c r="O596" s="117" t="s">
        <v>1640</v>
      </c>
      <c r="P596" s="117" t="s">
        <v>1641</v>
      </c>
      <c r="Q596" s="538">
        <v>6000</v>
      </c>
      <c r="R596" s="538">
        <v>9000</v>
      </c>
      <c r="S596" s="459" t="s">
        <v>61</v>
      </c>
      <c r="T596" s="179">
        <v>1500</v>
      </c>
      <c r="U596" s="179"/>
      <c r="V596" s="457"/>
      <c r="W596" s="457"/>
      <c r="X596" s="457"/>
      <c r="Y596" s="457"/>
      <c r="Z596" s="73"/>
      <c r="AA596" s="73"/>
      <c r="AB596" s="66"/>
      <c r="AC596" s="87"/>
      <c r="AD596" s="457"/>
      <c r="AE596" s="457"/>
      <c r="AF596" s="87"/>
      <c r="AG596" s="87"/>
      <c r="AH596" s="459" t="s">
        <v>1172</v>
      </c>
      <c r="AI596" s="142" t="s">
        <v>1634</v>
      </c>
      <c r="AJ596" s="49" t="s">
        <v>1635</v>
      </c>
      <c r="AK596" s="142" t="s">
        <v>1230</v>
      </c>
      <c r="BT596" s="8"/>
      <c r="BU596" s="8"/>
      <c r="BV596" s="8"/>
    </row>
    <row r="597" spans="1:145" ht="62.25" customHeight="1" x14ac:dyDescent="0.25">
      <c r="A597" s="231"/>
      <c r="B597" s="1001"/>
      <c r="C597" s="942"/>
      <c r="D597" s="1473"/>
      <c r="E597" s="1140"/>
      <c r="F597" s="1080"/>
      <c r="G597" s="1473"/>
      <c r="H597" s="1473"/>
      <c r="I597" s="1475"/>
      <c r="J597" s="1478"/>
      <c r="K597" s="998"/>
      <c r="L597" s="1015"/>
      <c r="M597" s="974"/>
      <c r="N597" s="116" t="s">
        <v>1642</v>
      </c>
      <c r="O597" s="117" t="s">
        <v>1643</v>
      </c>
      <c r="P597" s="117" t="s">
        <v>1644</v>
      </c>
      <c r="Q597" s="116">
        <v>50</v>
      </c>
      <c r="R597" s="116">
        <v>100</v>
      </c>
      <c r="S597" s="459" t="s">
        <v>61</v>
      </c>
      <c r="T597" s="278">
        <v>25</v>
      </c>
      <c r="U597" s="278"/>
      <c r="V597" s="457"/>
      <c r="W597" s="457"/>
      <c r="X597" s="457"/>
      <c r="Y597" s="457"/>
      <c r="Z597" s="73"/>
      <c r="AA597" s="73"/>
      <c r="AB597" s="66"/>
      <c r="AC597" s="87"/>
      <c r="AD597" s="457"/>
      <c r="AE597" s="457"/>
      <c r="AF597" s="87"/>
      <c r="AG597" s="87"/>
      <c r="AH597" s="459" t="s">
        <v>1172</v>
      </c>
      <c r="AI597" s="142" t="s">
        <v>1634</v>
      </c>
      <c r="AJ597" s="49" t="s">
        <v>1645</v>
      </c>
      <c r="AK597" s="142" t="s">
        <v>1230</v>
      </c>
      <c r="BT597" s="8"/>
      <c r="BU597" s="8"/>
      <c r="BV597" s="8"/>
    </row>
    <row r="598" spans="1:145" ht="62.25" customHeight="1" x14ac:dyDescent="0.25">
      <c r="A598" s="231"/>
      <c r="B598" s="1001"/>
      <c r="C598" s="942"/>
      <c r="D598" s="1473"/>
      <c r="E598" s="1140"/>
      <c r="F598" s="1080"/>
      <c r="G598" s="1473"/>
      <c r="H598" s="1473"/>
      <c r="I598" s="1475"/>
      <c r="J598" s="1478"/>
      <c r="K598" s="998"/>
      <c r="L598" s="1015"/>
      <c r="M598" s="974"/>
      <c r="N598" s="116" t="s">
        <v>1646</v>
      </c>
      <c r="O598" s="117" t="s">
        <v>1647</v>
      </c>
      <c r="P598" s="117" t="s">
        <v>1648</v>
      </c>
      <c r="Q598" s="116">
        <v>0</v>
      </c>
      <c r="R598" s="116">
        <v>4</v>
      </c>
      <c r="S598" s="459" t="s">
        <v>61</v>
      </c>
      <c r="T598" s="278">
        <v>1</v>
      </c>
      <c r="U598" s="278"/>
      <c r="V598" s="457"/>
      <c r="W598" s="457"/>
      <c r="X598" s="457"/>
      <c r="Y598" s="457"/>
      <c r="Z598" s="73"/>
      <c r="AA598" s="73"/>
      <c r="AB598" s="66"/>
      <c r="AC598" s="87"/>
      <c r="AD598" s="457"/>
      <c r="AE598" s="457"/>
      <c r="AF598" s="87"/>
      <c r="AG598" s="87"/>
      <c r="AH598" s="459" t="s">
        <v>1172</v>
      </c>
      <c r="AI598" s="142" t="s">
        <v>1634</v>
      </c>
      <c r="AJ598" s="49" t="s">
        <v>1635</v>
      </c>
      <c r="AK598" s="142" t="s">
        <v>1230</v>
      </c>
      <c r="BT598" s="8"/>
      <c r="BU598" s="8"/>
      <c r="BV598" s="8"/>
    </row>
    <row r="599" spans="1:145" ht="62.25" customHeight="1" x14ac:dyDescent="0.25">
      <c r="A599" s="231"/>
      <c r="B599" s="1001"/>
      <c r="C599" s="942"/>
      <c r="D599" s="1473"/>
      <c r="E599" s="1140"/>
      <c r="F599" s="1080"/>
      <c r="G599" s="1473"/>
      <c r="H599" s="1473"/>
      <c r="I599" s="1475"/>
      <c r="J599" s="1478"/>
      <c r="K599" s="998"/>
      <c r="L599" s="1015"/>
      <c r="M599" s="974"/>
      <c r="N599" s="116" t="s">
        <v>1649</v>
      </c>
      <c r="O599" s="117" t="s">
        <v>1650</v>
      </c>
      <c r="P599" s="117" t="s">
        <v>1651</v>
      </c>
      <c r="Q599" s="116">
        <v>0</v>
      </c>
      <c r="R599" s="142">
        <v>0.15</v>
      </c>
      <c r="S599" s="459" t="s">
        <v>61</v>
      </c>
      <c r="T599" s="241">
        <v>0.02</v>
      </c>
      <c r="U599" s="241"/>
      <c r="V599" s="457"/>
      <c r="W599" s="457"/>
      <c r="X599" s="457"/>
      <c r="Y599" s="457"/>
      <c r="Z599" s="73"/>
      <c r="AA599" s="73"/>
      <c r="AB599" s="66"/>
      <c r="AC599" s="87"/>
      <c r="AD599" s="457"/>
      <c r="AE599" s="457"/>
      <c r="AF599" s="87"/>
      <c r="AG599" s="87"/>
      <c r="AH599" s="459" t="s">
        <v>1172</v>
      </c>
      <c r="AI599" s="142" t="s">
        <v>1634</v>
      </c>
      <c r="AJ599" s="49" t="s">
        <v>1635</v>
      </c>
      <c r="AK599" s="142" t="s">
        <v>1652</v>
      </c>
      <c r="BT599" s="8"/>
      <c r="BU599" s="8"/>
      <c r="BV599" s="8"/>
    </row>
    <row r="600" spans="1:145" ht="62.25" customHeight="1" x14ac:dyDescent="0.25">
      <c r="A600" s="231"/>
      <c r="B600" s="1001"/>
      <c r="C600" s="942"/>
      <c r="D600" s="1473"/>
      <c r="E600" s="1140"/>
      <c r="F600" s="1080"/>
      <c r="G600" s="1473"/>
      <c r="H600" s="1473"/>
      <c r="I600" s="1475"/>
      <c r="J600" s="1478"/>
      <c r="K600" s="998"/>
      <c r="L600" s="1015"/>
      <c r="M600" s="974"/>
      <c r="N600" s="116" t="s">
        <v>1653</v>
      </c>
      <c r="O600" s="117" t="s">
        <v>1654</v>
      </c>
      <c r="P600" s="36" t="s">
        <v>1655</v>
      </c>
      <c r="Q600" s="376">
        <v>7</v>
      </c>
      <c r="R600" s="376">
        <v>7</v>
      </c>
      <c r="S600" s="459" t="s">
        <v>61</v>
      </c>
      <c r="T600" s="59">
        <v>0</v>
      </c>
      <c r="U600" s="59"/>
      <c r="V600" s="458"/>
      <c r="W600" s="458"/>
      <c r="X600" s="458"/>
      <c r="Y600" s="458"/>
      <c r="Z600" s="460"/>
      <c r="AA600" s="460"/>
      <c r="AB600" s="461"/>
      <c r="AC600" s="462"/>
      <c r="AD600" s="458"/>
      <c r="AE600" s="458"/>
      <c r="AF600" s="462"/>
      <c r="AG600" s="462"/>
      <c r="AH600" s="459" t="s">
        <v>1172</v>
      </c>
      <c r="AI600" s="142" t="s">
        <v>1634</v>
      </c>
      <c r="AJ600" s="49" t="s">
        <v>1635</v>
      </c>
      <c r="AK600" s="142" t="s">
        <v>1652</v>
      </c>
      <c r="BT600" s="8"/>
      <c r="BU600" s="8"/>
      <c r="BV600" s="8"/>
    </row>
    <row r="601" spans="1:145" ht="11.45" customHeight="1" x14ac:dyDescent="0.25">
      <c r="A601" s="231"/>
      <c r="B601" s="1001"/>
      <c r="C601" s="942"/>
      <c r="D601" s="1473"/>
      <c r="E601" s="1140"/>
      <c r="F601" s="1080"/>
      <c r="G601" s="1473"/>
      <c r="H601" s="1473"/>
      <c r="I601" s="1475"/>
      <c r="J601" s="1478"/>
      <c r="K601" s="257"/>
      <c r="L601" s="539"/>
      <c r="M601" s="254"/>
      <c r="N601" s="255"/>
      <c r="O601" s="254"/>
      <c r="P601" s="254"/>
      <c r="Q601" s="255"/>
      <c r="R601" s="255"/>
      <c r="S601" s="255"/>
      <c r="T601" s="255"/>
      <c r="U601" s="255"/>
      <c r="V601" s="402"/>
      <c r="W601" s="402"/>
      <c r="X601" s="402"/>
      <c r="Y601" s="402"/>
      <c r="Z601" s="540"/>
      <c r="AA601" s="540"/>
      <c r="AB601" s="260"/>
      <c r="AC601" s="541"/>
      <c r="AD601" s="402"/>
      <c r="AE601" s="402"/>
      <c r="AF601" s="541"/>
      <c r="AG601" s="541"/>
      <c r="AH601" s="255"/>
      <c r="AI601" s="255"/>
      <c r="AJ601" s="57"/>
      <c r="AK601" s="255"/>
      <c r="BT601" s="8"/>
      <c r="BU601" s="8"/>
      <c r="BV601" s="8"/>
      <c r="CY601" s="9"/>
      <c r="CZ601" s="9"/>
      <c r="DA601" s="9"/>
      <c r="EM601" s="9"/>
      <c r="EN601" s="9"/>
      <c r="EO601" s="9"/>
    </row>
    <row r="602" spans="1:145" ht="67.5" customHeight="1" x14ac:dyDescent="0.25">
      <c r="A602" s="231"/>
      <c r="B602" s="1001"/>
      <c r="C602" s="942"/>
      <c r="D602" s="1473"/>
      <c r="E602" s="1140"/>
      <c r="F602" s="1080"/>
      <c r="G602" s="1473"/>
      <c r="H602" s="1473"/>
      <c r="I602" s="1475"/>
      <c r="J602" s="1478"/>
      <c r="K602" s="1270" t="s">
        <v>1656</v>
      </c>
      <c r="L602" s="1467">
        <v>5.0000000000000001E-3</v>
      </c>
      <c r="M602" s="1470" t="s">
        <v>1657</v>
      </c>
      <c r="N602" s="376" t="s">
        <v>1658</v>
      </c>
      <c r="O602" s="36" t="s">
        <v>1659</v>
      </c>
      <c r="P602" s="282" t="s">
        <v>1660</v>
      </c>
      <c r="Q602" s="538">
        <v>5764</v>
      </c>
      <c r="R602" s="538">
        <v>4611</v>
      </c>
      <c r="S602" s="459" t="s">
        <v>557</v>
      </c>
      <c r="T602" s="159">
        <v>0</v>
      </c>
      <c r="U602" s="179"/>
      <c r="V602" s="457"/>
      <c r="W602" s="457"/>
      <c r="X602" s="457"/>
      <c r="Y602" s="457"/>
      <c r="Z602" s="73"/>
      <c r="AA602" s="73"/>
      <c r="AB602" s="66"/>
      <c r="AC602" s="87"/>
      <c r="AD602" s="457"/>
      <c r="AE602" s="457"/>
      <c r="AF602" s="87"/>
      <c r="AG602" s="87"/>
      <c r="AH602" s="459" t="s">
        <v>1172</v>
      </c>
      <c r="AI602" s="142" t="s">
        <v>1634</v>
      </c>
      <c r="AJ602" s="39" t="s">
        <v>1661</v>
      </c>
      <c r="AK602" s="142" t="s">
        <v>1220</v>
      </c>
      <c r="BT602" s="8"/>
      <c r="BU602" s="8"/>
      <c r="BV602" s="8"/>
      <c r="CY602" s="9"/>
      <c r="CZ602" s="9"/>
      <c r="DA602" s="9"/>
      <c r="EM602" s="9"/>
      <c r="EN602" s="9"/>
      <c r="EO602" s="9"/>
    </row>
    <row r="603" spans="1:145" ht="67.5" customHeight="1" x14ac:dyDescent="0.25">
      <c r="A603" s="231"/>
      <c r="B603" s="1001"/>
      <c r="C603" s="942"/>
      <c r="D603" s="1473"/>
      <c r="E603" s="1140"/>
      <c r="F603" s="1080"/>
      <c r="G603" s="1473"/>
      <c r="H603" s="1473"/>
      <c r="I603" s="1475"/>
      <c r="J603" s="1478"/>
      <c r="K603" s="1271"/>
      <c r="L603" s="1468"/>
      <c r="M603" s="1471"/>
      <c r="N603" s="376" t="s">
        <v>1662</v>
      </c>
      <c r="O603" s="117" t="s">
        <v>1663</v>
      </c>
      <c r="P603" s="36" t="s">
        <v>1664</v>
      </c>
      <c r="Q603" s="538">
        <v>5000</v>
      </c>
      <c r="R603" s="538">
        <v>8000</v>
      </c>
      <c r="S603" s="459" t="s">
        <v>61</v>
      </c>
      <c r="T603" s="159">
        <v>1500</v>
      </c>
      <c r="U603" s="179" t="s">
        <v>1665</v>
      </c>
      <c r="V603" s="179" t="s">
        <v>1665</v>
      </c>
      <c r="W603" s="457" t="s">
        <v>1666</v>
      </c>
      <c r="X603" s="457" t="s">
        <v>1667</v>
      </c>
      <c r="Y603" s="457" t="s">
        <v>1664</v>
      </c>
      <c r="Z603" s="73">
        <v>42734</v>
      </c>
      <c r="AA603" s="73">
        <v>42884</v>
      </c>
      <c r="AB603" s="66" t="s">
        <v>1668</v>
      </c>
      <c r="AC603" s="87">
        <v>150000000</v>
      </c>
      <c r="AD603" s="457" t="s">
        <v>1669</v>
      </c>
      <c r="AE603" s="457"/>
      <c r="AF603" s="87"/>
      <c r="AG603" s="87">
        <v>150000000</v>
      </c>
      <c r="AH603" s="459" t="s">
        <v>1172</v>
      </c>
      <c r="AI603" s="142" t="s">
        <v>1634</v>
      </c>
      <c r="AJ603" s="39" t="s">
        <v>1355</v>
      </c>
      <c r="AK603" s="142" t="s">
        <v>1230</v>
      </c>
      <c r="BT603" s="8"/>
      <c r="BU603" s="8"/>
      <c r="BV603" s="8"/>
      <c r="CY603" s="9"/>
      <c r="CZ603" s="9"/>
      <c r="DA603" s="9"/>
      <c r="EM603" s="9"/>
      <c r="EN603" s="9"/>
      <c r="EO603" s="9"/>
    </row>
    <row r="604" spans="1:145" ht="67.5" customHeight="1" x14ac:dyDescent="0.25">
      <c r="A604" s="231"/>
      <c r="B604" s="1001"/>
      <c r="C604" s="942"/>
      <c r="D604" s="1473"/>
      <c r="E604" s="1140"/>
      <c r="F604" s="1080"/>
      <c r="G604" s="1473"/>
      <c r="H604" s="1473"/>
      <c r="I604" s="1475"/>
      <c r="J604" s="1478"/>
      <c r="K604" s="1271"/>
      <c r="L604" s="1468"/>
      <c r="M604" s="1471"/>
      <c r="N604" s="376" t="s">
        <v>1670</v>
      </c>
      <c r="O604" s="36" t="s">
        <v>1671</v>
      </c>
      <c r="P604" s="36" t="s">
        <v>1672</v>
      </c>
      <c r="Q604" s="538">
        <v>2000</v>
      </c>
      <c r="R604" s="538">
        <v>3000</v>
      </c>
      <c r="S604" s="459" t="s">
        <v>61</v>
      </c>
      <c r="T604" s="159">
        <v>500</v>
      </c>
      <c r="U604" s="179"/>
      <c r="V604" s="457"/>
      <c r="W604" s="457"/>
      <c r="X604" s="457"/>
      <c r="Y604" s="457"/>
      <c r="Z604" s="73"/>
      <c r="AA604" s="73"/>
      <c r="AB604" s="66"/>
      <c r="AC604" s="87"/>
      <c r="AD604" s="457"/>
      <c r="AE604" s="457"/>
      <c r="AF604" s="87"/>
      <c r="AG604" s="87"/>
      <c r="AH604" s="459" t="s">
        <v>1172</v>
      </c>
      <c r="AI604" s="142" t="s">
        <v>1634</v>
      </c>
      <c r="AJ604" s="157" t="s">
        <v>1355</v>
      </c>
      <c r="AK604" s="142" t="s">
        <v>1230</v>
      </c>
      <c r="BT604" s="8"/>
      <c r="BU604" s="8"/>
      <c r="BV604" s="8"/>
      <c r="CY604" s="9"/>
      <c r="CZ604" s="9"/>
      <c r="DA604" s="9"/>
      <c r="EM604" s="9"/>
      <c r="EN604" s="9"/>
      <c r="EO604" s="9"/>
    </row>
    <row r="605" spans="1:145" ht="67.5" customHeight="1" x14ac:dyDescent="0.25">
      <c r="A605" s="231"/>
      <c r="B605" s="1001"/>
      <c r="C605" s="942"/>
      <c r="D605" s="1473"/>
      <c r="E605" s="1140"/>
      <c r="F605" s="1080"/>
      <c r="G605" s="1473"/>
      <c r="H605" s="1473"/>
      <c r="I605" s="1475"/>
      <c r="J605" s="1478"/>
      <c r="K605" s="1310"/>
      <c r="L605" s="1469"/>
      <c r="M605" s="1472"/>
      <c r="N605" s="376" t="s">
        <v>1673</v>
      </c>
      <c r="O605" s="36" t="s">
        <v>1674</v>
      </c>
      <c r="P605" s="36" t="s">
        <v>1651</v>
      </c>
      <c r="Q605" s="376">
        <v>0</v>
      </c>
      <c r="R605" s="542">
        <v>0.15</v>
      </c>
      <c r="S605" s="459" t="s">
        <v>61</v>
      </c>
      <c r="T605" s="241">
        <v>0.02</v>
      </c>
      <c r="U605" s="241"/>
      <c r="V605" s="457"/>
      <c r="W605" s="457"/>
      <c r="X605" s="457"/>
      <c r="Y605" s="457"/>
      <c r="Z605" s="73"/>
      <c r="AA605" s="73"/>
      <c r="AB605" s="66"/>
      <c r="AC605" s="87"/>
      <c r="AD605" s="457"/>
      <c r="AE605" s="457"/>
      <c r="AF605" s="87"/>
      <c r="AG605" s="87"/>
      <c r="AH605" s="459" t="s">
        <v>1172</v>
      </c>
      <c r="AI605" s="142" t="s">
        <v>1634</v>
      </c>
      <c r="AJ605" s="39" t="s">
        <v>1355</v>
      </c>
      <c r="AK605" s="142" t="s">
        <v>1652</v>
      </c>
      <c r="BT605" s="8"/>
      <c r="BU605" s="8"/>
      <c r="BV605" s="8"/>
      <c r="CY605" s="9"/>
      <c r="CZ605" s="9"/>
      <c r="DA605" s="9"/>
      <c r="EM605" s="9"/>
      <c r="EN605" s="9"/>
      <c r="EO605" s="9"/>
    </row>
    <row r="606" spans="1:145" ht="12" customHeight="1" x14ac:dyDescent="0.25">
      <c r="A606" s="231"/>
      <c r="B606" s="1001"/>
      <c r="C606" s="942"/>
      <c r="D606" s="1473"/>
      <c r="E606" s="1140"/>
      <c r="F606" s="1080"/>
      <c r="G606" s="1473"/>
      <c r="H606" s="1473"/>
      <c r="I606" s="1475"/>
      <c r="J606" s="1478"/>
      <c r="K606" s="257"/>
      <c r="L606" s="539"/>
      <c r="M606" s="254"/>
      <c r="N606" s="255"/>
      <c r="O606" s="254"/>
      <c r="P606" s="254"/>
      <c r="Q606" s="255"/>
      <c r="R606" s="255"/>
      <c r="S606" s="255"/>
      <c r="T606" s="255"/>
      <c r="U606" s="255"/>
      <c r="V606" s="402"/>
      <c r="W606" s="402"/>
      <c r="X606" s="402"/>
      <c r="Y606" s="402"/>
      <c r="Z606" s="540"/>
      <c r="AA606" s="540"/>
      <c r="AB606" s="260"/>
      <c r="AC606" s="541"/>
      <c r="AD606" s="402"/>
      <c r="AE606" s="402"/>
      <c r="AF606" s="541"/>
      <c r="AG606" s="541"/>
      <c r="AH606" s="255"/>
      <c r="AI606" s="255"/>
      <c r="AJ606" s="57"/>
      <c r="AK606" s="255"/>
      <c r="BT606" s="8"/>
      <c r="BU606" s="8"/>
      <c r="BV606" s="8"/>
      <c r="CY606" s="9"/>
      <c r="CZ606" s="9"/>
      <c r="DA606" s="9"/>
      <c r="EM606" s="9"/>
      <c r="EN606" s="9"/>
      <c r="EO606" s="9"/>
    </row>
    <row r="607" spans="1:145" ht="42" customHeight="1" x14ac:dyDescent="0.25">
      <c r="A607" s="231"/>
      <c r="B607" s="1001"/>
      <c r="C607" s="942"/>
      <c r="D607" s="1473"/>
      <c r="E607" s="1140"/>
      <c r="F607" s="1080"/>
      <c r="G607" s="1473"/>
      <c r="H607" s="1473"/>
      <c r="I607" s="1475"/>
      <c r="J607" s="1478"/>
      <c r="K607" s="904" t="s">
        <v>1675</v>
      </c>
      <c r="L607" s="905">
        <v>5.0000000000000001E-3</v>
      </c>
      <c r="M607" s="910" t="s">
        <v>1676</v>
      </c>
      <c r="N607" s="1095" t="s">
        <v>1677</v>
      </c>
      <c r="O607" s="1470" t="s">
        <v>1678</v>
      </c>
      <c r="P607" s="36" t="s">
        <v>1679</v>
      </c>
      <c r="Q607" s="376">
        <v>3</v>
      </c>
      <c r="R607" s="376">
        <v>4</v>
      </c>
      <c r="S607" s="459" t="s">
        <v>61</v>
      </c>
      <c r="T607" s="60">
        <v>1</v>
      </c>
      <c r="U607" s="885" t="s">
        <v>1680</v>
      </c>
      <c r="V607" s="59" t="s">
        <v>1681</v>
      </c>
      <c r="W607" s="458" t="s">
        <v>996</v>
      </c>
      <c r="X607" s="458" t="s">
        <v>1682</v>
      </c>
      <c r="Y607" s="458" t="s">
        <v>1679</v>
      </c>
      <c r="Z607" s="460">
        <v>42705</v>
      </c>
      <c r="AA607" s="460">
        <v>42856</v>
      </c>
      <c r="AB607" s="461">
        <v>1.7010205151459E+16</v>
      </c>
      <c r="AC607" s="462">
        <v>200000000</v>
      </c>
      <c r="AD607" s="458" t="s">
        <v>1683</v>
      </c>
      <c r="AE607" s="458"/>
      <c r="AF607" s="462"/>
      <c r="AG607" s="462">
        <v>66666666.666666597</v>
      </c>
      <c r="AH607" s="459" t="s">
        <v>1172</v>
      </c>
      <c r="AI607" s="142" t="s">
        <v>1634</v>
      </c>
      <c r="AJ607" s="39" t="s">
        <v>1684</v>
      </c>
      <c r="AK607" s="142" t="s">
        <v>1685</v>
      </c>
      <c r="BT607" s="8"/>
      <c r="BU607" s="8"/>
      <c r="BV607" s="8"/>
      <c r="CY607" s="9"/>
      <c r="CZ607" s="9"/>
      <c r="DA607" s="9"/>
      <c r="EM607" s="9"/>
      <c r="EN607" s="9"/>
      <c r="EO607" s="9"/>
    </row>
    <row r="608" spans="1:145" ht="42" customHeight="1" x14ac:dyDescent="0.25">
      <c r="A608" s="231"/>
      <c r="B608" s="1001"/>
      <c r="C608" s="942"/>
      <c r="D608" s="1473"/>
      <c r="E608" s="1140"/>
      <c r="F608" s="1080"/>
      <c r="G608" s="1473"/>
      <c r="H608" s="1473"/>
      <c r="I608" s="1475"/>
      <c r="J608" s="1478"/>
      <c r="K608" s="904"/>
      <c r="L608" s="905"/>
      <c r="M608" s="910"/>
      <c r="N608" s="1148"/>
      <c r="O608" s="1471"/>
      <c r="P608" s="36" t="s">
        <v>1686</v>
      </c>
      <c r="Q608" s="376">
        <v>2</v>
      </c>
      <c r="R608" s="376">
        <v>3</v>
      </c>
      <c r="S608" s="459" t="s">
        <v>61</v>
      </c>
      <c r="T608" s="60">
        <v>0</v>
      </c>
      <c r="U608" s="885"/>
      <c r="V608" s="458"/>
      <c r="W608" s="458"/>
      <c r="X608" s="458"/>
      <c r="Y608" s="458"/>
      <c r="Z608" s="460"/>
      <c r="AA608" s="460"/>
      <c r="AB608" s="461"/>
      <c r="AC608" s="462"/>
      <c r="AD608" s="458"/>
      <c r="AE608" s="458"/>
      <c r="AF608" s="462"/>
      <c r="AG608" s="462"/>
      <c r="AH608" s="459" t="s">
        <v>1172</v>
      </c>
      <c r="AI608" s="142" t="s">
        <v>1634</v>
      </c>
      <c r="AJ608" s="149" t="s">
        <v>1687</v>
      </c>
      <c r="AK608" s="142" t="s">
        <v>1685</v>
      </c>
      <c r="BT608" s="8"/>
      <c r="BU608" s="8"/>
      <c r="BV608" s="8"/>
      <c r="CY608" s="9"/>
      <c r="CZ608" s="9"/>
      <c r="DA608" s="9"/>
      <c r="EM608" s="9"/>
      <c r="EN608" s="9"/>
      <c r="EO608" s="9"/>
    </row>
    <row r="609" spans="1:146" ht="42" customHeight="1" x14ac:dyDescent="0.25">
      <c r="A609" s="231"/>
      <c r="B609" s="1001"/>
      <c r="C609" s="942"/>
      <c r="D609" s="1473"/>
      <c r="E609" s="1140"/>
      <c r="F609" s="1080"/>
      <c r="G609" s="1473"/>
      <c r="H609" s="1473"/>
      <c r="I609" s="1475"/>
      <c r="J609" s="1478"/>
      <c r="K609" s="904"/>
      <c r="L609" s="905"/>
      <c r="M609" s="910"/>
      <c r="N609" s="1096"/>
      <c r="O609" s="1472"/>
      <c r="P609" s="36" t="s">
        <v>1688</v>
      </c>
      <c r="Q609" s="376">
        <v>6</v>
      </c>
      <c r="R609" s="376">
        <v>10</v>
      </c>
      <c r="S609" s="459" t="s">
        <v>61</v>
      </c>
      <c r="T609" s="60">
        <v>2</v>
      </c>
      <c r="U609" s="885" t="s">
        <v>1680</v>
      </c>
      <c r="V609" s="59" t="s">
        <v>1681</v>
      </c>
      <c r="W609" s="458" t="s">
        <v>996</v>
      </c>
      <c r="X609" s="458" t="s">
        <v>1682</v>
      </c>
      <c r="Y609" s="458" t="s">
        <v>1679</v>
      </c>
      <c r="Z609" s="460">
        <v>42705</v>
      </c>
      <c r="AA609" s="460">
        <v>42856</v>
      </c>
      <c r="AB609" s="461">
        <v>1.7010205151459E+16</v>
      </c>
      <c r="AC609" s="462">
        <v>200000000</v>
      </c>
      <c r="AD609" s="458" t="s">
        <v>1683</v>
      </c>
      <c r="AE609" s="458"/>
      <c r="AF609" s="462"/>
      <c r="AG609" s="462">
        <v>66666666.666666597</v>
      </c>
      <c r="AH609" s="459" t="s">
        <v>1172</v>
      </c>
      <c r="AI609" s="142" t="s">
        <v>1634</v>
      </c>
      <c r="AJ609" s="149" t="s">
        <v>509</v>
      </c>
      <c r="AK609" s="142" t="s">
        <v>1230</v>
      </c>
      <c r="BT609" s="8"/>
      <c r="BU609" s="8"/>
      <c r="BV609" s="8"/>
      <c r="CY609" s="9"/>
      <c r="CZ609" s="9"/>
      <c r="DA609" s="9"/>
      <c r="EM609" s="9"/>
      <c r="EN609" s="9"/>
      <c r="EO609" s="9"/>
    </row>
    <row r="610" spans="1:146" ht="42" customHeight="1" x14ac:dyDescent="0.25">
      <c r="A610" s="231"/>
      <c r="B610" s="1001"/>
      <c r="C610" s="942"/>
      <c r="D610" s="1473"/>
      <c r="E610" s="1140"/>
      <c r="F610" s="1080"/>
      <c r="G610" s="1473"/>
      <c r="H610" s="1473"/>
      <c r="I610" s="1475"/>
      <c r="J610" s="1478"/>
      <c r="K610" s="904"/>
      <c r="L610" s="905"/>
      <c r="M610" s="910"/>
      <c r="N610" s="376" t="s">
        <v>1689</v>
      </c>
      <c r="O610" s="36" t="s">
        <v>1690</v>
      </c>
      <c r="P610" s="36" t="s">
        <v>1691</v>
      </c>
      <c r="Q610" s="376">
        <v>5</v>
      </c>
      <c r="R610" s="376">
        <v>8</v>
      </c>
      <c r="S610" s="459" t="s">
        <v>61</v>
      </c>
      <c r="T610" s="60">
        <v>2</v>
      </c>
      <c r="U610" s="885" t="s">
        <v>1680</v>
      </c>
      <c r="V610" s="59" t="s">
        <v>1681</v>
      </c>
      <c r="W610" s="458" t="s">
        <v>996</v>
      </c>
      <c r="X610" s="458" t="s">
        <v>1682</v>
      </c>
      <c r="Y610" s="458" t="s">
        <v>1679</v>
      </c>
      <c r="Z610" s="460">
        <v>42705</v>
      </c>
      <c r="AA610" s="460">
        <v>42856</v>
      </c>
      <c r="AB610" s="461">
        <v>1.7010205151459E+16</v>
      </c>
      <c r="AC610" s="462">
        <v>200000000</v>
      </c>
      <c r="AD610" s="458" t="s">
        <v>1683</v>
      </c>
      <c r="AE610" s="458"/>
      <c r="AF610" s="462"/>
      <c r="AG610" s="462">
        <v>66666666.666666597</v>
      </c>
      <c r="AH610" s="459" t="s">
        <v>1172</v>
      </c>
      <c r="AI610" s="142" t="s">
        <v>1634</v>
      </c>
      <c r="AJ610" s="39" t="s">
        <v>509</v>
      </c>
      <c r="AK610" s="142" t="s">
        <v>1230</v>
      </c>
      <c r="BT610" s="8"/>
      <c r="BU610" s="8"/>
      <c r="BV610" s="8"/>
      <c r="CY610" s="9"/>
      <c r="CZ610" s="9"/>
      <c r="DA610" s="9"/>
      <c r="EM610" s="9"/>
      <c r="EN610" s="9"/>
      <c r="EO610" s="9"/>
    </row>
    <row r="611" spans="1:146" ht="12" customHeight="1" x14ac:dyDescent="0.25">
      <c r="A611" s="231"/>
      <c r="B611" s="1001"/>
      <c r="C611" s="942"/>
      <c r="D611" s="1473"/>
      <c r="E611" s="1140"/>
      <c r="F611" s="1080"/>
      <c r="G611" s="1473"/>
      <c r="H611" s="1473"/>
      <c r="I611" s="1475"/>
      <c r="J611" s="1478"/>
      <c r="K611" s="543"/>
      <c r="L611" s="544"/>
      <c r="M611" s="253"/>
      <c r="N611" s="252"/>
      <c r="O611" s="253"/>
      <c r="P611" s="253"/>
      <c r="Q611" s="252"/>
      <c r="R611" s="252"/>
      <c r="S611" s="252"/>
      <c r="T611" s="252"/>
      <c r="U611" s="252"/>
      <c r="V611" s="545"/>
      <c r="W611" s="545"/>
      <c r="X611" s="545"/>
      <c r="Y611" s="545"/>
      <c r="Z611" s="546"/>
      <c r="AA611" s="546"/>
      <c r="AB611" s="82"/>
      <c r="AC611" s="547"/>
      <c r="AD611" s="545"/>
      <c r="AE611" s="545"/>
      <c r="AF611" s="547"/>
      <c r="AG611" s="547"/>
      <c r="AH611" s="252"/>
      <c r="AI611" s="252"/>
      <c r="AJ611" s="57"/>
      <c r="AK611" s="252"/>
      <c r="BT611" s="8"/>
      <c r="BU611" s="8"/>
      <c r="BV611" s="8"/>
      <c r="CZ611" s="9"/>
      <c r="DA611" s="9"/>
      <c r="DB611" s="9"/>
      <c r="EN611" s="9"/>
      <c r="EO611" s="9"/>
      <c r="EP611" s="9"/>
    </row>
    <row r="612" spans="1:146" ht="48" customHeight="1" x14ac:dyDescent="0.25">
      <c r="A612" s="231"/>
      <c r="B612" s="1001"/>
      <c r="C612" s="942"/>
      <c r="D612" s="1473"/>
      <c r="E612" s="1140"/>
      <c r="F612" s="1080"/>
      <c r="G612" s="1473"/>
      <c r="H612" s="1473"/>
      <c r="I612" s="1475"/>
      <c r="J612" s="1478"/>
      <c r="K612" s="904" t="s">
        <v>1692</v>
      </c>
      <c r="L612" s="905">
        <v>5.0000000000000001E-3</v>
      </c>
      <c r="M612" s="974" t="s">
        <v>1693</v>
      </c>
      <c r="N612" s="116" t="s">
        <v>1694</v>
      </c>
      <c r="O612" s="134" t="s">
        <v>1695</v>
      </c>
      <c r="P612" s="134" t="s">
        <v>1696</v>
      </c>
      <c r="Q612" s="538">
        <v>4478</v>
      </c>
      <c r="R612" s="538">
        <v>2500</v>
      </c>
      <c r="S612" s="459" t="s">
        <v>61</v>
      </c>
      <c r="T612" s="60">
        <v>1500</v>
      </c>
      <c r="U612" s="59"/>
      <c r="V612" s="458"/>
      <c r="W612" s="458"/>
      <c r="X612" s="458"/>
      <c r="Y612" s="458"/>
      <c r="Z612" s="460"/>
      <c r="AA612" s="460"/>
      <c r="AB612" s="461"/>
      <c r="AC612" s="462"/>
      <c r="AD612" s="458"/>
      <c r="AE612" s="458"/>
      <c r="AF612" s="462"/>
      <c r="AG612" s="462"/>
      <c r="AH612" s="459" t="s">
        <v>1172</v>
      </c>
      <c r="AI612" s="142" t="s">
        <v>1634</v>
      </c>
      <c r="AJ612" s="39" t="s">
        <v>1661</v>
      </c>
      <c r="AK612" s="157" t="s">
        <v>1697</v>
      </c>
      <c r="BT612" s="8"/>
      <c r="BU612" s="8"/>
      <c r="BV612" s="8"/>
      <c r="CZ612" s="9"/>
      <c r="DA612" s="9"/>
      <c r="DB612" s="9"/>
      <c r="EN612" s="9"/>
      <c r="EO612" s="9"/>
      <c r="EP612" s="9"/>
    </row>
    <row r="613" spans="1:146" ht="48" customHeight="1" x14ac:dyDescent="0.25">
      <c r="A613" s="231"/>
      <c r="B613" s="1001"/>
      <c r="C613" s="942"/>
      <c r="D613" s="1473"/>
      <c r="E613" s="1140"/>
      <c r="F613" s="1080"/>
      <c r="G613" s="1473"/>
      <c r="H613" s="1473"/>
      <c r="I613" s="1475"/>
      <c r="J613" s="1478"/>
      <c r="K613" s="904"/>
      <c r="L613" s="905"/>
      <c r="M613" s="974"/>
      <c r="N613" s="116" t="s">
        <v>1698</v>
      </c>
      <c r="O613" s="134" t="s">
        <v>1699</v>
      </c>
      <c r="P613" s="134" t="s">
        <v>1700</v>
      </c>
      <c r="Q613" s="157">
        <v>0</v>
      </c>
      <c r="R613" s="226">
        <v>0.1</v>
      </c>
      <c r="S613" s="459" t="s">
        <v>61</v>
      </c>
      <c r="T613" s="227">
        <v>0.02</v>
      </c>
      <c r="U613" s="241"/>
      <c r="V613" s="457"/>
      <c r="W613" s="457"/>
      <c r="X613" s="457"/>
      <c r="Y613" s="457"/>
      <c r="Z613" s="73"/>
      <c r="AA613" s="73"/>
      <c r="AB613" s="66"/>
      <c r="AC613" s="87"/>
      <c r="AD613" s="457"/>
      <c r="AE613" s="457"/>
      <c r="AF613" s="87"/>
      <c r="AG613" s="87"/>
      <c r="AH613" s="459" t="s">
        <v>1172</v>
      </c>
      <c r="AI613" s="142" t="s">
        <v>1634</v>
      </c>
      <c r="AJ613" s="39" t="s">
        <v>1347</v>
      </c>
      <c r="AK613" s="157" t="s">
        <v>1697</v>
      </c>
      <c r="BT613" s="8"/>
      <c r="BU613" s="8"/>
      <c r="BV613" s="8"/>
      <c r="CZ613" s="9"/>
      <c r="DA613" s="9"/>
      <c r="DB613" s="9"/>
      <c r="EN613" s="9"/>
      <c r="EO613" s="9"/>
      <c r="EP613" s="9"/>
    </row>
    <row r="614" spans="1:146" ht="48" customHeight="1" x14ac:dyDescent="0.25">
      <c r="A614" s="231"/>
      <c r="B614" s="1001"/>
      <c r="C614" s="942"/>
      <c r="D614" s="1473"/>
      <c r="E614" s="1140"/>
      <c r="F614" s="1080"/>
      <c r="G614" s="1473"/>
      <c r="H614" s="1473"/>
      <c r="I614" s="1475"/>
      <c r="J614" s="1478"/>
      <c r="K614" s="904"/>
      <c r="L614" s="905"/>
      <c r="M614" s="974"/>
      <c r="N614" s="116" t="s">
        <v>1701</v>
      </c>
      <c r="O614" s="117" t="s">
        <v>1702</v>
      </c>
      <c r="P614" s="117" t="s">
        <v>1703</v>
      </c>
      <c r="Q614" s="142">
        <v>0.3</v>
      </c>
      <c r="R614" s="142">
        <v>0.3</v>
      </c>
      <c r="S614" s="459" t="s">
        <v>61</v>
      </c>
      <c r="T614" s="60">
        <v>5</v>
      </c>
      <c r="U614" s="59"/>
      <c r="V614" s="458"/>
      <c r="W614" s="458"/>
      <c r="X614" s="458"/>
      <c r="Y614" s="458"/>
      <c r="Z614" s="460"/>
      <c r="AA614" s="460"/>
      <c r="AB614" s="461"/>
      <c r="AC614" s="462"/>
      <c r="AD614" s="458"/>
      <c r="AE614" s="458"/>
      <c r="AF614" s="462"/>
      <c r="AG614" s="462"/>
      <c r="AH614" s="459" t="s">
        <v>1172</v>
      </c>
      <c r="AI614" s="142" t="s">
        <v>1634</v>
      </c>
      <c r="AJ614" s="39" t="s">
        <v>1347</v>
      </c>
      <c r="AK614" s="116" t="s">
        <v>1704</v>
      </c>
      <c r="BT614" s="8"/>
      <c r="BU614" s="8"/>
      <c r="BV614" s="8"/>
      <c r="CZ614" s="9"/>
      <c r="DA614" s="9"/>
      <c r="DB614" s="9"/>
      <c r="EN614" s="9"/>
      <c r="EO614" s="9"/>
      <c r="EP614" s="9"/>
    </row>
    <row r="615" spans="1:146" ht="48" customHeight="1" x14ac:dyDescent="0.25">
      <c r="A615" s="231"/>
      <c r="B615" s="1001"/>
      <c r="C615" s="942"/>
      <c r="D615" s="1473"/>
      <c r="E615" s="1140"/>
      <c r="F615" s="1080"/>
      <c r="G615" s="1473"/>
      <c r="H615" s="1473"/>
      <c r="I615" s="1475"/>
      <c r="J615" s="1478"/>
      <c r="K615" s="904"/>
      <c r="L615" s="905"/>
      <c r="M615" s="974"/>
      <c r="N615" s="382" t="s">
        <v>1705</v>
      </c>
      <c r="O615" s="316" t="s">
        <v>1706</v>
      </c>
      <c r="P615" s="316" t="s">
        <v>1707</v>
      </c>
      <c r="Q615" s="382">
        <v>500</v>
      </c>
      <c r="R615" s="538">
        <v>1000</v>
      </c>
      <c r="S615" s="459" t="s">
        <v>61</v>
      </c>
      <c r="T615" s="179">
        <v>200</v>
      </c>
      <c r="U615" s="179"/>
      <c r="V615" s="457"/>
      <c r="W615" s="457"/>
      <c r="X615" s="457"/>
      <c r="Y615" s="457"/>
      <c r="Z615" s="73"/>
      <c r="AA615" s="73"/>
      <c r="AB615" s="66"/>
      <c r="AC615" s="87"/>
      <c r="AD615" s="457"/>
      <c r="AE615" s="457"/>
      <c r="AF615" s="87"/>
      <c r="AG615" s="87"/>
      <c r="AH615" s="459" t="s">
        <v>1172</v>
      </c>
      <c r="AI615" s="459" t="s">
        <v>1634</v>
      </c>
      <c r="AJ615" s="49" t="s">
        <v>837</v>
      </c>
      <c r="AK615" s="459" t="s">
        <v>1685</v>
      </c>
      <c r="BT615" s="8"/>
      <c r="BU615" s="8"/>
      <c r="BV615" s="8"/>
    </row>
    <row r="616" spans="1:146" s="497" customFormat="1" ht="24" customHeight="1" x14ac:dyDescent="0.25">
      <c r="A616" s="231"/>
      <c r="B616" s="1130"/>
      <c r="C616" s="943"/>
      <c r="D616" s="952"/>
      <c r="E616" s="950"/>
      <c r="F616" s="1081"/>
      <c r="G616" s="952"/>
      <c r="H616" s="952"/>
      <c r="I616" s="1476"/>
      <c r="J616" s="1479"/>
      <c r="K616" s="548" t="s">
        <v>1708</v>
      </c>
      <c r="L616" s="548"/>
      <c r="M616" s="975"/>
      <c r="N616" s="975"/>
      <c r="O616" s="975"/>
      <c r="P616" s="975"/>
      <c r="Q616" s="975"/>
      <c r="R616" s="975"/>
      <c r="S616" s="975"/>
      <c r="T616" s="975"/>
      <c r="U616" s="975"/>
      <c r="V616" s="975"/>
      <c r="W616" s="975"/>
      <c r="X616" s="975"/>
      <c r="Y616" s="975"/>
      <c r="Z616" s="975"/>
      <c r="AA616" s="975"/>
      <c r="AB616" s="975"/>
      <c r="AC616" s="975"/>
      <c r="AD616" s="975"/>
      <c r="AE616" s="975"/>
      <c r="AF616" s="975"/>
      <c r="AG616" s="975"/>
      <c r="AH616" s="975"/>
      <c r="AI616" s="975"/>
      <c r="AJ616" s="975"/>
      <c r="AK616" s="975"/>
    </row>
    <row r="617" spans="1:146" s="19" customFormat="1" ht="20.25" customHeight="1" x14ac:dyDescent="0.25">
      <c r="A617" s="186"/>
      <c r="B617" s="11" t="s">
        <v>0</v>
      </c>
      <c r="C617" s="12"/>
      <c r="D617" s="13"/>
      <c r="E617" s="1101" t="s">
        <v>1</v>
      </c>
      <c r="F617" s="1102"/>
      <c r="G617" s="1102"/>
      <c r="H617" s="1102"/>
      <c r="I617" s="1102"/>
      <c r="J617" s="1102"/>
      <c r="K617" s="1102"/>
      <c r="L617" s="1102"/>
      <c r="M617" s="1102"/>
      <c r="N617" s="1102"/>
      <c r="O617" s="1102"/>
      <c r="P617" s="1102"/>
      <c r="Q617" s="1102"/>
      <c r="R617" s="1102"/>
      <c r="S617" s="1102"/>
      <c r="T617" s="1102"/>
      <c r="U617" s="1102"/>
      <c r="V617" s="1102"/>
      <c r="W617" s="1102"/>
      <c r="X617" s="1102"/>
      <c r="Y617" s="1102"/>
      <c r="Z617" s="1102"/>
      <c r="AA617" s="1102"/>
      <c r="AB617" s="1102"/>
      <c r="AC617" s="1102"/>
      <c r="AD617" s="1102"/>
      <c r="AE617" s="1102"/>
      <c r="AF617" s="1102"/>
      <c r="AG617" s="1102"/>
      <c r="AH617" s="1102"/>
      <c r="AI617" s="1102"/>
      <c r="AJ617" s="1102"/>
      <c r="AK617" s="1102"/>
    </row>
    <row r="618" spans="1:146" s="19" customFormat="1" ht="18" customHeight="1" x14ac:dyDescent="0.25">
      <c r="A618" s="186"/>
      <c r="B618" s="191" t="s">
        <v>2</v>
      </c>
      <c r="C618" s="192"/>
      <c r="D618" s="193"/>
      <c r="E618" s="1118" t="s">
        <v>1157</v>
      </c>
      <c r="F618" s="1119"/>
      <c r="G618" s="1119"/>
      <c r="H618" s="1119"/>
      <c r="I618" s="1119"/>
      <c r="J618" s="1119"/>
      <c r="K618" s="1119"/>
      <c r="L618" s="1119"/>
      <c r="M618" s="1119"/>
      <c r="N618" s="1119"/>
      <c r="O618" s="1119"/>
      <c r="P618" s="1119"/>
      <c r="Q618" s="1119"/>
      <c r="R618" s="1119"/>
      <c r="S618" s="1119"/>
      <c r="T618" s="1119"/>
      <c r="U618" s="1119"/>
      <c r="V618" s="1119"/>
      <c r="W618" s="1119"/>
      <c r="X618" s="1119"/>
      <c r="Y618" s="1119"/>
      <c r="Z618" s="1119"/>
      <c r="AA618" s="1119"/>
      <c r="AB618" s="1119"/>
      <c r="AC618" s="1119"/>
      <c r="AD618" s="1119"/>
      <c r="AE618" s="1119"/>
      <c r="AF618" s="1119"/>
      <c r="AG618" s="1119"/>
      <c r="AH618" s="1119"/>
      <c r="AI618" s="1119"/>
      <c r="AJ618" s="1119"/>
      <c r="AK618" s="1119"/>
    </row>
    <row r="619" spans="1:146" s="26" customFormat="1" ht="18" customHeight="1" x14ac:dyDescent="0.25">
      <c r="A619" s="186"/>
      <c r="B619" s="22" t="s">
        <v>4</v>
      </c>
      <c r="C619" s="22"/>
      <c r="D619" s="22"/>
      <c r="E619" s="1120" t="s">
        <v>5</v>
      </c>
      <c r="F619" s="1121"/>
      <c r="G619" s="1121"/>
      <c r="H619" s="1121"/>
      <c r="I619" s="1121"/>
      <c r="J619" s="1121"/>
      <c r="K619" s="1121"/>
      <c r="L619" s="1121"/>
      <c r="M619" s="1121"/>
      <c r="N619" s="1121"/>
      <c r="O619" s="1121"/>
      <c r="P619" s="1121"/>
      <c r="Q619" s="1121"/>
      <c r="R619" s="1121"/>
      <c r="S619" s="1121"/>
      <c r="T619" s="1121"/>
      <c r="U619" s="1121"/>
      <c r="V619" s="1121"/>
      <c r="W619" s="1121"/>
      <c r="X619" s="1121"/>
      <c r="Y619" s="1121"/>
      <c r="Z619" s="1121"/>
      <c r="AA619" s="1121"/>
      <c r="AB619" s="1121"/>
      <c r="AC619" s="1121"/>
      <c r="AD619" s="1121"/>
      <c r="AE619" s="1121"/>
      <c r="AF619" s="1121"/>
      <c r="AG619" s="1121"/>
      <c r="AH619" s="1121"/>
      <c r="AI619" s="1121"/>
      <c r="AJ619" s="1121"/>
      <c r="AK619" s="1121"/>
    </row>
    <row r="620" spans="1:146" s="33" customFormat="1" ht="48.75" customHeight="1" x14ac:dyDescent="0.25">
      <c r="A620" s="206"/>
      <c r="B620" s="28" t="s">
        <v>6</v>
      </c>
      <c r="C620" s="28" t="s">
        <v>7</v>
      </c>
      <c r="D620" s="28" t="s">
        <v>8</v>
      </c>
      <c r="E620" s="28" t="s">
        <v>9</v>
      </c>
      <c r="F620" s="28" t="s">
        <v>10</v>
      </c>
      <c r="G620" s="28" t="s">
        <v>11</v>
      </c>
      <c r="H620" s="28" t="s">
        <v>12</v>
      </c>
      <c r="I620" s="28" t="s">
        <v>13</v>
      </c>
      <c r="J620" s="28" t="s">
        <v>14</v>
      </c>
      <c r="K620" s="28" t="s">
        <v>15</v>
      </c>
      <c r="L620" s="28" t="s">
        <v>7</v>
      </c>
      <c r="M620" s="28" t="s">
        <v>16</v>
      </c>
      <c r="N620" s="28" t="s">
        <v>17</v>
      </c>
      <c r="O620" s="28" t="s">
        <v>18</v>
      </c>
      <c r="P620" s="28" t="s">
        <v>19</v>
      </c>
      <c r="Q620" s="28" t="s">
        <v>20</v>
      </c>
      <c r="R620" s="28" t="s">
        <v>21</v>
      </c>
      <c r="S620" s="28" t="s">
        <v>22</v>
      </c>
      <c r="T620" s="28" t="s">
        <v>1158</v>
      </c>
      <c r="U620" s="453" t="s">
        <v>24</v>
      </c>
      <c r="V620" s="453" t="s">
        <v>25</v>
      </c>
      <c r="W620" s="453" t="s">
        <v>26</v>
      </c>
      <c r="X620" s="453" t="s">
        <v>27</v>
      </c>
      <c r="Y620" s="453" t="s">
        <v>28</v>
      </c>
      <c r="Z620" s="454" t="s">
        <v>29</v>
      </c>
      <c r="AA620" s="454" t="s">
        <v>30</v>
      </c>
      <c r="AB620" s="550" t="s">
        <v>31</v>
      </c>
      <c r="AC620" s="455" t="s">
        <v>32</v>
      </c>
      <c r="AD620" s="453" t="s">
        <v>33</v>
      </c>
      <c r="AE620" s="453" t="s">
        <v>34</v>
      </c>
      <c r="AF620" s="455" t="s">
        <v>35</v>
      </c>
      <c r="AG620" s="395" t="s">
        <v>493</v>
      </c>
      <c r="AH620" s="28" t="s">
        <v>36</v>
      </c>
      <c r="AI620" s="28" t="s">
        <v>37</v>
      </c>
      <c r="AJ620" s="28" t="s">
        <v>38</v>
      </c>
      <c r="AK620" s="28" t="s">
        <v>39</v>
      </c>
    </row>
    <row r="621" spans="1:146" ht="60" customHeight="1" x14ac:dyDescent="0.25">
      <c r="A621" s="231"/>
      <c r="B621" s="1462" t="s">
        <v>1709</v>
      </c>
      <c r="C621" s="991">
        <v>1.4999999999999999E-2</v>
      </c>
      <c r="D621" s="1481" t="s">
        <v>1710</v>
      </c>
      <c r="E621" s="957" t="s">
        <v>1711</v>
      </c>
      <c r="F621" s="927" t="s">
        <v>1712</v>
      </c>
      <c r="G621" s="927" t="s">
        <v>1713</v>
      </c>
      <c r="H621" s="924" t="s">
        <v>1714</v>
      </c>
      <c r="I621" s="927">
        <v>180</v>
      </c>
      <c r="J621" s="927">
        <v>300</v>
      </c>
      <c r="K621" s="1457" t="s">
        <v>1715</v>
      </c>
      <c r="L621" s="991">
        <v>0.01</v>
      </c>
      <c r="M621" s="924" t="s">
        <v>1716</v>
      </c>
      <c r="N621" s="927" t="s">
        <v>1717</v>
      </c>
      <c r="O621" s="927" t="s">
        <v>1718</v>
      </c>
      <c r="P621" s="282" t="s">
        <v>1719</v>
      </c>
      <c r="Q621" s="39">
        <v>1</v>
      </c>
      <c r="R621" s="39">
        <v>2</v>
      </c>
      <c r="S621" s="49" t="s">
        <v>50</v>
      </c>
      <c r="T621" s="63">
        <v>1</v>
      </c>
      <c r="U621" s="551" t="s">
        <v>505</v>
      </c>
      <c r="V621" s="552"/>
      <c r="W621" s="463"/>
      <c r="X621" s="463"/>
      <c r="Y621" s="463"/>
      <c r="Z621" s="160"/>
      <c r="AA621" s="160"/>
      <c r="AB621" s="553"/>
      <c r="AC621" s="62"/>
      <c r="AD621" s="463"/>
      <c r="AE621" s="463"/>
      <c r="AF621" s="62"/>
      <c r="AG621" s="62"/>
      <c r="AH621" s="459" t="s">
        <v>1172</v>
      </c>
      <c r="AI621" s="49" t="s">
        <v>1720</v>
      </c>
      <c r="AJ621" s="49" t="s">
        <v>1721</v>
      </c>
      <c r="AK621" s="39" t="s">
        <v>1722</v>
      </c>
      <c r="BT621" s="8"/>
      <c r="BU621" s="8"/>
      <c r="BV621" s="8"/>
    </row>
    <row r="622" spans="1:146" ht="91.5" customHeight="1" x14ac:dyDescent="0.25">
      <c r="A622" s="231"/>
      <c r="B622" s="1463"/>
      <c r="C622" s="992"/>
      <c r="D622" s="957"/>
      <c r="E622" s="957"/>
      <c r="F622" s="928"/>
      <c r="G622" s="928"/>
      <c r="H622" s="925"/>
      <c r="I622" s="928"/>
      <c r="J622" s="928"/>
      <c r="K622" s="1458"/>
      <c r="L622" s="992"/>
      <c r="M622" s="925"/>
      <c r="N622" s="929"/>
      <c r="O622" s="928"/>
      <c r="P622" s="282" t="s">
        <v>1723</v>
      </c>
      <c r="Q622" s="39">
        <v>180</v>
      </c>
      <c r="R622" s="39">
        <v>180</v>
      </c>
      <c r="S622" s="49" t="s">
        <v>61</v>
      </c>
      <c r="T622" s="63">
        <v>18</v>
      </c>
      <c r="U622" s="463" t="s">
        <v>1724</v>
      </c>
      <c r="V622" s="552" t="s">
        <v>1725</v>
      </c>
      <c r="W622" s="552" t="s">
        <v>1726</v>
      </c>
      <c r="X622" s="512" t="s">
        <v>1727</v>
      </c>
      <c r="Y622" s="463" t="s">
        <v>1713</v>
      </c>
      <c r="Z622" s="160">
        <v>42732</v>
      </c>
      <c r="AA622" s="160">
        <v>42913</v>
      </c>
      <c r="AB622" s="61">
        <v>17010209251490</v>
      </c>
      <c r="AC622" s="62">
        <v>300000000</v>
      </c>
      <c r="AD622" s="463" t="s">
        <v>1728</v>
      </c>
      <c r="AE622" s="463" t="s">
        <v>1729</v>
      </c>
      <c r="AF622" s="62">
        <v>300000000</v>
      </c>
      <c r="AG622" s="62">
        <v>0</v>
      </c>
      <c r="AH622" s="459" t="s">
        <v>1172</v>
      </c>
      <c r="AI622" s="49" t="s">
        <v>1720</v>
      </c>
      <c r="AJ622" s="49" t="s">
        <v>1721</v>
      </c>
      <c r="AK622" s="39" t="s">
        <v>1722</v>
      </c>
      <c r="BT622" s="8"/>
      <c r="BU622" s="8"/>
      <c r="BV622" s="8"/>
    </row>
    <row r="623" spans="1:146" ht="91.5" customHeight="1" x14ac:dyDescent="0.25">
      <c r="A623" s="231"/>
      <c r="B623" s="1463"/>
      <c r="C623" s="992"/>
      <c r="D623" s="957"/>
      <c r="E623" s="957"/>
      <c r="F623" s="928"/>
      <c r="G623" s="928"/>
      <c r="H623" s="925"/>
      <c r="I623" s="928"/>
      <c r="J623" s="928"/>
      <c r="K623" s="1458"/>
      <c r="L623" s="992"/>
      <c r="M623" s="925"/>
      <c r="N623" s="369"/>
      <c r="O623" s="929"/>
      <c r="P623" s="282" t="s">
        <v>1723</v>
      </c>
      <c r="Q623" s="39">
        <v>180</v>
      </c>
      <c r="R623" s="39">
        <v>180</v>
      </c>
      <c r="S623" s="49" t="s">
        <v>61</v>
      </c>
      <c r="T623" s="63">
        <v>18</v>
      </c>
      <c r="U623" s="463" t="s">
        <v>1730</v>
      </c>
      <c r="V623" s="552" t="s">
        <v>1731</v>
      </c>
      <c r="W623" s="552" t="s">
        <v>1732</v>
      </c>
      <c r="X623" s="512" t="s">
        <v>1733</v>
      </c>
      <c r="Y623" s="463" t="s">
        <v>1723</v>
      </c>
      <c r="Z623" s="160"/>
      <c r="AA623" s="160">
        <v>42915</v>
      </c>
      <c r="AB623" s="61">
        <v>17010208231483</v>
      </c>
      <c r="AC623" s="62"/>
      <c r="AD623" s="463"/>
      <c r="AE623" s="463"/>
      <c r="AF623" s="62"/>
      <c r="AG623" s="62">
        <v>129495799.61</v>
      </c>
      <c r="AH623" s="459"/>
      <c r="AI623" s="49"/>
      <c r="AJ623" s="49"/>
      <c r="AK623" s="39"/>
      <c r="BT623" s="8"/>
      <c r="BU623" s="8"/>
      <c r="BV623" s="8"/>
    </row>
    <row r="624" spans="1:146" ht="82.5" customHeight="1" x14ac:dyDescent="0.25">
      <c r="A624" s="231"/>
      <c r="B624" s="1463"/>
      <c r="C624" s="992"/>
      <c r="D624" s="957"/>
      <c r="E624" s="957"/>
      <c r="F624" s="928"/>
      <c r="G624" s="928"/>
      <c r="H624" s="925"/>
      <c r="I624" s="928"/>
      <c r="J624" s="928"/>
      <c r="K624" s="1458"/>
      <c r="L624" s="992"/>
      <c r="M624" s="925"/>
      <c r="N624" s="49" t="s">
        <v>1734</v>
      </c>
      <c r="O624" s="371" t="s">
        <v>1735</v>
      </c>
      <c r="P624" s="372" t="s">
        <v>1736</v>
      </c>
      <c r="Q624" s="39">
        <v>0</v>
      </c>
      <c r="R624" s="118">
        <v>8000</v>
      </c>
      <c r="S624" s="140" t="s">
        <v>61</v>
      </c>
      <c r="T624" s="180">
        <v>5600</v>
      </c>
      <c r="U624" s="463" t="s">
        <v>1737</v>
      </c>
      <c r="V624" s="463" t="s">
        <v>1738</v>
      </c>
      <c r="W624" s="463" t="s">
        <v>1739</v>
      </c>
      <c r="X624" s="554" t="s">
        <v>1740</v>
      </c>
      <c r="Y624" s="463" t="s">
        <v>1736</v>
      </c>
      <c r="Z624" s="160">
        <v>42716</v>
      </c>
      <c r="AA624" s="160">
        <v>42897</v>
      </c>
      <c r="AB624" s="61">
        <v>17010209241484</v>
      </c>
      <c r="AC624" s="62">
        <v>200530284.63999999</v>
      </c>
      <c r="AD624" s="463" t="s">
        <v>1728</v>
      </c>
      <c r="AE624" s="463" t="s">
        <v>244</v>
      </c>
      <c r="AF624" s="62">
        <v>23581107.949999999</v>
      </c>
      <c r="AG624" s="555" t="s">
        <v>1741</v>
      </c>
      <c r="AH624" s="459" t="s">
        <v>1172</v>
      </c>
      <c r="AI624" s="49" t="s">
        <v>1720</v>
      </c>
      <c r="AJ624" s="49" t="s">
        <v>1721</v>
      </c>
      <c r="AK624" s="39" t="s">
        <v>1722</v>
      </c>
      <c r="BT624" s="8"/>
      <c r="BU624" s="8"/>
      <c r="BV624" s="8"/>
    </row>
    <row r="625" spans="1:74" ht="83.25" customHeight="1" x14ac:dyDescent="0.25">
      <c r="A625" s="231"/>
      <c r="B625" s="1463"/>
      <c r="C625" s="992"/>
      <c r="D625" s="957"/>
      <c r="E625" s="957"/>
      <c r="F625" s="928"/>
      <c r="G625" s="928"/>
      <c r="H625" s="925"/>
      <c r="I625" s="928"/>
      <c r="J625" s="928"/>
      <c r="K625" s="1458"/>
      <c r="L625" s="992"/>
      <c r="M625" s="925"/>
      <c r="N625" s="39" t="s">
        <v>1742</v>
      </c>
      <c r="O625" s="282" t="s">
        <v>1743</v>
      </c>
      <c r="P625" s="282" t="s">
        <v>1744</v>
      </c>
      <c r="Q625" s="39">
        <v>6</v>
      </c>
      <c r="R625" s="39">
        <v>8</v>
      </c>
      <c r="S625" s="49" t="s">
        <v>50</v>
      </c>
      <c r="T625" s="63">
        <v>2</v>
      </c>
      <c r="U625" s="463" t="s">
        <v>1745</v>
      </c>
      <c r="V625" s="463" t="s">
        <v>1746</v>
      </c>
      <c r="W625" s="463" t="s">
        <v>1747</v>
      </c>
      <c r="X625" s="554" t="s">
        <v>1748</v>
      </c>
      <c r="Y625" s="463" t="s">
        <v>1744</v>
      </c>
      <c r="Z625" s="160">
        <v>42732</v>
      </c>
      <c r="AA625" s="160">
        <v>43096</v>
      </c>
      <c r="AB625" s="553">
        <v>17010209241485</v>
      </c>
      <c r="AC625" s="62">
        <v>50000000</v>
      </c>
      <c r="AD625" s="463" t="s">
        <v>1728</v>
      </c>
      <c r="AE625" s="463" t="s">
        <v>244</v>
      </c>
      <c r="AF625" s="62">
        <v>50000000</v>
      </c>
      <c r="AG625" s="62">
        <v>50000000</v>
      </c>
      <c r="AH625" s="459" t="s">
        <v>1172</v>
      </c>
      <c r="AI625" s="49" t="s">
        <v>1720</v>
      </c>
      <c r="AJ625" s="49" t="s">
        <v>1721</v>
      </c>
      <c r="AK625" s="39" t="s">
        <v>1722</v>
      </c>
      <c r="BT625" s="8"/>
      <c r="BU625" s="8"/>
      <c r="BV625" s="8"/>
    </row>
    <row r="626" spans="1:74" ht="78" customHeight="1" x14ac:dyDescent="0.25">
      <c r="A626" s="231"/>
      <c r="B626" s="1463"/>
      <c r="C626" s="992"/>
      <c r="D626" s="957"/>
      <c r="E626" s="957"/>
      <c r="F626" s="929"/>
      <c r="G626" s="929"/>
      <c r="H626" s="926"/>
      <c r="I626" s="929"/>
      <c r="J626" s="929"/>
      <c r="K626" s="1458"/>
      <c r="L626" s="992"/>
      <c r="M626" s="925"/>
      <c r="N626" s="39" t="s">
        <v>1749</v>
      </c>
      <c r="O626" s="282" t="s">
        <v>1750</v>
      </c>
      <c r="P626" s="282" t="s">
        <v>1751</v>
      </c>
      <c r="Q626" s="39">
        <v>12</v>
      </c>
      <c r="R626" s="39">
        <v>16</v>
      </c>
      <c r="S626" s="49" t="s">
        <v>61</v>
      </c>
      <c r="T626" s="63">
        <v>2</v>
      </c>
      <c r="U626" s="463" t="s">
        <v>505</v>
      </c>
      <c r="V626" s="463"/>
      <c r="W626" s="463"/>
      <c r="X626" s="463"/>
      <c r="Y626" s="463"/>
      <c r="Z626" s="160"/>
      <c r="AA626" s="160"/>
      <c r="AB626" s="553"/>
      <c r="AC626" s="62"/>
      <c r="AD626" s="463" t="s">
        <v>1728</v>
      </c>
      <c r="AE626" s="463"/>
      <c r="AF626" s="62"/>
      <c r="AG626" s="62"/>
      <c r="AH626" s="459" t="s">
        <v>1172</v>
      </c>
      <c r="AI626" s="49" t="s">
        <v>1720</v>
      </c>
      <c r="AJ626" s="49" t="s">
        <v>1721</v>
      </c>
      <c r="AK626" s="39" t="s">
        <v>1752</v>
      </c>
      <c r="BT626" s="8"/>
      <c r="BU626" s="8"/>
      <c r="BV626" s="8"/>
    </row>
    <row r="627" spans="1:74" ht="81.599999999999994" customHeight="1" x14ac:dyDescent="0.25">
      <c r="A627" s="231"/>
      <c r="B627" s="1463"/>
      <c r="C627" s="992"/>
      <c r="D627" s="957"/>
      <c r="E627" s="957"/>
      <c r="F627" s="927" t="s">
        <v>1753</v>
      </c>
      <c r="G627" s="927" t="s">
        <v>1754</v>
      </c>
      <c r="H627" s="924" t="s">
        <v>1755</v>
      </c>
      <c r="I627" s="927">
        <v>30</v>
      </c>
      <c r="J627" s="927">
        <v>50</v>
      </c>
      <c r="K627" s="1458"/>
      <c r="L627" s="992"/>
      <c r="M627" s="925"/>
      <c r="N627" s="927" t="s">
        <v>1756</v>
      </c>
      <c r="O627" s="924" t="s">
        <v>1757</v>
      </c>
      <c r="P627" s="282" t="s">
        <v>1758</v>
      </c>
      <c r="Q627" s="118">
        <v>2200</v>
      </c>
      <c r="R627" s="118">
        <v>3000</v>
      </c>
      <c r="S627" s="140" t="s">
        <v>61</v>
      </c>
      <c r="T627" s="180" t="s">
        <v>1759</v>
      </c>
      <c r="U627" s="463" t="s">
        <v>505</v>
      </c>
      <c r="V627" s="463"/>
      <c r="W627" s="463"/>
      <c r="X627" s="463"/>
      <c r="Y627" s="463"/>
      <c r="Z627" s="160"/>
      <c r="AA627" s="160"/>
      <c r="AB627" s="553"/>
      <c r="AC627" s="62"/>
      <c r="AD627" s="463"/>
      <c r="AE627" s="463"/>
      <c r="AF627" s="62"/>
      <c r="AG627" s="62"/>
      <c r="AH627" s="459" t="s">
        <v>1172</v>
      </c>
      <c r="AI627" s="49" t="s">
        <v>1720</v>
      </c>
      <c r="AJ627" s="49" t="s">
        <v>1721</v>
      </c>
      <c r="AK627" s="39" t="s">
        <v>1760</v>
      </c>
      <c r="BT627" s="8"/>
      <c r="BU627" s="8"/>
      <c r="BV627" s="8"/>
    </row>
    <row r="628" spans="1:74" ht="79.5" customHeight="1" x14ac:dyDescent="0.25">
      <c r="A628" s="231"/>
      <c r="B628" s="1463"/>
      <c r="C628" s="992"/>
      <c r="D628" s="957"/>
      <c r="E628" s="957"/>
      <c r="F628" s="928"/>
      <c r="G628" s="928"/>
      <c r="H628" s="925"/>
      <c r="I628" s="928"/>
      <c r="J628" s="928"/>
      <c r="K628" s="1458"/>
      <c r="L628" s="992"/>
      <c r="M628" s="925"/>
      <c r="N628" s="928"/>
      <c r="O628" s="925"/>
      <c r="P628" s="282" t="s">
        <v>1761</v>
      </c>
      <c r="Q628" s="118">
        <v>12000</v>
      </c>
      <c r="R628" s="118">
        <v>12000</v>
      </c>
      <c r="S628" s="140" t="s">
        <v>61</v>
      </c>
      <c r="T628" s="180">
        <v>3000</v>
      </c>
      <c r="U628" s="463" t="s">
        <v>1762</v>
      </c>
      <c r="V628" s="463"/>
      <c r="W628" s="463"/>
      <c r="X628" s="463"/>
      <c r="Y628" s="463"/>
      <c r="Z628" s="160"/>
      <c r="AA628" s="160"/>
      <c r="AB628" s="553"/>
      <c r="AC628" s="62"/>
      <c r="AD628" s="463"/>
      <c r="AE628" s="463"/>
      <c r="AF628" s="62"/>
      <c r="AG628" s="62"/>
      <c r="AH628" s="459" t="s">
        <v>1172</v>
      </c>
      <c r="AI628" s="49" t="s">
        <v>1720</v>
      </c>
      <c r="AJ628" s="49" t="s">
        <v>1721</v>
      </c>
      <c r="AK628" s="39" t="s">
        <v>1763</v>
      </c>
      <c r="BT628" s="8"/>
      <c r="BU628" s="8"/>
      <c r="BV628" s="8"/>
    </row>
    <row r="629" spans="1:74" ht="87.6" customHeight="1" x14ac:dyDescent="0.25">
      <c r="A629" s="231"/>
      <c r="B629" s="1463"/>
      <c r="C629" s="992"/>
      <c r="D629" s="957"/>
      <c r="E629" s="957"/>
      <c r="F629" s="928"/>
      <c r="G629" s="928"/>
      <c r="H629" s="925"/>
      <c r="I629" s="928"/>
      <c r="J629" s="928"/>
      <c r="K629" s="1458"/>
      <c r="L629" s="992"/>
      <c r="M629" s="925"/>
      <c r="N629" s="928"/>
      <c r="O629" s="925"/>
      <c r="P629" s="282" t="s">
        <v>1764</v>
      </c>
      <c r="Q629" s="118">
        <v>50</v>
      </c>
      <c r="R629" s="118">
        <v>100</v>
      </c>
      <c r="S629" s="140" t="s">
        <v>61</v>
      </c>
      <c r="T629" s="180">
        <v>15</v>
      </c>
      <c r="U629" s="463"/>
      <c r="V629" s="463"/>
      <c r="W629" s="463"/>
      <c r="X629" s="463"/>
      <c r="Y629" s="463"/>
      <c r="Z629" s="160"/>
      <c r="AA629" s="160"/>
      <c r="AB629" s="553"/>
      <c r="AC629" s="62"/>
      <c r="AD629" s="463"/>
      <c r="AE629" s="463"/>
      <c r="AF629" s="62"/>
      <c r="AG629" s="62"/>
      <c r="AH629" s="459" t="s">
        <v>1172</v>
      </c>
      <c r="AI629" s="49" t="s">
        <v>1720</v>
      </c>
      <c r="AJ629" s="49" t="s">
        <v>1721</v>
      </c>
      <c r="AK629" s="39" t="s">
        <v>1763</v>
      </c>
      <c r="BT629" s="8"/>
      <c r="BU629" s="8"/>
      <c r="BV629" s="8"/>
    </row>
    <row r="630" spans="1:74" ht="98.25" customHeight="1" x14ac:dyDescent="0.25">
      <c r="A630" s="231"/>
      <c r="B630" s="1463"/>
      <c r="C630" s="992"/>
      <c r="D630" s="957"/>
      <c r="E630" s="957"/>
      <c r="F630" s="928"/>
      <c r="G630" s="928"/>
      <c r="H630" s="925"/>
      <c r="I630" s="928"/>
      <c r="J630" s="928"/>
      <c r="K630" s="1458"/>
      <c r="L630" s="992"/>
      <c r="M630" s="925"/>
      <c r="N630" s="928"/>
      <c r="O630" s="925"/>
      <c r="P630" s="282" t="s">
        <v>1765</v>
      </c>
      <c r="Q630" s="39">
        <v>20</v>
      </c>
      <c r="R630" s="39">
        <v>30</v>
      </c>
      <c r="S630" s="49" t="s">
        <v>61</v>
      </c>
      <c r="T630" s="63">
        <v>12</v>
      </c>
      <c r="U630" s="463" t="s">
        <v>1766</v>
      </c>
      <c r="V630" s="463" t="s">
        <v>1767</v>
      </c>
      <c r="W630" s="463" t="s">
        <v>1768</v>
      </c>
      <c r="X630" s="554" t="s">
        <v>1769</v>
      </c>
      <c r="Y630" s="463" t="s">
        <v>1765</v>
      </c>
      <c r="Z630" s="160">
        <v>42732</v>
      </c>
      <c r="AA630" s="160">
        <v>42913</v>
      </c>
      <c r="AB630" s="61">
        <v>17010209241488</v>
      </c>
      <c r="AC630" s="62">
        <v>200000000</v>
      </c>
      <c r="AD630" s="463" t="s">
        <v>1728</v>
      </c>
      <c r="AE630" s="463" t="s">
        <v>1729</v>
      </c>
      <c r="AF630" s="62">
        <v>200000000</v>
      </c>
      <c r="AG630" s="62">
        <v>200100000</v>
      </c>
      <c r="AH630" s="459" t="s">
        <v>1172</v>
      </c>
      <c r="AI630" s="49" t="s">
        <v>1720</v>
      </c>
      <c r="AJ630" s="49" t="s">
        <v>1721</v>
      </c>
      <c r="AK630" s="39" t="s">
        <v>1763</v>
      </c>
      <c r="BT630" s="8"/>
      <c r="BU630" s="8"/>
      <c r="BV630" s="8"/>
    </row>
    <row r="631" spans="1:74" ht="137.25" customHeight="1" x14ac:dyDescent="0.25">
      <c r="A631" s="231"/>
      <c r="B631" s="1463"/>
      <c r="C631" s="992"/>
      <c r="D631" s="957"/>
      <c r="E631" s="957"/>
      <c r="F631" s="928"/>
      <c r="G631" s="928"/>
      <c r="H631" s="925"/>
      <c r="I631" s="928"/>
      <c r="J631" s="928"/>
      <c r="K631" s="1458"/>
      <c r="L631" s="992"/>
      <c r="M631" s="925"/>
      <c r="N631" s="928"/>
      <c r="O631" s="925"/>
      <c r="P631" s="282" t="s">
        <v>1770</v>
      </c>
      <c r="Q631" s="39">
        <v>0</v>
      </c>
      <c r="R631" s="39">
        <v>30</v>
      </c>
      <c r="S631" s="49" t="s">
        <v>61</v>
      </c>
      <c r="T631" s="63">
        <v>10</v>
      </c>
      <c r="U631" s="463" t="s">
        <v>1771</v>
      </c>
      <c r="V631" s="463" t="s">
        <v>1772</v>
      </c>
      <c r="W631" s="463" t="s">
        <v>1773</v>
      </c>
      <c r="X631" s="554" t="s">
        <v>1774</v>
      </c>
      <c r="Y631" s="463" t="s">
        <v>1770</v>
      </c>
      <c r="Z631" s="160">
        <v>42704</v>
      </c>
      <c r="AA631" s="160">
        <v>42734</v>
      </c>
      <c r="AB631" s="61">
        <v>17010209241491</v>
      </c>
      <c r="AC631" s="62">
        <v>84726790</v>
      </c>
      <c r="AD631" s="463" t="s">
        <v>1728</v>
      </c>
      <c r="AE631" s="463" t="s">
        <v>1775</v>
      </c>
      <c r="AF631" s="62" t="s">
        <v>1776</v>
      </c>
      <c r="AG631" s="62">
        <v>84726790</v>
      </c>
      <c r="AH631" s="459" t="s">
        <v>1172</v>
      </c>
      <c r="AI631" s="49" t="s">
        <v>1720</v>
      </c>
      <c r="AJ631" s="49" t="s">
        <v>1721</v>
      </c>
      <c r="AK631" s="39" t="s">
        <v>1722</v>
      </c>
      <c r="BT631" s="8"/>
      <c r="BU631" s="8"/>
      <c r="BV631" s="8"/>
    </row>
    <row r="632" spans="1:74" ht="76.900000000000006" customHeight="1" x14ac:dyDescent="0.25">
      <c r="A632" s="231"/>
      <c r="B632" s="1463"/>
      <c r="C632" s="992"/>
      <c r="D632" s="957"/>
      <c r="E632" s="957"/>
      <c r="F632" s="928"/>
      <c r="G632" s="928"/>
      <c r="H632" s="925"/>
      <c r="I632" s="928"/>
      <c r="J632" s="928"/>
      <c r="K632" s="1458"/>
      <c r="L632" s="992"/>
      <c r="M632" s="925"/>
      <c r="N632" s="929"/>
      <c r="O632" s="926"/>
      <c r="P632" s="282" t="s">
        <v>1777</v>
      </c>
      <c r="Q632" s="39">
        <v>120</v>
      </c>
      <c r="R632" s="39">
        <v>150</v>
      </c>
      <c r="S632" s="49" t="s">
        <v>61</v>
      </c>
      <c r="T632" s="63">
        <v>60</v>
      </c>
      <c r="U632" s="463" t="s">
        <v>1778</v>
      </c>
      <c r="V632" s="463"/>
      <c r="W632" s="463"/>
      <c r="X632" s="463"/>
      <c r="Y632" s="463"/>
      <c r="Z632" s="160"/>
      <c r="AA632" s="160"/>
      <c r="AB632" s="553"/>
      <c r="AC632" s="62"/>
      <c r="AD632" s="463"/>
      <c r="AE632" s="463"/>
      <c r="AF632" s="62"/>
      <c r="AG632" s="62"/>
      <c r="AH632" s="459" t="s">
        <v>1172</v>
      </c>
      <c r="AI632" s="49" t="s">
        <v>1720</v>
      </c>
      <c r="AJ632" s="49" t="s">
        <v>1721</v>
      </c>
      <c r="AK632" s="39" t="s">
        <v>1779</v>
      </c>
      <c r="BT632" s="8"/>
      <c r="BU632" s="8"/>
      <c r="BV632" s="8"/>
    </row>
    <row r="633" spans="1:74" ht="88.5" customHeight="1" x14ac:dyDescent="0.25">
      <c r="A633" s="231"/>
      <c r="B633" s="1463"/>
      <c r="C633" s="992"/>
      <c r="D633" s="957"/>
      <c r="E633" s="957"/>
      <c r="F633" s="928"/>
      <c r="G633" s="928"/>
      <c r="H633" s="925"/>
      <c r="I633" s="928"/>
      <c r="J633" s="928"/>
      <c r="K633" s="1458"/>
      <c r="L633" s="992"/>
      <c r="M633" s="925"/>
      <c r="N633" s="39" t="s">
        <v>1780</v>
      </c>
      <c r="O633" s="282" t="s">
        <v>1781</v>
      </c>
      <c r="P633" s="282" t="s">
        <v>1782</v>
      </c>
      <c r="Q633" s="39">
        <v>2</v>
      </c>
      <c r="R633" s="39">
        <v>2</v>
      </c>
      <c r="S633" s="49" t="s">
        <v>50</v>
      </c>
      <c r="T633" s="63">
        <v>0</v>
      </c>
      <c r="U633" s="463"/>
      <c r="V633" s="463"/>
      <c r="W633" s="463"/>
      <c r="X633" s="463"/>
      <c r="Y633" s="463"/>
      <c r="Z633" s="160"/>
      <c r="AA633" s="160"/>
      <c r="AB633" s="553"/>
      <c r="AC633" s="62"/>
      <c r="AD633" s="463"/>
      <c r="AE633" s="463"/>
      <c r="AF633" s="62"/>
      <c r="AG633" s="62"/>
      <c r="AH633" s="459" t="s">
        <v>1172</v>
      </c>
      <c r="AI633" s="49" t="s">
        <v>1720</v>
      </c>
      <c r="AJ633" s="49" t="s">
        <v>1721</v>
      </c>
      <c r="AK633" s="39" t="s">
        <v>1783</v>
      </c>
      <c r="BT633" s="8"/>
      <c r="BU633" s="8"/>
      <c r="BV633" s="8"/>
    </row>
    <row r="634" spans="1:74" ht="90" customHeight="1" x14ac:dyDescent="0.25">
      <c r="A634" s="231"/>
      <c r="B634" s="1463"/>
      <c r="C634" s="992"/>
      <c r="D634" s="957"/>
      <c r="E634" s="957"/>
      <c r="F634" s="928"/>
      <c r="G634" s="928"/>
      <c r="H634" s="925"/>
      <c r="I634" s="928"/>
      <c r="J634" s="928"/>
      <c r="K634" s="1458"/>
      <c r="L634" s="992"/>
      <c r="M634" s="925"/>
      <c r="N634" s="39" t="s">
        <v>1784</v>
      </c>
      <c r="O634" s="282" t="s">
        <v>1785</v>
      </c>
      <c r="P634" s="282" t="s">
        <v>1786</v>
      </c>
      <c r="Q634" s="118">
        <v>3000</v>
      </c>
      <c r="R634" s="118">
        <v>3000</v>
      </c>
      <c r="S634" s="140" t="s">
        <v>61</v>
      </c>
      <c r="T634" s="180">
        <v>500</v>
      </c>
      <c r="U634" s="463" t="s">
        <v>1771</v>
      </c>
      <c r="V634" s="463" t="s">
        <v>1772</v>
      </c>
      <c r="W634" s="463" t="s">
        <v>1773</v>
      </c>
      <c r="X634" s="554" t="s">
        <v>1774</v>
      </c>
      <c r="Y634" s="463" t="s">
        <v>1770</v>
      </c>
      <c r="Z634" s="160">
        <v>42704</v>
      </c>
      <c r="AA634" s="160">
        <v>42734</v>
      </c>
      <c r="AB634" s="61">
        <v>17010209241491</v>
      </c>
      <c r="AC634" s="62">
        <v>84726790</v>
      </c>
      <c r="AD634" s="463" t="s">
        <v>1728</v>
      </c>
      <c r="AE634" s="463" t="s">
        <v>1775</v>
      </c>
      <c r="AF634" s="62" t="s">
        <v>1776</v>
      </c>
      <c r="AG634" s="62">
        <v>84726790</v>
      </c>
      <c r="AH634" s="459" t="s">
        <v>1172</v>
      </c>
      <c r="AI634" s="49" t="s">
        <v>1720</v>
      </c>
      <c r="AJ634" s="49" t="s">
        <v>1721</v>
      </c>
      <c r="AK634" s="39" t="s">
        <v>1787</v>
      </c>
      <c r="BT634" s="8"/>
      <c r="BU634" s="8"/>
      <c r="BV634" s="8"/>
    </row>
    <row r="635" spans="1:74" ht="106.5" customHeight="1" x14ac:dyDescent="0.25">
      <c r="A635" s="231"/>
      <c r="B635" s="1463"/>
      <c r="C635" s="992"/>
      <c r="D635" s="957"/>
      <c r="E635" s="957"/>
      <c r="F635" s="929"/>
      <c r="G635" s="929"/>
      <c r="H635" s="926"/>
      <c r="I635" s="929"/>
      <c r="J635" s="929"/>
      <c r="K635" s="1459"/>
      <c r="L635" s="993"/>
      <c r="M635" s="925"/>
      <c r="N635" s="39" t="s">
        <v>1788</v>
      </c>
      <c r="O635" s="282" t="s">
        <v>1789</v>
      </c>
      <c r="P635" s="282" t="s">
        <v>1790</v>
      </c>
      <c r="Q635" s="39">
        <v>2</v>
      </c>
      <c r="R635" s="39">
        <v>3</v>
      </c>
      <c r="S635" s="49" t="s">
        <v>61</v>
      </c>
      <c r="T635" s="63">
        <v>0</v>
      </c>
      <c r="U635" s="463"/>
      <c r="V635" s="463"/>
      <c r="W635" s="463"/>
      <c r="X635" s="463"/>
      <c r="Y635" s="463"/>
      <c r="Z635" s="160"/>
      <c r="AA635" s="160"/>
      <c r="AB635" s="553"/>
      <c r="AC635" s="62"/>
      <c r="AD635" s="463"/>
      <c r="AE635" s="463"/>
      <c r="AF635" s="62"/>
      <c r="AG635" s="62"/>
      <c r="AH635" s="459" t="s">
        <v>1172</v>
      </c>
      <c r="AI635" s="49" t="s">
        <v>1720</v>
      </c>
      <c r="AJ635" s="49" t="s">
        <v>1721</v>
      </c>
      <c r="AK635" s="39" t="s">
        <v>1791</v>
      </c>
      <c r="BT635" s="8"/>
      <c r="BU635" s="8"/>
      <c r="BV635" s="8"/>
    </row>
    <row r="636" spans="1:74" ht="11.45" customHeight="1" x14ac:dyDescent="0.25">
      <c r="A636" s="231"/>
      <c r="B636" s="1463"/>
      <c r="C636" s="992"/>
      <c r="D636" s="957"/>
      <c r="E636" s="957"/>
      <c r="F636" s="556"/>
      <c r="G636" s="556"/>
      <c r="H636" s="556"/>
      <c r="I636" s="557"/>
      <c r="J636" s="557"/>
      <c r="K636" s="557"/>
      <c r="L636" s="558"/>
      <c r="M636" s="556"/>
      <c r="N636" s="557"/>
      <c r="O636" s="556"/>
      <c r="P636" s="556"/>
      <c r="Q636" s="557"/>
      <c r="R636" s="557"/>
      <c r="S636" s="557"/>
      <c r="T636" s="557"/>
      <c r="U636" s="559"/>
      <c r="V636" s="559"/>
      <c r="W636" s="559"/>
      <c r="X636" s="559"/>
      <c r="Y636" s="559"/>
      <c r="Z636" s="560"/>
      <c r="AA636" s="560"/>
      <c r="AB636" s="561"/>
      <c r="AC636" s="562"/>
      <c r="AD636" s="559"/>
      <c r="AE636" s="559"/>
      <c r="AF636" s="562"/>
      <c r="AG636" s="562"/>
      <c r="AH636" s="557"/>
      <c r="AI636" s="557"/>
      <c r="AJ636" s="557"/>
      <c r="AK636" s="557"/>
      <c r="BT636" s="8"/>
      <c r="BU636" s="8"/>
      <c r="BV636" s="8"/>
    </row>
    <row r="637" spans="1:74" ht="106.5" customHeight="1" x14ac:dyDescent="0.25">
      <c r="A637" s="231"/>
      <c r="B637" s="1463"/>
      <c r="C637" s="992"/>
      <c r="D637" s="957"/>
      <c r="E637" s="957"/>
      <c r="F637" s="903" t="s">
        <v>1792</v>
      </c>
      <c r="G637" s="903" t="s">
        <v>1793</v>
      </c>
      <c r="H637" s="957" t="s">
        <v>1794</v>
      </c>
      <c r="I637" s="927">
        <v>1</v>
      </c>
      <c r="J637" s="927">
        <v>5</v>
      </c>
      <c r="K637" s="984" t="s">
        <v>1795</v>
      </c>
      <c r="L637" s="1437">
        <v>5.0000000000000001E-3</v>
      </c>
      <c r="M637" s="924" t="s">
        <v>1796</v>
      </c>
      <c r="N637" s="39" t="s">
        <v>1797</v>
      </c>
      <c r="O637" s="282" t="s">
        <v>1798</v>
      </c>
      <c r="P637" s="282" t="s">
        <v>1799</v>
      </c>
      <c r="Q637" s="39">
        <v>1</v>
      </c>
      <c r="R637" s="39">
        <v>3</v>
      </c>
      <c r="S637" s="49" t="s">
        <v>61</v>
      </c>
      <c r="T637" s="63">
        <v>0</v>
      </c>
      <c r="U637" s="463"/>
      <c r="V637" s="463"/>
      <c r="W637" s="463"/>
      <c r="X637" s="463"/>
      <c r="Y637" s="463"/>
      <c r="Z637" s="160"/>
      <c r="AA637" s="160"/>
      <c r="AB637" s="553"/>
      <c r="AC637" s="62"/>
      <c r="AD637" s="463"/>
      <c r="AE637" s="463"/>
      <c r="AF637" s="62"/>
      <c r="AG637" s="62"/>
      <c r="AH637" s="459" t="s">
        <v>1172</v>
      </c>
      <c r="AI637" s="49" t="s">
        <v>1720</v>
      </c>
      <c r="AJ637" s="49" t="s">
        <v>1721</v>
      </c>
      <c r="AK637" s="39" t="s">
        <v>1722</v>
      </c>
      <c r="BT637" s="8"/>
      <c r="BU637" s="8"/>
      <c r="BV637" s="8"/>
    </row>
    <row r="638" spans="1:74" ht="105.75" customHeight="1" x14ac:dyDescent="0.25">
      <c r="A638" s="231"/>
      <c r="B638" s="1463"/>
      <c r="C638" s="992"/>
      <c r="D638" s="957"/>
      <c r="E638" s="957"/>
      <c r="F638" s="903"/>
      <c r="G638" s="903"/>
      <c r="H638" s="957"/>
      <c r="I638" s="928"/>
      <c r="J638" s="928"/>
      <c r="K638" s="984"/>
      <c r="L638" s="1437"/>
      <c r="M638" s="925"/>
      <c r="N638" s="39" t="s">
        <v>1800</v>
      </c>
      <c r="O638" s="282" t="s">
        <v>1801</v>
      </c>
      <c r="P638" s="282" t="s">
        <v>1802</v>
      </c>
      <c r="Q638" s="39">
        <v>2</v>
      </c>
      <c r="R638" s="39">
        <v>4</v>
      </c>
      <c r="S638" s="49" t="s">
        <v>61</v>
      </c>
      <c r="T638" s="63">
        <v>1</v>
      </c>
      <c r="U638" s="463" t="s">
        <v>1803</v>
      </c>
      <c r="V638" s="463" t="s">
        <v>1804</v>
      </c>
      <c r="W638" s="463" t="s">
        <v>1805</v>
      </c>
      <c r="X638" s="551" t="s">
        <v>1806</v>
      </c>
      <c r="Y638" s="463" t="s">
        <v>1807</v>
      </c>
      <c r="Z638" s="160">
        <v>42704</v>
      </c>
      <c r="AA638" s="160"/>
      <c r="AB638" s="553"/>
      <c r="AC638" s="62"/>
      <c r="AD638" s="463"/>
      <c r="AE638" s="463"/>
      <c r="AF638" s="62"/>
      <c r="AG638" s="62"/>
      <c r="AH638" s="459" t="s">
        <v>1172</v>
      </c>
      <c r="AI638" s="49" t="s">
        <v>1720</v>
      </c>
      <c r="AJ638" s="49" t="s">
        <v>1721</v>
      </c>
      <c r="AK638" s="39" t="s">
        <v>1722</v>
      </c>
      <c r="BT638" s="8"/>
      <c r="BU638" s="8"/>
      <c r="BV638" s="8"/>
    </row>
    <row r="639" spans="1:74" ht="77.45" customHeight="1" x14ac:dyDescent="0.25">
      <c r="A639" s="231"/>
      <c r="B639" s="1463"/>
      <c r="C639" s="992"/>
      <c r="D639" s="957"/>
      <c r="E639" s="957"/>
      <c r="F639" s="903"/>
      <c r="G639" s="903"/>
      <c r="H639" s="957"/>
      <c r="I639" s="928"/>
      <c r="J639" s="928"/>
      <c r="K639" s="984"/>
      <c r="L639" s="1437"/>
      <c r="M639" s="925"/>
      <c r="N639" s="927" t="s">
        <v>1808</v>
      </c>
      <c r="O639" s="924" t="s">
        <v>1809</v>
      </c>
      <c r="P639" s="282" t="s">
        <v>1810</v>
      </c>
      <c r="Q639" s="39">
        <v>0</v>
      </c>
      <c r="R639" s="39">
        <v>4</v>
      </c>
      <c r="S639" s="49" t="s">
        <v>61</v>
      </c>
      <c r="T639" s="63">
        <v>0</v>
      </c>
      <c r="U639" s="463"/>
      <c r="V639" s="463"/>
      <c r="W639" s="463"/>
      <c r="X639" s="463"/>
      <c r="Y639" s="463"/>
      <c r="Z639" s="160"/>
      <c r="AA639" s="160"/>
      <c r="AB639" s="553"/>
      <c r="AC639" s="62"/>
      <c r="AD639" s="463"/>
      <c r="AE639" s="463"/>
      <c r="AF639" s="62"/>
      <c r="AG639" s="62"/>
      <c r="AH639" s="459" t="s">
        <v>1172</v>
      </c>
      <c r="AI639" s="49" t="s">
        <v>1720</v>
      </c>
      <c r="AJ639" s="49" t="s">
        <v>1721</v>
      </c>
      <c r="AK639" s="39" t="s">
        <v>1722</v>
      </c>
      <c r="BT639" s="8"/>
      <c r="BU639" s="8"/>
      <c r="BV639" s="8"/>
    </row>
    <row r="640" spans="1:74" ht="79.900000000000006" customHeight="1" x14ac:dyDescent="0.25">
      <c r="A640" s="231"/>
      <c r="B640" s="1463"/>
      <c r="C640" s="992"/>
      <c r="D640" s="957"/>
      <c r="E640" s="957"/>
      <c r="F640" s="903"/>
      <c r="G640" s="903"/>
      <c r="H640" s="957"/>
      <c r="I640" s="928"/>
      <c r="J640" s="928"/>
      <c r="K640" s="984"/>
      <c r="L640" s="1437"/>
      <c r="M640" s="925"/>
      <c r="N640" s="929"/>
      <c r="O640" s="926"/>
      <c r="P640" s="282" t="s">
        <v>1811</v>
      </c>
      <c r="Q640" s="39">
        <v>0</v>
      </c>
      <c r="R640" s="39">
        <v>1</v>
      </c>
      <c r="S640" s="49" t="s">
        <v>50</v>
      </c>
      <c r="T640" s="63">
        <v>0.25</v>
      </c>
      <c r="U640" s="463"/>
      <c r="V640" s="463"/>
      <c r="W640" s="463"/>
      <c r="X640" s="463"/>
      <c r="Y640" s="463"/>
      <c r="Z640" s="160"/>
      <c r="AA640" s="160"/>
      <c r="AB640" s="553"/>
      <c r="AC640" s="62"/>
      <c r="AD640" s="463"/>
      <c r="AE640" s="463"/>
      <c r="AF640" s="62"/>
      <c r="AG640" s="62"/>
      <c r="AH640" s="459" t="s">
        <v>1172</v>
      </c>
      <c r="AI640" s="49" t="s">
        <v>1720</v>
      </c>
      <c r="AJ640" s="49" t="s">
        <v>1721</v>
      </c>
      <c r="AK640" s="39" t="s">
        <v>1722</v>
      </c>
      <c r="BT640" s="8"/>
      <c r="BU640" s="8"/>
      <c r="BV640" s="8"/>
    </row>
    <row r="641" spans="1:74" ht="108.6" customHeight="1" x14ac:dyDescent="0.25">
      <c r="A641" s="231"/>
      <c r="B641" s="1463"/>
      <c r="C641" s="992"/>
      <c r="D641" s="957"/>
      <c r="E641" s="957"/>
      <c r="F641" s="903"/>
      <c r="G641" s="903"/>
      <c r="H641" s="957"/>
      <c r="I641" s="928"/>
      <c r="J641" s="928"/>
      <c r="K641" s="984"/>
      <c r="L641" s="1437"/>
      <c r="M641" s="925"/>
      <c r="N641" s="927" t="s">
        <v>1812</v>
      </c>
      <c r="O641" s="924" t="s">
        <v>1813</v>
      </c>
      <c r="P641" s="282" t="s">
        <v>1814</v>
      </c>
      <c r="Q641" s="39">
        <v>3</v>
      </c>
      <c r="R641" s="39">
        <v>6</v>
      </c>
      <c r="S641" s="49" t="s">
        <v>61</v>
      </c>
      <c r="T641" s="63">
        <v>1</v>
      </c>
      <c r="U641" s="463"/>
      <c r="V641" s="463"/>
      <c r="W641" s="463"/>
      <c r="X641" s="463"/>
      <c r="Y641" s="463"/>
      <c r="Z641" s="160"/>
      <c r="AA641" s="160"/>
      <c r="AB641" s="553"/>
      <c r="AC641" s="62"/>
      <c r="AD641" s="463"/>
      <c r="AE641" s="463"/>
      <c r="AF641" s="62"/>
      <c r="AG641" s="62"/>
      <c r="AH641" s="459" t="s">
        <v>1172</v>
      </c>
      <c r="AI641" s="49" t="s">
        <v>1720</v>
      </c>
      <c r="AJ641" s="49" t="s">
        <v>1721</v>
      </c>
      <c r="AK641" s="39" t="s">
        <v>1722</v>
      </c>
      <c r="BT641" s="8"/>
      <c r="BU641" s="8"/>
      <c r="BV641" s="8"/>
    </row>
    <row r="642" spans="1:74" ht="105" x14ac:dyDescent="0.25">
      <c r="A642" s="231"/>
      <c r="B642" s="1464"/>
      <c r="C642" s="993"/>
      <c r="D642" s="957"/>
      <c r="E642" s="957"/>
      <c r="F642" s="903"/>
      <c r="G642" s="903"/>
      <c r="H642" s="957"/>
      <c r="I642" s="929"/>
      <c r="J642" s="929"/>
      <c r="K642" s="984"/>
      <c r="L642" s="1437"/>
      <c r="M642" s="926"/>
      <c r="N642" s="929"/>
      <c r="O642" s="926"/>
      <c r="P642" s="282" t="s">
        <v>1815</v>
      </c>
      <c r="Q642" s="39">
        <v>1</v>
      </c>
      <c r="R642" s="39">
        <v>2</v>
      </c>
      <c r="S642" s="49" t="s">
        <v>61</v>
      </c>
      <c r="T642" s="63">
        <v>0</v>
      </c>
      <c r="U642" s="463"/>
      <c r="V642" s="463"/>
      <c r="W642" s="463"/>
      <c r="X642" s="463"/>
      <c r="Y642" s="463"/>
      <c r="Z642" s="160"/>
      <c r="AA642" s="160"/>
      <c r="AB642" s="553"/>
      <c r="AC642" s="62"/>
      <c r="AD642" s="463"/>
      <c r="AE642" s="463"/>
      <c r="AF642" s="62"/>
      <c r="AG642" s="62"/>
      <c r="AH642" s="459" t="s">
        <v>1172</v>
      </c>
      <c r="AI642" s="49" t="s">
        <v>1720</v>
      </c>
      <c r="AJ642" s="49" t="s">
        <v>1721</v>
      </c>
      <c r="AK642" s="39" t="s">
        <v>1722</v>
      </c>
      <c r="BT642" s="8"/>
      <c r="BU642" s="8"/>
      <c r="BV642" s="8"/>
    </row>
    <row r="643" spans="1:74" s="497" customFormat="1" ht="30" x14ac:dyDescent="0.25">
      <c r="A643" s="231"/>
      <c r="B643" s="563"/>
      <c r="C643" s="563"/>
      <c r="D643" s="493"/>
      <c r="E643" s="493"/>
      <c r="F643" s="493"/>
      <c r="G643" s="493"/>
      <c r="H643" s="493"/>
      <c r="I643" s="493"/>
      <c r="J643" s="493"/>
      <c r="K643" s="172" t="s">
        <v>1708</v>
      </c>
      <c r="L643" s="366"/>
      <c r="M643" s="1072"/>
      <c r="N643" s="1073"/>
      <c r="O643" s="1073"/>
      <c r="P643" s="1073"/>
      <c r="Q643" s="1073"/>
      <c r="R643" s="1073"/>
      <c r="S643" s="1073"/>
      <c r="T643" s="1073"/>
      <c r="U643" s="1073"/>
      <c r="V643" s="1073"/>
      <c r="W643" s="1073"/>
      <c r="X643" s="1073"/>
      <c r="Y643" s="1073"/>
      <c r="Z643" s="1073"/>
      <c r="AA643" s="1073"/>
      <c r="AB643" s="1073"/>
      <c r="AC643" s="1073"/>
      <c r="AD643" s="1073"/>
      <c r="AE643" s="1073"/>
      <c r="AF643" s="1073"/>
      <c r="AG643" s="1073"/>
      <c r="AH643" s="1073"/>
      <c r="AI643" s="1073"/>
      <c r="AJ643" s="1073"/>
      <c r="AK643" s="1073"/>
    </row>
    <row r="644" spans="1:74" s="19" customFormat="1" ht="29.1" customHeight="1" x14ac:dyDescent="0.25">
      <c r="A644" s="186"/>
      <c r="B644" s="11" t="s">
        <v>0</v>
      </c>
      <c r="C644" s="12"/>
      <c r="D644" s="13"/>
      <c r="E644" s="1101" t="s">
        <v>1</v>
      </c>
      <c r="F644" s="1102"/>
      <c r="G644" s="1102"/>
      <c r="H644" s="1102"/>
      <c r="I644" s="1102"/>
      <c r="J644" s="1102"/>
      <c r="K644" s="1102"/>
      <c r="L644" s="1102"/>
      <c r="M644" s="1102"/>
      <c r="N644" s="1102"/>
      <c r="O644" s="1102"/>
      <c r="P644" s="1102"/>
      <c r="Q644" s="1102"/>
      <c r="R644" s="1102"/>
      <c r="S644" s="1102"/>
      <c r="T644" s="1102"/>
      <c r="U644" s="1102"/>
      <c r="V644" s="1102"/>
      <c r="W644" s="1102"/>
      <c r="X644" s="1102"/>
      <c r="Y644" s="1102"/>
      <c r="Z644" s="1102"/>
      <c r="AA644" s="1102"/>
      <c r="AB644" s="1102"/>
      <c r="AC644" s="1102"/>
      <c r="AD644" s="1102"/>
      <c r="AE644" s="1102"/>
      <c r="AF644" s="1102"/>
      <c r="AG644" s="1102"/>
      <c r="AH644" s="1102"/>
      <c r="AI644" s="1102"/>
      <c r="AJ644" s="1102"/>
      <c r="AK644" s="1102"/>
    </row>
    <row r="645" spans="1:74" s="19" customFormat="1" ht="31.9" customHeight="1" x14ac:dyDescent="0.25">
      <c r="A645" s="186"/>
      <c r="B645" s="191" t="s">
        <v>2</v>
      </c>
      <c r="C645" s="192"/>
      <c r="D645" s="193"/>
      <c r="E645" s="1118" t="s">
        <v>1157</v>
      </c>
      <c r="F645" s="1119"/>
      <c r="G645" s="1119"/>
      <c r="H645" s="1119"/>
      <c r="I645" s="1119"/>
      <c r="J645" s="1119"/>
      <c r="K645" s="1119"/>
      <c r="L645" s="1119"/>
      <c r="M645" s="1119"/>
      <c r="N645" s="1119"/>
      <c r="O645" s="1119"/>
      <c r="P645" s="1119"/>
      <c r="Q645" s="1119"/>
      <c r="R645" s="1119"/>
      <c r="S645" s="1119"/>
      <c r="T645" s="1119"/>
      <c r="U645" s="1119"/>
      <c r="V645" s="1119"/>
      <c r="W645" s="1119"/>
      <c r="X645" s="1119"/>
      <c r="Y645" s="1119"/>
      <c r="Z645" s="1119"/>
      <c r="AA645" s="1119"/>
      <c r="AB645" s="1119"/>
      <c r="AC645" s="1119"/>
      <c r="AD645" s="1119"/>
      <c r="AE645" s="1119"/>
      <c r="AF645" s="1119"/>
      <c r="AG645" s="1119"/>
      <c r="AH645" s="1119"/>
      <c r="AI645" s="1119"/>
      <c r="AJ645" s="1119"/>
      <c r="AK645" s="1119"/>
    </row>
    <row r="646" spans="1:74" s="26" customFormat="1" ht="51.6" customHeight="1" x14ac:dyDescent="0.25">
      <c r="A646" s="186"/>
      <c r="B646" s="22" t="s">
        <v>4</v>
      </c>
      <c r="C646" s="22"/>
      <c r="D646" s="22"/>
      <c r="E646" s="1120" t="s">
        <v>5</v>
      </c>
      <c r="F646" s="1121"/>
      <c r="G646" s="1121"/>
      <c r="H646" s="1121"/>
      <c r="I646" s="1121"/>
      <c r="J646" s="1121"/>
      <c r="K646" s="1121"/>
      <c r="L646" s="1121"/>
      <c r="M646" s="1121"/>
      <c r="N646" s="1121"/>
      <c r="O646" s="1121"/>
      <c r="P646" s="1121"/>
      <c r="Q646" s="1121"/>
      <c r="R646" s="1121"/>
      <c r="S646" s="1121"/>
      <c r="T646" s="1121"/>
      <c r="U646" s="1121"/>
      <c r="V646" s="1121"/>
      <c r="W646" s="1121"/>
      <c r="X646" s="1121"/>
      <c r="Y646" s="1121"/>
      <c r="Z646" s="1121"/>
      <c r="AA646" s="1121"/>
      <c r="AB646" s="1121"/>
      <c r="AC646" s="1121"/>
      <c r="AD646" s="1121"/>
      <c r="AE646" s="1121"/>
      <c r="AF646" s="1121"/>
      <c r="AG646" s="1121"/>
      <c r="AH646" s="1121"/>
      <c r="AI646" s="1121"/>
      <c r="AJ646" s="1121"/>
      <c r="AK646" s="1121"/>
    </row>
    <row r="647" spans="1:74" s="33" customFormat="1" ht="87.6" customHeight="1" x14ac:dyDescent="0.25">
      <c r="A647" s="206"/>
      <c r="B647" s="28" t="s">
        <v>6</v>
      </c>
      <c r="C647" s="28" t="s">
        <v>7</v>
      </c>
      <c r="D647" s="28" t="s">
        <v>8</v>
      </c>
      <c r="E647" s="28" t="s">
        <v>9</v>
      </c>
      <c r="F647" s="28" t="s">
        <v>10</v>
      </c>
      <c r="G647" s="28" t="s">
        <v>11</v>
      </c>
      <c r="H647" s="28" t="s">
        <v>12</v>
      </c>
      <c r="I647" s="28" t="s">
        <v>13</v>
      </c>
      <c r="J647" s="28" t="s">
        <v>14</v>
      </c>
      <c r="K647" s="28" t="s">
        <v>15</v>
      </c>
      <c r="L647" s="28" t="s">
        <v>7</v>
      </c>
      <c r="M647" s="28" t="s">
        <v>16</v>
      </c>
      <c r="N647" s="28" t="s">
        <v>17</v>
      </c>
      <c r="O647" s="28" t="s">
        <v>18</v>
      </c>
      <c r="P647" s="28" t="s">
        <v>19</v>
      </c>
      <c r="Q647" s="28" t="s">
        <v>20</v>
      </c>
      <c r="R647" s="28" t="s">
        <v>21</v>
      </c>
      <c r="S647" s="28" t="s">
        <v>22</v>
      </c>
      <c r="T647" s="28" t="s">
        <v>23</v>
      </c>
      <c r="U647" s="209" t="s">
        <v>24</v>
      </c>
      <c r="V647" s="209" t="s">
        <v>25</v>
      </c>
      <c r="W647" s="209" t="s">
        <v>491</v>
      </c>
      <c r="X647" s="209" t="s">
        <v>27</v>
      </c>
      <c r="Y647" s="209" t="s">
        <v>28</v>
      </c>
      <c r="Z647" s="210" t="s">
        <v>29</v>
      </c>
      <c r="AA647" s="210" t="s">
        <v>30</v>
      </c>
      <c r="AB647" s="575" t="s">
        <v>31</v>
      </c>
      <c r="AC647" s="211" t="s">
        <v>32</v>
      </c>
      <c r="AD647" s="209" t="s">
        <v>33</v>
      </c>
      <c r="AE647" s="209" t="s">
        <v>34</v>
      </c>
      <c r="AF647" s="211" t="s">
        <v>35</v>
      </c>
      <c r="AG647" s="395" t="s">
        <v>493</v>
      </c>
      <c r="AH647" s="28" t="s">
        <v>36</v>
      </c>
      <c r="AI647" s="28" t="s">
        <v>37</v>
      </c>
      <c r="AJ647" s="28" t="s">
        <v>38</v>
      </c>
      <c r="AK647" s="28" t="s">
        <v>39</v>
      </c>
    </row>
    <row r="648" spans="1:74" ht="72.75" customHeight="1" x14ac:dyDescent="0.25">
      <c r="A648" s="231"/>
      <c r="B648" s="940" t="s">
        <v>1816</v>
      </c>
      <c r="C648" s="941">
        <v>2.5000000000000001E-2</v>
      </c>
      <c r="D648" s="906" t="s">
        <v>1817</v>
      </c>
      <c r="E648" s="906" t="s">
        <v>1818</v>
      </c>
      <c r="F648" s="979" t="s">
        <v>1819</v>
      </c>
      <c r="G648" s="979" t="s">
        <v>1820</v>
      </c>
      <c r="H648" s="949" t="s">
        <v>1821</v>
      </c>
      <c r="I648" s="1141">
        <v>12320</v>
      </c>
      <c r="J648" s="1141">
        <v>13900</v>
      </c>
      <c r="K648" s="998" t="s">
        <v>1822</v>
      </c>
      <c r="L648" s="1015">
        <v>0.02</v>
      </c>
      <c r="M648" s="908" t="s">
        <v>1823</v>
      </c>
      <c r="N648" s="1047" t="s">
        <v>1824</v>
      </c>
      <c r="O648" s="1047" t="s">
        <v>1825</v>
      </c>
      <c r="P648" s="38" t="s">
        <v>1826</v>
      </c>
      <c r="Q648" s="576">
        <v>60498</v>
      </c>
      <c r="R648" s="577">
        <v>66500</v>
      </c>
      <c r="S648" s="578" t="s">
        <v>61</v>
      </c>
      <c r="T648" s="579">
        <v>10000000</v>
      </c>
      <c r="U648" s="580" t="s">
        <v>1827</v>
      </c>
      <c r="V648" s="580" t="s">
        <v>1828</v>
      </c>
      <c r="W648" s="580" t="s">
        <v>1829</v>
      </c>
      <c r="X648" s="580" t="s">
        <v>1830</v>
      </c>
      <c r="Y648" s="580" t="s">
        <v>1826</v>
      </c>
      <c r="Z648" s="581"/>
      <c r="AA648" s="581">
        <v>42853</v>
      </c>
      <c r="AB648" s="582">
        <v>6010110261348010</v>
      </c>
      <c r="AC648" s="583">
        <v>659156672.92999995</v>
      </c>
      <c r="AD648" s="584" t="s">
        <v>1831</v>
      </c>
      <c r="AE648" s="580"/>
      <c r="AF648" s="583"/>
      <c r="AG648" s="583">
        <f>400000000+243400000+15756672.93+100000000</f>
        <v>759156672.92999995</v>
      </c>
      <c r="AH648" s="585" t="s">
        <v>1832</v>
      </c>
      <c r="AI648" s="129" t="s">
        <v>1833</v>
      </c>
      <c r="AJ648" s="129" t="s">
        <v>160</v>
      </c>
      <c r="AK648" s="129" t="s">
        <v>1834</v>
      </c>
      <c r="BT648" s="8"/>
      <c r="BU648" s="8"/>
      <c r="BV648" s="8"/>
    </row>
    <row r="649" spans="1:74" ht="39.75" customHeight="1" x14ac:dyDescent="0.25">
      <c r="A649" s="231"/>
      <c r="B649" s="940"/>
      <c r="C649" s="942"/>
      <c r="D649" s="906"/>
      <c r="E649" s="906"/>
      <c r="F649" s="1077"/>
      <c r="G649" s="1077"/>
      <c r="H649" s="1140"/>
      <c r="I649" s="1142"/>
      <c r="J649" s="1142"/>
      <c r="K649" s="998"/>
      <c r="L649" s="1015"/>
      <c r="M649" s="908"/>
      <c r="N649" s="1048"/>
      <c r="O649" s="1048"/>
      <c r="P649" s="38" t="s">
        <v>1835</v>
      </c>
      <c r="Q649" s="586">
        <v>28</v>
      </c>
      <c r="R649" s="586">
        <v>32</v>
      </c>
      <c r="S649" s="578" t="s">
        <v>61</v>
      </c>
      <c r="T649" s="582">
        <v>8</v>
      </c>
      <c r="U649" s="580" t="s">
        <v>1836</v>
      </c>
      <c r="V649" s="580" t="s">
        <v>1837</v>
      </c>
      <c r="W649" s="580" t="s">
        <v>1838</v>
      </c>
      <c r="X649" s="580" t="s">
        <v>1839</v>
      </c>
      <c r="Y649" s="580" t="s">
        <v>1835</v>
      </c>
      <c r="Z649" s="581"/>
      <c r="AA649" s="581">
        <v>42704</v>
      </c>
      <c r="AB649" s="582">
        <v>6010110261351230</v>
      </c>
      <c r="AC649" s="583">
        <v>50000000</v>
      </c>
      <c r="AD649" s="584" t="s">
        <v>1831</v>
      </c>
      <c r="AE649" s="580"/>
      <c r="AF649" s="583"/>
      <c r="AG649" s="583">
        <v>50000000</v>
      </c>
      <c r="AH649" s="585" t="s">
        <v>1832</v>
      </c>
      <c r="AI649" s="129" t="s">
        <v>1833</v>
      </c>
      <c r="AJ649" s="129" t="s">
        <v>160</v>
      </c>
      <c r="AK649" s="129" t="s">
        <v>1834</v>
      </c>
      <c r="BT649" s="8"/>
      <c r="BU649" s="8"/>
      <c r="BV649" s="8"/>
    </row>
    <row r="650" spans="1:74" ht="71.25" customHeight="1" x14ac:dyDescent="0.25">
      <c r="A650" s="231"/>
      <c r="B650" s="940"/>
      <c r="C650" s="942"/>
      <c r="D650" s="906"/>
      <c r="E650" s="906"/>
      <c r="F650" s="1077"/>
      <c r="G650" s="1077"/>
      <c r="H650" s="1140"/>
      <c r="I650" s="1142"/>
      <c r="J650" s="1142"/>
      <c r="K650" s="998"/>
      <c r="L650" s="1015"/>
      <c r="M650" s="908"/>
      <c r="N650" s="1048"/>
      <c r="O650" s="1048"/>
      <c r="P650" s="38" t="s">
        <v>1840</v>
      </c>
      <c r="Q650" s="576">
        <v>119936</v>
      </c>
      <c r="R650" s="577">
        <v>131930</v>
      </c>
      <c r="S650" s="578" t="s">
        <v>61</v>
      </c>
      <c r="T650" s="579">
        <v>30000000</v>
      </c>
      <c r="U650" s="580" t="s">
        <v>1841</v>
      </c>
      <c r="V650" s="580" t="s">
        <v>1842</v>
      </c>
      <c r="W650" s="580" t="s">
        <v>1843</v>
      </c>
      <c r="X650" s="580" t="s">
        <v>1844</v>
      </c>
      <c r="Y650" s="580" t="s">
        <v>1840</v>
      </c>
      <c r="Z650" s="581"/>
      <c r="AA650" s="581">
        <v>42896</v>
      </c>
      <c r="AB650" s="582">
        <v>6010110261353230</v>
      </c>
      <c r="AC650" s="583">
        <f>542250756.87+200000000</f>
        <v>742250756.87</v>
      </c>
      <c r="AD650" s="584" t="s">
        <v>1831</v>
      </c>
      <c r="AE650" s="580"/>
      <c r="AF650" s="583"/>
      <c r="AG650" s="583">
        <f>542250756.87+200000000</f>
        <v>742250756.87</v>
      </c>
      <c r="AH650" s="585" t="s">
        <v>1832</v>
      </c>
      <c r="AI650" s="129" t="s">
        <v>1833</v>
      </c>
      <c r="AJ650" s="129" t="s">
        <v>160</v>
      </c>
      <c r="AK650" s="129" t="s">
        <v>1834</v>
      </c>
      <c r="BT650" s="8"/>
      <c r="BU650" s="8"/>
      <c r="BV650" s="8"/>
    </row>
    <row r="651" spans="1:74" ht="39.75" customHeight="1" x14ac:dyDescent="0.25">
      <c r="A651" s="231"/>
      <c r="B651" s="940"/>
      <c r="C651" s="942"/>
      <c r="D651" s="906"/>
      <c r="E651" s="906"/>
      <c r="F651" s="1077"/>
      <c r="G651" s="1077"/>
      <c r="H651" s="1140"/>
      <c r="I651" s="1142"/>
      <c r="J651" s="1142"/>
      <c r="K651" s="998"/>
      <c r="L651" s="1015"/>
      <c r="M651" s="908"/>
      <c r="N651" s="1048"/>
      <c r="O651" s="1048"/>
      <c r="P651" s="38" t="s">
        <v>1840</v>
      </c>
      <c r="Q651" s="576">
        <v>119936</v>
      </c>
      <c r="R651" s="577">
        <v>131930</v>
      </c>
      <c r="S651" s="578" t="s">
        <v>61</v>
      </c>
      <c r="T651" s="579">
        <v>30000000</v>
      </c>
      <c r="U651" s="580" t="s">
        <v>1845</v>
      </c>
      <c r="V651" s="580" t="s">
        <v>1846</v>
      </c>
      <c r="W651" s="580" t="s">
        <v>1847</v>
      </c>
      <c r="X651" s="580" t="s">
        <v>1848</v>
      </c>
      <c r="Y651" s="580" t="s">
        <v>1840</v>
      </c>
      <c r="Z651" s="581"/>
      <c r="AA651" s="581">
        <v>42735</v>
      </c>
      <c r="AB651" s="582">
        <v>6010110261349220</v>
      </c>
      <c r="AC651" s="583">
        <v>150000000</v>
      </c>
      <c r="AD651" s="584" t="s">
        <v>1831</v>
      </c>
      <c r="AE651" s="580"/>
      <c r="AF651" s="583"/>
      <c r="AG651" s="583">
        <v>150000000</v>
      </c>
      <c r="AH651" s="585"/>
      <c r="AI651" s="129"/>
      <c r="AJ651" s="129"/>
      <c r="AK651" s="129"/>
      <c r="BT651" s="8"/>
      <c r="BU651" s="8"/>
      <c r="BV651" s="8"/>
    </row>
    <row r="652" spans="1:74" ht="39.75" customHeight="1" x14ac:dyDescent="0.25">
      <c r="A652" s="231"/>
      <c r="B652" s="940"/>
      <c r="C652" s="942"/>
      <c r="D652" s="906"/>
      <c r="E652" s="906"/>
      <c r="F652" s="1077"/>
      <c r="G652" s="1077"/>
      <c r="H652" s="1140"/>
      <c r="I652" s="1142"/>
      <c r="J652" s="1142"/>
      <c r="K652" s="998"/>
      <c r="L652" s="1015"/>
      <c r="M652" s="908"/>
      <c r="N652" s="1048"/>
      <c r="O652" s="1048"/>
      <c r="P652" s="38" t="s">
        <v>1840</v>
      </c>
      <c r="Q652" s="576">
        <v>119936</v>
      </c>
      <c r="R652" s="577">
        <v>131930</v>
      </c>
      <c r="S652" s="578" t="s">
        <v>61</v>
      </c>
      <c r="T652" s="579">
        <v>30000000</v>
      </c>
      <c r="U652" s="580" t="s">
        <v>1849</v>
      </c>
      <c r="V652" s="580" t="s">
        <v>1850</v>
      </c>
      <c r="W652" s="580" t="s">
        <v>1851</v>
      </c>
      <c r="X652" s="580" t="s">
        <v>1852</v>
      </c>
      <c r="Y652" s="580" t="s">
        <v>1840</v>
      </c>
      <c r="Z652" s="581"/>
      <c r="AA652" s="581">
        <v>42841</v>
      </c>
      <c r="AB652" s="582">
        <v>6010110261352230</v>
      </c>
      <c r="AC652" s="583">
        <f>100000000+50000000</f>
        <v>150000000</v>
      </c>
      <c r="AD652" s="584"/>
      <c r="AE652" s="580"/>
      <c r="AF652" s="583"/>
      <c r="AG652" s="583">
        <f>100000000+50000000</f>
        <v>150000000</v>
      </c>
      <c r="AH652" s="585"/>
      <c r="AI652" s="129"/>
      <c r="AJ652" s="129"/>
      <c r="AK652" s="129"/>
      <c r="BT652" s="8"/>
      <c r="BU652" s="8"/>
      <c r="BV652" s="8"/>
    </row>
    <row r="653" spans="1:74" ht="39.75" customHeight="1" x14ac:dyDescent="0.25">
      <c r="A653" s="231"/>
      <c r="B653" s="940"/>
      <c r="C653" s="942"/>
      <c r="D653" s="906"/>
      <c r="E653" s="906"/>
      <c r="F653" s="1077"/>
      <c r="G653" s="1077"/>
      <c r="H653" s="1140"/>
      <c r="I653" s="1142"/>
      <c r="J653" s="1142"/>
      <c r="K653" s="998"/>
      <c r="L653" s="1015"/>
      <c r="M653" s="908"/>
      <c r="N653" s="997" t="s">
        <v>1853</v>
      </c>
      <c r="O653" s="908" t="s">
        <v>1854</v>
      </c>
      <c r="P653" s="38" t="s">
        <v>1855</v>
      </c>
      <c r="Q653" s="587">
        <v>40</v>
      </c>
      <c r="R653" s="587">
        <v>50</v>
      </c>
      <c r="S653" s="578" t="s">
        <v>61</v>
      </c>
      <c r="T653" s="588">
        <v>10</v>
      </c>
      <c r="U653" s="584" t="s">
        <v>1856</v>
      </c>
      <c r="V653" s="584"/>
      <c r="W653" s="584"/>
      <c r="X653" s="584"/>
      <c r="Y653" s="584"/>
      <c r="Z653" s="589"/>
      <c r="AA653" s="589"/>
      <c r="AB653" s="588">
        <v>6010110261360010</v>
      </c>
      <c r="AC653" s="590">
        <v>50000000</v>
      </c>
      <c r="AD653" s="584"/>
      <c r="AE653" s="584"/>
      <c r="AF653" s="590"/>
      <c r="AG653" s="590">
        <v>50000000</v>
      </c>
      <c r="AH653" s="585" t="s">
        <v>1832</v>
      </c>
      <c r="AI653" s="129" t="s">
        <v>1833</v>
      </c>
      <c r="AJ653" s="129" t="s">
        <v>1857</v>
      </c>
      <c r="AK653" s="129" t="s">
        <v>1834</v>
      </c>
      <c r="BT653" s="8"/>
      <c r="BU653" s="8"/>
      <c r="BV653" s="8"/>
    </row>
    <row r="654" spans="1:74" ht="39.75" customHeight="1" x14ac:dyDescent="0.25">
      <c r="A654" s="231"/>
      <c r="B654" s="940"/>
      <c r="C654" s="942"/>
      <c r="D654" s="906"/>
      <c r="E654" s="906"/>
      <c r="F654" s="1077"/>
      <c r="G654" s="1077"/>
      <c r="H654" s="1140"/>
      <c r="I654" s="1142"/>
      <c r="J654" s="1142"/>
      <c r="K654" s="998"/>
      <c r="L654" s="1015"/>
      <c r="M654" s="908"/>
      <c r="N654" s="997"/>
      <c r="O654" s="908"/>
      <c r="P654" s="38" t="s">
        <v>1858</v>
      </c>
      <c r="Q654" s="587">
        <v>1</v>
      </c>
      <c r="R654" s="587">
        <v>1</v>
      </c>
      <c r="S654" s="578" t="s">
        <v>50</v>
      </c>
      <c r="T654" s="588">
        <v>1</v>
      </c>
      <c r="U654" s="584"/>
      <c r="V654" s="584"/>
      <c r="W654" s="584"/>
      <c r="X654" s="584"/>
      <c r="Y654" s="584"/>
      <c r="Z654" s="589"/>
      <c r="AA654" s="589"/>
      <c r="AB654" s="588"/>
      <c r="AC654" s="590"/>
      <c r="AD654" s="584"/>
      <c r="AE654" s="584"/>
      <c r="AF654" s="590"/>
      <c r="AG654" s="590"/>
      <c r="AH654" s="585" t="s">
        <v>1832</v>
      </c>
      <c r="AI654" s="129" t="s">
        <v>1833</v>
      </c>
      <c r="AJ654" s="129" t="s">
        <v>1857</v>
      </c>
      <c r="AK654" s="129" t="s">
        <v>1834</v>
      </c>
      <c r="BT654" s="8"/>
      <c r="BU654" s="8"/>
      <c r="BV654" s="8"/>
    </row>
    <row r="655" spans="1:74" ht="132.75" customHeight="1" x14ac:dyDescent="0.25">
      <c r="A655" s="231"/>
      <c r="B655" s="940"/>
      <c r="C655" s="942"/>
      <c r="D655" s="906"/>
      <c r="E655" s="906"/>
      <c r="F655" s="1077"/>
      <c r="G655" s="1077"/>
      <c r="H655" s="1140"/>
      <c r="I655" s="1142"/>
      <c r="J655" s="1142"/>
      <c r="K655" s="998"/>
      <c r="L655" s="1015"/>
      <c r="M655" s="908"/>
      <c r="N655" s="1047" t="s">
        <v>1859</v>
      </c>
      <c r="O655" s="1013" t="s">
        <v>1860</v>
      </c>
      <c r="P655" s="38" t="s">
        <v>1861</v>
      </c>
      <c r="Q655" s="591">
        <v>60</v>
      </c>
      <c r="R655" s="591">
        <v>40</v>
      </c>
      <c r="S655" s="578" t="s">
        <v>61</v>
      </c>
      <c r="T655" s="588">
        <v>10</v>
      </c>
      <c r="U655" s="584" t="s">
        <v>1862</v>
      </c>
      <c r="V655" s="584" t="s">
        <v>1863</v>
      </c>
      <c r="W655" s="584" t="s">
        <v>842</v>
      </c>
      <c r="X655" s="584" t="s">
        <v>1864</v>
      </c>
      <c r="Y655" s="584" t="s">
        <v>1861</v>
      </c>
      <c r="Z655" s="589"/>
      <c r="AA655" s="589"/>
      <c r="AB655" s="588">
        <v>6010110261075010</v>
      </c>
      <c r="AC655" s="590">
        <v>300000000</v>
      </c>
      <c r="AD655" s="584" t="s">
        <v>1831</v>
      </c>
      <c r="AE655" s="584"/>
      <c r="AF655" s="590"/>
      <c r="AG655" s="590">
        <v>230000000</v>
      </c>
      <c r="AH655" s="585" t="s">
        <v>1832</v>
      </c>
      <c r="AI655" s="129" t="s">
        <v>1833</v>
      </c>
      <c r="AJ655" s="129" t="s">
        <v>1857</v>
      </c>
      <c r="AK655" s="129" t="s">
        <v>1834</v>
      </c>
      <c r="BT655" s="8"/>
      <c r="BU655" s="8"/>
      <c r="BV655" s="8"/>
    </row>
    <row r="656" spans="1:74" ht="102.75" customHeight="1" x14ac:dyDescent="0.25">
      <c r="A656" s="231"/>
      <c r="B656" s="940"/>
      <c r="C656" s="942"/>
      <c r="D656" s="906"/>
      <c r="E656" s="906"/>
      <c r="F656" s="1077"/>
      <c r="G656" s="1077"/>
      <c r="H656" s="1140"/>
      <c r="I656" s="1142"/>
      <c r="J656" s="1142"/>
      <c r="K656" s="998"/>
      <c r="L656" s="1015"/>
      <c r="M656" s="908"/>
      <c r="N656" s="1048"/>
      <c r="O656" s="1014"/>
      <c r="P656" s="183" t="s">
        <v>1865</v>
      </c>
      <c r="Q656" s="592">
        <v>4</v>
      </c>
      <c r="R656" s="592">
        <v>6</v>
      </c>
      <c r="S656" s="578" t="s">
        <v>61</v>
      </c>
      <c r="T656" s="588">
        <v>1</v>
      </c>
      <c r="U656" s="584" t="s">
        <v>1866</v>
      </c>
      <c r="V656" s="584" t="s">
        <v>1867</v>
      </c>
      <c r="W656" s="584" t="s">
        <v>996</v>
      </c>
      <c r="X656" s="584" t="s">
        <v>1868</v>
      </c>
      <c r="Y656" s="584" t="s">
        <v>1865</v>
      </c>
      <c r="Z656" s="589"/>
      <c r="AA656" s="589"/>
      <c r="AB656" s="588"/>
      <c r="AC656" s="590">
        <v>328872140</v>
      </c>
      <c r="AD656" s="584" t="s">
        <v>1831</v>
      </c>
      <c r="AE656" s="584"/>
      <c r="AF656" s="590"/>
      <c r="AG656" s="590">
        <v>328872140</v>
      </c>
      <c r="AH656" s="585" t="s">
        <v>1832</v>
      </c>
      <c r="AI656" s="129" t="s">
        <v>1833</v>
      </c>
      <c r="AJ656" s="129" t="s">
        <v>1857</v>
      </c>
      <c r="AK656" s="129" t="s">
        <v>1834</v>
      </c>
      <c r="BT656" s="8"/>
      <c r="BU656" s="8"/>
      <c r="BV656" s="8"/>
    </row>
    <row r="657" spans="1:74" ht="66.75" customHeight="1" x14ac:dyDescent="0.25">
      <c r="A657" s="231"/>
      <c r="B657" s="940"/>
      <c r="C657" s="942"/>
      <c r="D657" s="906"/>
      <c r="E657" s="906"/>
      <c r="F657" s="1077"/>
      <c r="G657" s="1077"/>
      <c r="H657" s="1140"/>
      <c r="I657" s="1142"/>
      <c r="J657" s="1142"/>
      <c r="K657" s="998"/>
      <c r="L657" s="1015"/>
      <c r="M657" s="908"/>
      <c r="N657" s="1048"/>
      <c r="O657" s="1014"/>
      <c r="P657" s="38" t="s">
        <v>1869</v>
      </c>
      <c r="Q657" s="587">
        <v>0</v>
      </c>
      <c r="R657" s="587">
        <v>5</v>
      </c>
      <c r="S657" s="578" t="s">
        <v>61</v>
      </c>
      <c r="T657" s="588">
        <v>1</v>
      </c>
      <c r="U657" s="584" t="s">
        <v>1870</v>
      </c>
      <c r="V657" s="584"/>
      <c r="W657" s="584"/>
      <c r="X657" s="584"/>
      <c r="Y657" s="584"/>
      <c r="Z657" s="589"/>
      <c r="AA657" s="589"/>
      <c r="AB657" s="588">
        <v>6010110261366220</v>
      </c>
      <c r="AC657" s="590">
        <v>150000000</v>
      </c>
      <c r="AD657" s="584"/>
      <c r="AE657" s="584"/>
      <c r="AF657" s="590"/>
      <c r="AG657" s="590">
        <v>150000000</v>
      </c>
      <c r="AH657" s="585" t="s">
        <v>1832</v>
      </c>
      <c r="AI657" s="129" t="s">
        <v>1833</v>
      </c>
      <c r="AJ657" s="129" t="s">
        <v>1857</v>
      </c>
      <c r="AK657" s="129" t="s">
        <v>1834</v>
      </c>
      <c r="BT657" s="8"/>
      <c r="BU657" s="8"/>
      <c r="BV657" s="8"/>
    </row>
    <row r="658" spans="1:74" ht="39.75" customHeight="1" x14ac:dyDescent="0.25">
      <c r="A658" s="231"/>
      <c r="B658" s="940"/>
      <c r="C658" s="942"/>
      <c r="D658" s="906"/>
      <c r="E658" s="906"/>
      <c r="F658" s="1077"/>
      <c r="G658" s="1077"/>
      <c r="H658" s="1140"/>
      <c r="I658" s="1142"/>
      <c r="J658" s="1142"/>
      <c r="K658" s="998"/>
      <c r="L658" s="1015"/>
      <c r="M658" s="908"/>
      <c r="N658" s="1048"/>
      <c r="O658" s="1014"/>
      <c r="P658" s="38" t="s">
        <v>1871</v>
      </c>
      <c r="Q658" s="587">
        <v>80</v>
      </c>
      <c r="R658" s="587">
        <v>60</v>
      </c>
      <c r="S658" s="578" t="s">
        <v>61</v>
      </c>
      <c r="T658" s="588">
        <v>15</v>
      </c>
      <c r="U658" s="584"/>
      <c r="V658" s="584"/>
      <c r="W658" s="584"/>
      <c r="X658" s="584"/>
      <c r="Y658" s="584"/>
      <c r="Z658" s="589"/>
      <c r="AA658" s="589"/>
      <c r="AB658" s="588"/>
      <c r="AC658" s="590"/>
      <c r="AD658" s="584"/>
      <c r="AE658" s="584"/>
      <c r="AF658" s="590"/>
      <c r="AG658" s="590"/>
      <c r="AH658" s="585" t="s">
        <v>1832</v>
      </c>
      <c r="AI658" s="129" t="s">
        <v>1833</v>
      </c>
      <c r="AJ658" s="129" t="s">
        <v>1857</v>
      </c>
      <c r="AK658" s="129" t="s">
        <v>1834</v>
      </c>
      <c r="BT658" s="8"/>
      <c r="BU658" s="8"/>
      <c r="BV658" s="8"/>
    </row>
    <row r="659" spans="1:74" ht="39.75" customHeight="1" x14ac:dyDescent="0.25">
      <c r="A659" s="231"/>
      <c r="B659" s="940"/>
      <c r="C659" s="942"/>
      <c r="D659" s="906"/>
      <c r="E659" s="906"/>
      <c r="F659" s="1077"/>
      <c r="G659" s="1077"/>
      <c r="H659" s="1140"/>
      <c r="I659" s="1142"/>
      <c r="J659" s="1142"/>
      <c r="K659" s="998"/>
      <c r="L659" s="1015"/>
      <c r="M659" s="908"/>
      <c r="N659" s="1048"/>
      <c r="O659" s="1014"/>
      <c r="P659" s="38" t="s">
        <v>1872</v>
      </c>
      <c r="Q659" s="587">
        <v>0</v>
      </c>
      <c r="R659" s="587">
        <v>3</v>
      </c>
      <c r="S659" s="578" t="s">
        <v>61</v>
      </c>
      <c r="T659" s="588">
        <v>0</v>
      </c>
      <c r="U659" s="584"/>
      <c r="V659" s="584"/>
      <c r="W659" s="584"/>
      <c r="X659" s="584"/>
      <c r="Y659" s="584"/>
      <c r="Z659" s="589"/>
      <c r="AA659" s="589"/>
      <c r="AB659" s="588"/>
      <c r="AC659" s="590"/>
      <c r="AD659" s="584"/>
      <c r="AE659" s="584"/>
      <c r="AF659" s="590"/>
      <c r="AG659" s="590"/>
      <c r="AH659" s="585" t="s">
        <v>1832</v>
      </c>
      <c r="AI659" s="129" t="s">
        <v>1833</v>
      </c>
      <c r="AJ659" s="129" t="s">
        <v>1857</v>
      </c>
      <c r="AK659" s="129" t="s">
        <v>1834</v>
      </c>
      <c r="BT659" s="8"/>
      <c r="BU659" s="8"/>
      <c r="BV659" s="8"/>
    </row>
    <row r="660" spans="1:74" ht="39.75" customHeight="1" x14ac:dyDescent="0.25">
      <c r="A660" s="231"/>
      <c r="B660" s="940"/>
      <c r="C660" s="942"/>
      <c r="D660" s="906"/>
      <c r="E660" s="906"/>
      <c r="F660" s="1077"/>
      <c r="G660" s="1077"/>
      <c r="H660" s="1140"/>
      <c r="I660" s="1142"/>
      <c r="J660" s="1142"/>
      <c r="K660" s="998"/>
      <c r="L660" s="1015"/>
      <c r="M660" s="908"/>
      <c r="N660" s="1048"/>
      <c r="O660" s="1014"/>
      <c r="P660" s="38" t="s">
        <v>1873</v>
      </c>
      <c r="Q660" s="587">
        <v>0</v>
      </c>
      <c r="R660" s="587">
        <v>7</v>
      </c>
      <c r="S660" s="578" t="s">
        <v>61</v>
      </c>
      <c r="T660" s="588">
        <v>0</v>
      </c>
      <c r="U660" s="584"/>
      <c r="V660" s="584"/>
      <c r="W660" s="584"/>
      <c r="X660" s="584"/>
      <c r="Y660" s="584"/>
      <c r="Z660" s="589"/>
      <c r="AA660" s="589"/>
      <c r="AB660" s="588"/>
      <c r="AC660" s="590"/>
      <c r="AD660" s="584"/>
      <c r="AE660" s="584"/>
      <c r="AF660" s="590"/>
      <c r="AG660" s="590"/>
      <c r="AH660" s="585" t="s">
        <v>1832</v>
      </c>
      <c r="AI660" s="129" t="s">
        <v>1833</v>
      </c>
      <c r="AJ660" s="129" t="s">
        <v>1857</v>
      </c>
      <c r="AK660" s="129" t="s">
        <v>1834</v>
      </c>
      <c r="BT660" s="8"/>
      <c r="BU660" s="8"/>
      <c r="BV660" s="8"/>
    </row>
    <row r="661" spans="1:74" ht="39.75" customHeight="1" x14ac:dyDescent="0.25">
      <c r="A661" s="231"/>
      <c r="B661" s="940"/>
      <c r="C661" s="942"/>
      <c r="D661" s="906"/>
      <c r="E661" s="906"/>
      <c r="F661" s="1077"/>
      <c r="G661" s="1077"/>
      <c r="H661" s="1140"/>
      <c r="I661" s="1142"/>
      <c r="J661" s="1142"/>
      <c r="K661" s="998"/>
      <c r="L661" s="1015"/>
      <c r="M661" s="908"/>
      <c r="N661" s="1048"/>
      <c r="O661" s="1014"/>
      <c r="P661" s="146" t="s">
        <v>1874</v>
      </c>
      <c r="Q661" s="587">
        <v>0</v>
      </c>
      <c r="R661" s="587">
        <v>7</v>
      </c>
      <c r="S661" s="578" t="s">
        <v>61</v>
      </c>
      <c r="T661" s="593">
        <v>0</v>
      </c>
      <c r="U661" s="584"/>
      <c r="V661" s="584"/>
      <c r="W661" s="584"/>
      <c r="X661" s="584"/>
      <c r="Y661" s="584"/>
      <c r="Z661" s="589"/>
      <c r="AA661" s="589"/>
      <c r="AB661" s="588"/>
      <c r="AC661" s="590"/>
      <c r="AD661" s="584"/>
      <c r="AE661" s="584"/>
      <c r="AF661" s="590"/>
      <c r="AG661" s="590"/>
      <c r="AH661" s="585" t="s">
        <v>1832</v>
      </c>
      <c r="AI661" s="129" t="s">
        <v>1833</v>
      </c>
      <c r="AJ661" s="124" t="s">
        <v>1857</v>
      </c>
      <c r="AK661" s="124" t="s">
        <v>1834</v>
      </c>
      <c r="BT661" s="8"/>
      <c r="BU661" s="8"/>
      <c r="BV661" s="8"/>
    </row>
    <row r="662" spans="1:74" ht="39.75" customHeight="1" x14ac:dyDescent="0.25">
      <c r="A662" s="231"/>
      <c r="B662" s="940"/>
      <c r="C662" s="942"/>
      <c r="D662" s="906"/>
      <c r="E662" s="906"/>
      <c r="F662" s="1077"/>
      <c r="G662" s="1077"/>
      <c r="H662" s="1140"/>
      <c r="I662" s="1142"/>
      <c r="J662" s="1142"/>
      <c r="K662" s="998"/>
      <c r="L662" s="1015"/>
      <c r="M662" s="908"/>
      <c r="N662" s="1048"/>
      <c r="O662" s="1014"/>
      <c r="P662" s="38" t="s">
        <v>1875</v>
      </c>
      <c r="Q662" s="576">
        <v>6140</v>
      </c>
      <c r="R662" s="594">
        <v>6500</v>
      </c>
      <c r="S662" s="578" t="s">
        <v>61</v>
      </c>
      <c r="T662" s="1686">
        <v>0</v>
      </c>
      <c r="U662" s="595"/>
      <c r="V662" s="595"/>
      <c r="W662" s="595"/>
      <c r="X662" s="595"/>
      <c r="Y662" s="595"/>
      <c r="Z662" s="596"/>
      <c r="AA662" s="596"/>
      <c r="AB662" s="597"/>
      <c r="AC662" s="598"/>
      <c r="AD662" s="595"/>
      <c r="AE662" s="595"/>
      <c r="AF662" s="598"/>
      <c r="AG662" s="598"/>
      <c r="AH662" s="585" t="s">
        <v>1832</v>
      </c>
      <c r="AI662" s="129" t="s">
        <v>1833</v>
      </c>
      <c r="AJ662" s="129" t="s">
        <v>1361</v>
      </c>
      <c r="AK662" s="129" t="s">
        <v>1876</v>
      </c>
      <c r="BT662" s="8"/>
      <c r="BU662" s="8"/>
      <c r="BV662" s="8"/>
    </row>
    <row r="663" spans="1:74" ht="39.75" customHeight="1" x14ac:dyDescent="0.25">
      <c r="A663" s="231"/>
      <c r="B663" s="940"/>
      <c r="C663" s="942"/>
      <c r="D663" s="906"/>
      <c r="E663" s="906"/>
      <c r="F663" s="1077"/>
      <c r="G663" s="1077"/>
      <c r="H663" s="1140"/>
      <c r="I663" s="1142"/>
      <c r="J663" s="1142"/>
      <c r="K663" s="998"/>
      <c r="L663" s="1015"/>
      <c r="M663" s="908"/>
      <c r="N663" s="1048"/>
      <c r="O663" s="1014"/>
      <c r="P663" s="38" t="s">
        <v>1877</v>
      </c>
      <c r="Q663" s="576">
        <v>6140</v>
      </c>
      <c r="R663" s="594">
        <v>6500</v>
      </c>
      <c r="S663" s="578" t="s">
        <v>61</v>
      </c>
      <c r="T663" s="1686">
        <v>0</v>
      </c>
      <c r="U663" s="595"/>
      <c r="V663" s="595"/>
      <c r="W663" s="595"/>
      <c r="X663" s="595"/>
      <c r="Y663" s="595"/>
      <c r="Z663" s="596"/>
      <c r="AA663" s="596"/>
      <c r="AB663" s="597"/>
      <c r="AC663" s="598"/>
      <c r="AD663" s="595"/>
      <c r="AE663" s="595"/>
      <c r="AF663" s="598"/>
      <c r="AG663" s="598"/>
      <c r="AH663" s="585" t="s">
        <v>1832</v>
      </c>
      <c r="AI663" s="129" t="s">
        <v>1833</v>
      </c>
      <c r="AJ663" s="129" t="s">
        <v>1361</v>
      </c>
      <c r="AK663" s="129" t="s">
        <v>1876</v>
      </c>
      <c r="BT663" s="8"/>
      <c r="BU663" s="8"/>
      <c r="BV663" s="8"/>
    </row>
    <row r="664" spans="1:74" ht="39.75" customHeight="1" x14ac:dyDescent="0.25">
      <c r="A664" s="231"/>
      <c r="B664" s="940"/>
      <c r="C664" s="942"/>
      <c r="D664" s="906"/>
      <c r="E664" s="906"/>
      <c r="F664" s="1077"/>
      <c r="G664" s="1077"/>
      <c r="H664" s="1140"/>
      <c r="I664" s="1142"/>
      <c r="J664" s="1142"/>
      <c r="K664" s="998"/>
      <c r="L664" s="1015"/>
      <c r="M664" s="908"/>
      <c r="N664" s="1048"/>
      <c r="O664" s="1014"/>
      <c r="P664" s="38" t="s">
        <v>1878</v>
      </c>
      <c r="Q664" s="587">
        <v>0</v>
      </c>
      <c r="R664" s="587">
        <v>100</v>
      </c>
      <c r="S664" s="578" t="s">
        <v>61</v>
      </c>
      <c r="T664" s="588">
        <v>0</v>
      </c>
      <c r="U664" s="584"/>
      <c r="V664" s="584"/>
      <c r="W664" s="584"/>
      <c r="X664" s="584"/>
      <c r="Y664" s="584"/>
      <c r="Z664" s="589"/>
      <c r="AA664" s="589"/>
      <c r="AB664" s="588"/>
      <c r="AC664" s="590"/>
      <c r="AD664" s="584"/>
      <c r="AE664" s="584"/>
      <c r="AF664" s="590"/>
      <c r="AG664" s="590"/>
      <c r="AH664" s="585" t="s">
        <v>1832</v>
      </c>
      <c r="AI664" s="129" t="s">
        <v>1833</v>
      </c>
      <c r="AJ664" s="129" t="s">
        <v>1361</v>
      </c>
      <c r="AK664" s="129" t="s">
        <v>1876</v>
      </c>
      <c r="BT664" s="8"/>
      <c r="BU664" s="8"/>
      <c r="BV664" s="8"/>
    </row>
    <row r="665" spans="1:74" ht="39.75" customHeight="1" x14ac:dyDescent="0.25">
      <c r="A665" s="231"/>
      <c r="B665" s="940"/>
      <c r="C665" s="942"/>
      <c r="D665" s="906"/>
      <c r="E665" s="906"/>
      <c r="F665" s="1077"/>
      <c r="G665" s="1077"/>
      <c r="H665" s="1140"/>
      <c r="I665" s="1142"/>
      <c r="J665" s="1142"/>
      <c r="K665" s="998"/>
      <c r="L665" s="1015"/>
      <c r="M665" s="908"/>
      <c r="N665" s="1048"/>
      <c r="O665" s="1014"/>
      <c r="P665" s="38" t="s">
        <v>1879</v>
      </c>
      <c r="Q665" s="587">
        <v>0</v>
      </c>
      <c r="R665" s="587">
        <v>150</v>
      </c>
      <c r="S665" s="578" t="s">
        <v>61</v>
      </c>
      <c r="T665" s="588">
        <v>20</v>
      </c>
      <c r="U665" s="584"/>
      <c r="V665" s="584"/>
      <c r="W665" s="584"/>
      <c r="X665" s="584"/>
      <c r="Y665" s="584"/>
      <c r="Z665" s="589"/>
      <c r="AA665" s="589"/>
      <c r="AB665" s="588"/>
      <c r="AC665" s="590"/>
      <c r="AD665" s="584"/>
      <c r="AE665" s="584"/>
      <c r="AF665" s="590"/>
      <c r="AG665" s="590"/>
      <c r="AH665" s="585" t="s">
        <v>1832</v>
      </c>
      <c r="AI665" s="129" t="s">
        <v>1833</v>
      </c>
      <c r="AJ665" s="129" t="s">
        <v>1361</v>
      </c>
      <c r="AK665" s="129" t="s">
        <v>1876</v>
      </c>
      <c r="BT665" s="8"/>
      <c r="BU665" s="8"/>
      <c r="BV665" s="8"/>
    </row>
    <row r="666" spans="1:74" ht="75.75" customHeight="1" x14ac:dyDescent="0.25">
      <c r="A666" s="231"/>
      <c r="B666" s="940"/>
      <c r="C666" s="942"/>
      <c r="D666" s="906"/>
      <c r="E666" s="906"/>
      <c r="F666" s="980"/>
      <c r="G666" s="980"/>
      <c r="H666" s="950"/>
      <c r="I666" s="1142"/>
      <c r="J666" s="1142"/>
      <c r="K666" s="998"/>
      <c r="L666" s="1015"/>
      <c r="M666" s="908"/>
      <c r="N666" s="1088"/>
      <c r="O666" s="1097"/>
      <c r="P666" s="38" t="s">
        <v>1880</v>
      </c>
      <c r="Q666" s="587">
        <v>0</v>
      </c>
      <c r="R666" s="587">
        <v>600</v>
      </c>
      <c r="S666" s="578" t="s">
        <v>61</v>
      </c>
      <c r="T666" s="588">
        <v>100</v>
      </c>
      <c r="U666" s="584" t="s">
        <v>1881</v>
      </c>
      <c r="V666" s="584" t="s">
        <v>1882</v>
      </c>
      <c r="W666" s="584" t="s">
        <v>996</v>
      </c>
      <c r="X666" s="584" t="s">
        <v>1883</v>
      </c>
      <c r="Y666" s="584"/>
      <c r="Z666" s="589"/>
      <c r="AA666" s="589">
        <v>42735</v>
      </c>
      <c r="AB666" s="588" t="s">
        <v>1884</v>
      </c>
      <c r="AC666" s="590">
        <v>60107092</v>
      </c>
      <c r="AD666" s="584" t="s">
        <v>1831</v>
      </c>
      <c r="AE666" s="584"/>
      <c r="AF666" s="590"/>
      <c r="AG666" s="590">
        <v>60107092</v>
      </c>
      <c r="AH666" s="585" t="s">
        <v>1832</v>
      </c>
      <c r="AI666" s="129" t="s">
        <v>1833</v>
      </c>
      <c r="AJ666" s="129" t="s">
        <v>1361</v>
      </c>
      <c r="AK666" s="129" t="s">
        <v>1876</v>
      </c>
      <c r="BT666" s="8"/>
      <c r="BU666" s="8"/>
      <c r="BV666" s="8"/>
    </row>
    <row r="667" spans="1:74" ht="6" customHeight="1" x14ac:dyDescent="0.25">
      <c r="A667" s="231"/>
      <c r="B667" s="940"/>
      <c r="C667" s="942"/>
      <c r="D667" s="906"/>
      <c r="E667" s="906"/>
      <c r="F667" s="252"/>
      <c r="G667" s="253"/>
      <c r="H667" s="543"/>
      <c r="I667" s="464"/>
      <c r="J667" s="464"/>
      <c r="K667" s="257"/>
      <c r="L667" s="539"/>
      <c r="M667" s="254"/>
      <c r="N667" s="255"/>
      <c r="O667" s="254"/>
      <c r="P667" s="254"/>
      <c r="Q667" s="599"/>
      <c r="R667" s="599"/>
      <c r="S667" s="599"/>
      <c r="T667" s="599"/>
      <c r="U667" s="600"/>
      <c r="V667" s="600"/>
      <c r="W667" s="600"/>
      <c r="X667" s="600"/>
      <c r="Y667" s="600"/>
      <c r="Z667" s="601"/>
      <c r="AA667" s="601"/>
      <c r="AB667" s="602"/>
      <c r="AC667" s="603"/>
      <c r="AD667" s="600"/>
      <c r="AE667" s="600"/>
      <c r="AF667" s="603"/>
      <c r="AG667" s="603"/>
      <c r="AH667" s="599"/>
      <c r="AI667" s="144"/>
      <c r="AJ667" s="144"/>
      <c r="AK667" s="144"/>
      <c r="BT667" s="8"/>
      <c r="BU667" s="8"/>
      <c r="BV667" s="8"/>
    </row>
    <row r="668" spans="1:74" ht="41.25" customHeight="1" x14ac:dyDescent="0.25">
      <c r="A668" s="231"/>
      <c r="B668" s="940"/>
      <c r="C668" s="942"/>
      <c r="D668" s="906"/>
      <c r="E668" s="906"/>
      <c r="F668" s="902" t="s">
        <v>1885</v>
      </c>
      <c r="G668" s="906" t="s">
        <v>1886</v>
      </c>
      <c r="H668" s="906" t="s">
        <v>1887</v>
      </c>
      <c r="I668" s="902">
        <v>0</v>
      </c>
      <c r="J668" s="902">
        <v>3</v>
      </c>
      <c r="K668" s="904" t="s">
        <v>1888</v>
      </c>
      <c r="L668" s="905">
        <v>5.0000000000000001E-3</v>
      </c>
      <c r="M668" s="906" t="s">
        <v>1889</v>
      </c>
      <c r="N668" s="902" t="s">
        <v>1890</v>
      </c>
      <c r="O668" s="906" t="s">
        <v>1891</v>
      </c>
      <c r="P668" s="146" t="s">
        <v>1892</v>
      </c>
      <c r="Q668" s="604">
        <v>0</v>
      </c>
      <c r="R668" s="604">
        <v>14</v>
      </c>
      <c r="S668" s="578" t="s">
        <v>61</v>
      </c>
      <c r="T668" s="605">
        <v>0</v>
      </c>
      <c r="U668" s="584"/>
      <c r="V668" s="584"/>
      <c r="W668" s="584"/>
      <c r="X668" s="584"/>
      <c r="Y668" s="584"/>
      <c r="Z668" s="589"/>
      <c r="AA668" s="589"/>
      <c r="AB668" s="588"/>
      <c r="AC668" s="590"/>
      <c r="AD668" s="584"/>
      <c r="AE668" s="584"/>
      <c r="AF668" s="590"/>
      <c r="AG668" s="590"/>
      <c r="AH668" s="585" t="s">
        <v>1832</v>
      </c>
      <c r="AI668" s="129" t="s">
        <v>1833</v>
      </c>
      <c r="AJ668" s="129" t="s">
        <v>1857</v>
      </c>
      <c r="AK668" s="124" t="s">
        <v>1834</v>
      </c>
      <c r="BT668" s="8"/>
      <c r="BU668" s="8"/>
      <c r="BV668" s="8"/>
    </row>
    <row r="669" spans="1:74" ht="41.25" customHeight="1" x14ac:dyDescent="0.25">
      <c r="A669" s="231"/>
      <c r="B669" s="940"/>
      <c r="C669" s="942"/>
      <c r="D669" s="906"/>
      <c r="E669" s="906"/>
      <c r="F669" s="902"/>
      <c r="G669" s="906"/>
      <c r="H669" s="906"/>
      <c r="I669" s="902"/>
      <c r="J669" s="902"/>
      <c r="K669" s="904"/>
      <c r="L669" s="905"/>
      <c r="M669" s="906"/>
      <c r="N669" s="902"/>
      <c r="O669" s="906"/>
      <c r="P669" s="146" t="s">
        <v>1893</v>
      </c>
      <c r="Q669" s="606">
        <v>0</v>
      </c>
      <c r="R669" s="606">
        <v>3</v>
      </c>
      <c r="S669" s="578" t="s">
        <v>61</v>
      </c>
      <c r="T669" s="605">
        <v>1</v>
      </c>
      <c r="U669" s="584"/>
      <c r="V669" s="584"/>
      <c r="W669" s="584"/>
      <c r="X669" s="584"/>
      <c r="Y669" s="584"/>
      <c r="Z669" s="589"/>
      <c r="AA669" s="589"/>
      <c r="AB669" s="588"/>
      <c r="AC669" s="590"/>
      <c r="AD669" s="584"/>
      <c r="AE669" s="584"/>
      <c r="AF669" s="590"/>
      <c r="AG669" s="590"/>
      <c r="AH669" s="585" t="s">
        <v>1832</v>
      </c>
      <c r="AI669" s="129" t="s">
        <v>1833</v>
      </c>
      <c r="AJ669" s="129" t="s">
        <v>1857</v>
      </c>
      <c r="AK669" s="124" t="s">
        <v>1876</v>
      </c>
      <c r="BT669" s="8"/>
      <c r="BU669" s="8"/>
      <c r="BV669" s="8"/>
    </row>
    <row r="670" spans="1:74" ht="84.75" customHeight="1" x14ac:dyDescent="0.25">
      <c r="A670" s="231"/>
      <c r="B670" s="940"/>
      <c r="C670" s="942"/>
      <c r="D670" s="906"/>
      <c r="E670" s="906"/>
      <c r="F670" s="902"/>
      <c r="G670" s="906"/>
      <c r="H670" s="906"/>
      <c r="I670" s="902"/>
      <c r="J670" s="902"/>
      <c r="K670" s="904"/>
      <c r="L670" s="905"/>
      <c r="M670" s="906"/>
      <c r="N670" s="902"/>
      <c r="O670" s="906"/>
      <c r="P670" s="979" t="s">
        <v>1894</v>
      </c>
      <c r="Q670" s="606">
        <v>0</v>
      </c>
      <c r="R670" s="606">
        <v>3</v>
      </c>
      <c r="S670" s="578" t="s">
        <v>61</v>
      </c>
      <c r="T670" s="605">
        <v>1</v>
      </c>
      <c r="U670" s="584" t="s">
        <v>1895</v>
      </c>
      <c r="V670" s="584" t="s">
        <v>1896</v>
      </c>
      <c r="W670" s="584" t="s">
        <v>996</v>
      </c>
      <c r="X670" s="584" t="s">
        <v>1897</v>
      </c>
      <c r="Y670" s="584"/>
      <c r="Z670" s="589"/>
      <c r="AA670" s="589">
        <v>42731</v>
      </c>
      <c r="AB670" s="588" t="s">
        <v>1898</v>
      </c>
      <c r="AC670" s="590">
        <v>85000000</v>
      </c>
      <c r="AD670" s="584" t="s">
        <v>1831</v>
      </c>
      <c r="AE670" s="584"/>
      <c r="AF670" s="590"/>
      <c r="AG670" s="590">
        <v>85000000</v>
      </c>
      <c r="AH670" s="585" t="s">
        <v>1832</v>
      </c>
      <c r="AI670" s="129" t="s">
        <v>1833</v>
      </c>
      <c r="AJ670" s="129" t="s">
        <v>1857</v>
      </c>
      <c r="AK670" s="927" t="s">
        <v>1834</v>
      </c>
      <c r="BT670" s="8"/>
      <c r="BU670" s="8"/>
      <c r="BV670" s="8"/>
    </row>
    <row r="671" spans="1:74" ht="107.25" customHeight="1" x14ac:dyDescent="0.25">
      <c r="A671" s="231"/>
      <c r="B671" s="940"/>
      <c r="C671" s="942"/>
      <c r="D671" s="906"/>
      <c r="E671" s="906"/>
      <c r="F671" s="264"/>
      <c r="G671" s="146"/>
      <c r="H671" s="146"/>
      <c r="I671" s="264"/>
      <c r="J671" s="264"/>
      <c r="K671" s="904"/>
      <c r="L671" s="905"/>
      <c r="M671" s="906"/>
      <c r="N671" s="264"/>
      <c r="O671" s="146"/>
      <c r="P671" s="1077"/>
      <c r="Q671" s="606"/>
      <c r="R671" s="606"/>
      <c r="S671" s="578"/>
      <c r="T671" s="605"/>
      <c r="U671" s="584" t="s">
        <v>1899</v>
      </c>
      <c r="V671" s="584" t="s">
        <v>1900</v>
      </c>
      <c r="W671" s="584" t="s">
        <v>996</v>
      </c>
      <c r="X671" s="584" t="s">
        <v>1901</v>
      </c>
      <c r="Y671" s="584"/>
      <c r="Z671" s="589"/>
      <c r="AA671" s="589">
        <v>42731</v>
      </c>
      <c r="AB671" s="588" t="s">
        <v>1898</v>
      </c>
      <c r="AC671" s="590">
        <v>95595437</v>
      </c>
      <c r="AD671" s="584" t="s">
        <v>1831</v>
      </c>
      <c r="AE671" s="584"/>
      <c r="AF671" s="590"/>
      <c r="AG671" s="590">
        <v>95595437</v>
      </c>
      <c r="AH671" s="585"/>
      <c r="AI671" s="129"/>
      <c r="AJ671" s="129"/>
      <c r="AK671" s="928"/>
      <c r="BT671" s="8"/>
      <c r="BU671" s="8"/>
      <c r="BV671" s="8"/>
    </row>
    <row r="672" spans="1:74" ht="84.75" customHeight="1" x14ac:dyDescent="0.25">
      <c r="A672" s="231"/>
      <c r="B672" s="940"/>
      <c r="C672" s="942"/>
      <c r="D672" s="906"/>
      <c r="E672" s="906"/>
      <c r="F672" s="264"/>
      <c r="G672" s="146"/>
      <c r="H672" s="146"/>
      <c r="I672" s="264"/>
      <c r="J672" s="264"/>
      <c r="K672" s="904"/>
      <c r="L672" s="905"/>
      <c r="M672" s="906"/>
      <c r="N672" s="264"/>
      <c r="O672" s="146"/>
      <c r="P672" s="980"/>
      <c r="Q672" s="606"/>
      <c r="R672" s="606"/>
      <c r="S672" s="578"/>
      <c r="T672" s="605"/>
      <c r="U672" s="584"/>
      <c r="V672" s="584"/>
      <c r="W672" s="584"/>
      <c r="X672" s="584"/>
      <c r="Y672" s="584"/>
      <c r="Z672" s="589"/>
      <c r="AA672" s="589"/>
      <c r="AB672" s="588"/>
      <c r="AC672" s="590"/>
      <c r="AD672" s="584"/>
      <c r="AE672" s="584"/>
      <c r="AF672" s="590"/>
      <c r="AG672" s="590"/>
      <c r="AH672" s="585"/>
      <c r="AI672" s="129"/>
      <c r="AJ672" s="129"/>
      <c r="AK672" s="928"/>
      <c r="BT672" s="8"/>
      <c r="BU672" s="8"/>
      <c r="BV672" s="8"/>
    </row>
    <row r="673" spans="1:74" ht="41.25" customHeight="1" x14ac:dyDescent="0.25">
      <c r="A673" s="231"/>
      <c r="B673" s="940"/>
      <c r="C673" s="942"/>
      <c r="D673" s="906"/>
      <c r="E673" s="906"/>
      <c r="F673" s="902" t="s">
        <v>1902</v>
      </c>
      <c r="G673" s="906" t="s">
        <v>1903</v>
      </c>
      <c r="H673" s="906" t="s">
        <v>1904</v>
      </c>
      <c r="I673" s="902">
        <v>11</v>
      </c>
      <c r="J673" s="902">
        <v>14</v>
      </c>
      <c r="K673" s="904"/>
      <c r="L673" s="905"/>
      <c r="M673" s="906"/>
      <c r="N673" s="902" t="s">
        <v>1905</v>
      </c>
      <c r="O673" s="906" t="s">
        <v>1906</v>
      </c>
      <c r="P673" s="146" t="s">
        <v>1907</v>
      </c>
      <c r="Q673" s="606">
        <v>4</v>
      </c>
      <c r="R673" s="606">
        <v>4</v>
      </c>
      <c r="S673" s="578" t="s">
        <v>61</v>
      </c>
      <c r="T673" s="605">
        <v>1</v>
      </c>
      <c r="U673" s="584" t="s">
        <v>1908</v>
      </c>
      <c r="V673" s="584" t="s">
        <v>1909</v>
      </c>
      <c r="W673" s="584" t="s">
        <v>996</v>
      </c>
      <c r="X673" s="584" t="s">
        <v>1910</v>
      </c>
      <c r="Y673" s="584"/>
      <c r="Z673" s="589"/>
      <c r="AA673" s="589">
        <v>42412</v>
      </c>
      <c r="AB673" s="588"/>
      <c r="AC673" s="590">
        <v>1360000000</v>
      </c>
      <c r="AD673" s="584" t="s">
        <v>1831</v>
      </c>
      <c r="AE673" s="584"/>
      <c r="AF673" s="590"/>
      <c r="AG673" s="590">
        <v>1360000000</v>
      </c>
      <c r="AH673" s="585" t="s">
        <v>1832</v>
      </c>
      <c r="AI673" s="129" t="s">
        <v>1833</v>
      </c>
      <c r="AJ673" s="129" t="s">
        <v>1857</v>
      </c>
      <c r="AK673" s="929"/>
      <c r="BT673" s="8"/>
      <c r="BU673" s="8"/>
      <c r="BV673" s="8"/>
    </row>
    <row r="674" spans="1:74" ht="41.25" customHeight="1" x14ac:dyDescent="0.25">
      <c r="A674" s="231"/>
      <c r="B674" s="940"/>
      <c r="C674" s="942"/>
      <c r="D674" s="906"/>
      <c r="E674" s="906"/>
      <c r="F674" s="902"/>
      <c r="G674" s="906"/>
      <c r="H674" s="906"/>
      <c r="I674" s="902"/>
      <c r="J674" s="902"/>
      <c r="K674" s="904"/>
      <c r="L674" s="905"/>
      <c r="M674" s="906"/>
      <c r="N674" s="902"/>
      <c r="O674" s="906"/>
      <c r="P674" s="146" t="s">
        <v>1911</v>
      </c>
      <c r="Q674" s="606">
        <v>6</v>
      </c>
      <c r="R674" s="606">
        <v>4</v>
      </c>
      <c r="S674" s="578" t="s">
        <v>61</v>
      </c>
      <c r="T674" s="605">
        <v>1</v>
      </c>
      <c r="U674" s="584"/>
      <c r="V674" s="584"/>
      <c r="W674" s="584"/>
      <c r="X674" s="584"/>
      <c r="Y674" s="584"/>
      <c r="Z674" s="589"/>
      <c r="AA674" s="589"/>
      <c r="AB674" s="588"/>
      <c r="AC674" s="590"/>
      <c r="AD674" s="584"/>
      <c r="AE674" s="584"/>
      <c r="AF674" s="590"/>
      <c r="AG674" s="590"/>
      <c r="AH674" s="585" t="s">
        <v>1832</v>
      </c>
      <c r="AI674" s="129" t="s">
        <v>1833</v>
      </c>
      <c r="AJ674" s="129" t="s">
        <v>1857</v>
      </c>
      <c r="AK674" s="124" t="s">
        <v>1912</v>
      </c>
      <c r="BT674" s="8"/>
      <c r="BU674" s="8"/>
      <c r="BV674" s="8"/>
    </row>
    <row r="675" spans="1:74" ht="41.25" customHeight="1" x14ac:dyDescent="0.25">
      <c r="A675" s="231"/>
      <c r="B675" s="940"/>
      <c r="C675" s="942"/>
      <c r="D675" s="906"/>
      <c r="E675" s="906"/>
      <c r="F675" s="902"/>
      <c r="G675" s="906"/>
      <c r="H675" s="906"/>
      <c r="I675" s="902"/>
      <c r="J675" s="902"/>
      <c r="K675" s="904"/>
      <c r="L675" s="905"/>
      <c r="M675" s="906"/>
      <c r="N675" s="902"/>
      <c r="O675" s="906"/>
      <c r="P675" s="146" t="s">
        <v>1913</v>
      </c>
      <c r="Q675" s="606">
        <v>0</v>
      </c>
      <c r="R675" s="606">
        <v>3</v>
      </c>
      <c r="S675" s="578" t="s">
        <v>61</v>
      </c>
      <c r="T675" s="605">
        <v>0</v>
      </c>
      <c r="U675" s="584"/>
      <c r="V675" s="584"/>
      <c r="W675" s="584"/>
      <c r="X675" s="584"/>
      <c r="Y675" s="584"/>
      <c r="Z675" s="589"/>
      <c r="AA675" s="589"/>
      <c r="AB675" s="588"/>
      <c r="AC675" s="590"/>
      <c r="AD675" s="584"/>
      <c r="AE675" s="584"/>
      <c r="AF675" s="590"/>
      <c r="AG675" s="590"/>
      <c r="AH675" s="585" t="s">
        <v>1832</v>
      </c>
      <c r="AI675" s="129" t="s">
        <v>1833</v>
      </c>
      <c r="AJ675" s="129" t="s">
        <v>1857</v>
      </c>
      <c r="AK675" s="124" t="s">
        <v>1876</v>
      </c>
      <c r="BT675" s="8"/>
      <c r="BU675" s="8"/>
      <c r="BV675" s="8"/>
    </row>
    <row r="676" spans="1:74" ht="41.25" customHeight="1" x14ac:dyDescent="0.25">
      <c r="A676" s="231"/>
      <c r="B676" s="940"/>
      <c r="C676" s="943"/>
      <c r="D676" s="906"/>
      <c r="E676" s="906"/>
      <c r="F676" s="902"/>
      <c r="G676" s="906"/>
      <c r="H676" s="906"/>
      <c r="I676" s="902"/>
      <c r="J676" s="902"/>
      <c r="K676" s="904"/>
      <c r="L676" s="905"/>
      <c r="M676" s="906"/>
      <c r="N676" s="902"/>
      <c r="O676" s="906"/>
      <c r="P676" s="146" t="s">
        <v>1914</v>
      </c>
      <c r="Q676" s="606">
        <v>1</v>
      </c>
      <c r="R676" s="606">
        <v>3</v>
      </c>
      <c r="S676" s="578" t="s">
        <v>61</v>
      </c>
      <c r="T676" s="605">
        <v>0</v>
      </c>
      <c r="U676" s="584"/>
      <c r="V676" s="584"/>
      <c r="W676" s="584"/>
      <c r="X676" s="584"/>
      <c r="Y676" s="584"/>
      <c r="Z676" s="589"/>
      <c r="AA676" s="589"/>
      <c r="AB676" s="588"/>
      <c r="AC676" s="590"/>
      <c r="AD676" s="584"/>
      <c r="AE676" s="584"/>
      <c r="AF676" s="590"/>
      <c r="AG676" s="590"/>
      <c r="AH676" s="585" t="s">
        <v>1832</v>
      </c>
      <c r="AI676" s="129" t="s">
        <v>1833</v>
      </c>
      <c r="AJ676" s="129" t="s">
        <v>1857</v>
      </c>
      <c r="AK676" s="124" t="s">
        <v>1834</v>
      </c>
      <c r="BT676" s="8"/>
      <c r="BU676" s="8"/>
      <c r="BV676" s="8"/>
    </row>
    <row r="677" spans="1:74" s="497" customFormat="1" ht="40.9" customHeight="1" x14ac:dyDescent="0.25">
      <c r="A677" s="231"/>
      <c r="B677" s="563"/>
      <c r="C677" s="563"/>
      <c r="D677" s="493"/>
      <c r="E677" s="493"/>
      <c r="F677" s="563"/>
      <c r="G677" s="493"/>
      <c r="H677" s="493"/>
      <c r="I677" s="493"/>
      <c r="J677" s="493"/>
      <c r="K677" s="172" t="s">
        <v>488</v>
      </c>
      <c r="L677" s="366"/>
      <c r="M677" s="1072"/>
      <c r="N677" s="1073"/>
      <c r="O677" s="1073"/>
      <c r="P677" s="1073"/>
      <c r="Q677" s="1073"/>
      <c r="R677" s="1073"/>
      <c r="S677" s="1073"/>
      <c r="T677" s="1073"/>
      <c r="U677" s="1073"/>
      <c r="V677" s="1073"/>
      <c r="W677" s="1073"/>
      <c r="X677" s="1073"/>
      <c r="Y677" s="1073"/>
      <c r="Z677" s="1073"/>
      <c r="AA677" s="1073"/>
      <c r="AB677" s="1073"/>
      <c r="AC677" s="1073"/>
      <c r="AD677" s="1073"/>
      <c r="AE677" s="1073"/>
      <c r="AF677" s="1073"/>
      <c r="AG677" s="1073"/>
      <c r="AH677" s="1073"/>
      <c r="AI677" s="1073"/>
      <c r="AJ677" s="1073"/>
      <c r="AK677" s="1073"/>
    </row>
    <row r="678" spans="1:74" s="19" customFormat="1" ht="29.1" customHeight="1" x14ac:dyDescent="0.25">
      <c r="B678" s="11" t="s">
        <v>0</v>
      </c>
      <c r="C678" s="12"/>
      <c r="D678" s="13"/>
      <c r="E678" s="1128" t="s">
        <v>1</v>
      </c>
      <c r="F678" s="1128"/>
      <c r="G678" s="1128"/>
      <c r="H678" s="1128"/>
      <c r="I678" s="1128"/>
      <c r="J678" s="1128"/>
      <c r="K678" s="1128"/>
      <c r="L678" s="1128"/>
      <c r="M678" s="1128"/>
      <c r="N678" s="1128"/>
      <c r="O678" s="1128"/>
      <c r="P678" s="1101"/>
      <c r="Q678" s="447"/>
      <c r="R678" s="447"/>
      <c r="S678" s="447"/>
      <c r="T678" s="447"/>
      <c r="U678" s="535"/>
      <c r="V678" s="535"/>
      <c r="W678" s="535"/>
      <c r="X678" s="535"/>
      <c r="Y678" s="535"/>
      <c r="Z678" s="536"/>
      <c r="AA678" s="536"/>
      <c r="AB678" s="15"/>
      <c r="AC678" s="537"/>
      <c r="AD678" s="535"/>
      <c r="AE678" s="535"/>
      <c r="AF678" s="537"/>
      <c r="AG678" s="537"/>
      <c r="AH678" s="447"/>
      <c r="AI678" s="447"/>
      <c r="AJ678" s="447"/>
      <c r="AK678" s="447"/>
    </row>
    <row r="679" spans="1:74" s="19" customFormat="1" ht="21.75" customHeight="1" x14ac:dyDescent="0.25">
      <c r="B679" s="191" t="s">
        <v>2</v>
      </c>
      <c r="C679" s="192"/>
      <c r="D679" s="193"/>
      <c r="E679" s="20" t="s">
        <v>3</v>
      </c>
      <c r="F679" s="20"/>
      <c r="G679" s="20"/>
      <c r="H679" s="191"/>
      <c r="I679" s="192"/>
      <c r="J679" s="192"/>
      <c r="K679" s="192"/>
      <c r="L679" s="192"/>
      <c r="M679" s="192"/>
      <c r="N679" s="192"/>
      <c r="O679" s="21"/>
      <c r="P679" s="192"/>
      <c r="Q679" s="196"/>
      <c r="R679" s="196"/>
      <c r="S679" s="196"/>
      <c r="T679" s="196"/>
      <c r="U679" s="397"/>
      <c r="V679" s="397"/>
      <c r="W679" s="397"/>
      <c r="X679" s="397"/>
      <c r="Y679" s="397"/>
      <c r="Z679" s="607"/>
      <c r="AA679" s="607"/>
      <c r="AB679" s="608"/>
      <c r="AC679" s="609"/>
      <c r="AD679" s="397"/>
      <c r="AE679" s="397"/>
      <c r="AF679" s="609"/>
      <c r="AG679" s="609"/>
      <c r="AH679" s="196"/>
      <c r="AI679" s="610"/>
      <c r="AJ679" s="196"/>
      <c r="AK679" s="196"/>
    </row>
    <row r="680" spans="1:74" s="26" customFormat="1" ht="27" customHeight="1" x14ac:dyDescent="0.25">
      <c r="B680" s="22" t="s">
        <v>4</v>
      </c>
      <c r="C680" s="22"/>
      <c r="D680" s="22"/>
      <c r="E680" s="1120" t="s">
        <v>5</v>
      </c>
      <c r="F680" s="1121"/>
      <c r="G680" s="1121"/>
      <c r="H680" s="1121"/>
      <c r="I680" s="1121"/>
      <c r="J680" s="1121"/>
      <c r="K680" s="1121"/>
      <c r="L680" s="1121"/>
      <c r="M680" s="1121"/>
      <c r="N680" s="1121"/>
      <c r="O680" s="1121"/>
      <c r="P680" s="1121"/>
      <c r="Q680" s="23"/>
      <c r="R680" s="23"/>
      <c r="S680" s="23"/>
      <c r="T680" s="23"/>
      <c r="U680" s="448"/>
      <c r="V680" s="448"/>
      <c r="W680" s="448"/>
      <c r="X680" s="448"/>
      <c r="Y680" s="448"/>
      <c r="Z680" s="449"/>
      <c r="AA680" s="449"/>
      <c r="AB680" s="24"/>
      <c r="AC680" s="450"/>
      <c r="AD680" s="448"/>
      <c r="AE680" s="448"/>
      <c r="AF680" s="450"/>
      <c r="AG680" s="450"/>
      <c r="AH680" s="23"/>
      <c r="AI680" s="25"/>
      <c r="AJ680" s="23"/>
      <c r="AK680" s="23"/>
    </row>
    <row r="681" spans="1:74" s="33" customFormat="1" ht="37.5" customHeight="1" x14ac:dyDescent="0.25">
      <c r="B681" s="28" t="s">
        <v>6</v>
      </c>
      <c r="C681" s="28" t="s">
        <v>7</v>
      </c>
      <c r="D681" s="28" t="s">
        <v>8</v>
      </c>
      <c r="E681" s="28" t="s">
        <v>9</v>
      </c>
      <c r="F681" s="28" t="s">
        <v>10</v>
      </c>
      <c r="G681" s="28" t="s">
        <v>11</v>
      </c>
      <c r="H681" s="28" t="s">
        <v>12</v>
      </c>
      <c r="I681" s="28" t="s">
        <v>13</v>
      </c>
      <c r="J681" s="28" t="s">
        <v>14</v>
      </c>
      <c r="K681" s="28" t="s">
        <v>15</v>
      </c>
      <c r="L681" s="28" t="s">
        <v>7</v>
      </c>
      <c r="M681" s="28" t="s">
        <v>16</v>
      </c>
      <c r="N681" s="28" t="s">
        <v>17</v>
      </c>
      <c r="O681" s="28" t="s">
        <v>18</v>
      </c>
      <c r="P681" s="28" t="s">
        <v>19</v>
      </c>
      <c r="Q681" s="28" t="s">
        <v>20</v>
      </c>
      <c r="R681" s="28" t="s">
        <v>21</v>
      </c>
      <c r="S681" s="28" t="s">
        <v>22</v>
      </c>
      <c r="T681" s="28" t="s">
        <v>23</v>
      </c>
      <c r="U681" s="209" t="s">
        <v>24</v>
      </c>
      <c r="V681" s="209" t="s">
        <v>1915</v>
      </c>
      <c r="W681" s="209" t="s">
        <v>491</v>
      </c>
      <c r="X681" s="209" t="s">
        <v>27</v>
      </c>
      <c r="Y681" s="209" t="s">
        <v>28</v>
      </c>
      <c r="Z681" s="210" t="s">
        <v>29</v>
      </c>
      <c r="AA681" s="210" t="s">
        <v>30</v>
      </c>
      <c r="AB681" s="575" t="s">
        <v>31</v>
      </c>
      <c r="AC681" s="211" t="s">
        <v>32</v>
      </c>
      <c r="AD681" s="209" t="s">
        <v>33</v>
      </c>
      <c r="AE681" s="209" t="s">
        <v>34</v>
      </c>
      <c r="AF681" s="211" t="s">
        <v>35</v>
      </c>
      <c r="AG681" s="395" t="s">
        <v>493</v>
      </c>
      <c r="AH681" s="28" t="s">
        <v>36</v>
      </c>
      <c r="AI681" s="28" t="s">
        <v>37</v>
      </c>
      <c r="AJ681" s="28" t="s">
        <v>38</v>
      </c>
      <c r="AK681" s="28" t="s">
        <v>39</v>
      </c>
    </row>
    <row r="682" spans="1:74" ht="45" customHeight="1" x14ac:dyDescent="0.25">
      <c r="A682" s="8"/>
      <c r="B682" s="1000" t="s">
        <v>1916</v>
      </c>
      <c r="C682" s="941">
        <v>0.05</v>
      </c>
      <c r="D682" s="1131" t="s">
        <v>1917</v>
      </c>
      <c r="E682" s="906" t="s">
        <v>1918</v>
      </c>
      <c r="F682" s="979" t="s">
        <v>250</v>
      </c>
      <c r="G682" s="906" t="s">
        <v>1919</v>
      </c>
      <c r="H682" s="906" t="s">
        <v>1920</v>
      </c>
      <c r="I682" s="1134">
        <v>0.18</v>
      </c>
      <c r="J682" s="1134">
        <v>0.1</v>
      </c>
      <c r="K682" s="1135" t="s">
        <v>1921</v>
      </c>
      <c r="L682" s="1137">
        <v>0.02</v>
      </c>
      <c r="M682" s="906" t="s">
        <v>1922</v>
      </c>
      <c r="N682" s="979">
        <v>11.01</v>
      </c>
      <c r="O682" s="979" t="s">
        <v>1923</v>
      </c>
      <c r="P682" s="38" t="s">
        <v>1924</v>
      </c>
      <c r="Q682" s="611">
        <v>24</v>
      </c>
      <c r="R682" s="118">
        <v>10</v>
      </c>
      <c r="S682" s="118" t="s">
        <v>61</v>
      </c>
      <c r="T682" s="108">
        <v>0</v>
      </c>
      <c r="U682" s="491"/>
      <c r="V682" s="491"/>
      <c r="W682" s="491"/>
      <c r="X682" s="491"/>
      <c r="Y682" s="491"/>
      <c r="Z682" s="163"/>
      <c r="AA682" s="163"/>
      <c r="AB682" s="92"/>
      <c r="AC682" s="164"/>
      <c r="AD682" s="491"/>
      <c r="AE682" s="491"/>
      <c r="AF682" s="164"/>
      <c r="AG682" s="164"/>
      <c r="AH682" s="118" t="s">
        <v>1925</v>
      </c>
      <c r="AI682" s="129" t="s">
        <v>1926</v>
      </c>
      <c r="AJ682" s="124" t="s">
        <v>1927</v>
      </c>
      <c r="AK682" s="129" t="s">
        <v>1928</v>
      </c>
      <c r="BT682" s="8"/>
      <c r="BU682" s="8"/>
      <c r="BV682" s="8"/>
    </row>
    <row r="683" spans="1:74" ht="33" customHeight="1" x14ac:dyDescent="0.25">
      <c r="A683" s="8"/>
      <c r="B683" s="1001"/>
      <c r="C683" s="942"/>
      <c r="D683" s="1132"/>
      <c r="E683" s="906"/>
      <c r="F683" s="1077"/>
      <c r="G683" s="906"/>
      <c r="H683" s="906"/>
      <c r="I683" s="1134"/>
      <c r="J683" s="1134"/>
      <c r="K683" s="1135"/>
      <c r="L683" s="1137"/>
      <c r="M683" s="906"/>
      <c r="N683" s="1077"/>
      <c r="O683" s="1077"/>
      <c r="P683" s="1047" t="s">
        <v>1929</v>
      </c>
      <c r="Q683" s="1047">
        <v>5905</v>
      </c>
      <c r="R683" s="1047">
        <v>2500</v>
      </c>
      <c r="S683" s="1047" t="s">
        <v>61</v>
      </c>
      <c r="T683" s="1018">
        <v>600</v>
      </c>
      <c r="U683" s="1018" t="s">
        <v>1930</v>
      </c>
      <c r="V683" s="1018" t="s">
        <v>1931</v>
      </c>
      <c r="W683" s="1018" t="s">
        <v>1932</v>
      </c>
      <c r="X683" s="1018" t="s">
        <v>1933</v>
      </c>
      <c r="Y683" s="1018" t="s">
        <v>1929</v>
      </c>
      <c r="Z683" s="1022">
        <v>42657</v>
      </c>
      <c r="AA683" s="1018" t="s">
        <v>1934</v>
      </c>
      <c r="AB683" s="1024">
        <v>5010104111315020</v>
      </c>
      <c r="AC683" s="1099">
        <v>437998000</v>
      </c>
      <c r="AD683" s="1115" t="s">
        <v>1935</v>
      </c>
      <c r="AE683" s="612" t="s">
        <v>1936</v>
      </c>
      <c r="AF683" s="613">
        <v>159552000</v>
      </c>
      <c r="AG683" s="1099">
        <f>SUM(AF683:AF690)/2</f>
        <v>225915525.38</v>
      </c>
      <c r="AH683" s="118" t="s">
        <v>1925</v>
      </c>
      <c r="AI683" s="129" t="s">
        <v>1926</v>
      </c>
      <c r="AJ683" s="124" t="s">
        <v>1927</v>
      </c>
      <c r="AK683" s="129" t="s">
        <v>1937</v>
      </c>
      <c r="BT683" s="8"/>
      <c r="BU683" s="8"/>
      <c r="BV683" s="8"/>
    </row>
    <row r="684" spans="1:74" ht="31.5" customHeight="1" x14ac:dyDescent="0.25">
      <c r="A684" s="8"/>
      <c r="B684" s="1001"/>
      <c r="C684" s="942"/>
      <c r="D684" s="1132"/>
      <c r="E684" s="906"/>
      <c r="F684" s="1077"/>
      <c r="G684" s="906"/>
      <c r="H684" s="906"/>
      <c r="I684" s="1134"/>
      <c r="J684" s="1134"/>
      <c r="K684" s="1135"/>
      <c r="L684" s="1137"/>
      <c r="M684" s="906"/>
      <c r="N684" s="1077"/>
      <c r="O684" s="1077"/>
      <c r="P684" s="1048"/>
      <c r="Q684" s="1048"/>
      <c r="R684" s="1048"/>
      <c r="S684" s="1048"/>
      <c r="T684" s="1193"/>
      <c r="U684" s="1193"/>
      <c r="V684" s="1193"/>
      <c r="W684" s="1193"/>
      <c r="X684" s="1193"/>
      <c r="Y684" s="1193"/>
      <c r="Z684" s="1159"/>
      <c r="AA684" s="1193"/>
      <c r="AB684" s="1158"/>
      <c r="AC684" s="1100"/>
      <c r="AD684" s="1116"/>
      <c r="AE684" s="614" t="s">
        <v>1938</v>
      </c>
      <c r="AF684" s="615">
        <v>72448000</v>
      </c>
      <c r="AG684" s="1100"/>
      <c r="AH684" s="118"/>
      <c r="AI684" s="129"/>
      <c r="AJ684" s="124"/>
      <c r="AK684" s="129"/>
      <c r="BT684" s="8"/>
      <c r="BU684" s="8"/>
      <c r="BV684" s="8"/>
    </row>
    <row r="685" spans="1:74" ht="17.25" customHeight="1" x14ac:dyDescent="0.25">
      <c r="A685" s="8"/>
      <c r="B685" s="1001"/>
      <c r="C685" s="942"/>
      <c r="D685" s="1132"/>
      <c r="E685" s="906"/>
      <c r="F685" s="1077"/>
      <c r="G685" s="906"/>
      <c r="H685" s="906"/>
      <c r="I685" s="1134"/>
      <c r="J685" s="1134"/>
      <c r="K685" s="1135"/>
      <c r="L685" s="1137"/>
      <c r="M685" s="906"/>
      <c r="N685" s="1077"/>
      <c r="O685" s="1077"/>
      <c r="P685" s="1048"/>
      <c r="Q685" s="1048"/>
      <c r="R685" s="1048"/>
      <c r="S685" s="1048"/>
      <c r="T685" s="1193"/>
      <c r="U685" s="1193"/>
      <c r="V685" s="1193"/>
      <c r="W685" s="1193"/>
      <c r="X685" s="1193"/>
      <c r="Y685" s="1193"/>
      <c r="Z685" s="1159"/>
      <c r="AA685" s="1193"/>
      <c r="AB685" s="1158"/>
      <c r="AC685" s="1100"/>
      <c r="AD685" s="1116"/>
      <c r="AE685" s="614" t="s">
        <v>1939</v>
      </c>
      <c r="AF685" s="615">
        <v>36000000</v>
      </c>
      <c r="AG685" s="1100"/>
      <c r="AH685" s="118"/>
      <c r="AI685" s="129"/>
      <c r="AJ685" s="124"/>
      <c r="AK685" s="129"/>
      <c r="BT685" s="8"/>
      <c r="BU685" s="8"/>
      <c r="BV685" s="8"/>
    </row>
    <row r="686" spans="1:74" ht="17.25" customHeight="1" x14ac:dyDescent="0.25">
      <c r="A686" s="8"/>
      <c r="B686" s="1001"/>
      <c r="C686" s="942"/>
      <c r="D686" s="1132"/>
      <c r="E686" s="906"/>
      <c r="F686" s="1077"/>
      <c r="G686" s="906"/>
      <c r="H686" s="906"/>
      <c r="I686" s="1134"/>
      <c r="J686" s="1134"/>
      <c r="K686" s="1135"/>
      <c r="L686" s="1137"/>
      <c r="M686" s="906"/>
      <c r="N686" s="1077"/>
      <c r="O686" s="1077"/>
      <c r="P686" s="1048"/>
      <c r="Q686" s="1048"/>
      <c r="R686" s="1048"/>
      <c r="S686" s="1048"/>
      <c r="T686" s="1193"/>
      <c r="U686" s="1193"/>
      <c r="V686" s="1193"/>
      <c r="W686" s="1193"/>
      <c r="X686" s="1193"/>
      <c r="Y686" s="1193"/>
      <c r="Z686" s="1159"/>
      <c r="AA686" s="1193"/>
      <c r="AB686" s="1158"/>
      <c r="AC686" s="1100"/>
      <c r="AD686" s="1116"/>
      <c r="AE686" s="614" t="s">
        <v>1940</v>
      </c>
      <c r="AF686" s="615">
        <v>23006346</v>
      </c>
      <c r="AG686" s="1100"/>
      <c r="AH686" s="118"/>
      <c r="AI686" s="129"/>
      <c r="AJ686" s="124"/>
      <c r="AK686" s="129"/>
      <c r="BT686" s="8"/>
      <c r="BU686" s="8"/>
      <c r="BV686" s="8"/>
    </row>
    <row r="687" spans="1:74" ht="17.25" customHeight="1" x14ac:dyDescent="0.25">
      <c r="A687" s="8"/>
      <c r="B687" s="1001"/>
      <c r="C687" s="942"/>
      <c r="D687" s="1132"/>
      <c r="E687" s="906"/>
      <c r="F687" s="1077"/>
      <c r="G687" s="906"/>
      <c r="H687" s="906"/>
      <c r="I687" s="1134"/>
      <c r="J687" s="1134"/>
      <c r="K687" s="1135"/>
      <c r="L687" s="1137"/>
      <c r="M687" s="906"/>
      <c r="N687" s="1077"/>
      <c r="O687" s="1077"/>
      <c r="P687" s="1048"/>
      <c r="Q687" s="1048"/>
      <c r="R687" s="1048"/>
      <c r="S687" s="1048"/>
      <c r="T687" s="1193"/>
      <c r="U687" s="1193"/>
      <c r="V687" s="1193"/>
      <c r="W687" s="1193"/>
      <c r="X687" s="1193"/>
      <c r="Y687" s="1193"/>
      <c r="Z687" s="1159"/>
      <c r="AA687" s="1193"/>
      <c r="AB687" s="1158"/>
      <c r="AC687" s="1100"/>
      <c r="AD687" s="1116"/>
      <c r="AE687" s="614" t="s">
        <v>1941</v>
      </c>
      <c r="AF687" s="615">
        <v>26993654</v>
      </c>
      <c r="AG687" s="1100"/>
      <c r="AH687" s="118"/>
      <c r="AI687" s="129"/>
      <c r="AJ687" s="124"/>
      <c r="AK687" s="129"/>
      <c r="BT687" s="8"/>
      <c r="BU687" s="8"/>
      <c r="BV687" s="8"/>
    </row>
    <row r="688" spans="1:74" ht="17.25" customHeight="1" x14ac:dyDescent="0.25">
      <c r="A688" s="8"/>
      <c r="B688" s="1001"/>
      <c r="C688" s="942"/>
      <c r="D688" s="1132"/>
      <c r="E688" s="906"/>
      <c r="F688" s="1077"/>
      <c r="G688" s="906"/>
      <c r="H688" s="906"/>
      <c r="I688" s="1134"/>
      <c r="J688" s="1134"/>
      <c r="K688" s="1135"/>
      <c r="L688" s="1137"/>
      <c r="M688" s="906"/>
      <c r="N688" s="1077"/>
      <c r="O688" s="1077"/>
      <c r="P688" s="1048"/>
      <c r="Q688" s="1048"/>
      <c r="R688" s="1048"/>
      <c r="S688" s="1048"/>
      <c r="T688" s="1193"/>
      <c r="U688" s="1193"/>
      <c r="V688" s="1193"/>
      <c r="W688" s="1193"/>
      <c r="X688" s="1193"/>
      <c r="Y688" s="1193"/>
      <c r="Z688" s="1159"/>
      <c r="AA688" s="1193"/>
      <c r="AB688" s="1158"/>
      <c r="AC688" s="1100"/>
      <c r="AD688" s="1116"/>
      <c r="AE688" s="614" t="s">
        <v>1942</v>
      </c>
      <c r="AF688" s="615">
        <v>13831050.76</v>
      </c>
      <c r="AG688" s="1100"/>
      <c r="AH688" s="118"/>
      <c r="AI688" s="129"/>
      <c r="AJ688" s="124"/>
      <c r="AK688" s="129"/>
      <c r="BT688" s="8"/>
      <c r="BU688" s="8"/>
      <c r="BV688" s="8"/>
    </row>
    <row r="689" spans="1:74" ht="17.25" customHeight="1" x14ac:dyDescent="0.25">
      <c r="A689" s="8"/>
      <c r="B689" s="1001"/>
      <c r="C689" s="942"/>
      <c r="D689" s="1132"/>
      <c r="E689" s="906"/>
      <c r="F689" s="1077"/>
      <c r="G689" s="906"/>
      <c r="H689" s="906"/>
      <c r="I689" s="1134"/>
      <c r="J689" s="1134"/>
      <c r="K689" s="1135"/>
      <c r="L689" s="1137"/>
      <c r="M689" s="906"/>
      <c r="N689" s="1077"/>
      <c r="O689" s="1077"/>
      <c r="P689" s="1048"/>
      <c r="Q689" s="1048"/>
      <c r="R689" s="1048"/>
      <c r="S689" s="1048"/>
      <c r="T689" s="1193"/>
      <c r="U689" s="1193"/>
      <c r="V689" s="1193"/>
      <c r="W689" s="1193"/>
      <c r="X689" s="1193"/>
      <c r="Y689" s="1193"/>
      <c r="Z689" s="1159"/>
      <c r="AA689" s="1193"/>
      <c r="AB689" s="1158"/>
      <c r="AC689" s="1100"/>
      <c r="AD689" s="1116"/>
      <c r="AE689" s="614" t="s">
        <v>1943</v>
      </c>
      <c r="AF689" s="615">
        <v>61318509.810000002</v>
      </c>
      <c r="AG689" s="1100"/>
      <c r="AH689" s="118"/>
      <c r="AI689" s="129"/>
      <c r="AJ689" s="124"/>
      <c r="AK689" s="129"/>
      <c r="BT689" s="8"/>
      <c r="BU689" s="8"/>
      <c r="BV689" s="8"/>
    </row>
    <row r="690" spans="1:74" ht="17.25" customHeight="1" x14ac:dyDescent="0.25">
      <c r="A690" s="8"/>
      <c r="B690" s="1001"/>
      <c r="C690" s="942"/>
      <c r="D690" s="1132"/>
      <c r="E690" s="906"/>
      <c r="F690" s="1077"/>
      <c r="G690" s="906"/>
      <c r="H690" s="906"/>
      <c r="I690" s="1134"/>
      <c r="J690" s="1134"/>
      <c r="K690" s="1135"/>
      <c r="L690" s="1137"/>
      <c r="M690" s="906"/>
      <c r="N690" s="980"/>
      <c r="O690" s="980"/>
      <c r="P690" s="1048"/>
      <c r="Q690" s="1048"/>
      <c r="R690" s="1048"/>
      <c r="S690" s="1048"/>
      <c r="T690" s="1193"/>
      <c r="U690" s="1193"/>
      <c r="V690" s="1193"/>
      <c r="W690" s="1193"/>
      <c r="X690" s="1193"/>
      <c r="Y690" s="1193"/>
      <c r="Z690" s="1159"/>
      <c r="AA690" s="1193"/>
      <c r="AB690" s="1158"/>
      <c r="AC690" s="1100"/>
      <c r="AD690" s="1116"/>
      <c r="AE690" s="614" t="s">
        <v>1944</v>
      </c>
      <c r="AF690" s="615">
        <v>58681490.189999998</v>
      </c>
      <c r="AG690" s="1100"/>
      <c r="AH690" s="118"/>
      <c r="AI690" s="129"/>
      <c r="AJ690" s="124"/>
      <c r="AK690" s="129"/>
      <c r="BT690" s="8"/>
      <c r="BU690" s="8"/>
      <c r="BV690" s="8"/>
    </row>
    <row r="691" spans="1:74" ht="45" customHeight="1" x14ac:dyDescent="0.25">
      <c r="A691" s="8"/>
      <c r="B691" s="1001"/>
      <c r="C691" s="942"/>
      <c r="D691" s="1132"/>
      <c r="E691" s="906"/>
      <c r="F691" s="1077"/>
      <c r="G691" s="906"/>
      <c r="H691" s="906"/>
      <c r="I691" s="1134"/>
      <c r="J691" s="1134"/>
      <c r="K691" s="1135"/>
      <c r="L691" s="1137"/>
      <c r="M691" s="906"/>
      <c r="N691" s="264" t="s">
        <v>1945</v>
      </c>
      <c r="O691" s="38" t="s">
        <v>1946</v>
      </c>
      <c r="P691" s="794" t="s">
        <v>1947</v>
      </c>
      <c r="Q691" s="1729">
        <v>840</v>
      </c>
      <c r="R691" s="677">
        <v>700</v>
      </c>
      <c r="S691" s="677" t="s">
        <v>61</v>
      </c>
      <c r="T691" s="159">
        <v>0</v>
      </c>
      <c r="U691" s="225" t="s">
        <v>202</v>
      </c>
      <c r="V691" s="225"/>
      <c r="W691" s="225"/>
      <c r="X691" s="225"/>
      <c r="Y691" s="225"/>
      <c r="Z691" s="295"/>
      <c r="AA691" s="295"/>
      <c r="AB691" s="72"/>
      <c r="AC691" s="164"/>
      <c r="AD691" s="491"/>
      <c r="AE691" s="491"/>
      <c r="AF691" s="164"/>
      <c r="AG691" s="164"/>
      <c r="AH691" s="118" t="s">
        <v>1925</v>
      </c>
      <c r="AI691" s="129" t="s">
        <v>1926</v>
      </c>
      <c r="AJ691" s="124" t="s">
        <v>1927</v>
      </c>
      <c r="AK691" s="129" t="s">
        <v>1928</v>
      </c>
      <c r="BT691" s="8"/>
      <c r="BU691" s="8"/>
      <c r="BV691" s="8"/>
    </row>
    <row r="692" spans="1:74" ht="45" customHeight="1" x14ac:dyDescent="0.25">
      <c r="A692" s="8"/>
      <c r="B692" s="1001"/>
      <c r="C692" s="942"/>
      <c r="D692" s="1132"/>
      <c r="E692" s="906"/>
      <c r="F692" s="1077"/>
      <c r="G692" s="906"/>
      <c r="H692" s="906"/>
      <c r="I692" s="997"/>
      <c r="J692" s="997"/>
      <c r="K692" s="1136"/>
      <c r="L692" s="1138"/>
      <c r="M692" s="906"/>
      <c r="N692" s="902" t="s">
        <v>1948</v>
      </c>
      <c r="O692" s="906" t="s">
        <v>1949</v>
      </c>
      <c r="P692" s="38" t="s">
        <v>1950</v>
      </c>
      <c r="Q692" s="616">
        <v>2170</v>
      </c>
      <c r="R692" s="118">
        <v>500</v>
      </c>
      <c r="S692" s="118" t="s">
        <v>61</v>
      </c>
      <c r="T692" s="159">
        <v>0</v>
      </c>
      <c r="U692" s="225"/>
      <c r="V692" s="225"/>
      <c r="W692" s="225"/>
      <c r="X692" s="225"/>
      <c r="Y692" s="225"/>
      <c r="Z692" s="295"/>
      <c r="AA692" s="295"/>
      <c r="AB692" s="72"/>
      <c r="AC692" s="164"/>
      <c r="AD692" s="491"/>
      <c r="AE692" s="491"/>
      <c r="AF692" s="164"/>
      <c r="AG692" s="164"/>
      <c r="AH692" s="118" t="s">
        <v>1925</v>
      </c>
      <c r="AI692" s="129" t="s">
        <v>1926</v>
      </c>
      <c r="AJ692" s="124" t="s">
        <v>1927</v>
      </c>
      <c r="AK692" s="129" t="s">
        <v>1928</v>
      </c>
      <c r="BT692" s="8"/>
      <c r="BU692" s="8"/>
      <c r="BV692" s="8"/>
    </row>
    <row r="693" spans="1:74" ht="69.75" customHeight="1" x14ac:dyDescent="0.25">
      <c r="A693" s="8"/>
      <c r="B693" s="1001"/>
      <c r="C693" s="942"/>
      <c r="D693" s="1132"/>
      <c r="E693" s="906"/>
      <c r="F693" s="1077"/>
      <c r="G693" s="906"/>
      <c r="H693" s="906"/>
      <c r="I693" s="997"/>
      <c r="J693" s="997"/>
      <c r="K693" s="1136"/>
      <c r="L693" s="1138"/>
      <c r="M693" s="906"/>
      <c r="N693" s="902"/>
      <c r="O693" s="906"/>
      <c r="P693" s="38" t="s">
        <v>1951</v>
      </c>
      <c r="Q693" s="616">
        <v>1146</v>
      </c>
      <c r="R693" s="118">
        <v>300</v>
      </c>
      <c r="S693" s="118" t="s">
        <v>61</v>
      </c>
      <c r="T693" s="159">
        <v>660</v>
      </c>
      <c r="U693" s="225" t="s">
        <v>1952</v>
      </c>
      <c r="V693" s="225" t="s">
        <v>1953</v>
      </c>
      <c r="W693" s="225" t="s">
        <v>1954</v>
      </c>
      <c r="X693" s="225" t="s">
        <v>1955</v>
      </c>
      <c r="Y693" s="225" t="s">
        <v>1956</v>
      </c>
      <c r="Z693" s="295"/>
      <c r="AA693" s="295"/>
      <c r="AB693" s="72" t="s">
        <v>1957</v>
      </c>
      <c r="AC693" s="164">
        <v>1869675725.2</v>
      </c>
      <c r="AD693" s="491" t="s">
        <v>1935</v>
      </c>
      <c r="AE693" s="491" t="s">
        <v>1958</v>
      </c>
      <c r="AF693" s="164">
        <v>1869675725.2</v>
      </c>
      <c r="AG693" s="164">
        <f>+AF693</f>
        <v>1869675725.2</v>
      </c>
      <c r="AH693" s="118" t="s">
        <v>1925</v>
      </c>
      <c r="AI693" s="129" t="s">
        <v>1926</v>
      </c>
      <c r="AJ693" s="124" t="s">
        <v>1927</v>
      </c>
      <c r="AK693" s="129" t="s">
        <v>1928</v>
      </c>
      <c r="BT693" s="8"/>
      <c r="BU693" s="8"/>
      <c r="BV693" s="8"/>
    </row>
    <row r="694" spans="1:74" ht="45" customHeight="1" x14ac:dyDescent="0.25">
      <c r="A694" s="8"/>
      <c r="B694" s="1001"/>
      <c r="C694" s="942"/>
      <c r="D694" s="1132"/>
      <c r="E694" s="906"/>
      <c r="F694" s="1077"/>
      <c r="G694" s="906"/>
      <c r="H694" s="906"/>
      <c r="I694" s="997"/>
      <c r="J694" s="997"/>
      <c r="K694" s="1136"/>
      <c r="L694" s="1138"/>
      <c r="M694" s="906"/>
      <c r="N694" s="902"/>
      <c r="O694" s="906"/>
      <c r="P694" s="38" t="s">
        <v>1959</v>
      </c>
      <c r="Q694" s="616">
        <v>500</v>
      </c>
      <c r="R694" s="118">
        <v>800</v>
      </c>
      <c r="S694" s="118" t="s">
        <v>61</v>
      </c>
      <c r="T694" s="159">
        <v>100</v>
      </c>
      <c r="U694" s="225"/>
      <c r="V694" s="225"/>
      <c r="W694" s="225"/>
      <c r="X694" s="225"/>
      <c r="Y694" s="225"/>
      <c r="Z694" s="295"/>
      <c r="AA694" s="295"/>
      <c r="AB694" s="72"/>
      <c r="AC694" s="164"/>
      <c r="AD694" s="491"/>
      <c r="AE694" s="491"/>
      <c r="AF694" s="164"/>
      <c r="AG694" s="164"/>
      <c r="AH694" s="118" t="s">
        <v>1925</v>
      </c>
      <c r="AI694" s="129" t="s">
        <v>1926</v>
      </c>
      <c r="AJ694" s="124" t="s">
        <v>1927</v>
      </c>
      <c r="AK694" s="129" t="s">
        <v>1937</v>
      </c>
      <c r="BT694" s="8"/>
      <c r="BU694" s="8"/>
      <c r="BV694" s="8"/>
    </row>
    <row r="695" spans="1:74" ht="45" customHeight="1" x14ac:dyDescent="0.25">
      <c r="A695" s="8"/>
      <c r="B695" s="1001"/>
      <c r="C695" s="942"/>
      <c r="D695" s="1132"/>
      <c r="E695" s="906"/>
      <c r="F695" s="1077"/>
      <c r="G695" s="906"/>
      <c r="H695" s="906"/>
      <c r="I695" s="997"/>
      <c r="J695" s="997"/>
      <c r="K695" s="1136"/>
      <c r="L695" s="1138"/>
      <c r="M695" s="906"/>
      <c r="N695" s="902"/>
      <c r="O695" s="906"/>
      <c r="P695" s="339" t="s">
        <v>1960</v>
      </c>
      <c r="Q695" s="616">
        <v>12.5</v>
      </c>
      <c r="R695" s="118">
        <v>15</v>
      </c>
      <c r="S695" s="118" t="s">
        <v>61</v>
      </c>
      <c r="T695" s="159">
        <v>3</v>
      </c>
      <c r="U695" s="225"/>
      <c r="V695" s="225"/>
      <c r="W695" s="225"/>
      <c r="X695" s="225"/>
      <c r="Y695" s="225"/>
      <c r="Z695" s="295"/>
      <c r="AA695" s="295"/>
      <c r="AB695" s="72"/>
      <c r="AC695" s="164"/>
      <c r="AD695" s="491"/>
      <c r="AE695" s="491"/>
      <c r="AF695" s="164"/>
      <c r="AG695" s="164"/>
      <c r="AH695" s="118" t="s">
        <v>1925</v>
      </c>
      <c r="AI695" s="129" t="s">
        <v>1926</v>
      </c>
      <c r="AJ695" s="124" t="s">
        <v>1927</v>
      </c>
      <c r="AK695" s="129" t="s">
        <v>1961</v>
      </c>
      <c r="BT695" s="8"/>
      <c r="BU695" s="8"/>
      <c r="BV695" s="8"/>
    </row>
    <row r="696" spans="1:74" ht="45" customHeight="1" x14ac:dyDescent="0.25">
      <c r="A696" s="8"/>
      <c r="B696" s="1001"/>
      <c r="C696" s="942"/>
      <c r="D696" s="1132"/>
      <c r="E696" s="906"/>
      <c r="F696" s="1077"/>
      <c r="G696" s="906"/>
      <c r="H696" s="906"/>
      <c r="I696" s="997"/>
      <c r="J696" s="997"/>
      <c r="K696" s="1136"/>
      <c r="L696" s="1138"/>
      <c r="M696" s="906"/>
      <c r="N696" s="902"/>
      <c r="O696" s="906"/>
      <c r="P696" s="339" t="s">
        <v>1962</v>
      </c>
      <c r="Q696" s="616">
        <v>26.7</v>
      </c>
      <c r="R696" s="118">
        <v>15</v>
      </c>
      <c r="S696" s="118" t="s">
        <v>61</v>
      </c>
      <c r="T696" s="159">
        <v>0</v>
      </c>
      <c r="U696" s="225"/>
      <c r="V696" s="225"/>
      <c r="W696" s="225"/>
      <c r="X696" s="225"/>
      <c r="Y696" s="225"/>
      <c r="Z696" s="295"/>
      <c r="AA696" s="295"/>
      <c r="AB696" s="72"/>
      <c r="AC696" s="164"/>
      <c r="AD696" s="491"/>
      <c r="AE696" s="491"/>
      <c r="AF696" s="164"/>
      <c r="AG696" s="164"/>
      <c r="AH696" s="118" t="s">
        <v>1925</v>
      </c>
      <c r="AI696" s="129" t="s">
        <v>1926</v>
      </c>
      <c r="AJ696" s="124" t="s">
        <v>1927</v>
      </c>
      <c r="AK696" s="129" t="s">
        <v>1963</v>
      </c>
      <c r="BT696" s="8"/>
      <c r="BU696" s="8"/>
      <c r="BV696" s="8"/>
    </row>
    <row r="697" spans="1:74" ht="45" customHeight="1" x14ac:dyDescent="0.25">
      <c r="A697" s="8"/>
      <c r="B697" s="1001"/>
      <c r="C697" s="942"/>
      <c r="D697" s="1132"/>
      <c r="E697" s="906"/>
      <c r="F697" s="1077"/>
      <c r="G697" s="906"/>
      <c r="H697" s="906"/>
      <c r="I697" s="997"/>
      <c r="J697" s="997"/>
      <c r="K697" s="1136"/>
      <c r="L697" s="1138"/>
      <c r="M697" s="906"/>
      <c r="N697" s="264" t="s">
        <v>1964</v>
      </c>
      <c r="O697" s="146" t="s">
        <v>1965</v>
      </c>
      <c r="P697" s="38" t="s">
        <v>1966</v>
      </c>
      <c r="Q697" s="616">
        <v>5</v>
      </c>
      <c r="R697" s="118">
        <v>4</v>
      </c>
      <c r="S697" s="118" t="s">
        <v>61</v>
      </c>
      <c r="T697" s="159">
        <v>0</v>
      </c>
      <c r="U697" s="225"/>
      <c r="V697" s="225"/>
      <c r="W697" s="225"/>
      <c r="X697" s="225"/>
      <c r="Y697" s="225"/>
      <c r="Z697" s="295"/>
      <c r="AA697" s="295"/>
      <c r="AB697" s="72"/>
      <c r="AC697" s="164"/>
      <c r="AD697" s="491"/>
      <c r="AE697" s="491"/>
      <c r="AF697" s="164"/>
      <c r="AG697" s="164"/>
      <c r="AH697" s="118" t="s">
        <v>1925</v>
      </c>
      <c r="AI697" s="129" t="s">
        <v>1926</v>
      </c>
      <c r="AJ697" s="124" t="s">
        <v>1967</v>
      </c>
      <c r="AK697" s="129" t="s">
        <v>1963</v>
      </c>
      <c r="BT697" s="8"/>
      <c r="BU697" s="8"/>
      <c r="BV697" s="8"/>
    </row>
    <row r="698" spans="1:74" ht="45" customHeight="1" x14ac:dyDescent="0.25">
      <c r="A698" s="8"/>
      <c r="B698" s="1001"/>
      <c r="C698" s="942"/>
      <c r="D698" s="1132"/>
      <c r="E698" s="906"/>
      <c r="F698" s="1077"/>
      <c r="G698" s="906"/>
      <c r="H698" s="906"/>
      <c r="I698" s="997"/>
      <c r="J698" s="997"/>
      <c r="K698" s="1136"/>
      <c r="L698" s="1138"/>
      <c r="M698" s="906"/>
      <c r="N698" s="902" t="s">
        <v>1968</v>
      </c>
      <c r="O698" s="906" t="s">
        <v>1969</v>
      </c>
      <c r="P698" s="38" t="s">
        <v>1970</v>
      </c>
      <c r="Q698" s="616">
        <v>253</v>
      </c>
      <c r="R698" s="118">
        <v>500</v>
      </c>
      <c r="S698" s="118" t="s">
        <v>61</v>
      </c>
      <c r="T698" s="159">
        <v>0</v>
      </c>
      <c r="U698" s="225"/>
      <c r="V698" s="225"/>
      <c r="W698" s="225"/>
      <c r="X698" s="225"/>
      <c r="Y698" s="225"/>
      <c r="Z698" s="295"/>
      <c r="AA698" s="295"/>
      <c r="AB698" s="72"/>
      <c r="AC698" s="164"/>
      <c r="AD698" s="491"/>
      <c r="AE698" s="491"/>
      <c r="AF698" s="164"/>
      <c r="AG698" s="164"/>
      <c r="AH698" s="118" t="s">
        <v>1925</v>
      </c>
      <c r="AI698" s="129" t="s">
        <v>1926</v>
      </c>
      <c r="AJ698" s="124" t="s">
        <v>1927</v>
      </c>
      <c r="AK698" s="129" t="s">
        <v>1937</v>
      </c>
      <c r="BT698" s="8"/>
      <c r="BU698" s="8"/>
      <c r="BV698" s="8"/>
    </row>
    <row r="699" spans="1:74" ht="45" customHeight="1" x14ac:dyDescent="0.25">
      <c r="A699" s="8"/>
      <c r="B699" s="1001"/>
      <c r="C699" s="942"/>
      <c r="D699" s="1132"/>
      <c r="E699" s="906"/>
      <c r="F699" s="980"/>
      <c r="G699" s="906"/>
      <c r="H699" s="906"/>
      <c r="I699" s="997"/>
      <c r="J699" s="997"/>
      <c r="K699" s="1136"/>
      <c r="L699" s="1138"/>
      <c r="M699" s="906"/>
      <c r="N699" s="902"/>
      <c r="O699" s="906"/>
      <c r="P699" s="339" t="s">
        <v>1971</v>
      </c>
      <c r="Q699" s="616">
        <v>0</v>
      </c>
      <c r="R699" s="118">
        <v>500</v>
      </c>
      <c r="S699" s="118" t="s">
        <v>61</v>
      </c>
      <c r="T699" s="159">
        <v>0</v>
      </c>
      <c r="U699" s="225"/>
      <c r="V699" s="225"/>
      <c r="W699" s="225"/>
      <c r="X699" s="225"/>
      <c r="Y699" s="225"/>
      <c r="Z699" s="295"/>
      <c r="AA699" s="295"/>
      <c r="AB699" s="72"/>
      <c r="AC699" s="164"/>
      <c r="AD699" s="491"/>
      <c r="AE699" s="491"/>
      <c r="AF699" s="164"/>
      <c r="AG699" s="164"/>
      <c r="AH699" s="118" t="s">
        <v>1925</v>
      </c>
      <c r="AI699" s="129" t="s">
        <v>1926</v>
      </c>
      <c r="AJ699" s="124" t="s">
        <v>1927</v>
      </c>
      <c r="AK699" s="129" t="s">
        <v>1937</v>
      </c>
      <c r="BT699" s="8"/>
      <c r="BU699" s="8"/>
      <c r="BV699" s="8"/>
    </row>
    <row r="700" spans="1:74" ht="11.45" customHeight="1" x14ac:dyDescent="0.25">
      <c r="A700" s="8"/>
      <c r="B700" s="1001"/>
      <c r="C700" s="942"/>
      <c r="D700" s="1132"/>
      <c r="E700" s="906"/>
      <c r="F700" s="253"/>
      <c r="G700" s="253"/>
      <c r="H700" s="255"/>
      <c r="I700" s="255"/>
      <c r="J700" s="255"/>
      <c r="K700" s="337"/>
      <c r="L700" s="617"/>
      <c r="M700" s="337"/>
      <c r="N700" s="337"/>
      <c r="O700" s="618"/>
      <c r="P700" s="254"/>
      <c r="Q700" s="619"/>
      <c r="R700" s="619"/>
      <c r="S700" s="619"/>
      <c r="T700" s="619"/>
      <c r="U700" s="402"/>
      <c r="V700" s="402"/>
      <c r="W700" s="402"/>
      <c r="X700" s="402"/>
      <c r="Y700" s="402"/>
      <c r="Z700" s="540"/>
      <c r="AA700" s="540"/>
      <c r="AB700" s="260"/>
      <c r="AC700" s="541"/>
      <c r="AD700" s="402"/>
      <c r="AE700" s="402"/>
      <c r="AF700" s="541"/>
      <c r="AG700" s="541"/>
      <c r="AH700" s="619"/>
      <c r="AI700" s="254"/>
      <c r="AJ700" s="254"/>
      <c r="AK700" s="255"/>
      <c r="BT700" s="8"/>
      <c r="BU700" s="8"/>
      <c r="BV700" s="8"/>
    </row>
    <row r="701" spans="1:74" ht="89.25" customHeight="1" x14ac:dyDescent="0.25">
      <c r="A701" s="8"/>
      <c r="B701" s="1001"/>
      <c r="C701" s="942"/>
      <c r="D701" s="1132"/>
      <c r="E701" s="906"/>
      <c r="F701" s="979" t="s">
        <v>1972</v>
      </c>
      <c r="G701" s="906" t="s">
        <v>1973</v>
      </c>
      <c r="H701" s="906" t="s">
        <v>1974</v>
      </c>
      <c r="I701" s="978">
        <v>0.32</v>
      </c>
      <c r="J701" s="1122">
        <v>0.16</v>
      </c>
      <c r="K701" s="1123" t="s">
        <v>1975</v>
      </c>
      <c r="L701" s="905">
        <v>0.03</v>
      </c>
      <c r="M701" s="906" t="s">
        <v>1976</v>
      </c>
      <c r="N701" s="979" t="s">
        <v>1977</v>
      </c>
      <c r="O701" s="979" t="s">
        <v>1978</v>
      </c>
      <c r="P701" s="38" t="s">
        <v>1924</v>
      </c>
      <c r="Q701" s="611">
        <v>10</v>
      </c>
      <c r="R701" s="118">
        <v>5</v>
      </c>
      <c r="S701" s="118" t="s">
        <v>61</v>
      </c>
      <c r="T701" s="108">
        <v>0</v>
      </c>
      <c r="U701" s="491"/>
      <c r="V701" s="491"/>
      <c r="W701" s="491"/>
      <c r="X701" s="491"/>
      <c r="Y701" s="491"/>
      <c r="Z701" s="163"/>
      <c r="AA701" s="163"/>
      <c r="AB701" s="92"/>
      <c r="AC701" s="164"/>
      <c r="AD701" s="491"/>
      <c r="AE701" s="491"/>
      <c r="AF701" s="164"/>
      <c r="AG701" s="164"/>
      <c r="AH701" s="118" t="s">
        <v>1925</v>
      </c>
      <c r="AI701" s="129" t="s">
        <v>1926</v>
      </c>
      <c r="AJ701" s="124" t="s">
        <v>1927</v>
      </c>
      <c r="AK701" s="129" t="s">
        <v>1979</v>
      </c>
      <c r="BT701" s="8"/>
      <c r="BU701" s="8"/>
      <c r="BV701" s="8"/>
    </row>
    <row r="702" spans="1:74" ht="14.25" customHeight="1" x14ac:dyDescent="0.25">
      <c r="A702" s="8"/>
      <c r="B702" s="1001"/>
      <c r="C702" s="942"/>
      <c r="D702" s="1132"/>
      <c r="E702" s="906"/>
      <c r="F702" s="1077"/>
      <c r="G702" s="906"/>
      <c r="H702" s="906"/>
      <c r="I702" s="978"/>
      <c r="J702" s="1122"/>
      <c r="K702" s="1123"/>
      <c r="L702" s="905"/>
      <c r="M702" s="906"/>
      <c r="N702" s="1077"/>
      <c r="O702" s="1077"/>
      <c r="P702" s="1047" t="s">
        <v>1980</v>
      </c>
      <c r="Q702" s="1124">
        <v>1460</v>
      </c>
      <c r="R702" s="981">
        <v>2500</v>
      </c>
      <c r="S702" s="981" t="s">
        <v>61</v>
      </c>
      <c r="T702" s="1010">
        <v>600</v>
      </c>
      <c r="U702" s="1115" t="s">
        <v>1930</v>
      </c>
      <c r="V702" s="1010" t="s">
        <v>1931</v>
      </c>
      <c r="W702" s="1010" t="s">
        <v>1932</v>
      </c>
      <c r="X702" s="1010" t="s">
        <v>1933</v>
      </c>
      <c r="Y702" s="1010" t="s">
        <v>1981</v>
      </c>
      <c r="Z702" s="1111">
        <v>42657</v>
      </c>
      <c r="AA702" s="1010" t="s">
        <v>1934</v>
      </c>
      <c r="AB702" s="1113">
        <v>5010104111315020</v>
      </c>
      <c r="AC702" s="1099">
        <v>437998000</v>
      </c>
      <c r="AD702" s="1115" t="s">
        <v>1935</v>
      </c>
      <c r="AE702" s="612" t="s">
        <v>1936</v>
      </c>
      <c r="AF702" s="613">
        <v>159552000</v>
      </c>
      <c r="AG702" s="1099">
        <f>SUM(AF702:AF709)/2</f>
        <v>225915525.38</v>
      </c>
      <c r="AH702" s="118" t="s">
        <v>1925</v>
      </c>
      <c r="AI702" s="129" t="s">
        <v>1926</v>
      </c>
      <c r="AJ702" s="124" t="s">
        <v>1927</v>
      </c>
      <c r="AK702" s="129" t="s">
        <v>1982</v>
      </c>
      <c r="BT702" s="8"/>
      <c r="BU702" s="8"/>
      <c r="BV702" s="8"/>
    </row>
    <row r="703" spans="1:74" ht="14.25" customHeight="1" x14ac:dyDescent="0.25">
      <c r="A703" s="8"/>
      <c r="B703" s="1001"/>
      <c r="C703" s="942"/>
      <c r="D703" s="1132"/>
      <c r="E703" s="906"/>
      <c r="F703" s="1077"/>
      <c r="G703" s="906"/>
      <c r="H703" s="906"/>
      <c r="I703" s="978"/>
      <c r="J703" s="1122"/>
      <c r="K703" s="1123"/>
      <c r="L703" s="905"/>
      <c r="M703" s="906"/>
      <c r="N703" s="1077"/>
      <c r="O703" s="1077"/>
      <c r="P703" s="1048"/>
      <c r="Q703" s="1125"/>
      <c r="R703" s="1127"/>
      <c r="S703" s="1127"/>
      <c r="T703" s="1110"/>
      <c r="U703" s="1116"/>
      <c r="V703" s="1110"/>
      <c r="W703" s="1110"/>
      <c r="X703" s="1110"/>
      <c r="Y703" s="1110"/>
      <c r="Z703" s="1112"/>
      <c r="AA703" s="1110"/>
      <c r="AB703" s="1114"/>
      <c r="AC703" s="1100"/>
      <c r="AD703" s="1116"/>
      <c r="AE703" s="614" t="s">
        <v>1938</v>
      </c>
      <c r="AF703" s="615">
        <v>72448000</v>
      </c>
      <c r="AG703" s="1100"/>
      <c r="AH703" s="118"/>
      <c r="AI703" s="129"/>
      <c r="AJ703" s="124"/>
      <c r="AK703" s="129"/>
      <c r="BT703" s="8"/>
      <c r="BU703" s="8"/>
      <c r="BV703" s="8"/>
    </row>
    <row r="704" spans="1:74" ht="14.25" customHeight="1" x14ac:dyDescent="0.25">
      <c r="A704" s="8"/>
      <c r="B704" s="1001"/>
      <c r="C704" s="942"/>
      <c r="D704" s="1132"/>
      <c r="E704" s="906"/>
      <c r="F704" s="1077"/>
      <c r="G704" s="906"/>
      <c r="H704" s="906"/>
      <c r="I704" s="978"/>
      <c r="J704" s="1122"/>
      <c r="K704" s="1123"/>
      <c r="L704" s="905"/>
      <c r="M704" s="906"/>
      <c r="N704" s="1077"/>
      <c r="O704" s="1077"/>
      <c r="P704" s="1048"/>
      <c r="Q704" s="1125"/>
      <c r="R704" s="1127"/>
      <c r="S704" s="1127"/>
      <c r="T704" s="1110"/>
      <c r="U704" s="1116"/>
      <c r="V704" s="1110"/>
      <c r="W704" s="1110"/>
      <c r="X704" s="1110"/>
      <c r="Y704" s="1110"/>
      <c r="Z704" s="1112"/>
      <c r="AA704" s="1110"/>
      <c r="AB704" s="1114"/>
      <c r="AC704" s="1100"/>
      <c r="AD704" s="1116"/>
      <c r="AE704" s="614" t="s">
        <v>1939</v>
      </c>
      <c r="AF704" s="615">
        <v>36000000</v>
      </c>
      <c r="AG704" s="1100"/>
      <c r="AH704" s="118"/>
      <c r="AI704" s="129"/>
      <c r="AJ704" s="124"/>
      <c r="AK704" s="129"/>
      <c r="BT704" s="8"/>
      <c r="BU704" s="8"/>
      <c r="BV704" s="8"/>
    </row>
    <row r="705" spans="1:74" ht="14.25" customHeight="1" x14ac:dyDescent="0.25">
      <c r="A705" s="8"/>
      <c r="B705" s="1001"/>
      <c r="C705" s="942"/>
      <c r="D705" s="1132"/>
      <c r="E705" s="906"/>
      <c r="F705" s="1077"/>
      <c r="G705" s="906"/>
      <c r="H705" s="906"/>
      <c r="I705" s="978"/>
      <c r="J705" s="1122"/>
      <c r="K705" s="1123"/>
      <c r="L705" s="905"/>
      <c r="M705" s="906"/>
      <c r="N705" s="1077"/>
      <c r="O705" s="1077"/>
      <c r="P705" s="1048"/>
      <c r="Q705" s="1125"/>
      <c r="R705" s="1127"/>
      <c r="S705" s="1127"/>
      <c r="T705" s="1110"/>
      <c r="U705" s="1116"/>
      <c r="V705" s="1110"/>
      <c r="W705" s="1110"/>
      <c r="X705" s="1110"/>
      <c r="Y705" s="1110"/>
      <c r="Z705" s="1112"/>
      <c r="AA705" s="1110"/>
      <c r="AB705" s="1114"/>
      <c r="AC705" s="1100"/>
      <c r="AD705" s="1116"/>
      <c r="AE705" s="614" t="s">
        <v>1940</v>
      </c>
      <c r="AF705" s="615">
        <v>23006346</v>
      </c>
      <c r="AG705" s="1100"/>
      <c r="AH705" s="118"/>
      <c r="AI705" s="129"/>
      <c r="AJ705" s="124"/>
      <c r="AK705" s="129"/>
      <c r="BT705" s="8"/>
      <c r="BU705" s="8"/>
      <c r="BV705" s="8"/>
    </row>
    <row r="706" spans="1:74" ht="14.25" customHeight="1" x14ac:dyDescent="0.25">
      <c r="A706" s="8"/>
      <c r="B706" s="1001"/>
      <c r="C706" s="942"/>
      <c r="D706" s="1132"/>
      <c r="E706" s="906"/>
      <c r="F706" s="1077"/>
      <c r="G706" s="906"/>
      <c r="H706" s="906"/>
      <c r="I706" s="978"/>
      <c r="J706" s="1122"/>
      <c r="K706" s="1123"/>
      <c r="L706" s="905"/>
      <c r="M706" s="906"/>
      <c r="N706" s="1077"/>
      <c r="O706" s="1077"/>
      <c r="P706" s="1048"/>
      <c r="Q706" s="1125"/>
      <c r="R706" s="1127"/>
      <c r="S706" s="1127"/>
      <c r="T706" s="1110"/>
      <c r="U706" s="1116"/>
      <c r="V706" s="1110"/>
      <c r="W706" s="1110"/>
      <c r="X706" s="1110"/>
      <c r="Y706" s="1110"/>
      <c r="Z706" s="1112"/>
      <c r="AA706" s="1110"/>
      <c r="AB706" s="1114"/>
      <c r="AC706" s="1100"/>
      <c r="AD706" s="1116"/>
      <c r="AE706" s="614" t="s">
        <v>1941</v>
      </c>
      <c r="AF706" s="615">
        <v>26993654</v>
      </c>
      <c r="AG706" s="1100"/>
      <c r="AH706" s="118"/>
      <c r="AI706" s="129"/>
      <c r="AJ706" s="124"/>
      <c r="AK706" s="129"/>
      <c r="BT706" s="8"/>
      <c r="BU706" s="8"/>
      <c r="BV706" s="8"/>
    </row>
    <row r="707" spans="1:74" ht="14.25" customHeight="1" x14ac:dyDescent="0.25">
      <c r="A707" s="8"/>
      <c r="B707" s="1001"/>
      <c r="C707" s="942"/>
      <c r="D707" s="1132"/>
      <c r="E707" s="906"/>
      <c r="F707" s="1077"/>
      <c r="G707" s="906"/>
      <c r="H707" s="906"/>
      <c r="I707" s="978"/>
      <c r="J707" s="1122"/>
      <c r="K707" s="1123"/>
      <c r="L707" s="905"/>
      <c r="M707" s="906"/>
      <c r="N707" s="1077"/>
      <c r="O707" s="1077"/>
      <c r="P707" s="1048"/>
      <c r="Q707" s="1125"/>
      <c r="R707" s="1127"/>
      <c r="S707" s="1127"/>
      <c r="T707" s="1110"/>
      <c r="U707" s="1116"/>
      <c r="V707" s="1110"/>
      <c r="W707" s="1110"/>
      <c r="X707" s="1110"/>
      <c r="Y707" s="1110"/>
      <c r="Z707" s="1112"/>
      <c r="AA707" s="1110"/>
      <c r="AB707" s="1114"/>
      <c r="AC707" s="1100"/>
      <c r="AD707" s="1116"/>
      <c r="AE707" s="614" t="s">
        <v>1942</v>
      </c>
      <c r="AF707" s="615">
        <v>13831050.76</v>
      </c>
      <c r="AG707" s="1100"/>
      <c r="AH707" s="118"/>
      <c r="AI707" s="129"/>
      <c r="AJ707" s="124"/>
      <c r="AK707" s="129"/>
      <c r="BT707" s="8"/>
      <c r="BU707" s="8"/>
      <c r="BV707" s="8"/>
    </row>
    <row r="708" spans="1:74" ht="14.25" customHeight="1" x14ac:dyDescent="0.25">
      <c r="A708" s="8"/>
      <c r="B708" s="1001"/>
      <c r="C708" s="942"/>
      <c r="D708" s="1132"/>
      <c r="E708" s="906"/>
      <c r="F708" s="1077"/>
      <c r="G708" s="906"/>
      <c r="H708" s="906"/>
      <c r="I708" s="978"/>
      <c r="J708" s="1122"/>
      <c r="K708" s="1123"/>
      <c r="L708" s="905"/>
      <c r="M708" s="906"/>
      <c r="N708" s="1077"/>
      <c r="O708" s="1077"/>
      <c r="P708" s="1048"/>
      <c r="Q708" s="1125"/>
      <c r="R708" s="1127"/>
      <c r="S708" s="1127"/>
      <c r="T708" s="1110"/>
      <c r="U708" s="1116"/>
      <c r="V708" s="1110"/>
      <c r="W708" s="1110"/>
      <c r="X708" s="1110"/>
      <c r="Y708" s="1110"/>
      <c r="Z708" s="1112"/>
      <c r="AA708" s="1110"/>
      <c r="AB708" s="1114"/>
      <c r="AC708" s="1100"/>
      <c r="AD708" s="1116"/>
      <c r="AE708" s="614" t="s">
        <v>1943</v>
      </c>
      <c r="AF708" s="615">
        <v>61318509.810000002</v>
      </c>
      <c r="AG708" s="1100"/>
      <c r="AH708" s="118"/>
      <c r="AI708" s="129"/>
      <c r="AJ708" s="124"/>
      <c r="AK708" s="129"/>
      <c r="BT708" s="8"/>
      <c r="BU708" s="8"/>
      <c r="BV708" s="8"/>
    </row>
    <row r="709" spans="1:74" ht="14.25" customHeight="1" x14ac:dyDescent="0.25">
      <c r="A709" s="8"/>
      <c r="B709" s="1001"/>
      <c r="C709" s="942"/>
      <c r="D709" s="1132"/>
      <c r="E709" s="906"/>
      <c r="F709" s="1077"/>
      <c r="G709" s="906"/>
      <c r="H709" s="906"/>
      <c r="I709" s="978"/>
      <c r="J709" s="1122"/>
      <c r="K709" s="1123"/>
      <c r="L709" s="905"/>
      <c r="M709" s="906"/>
      <c r="N709" s="980"/>
      <c r="O709" s="980"/>
      <c r="P709" s="1088"/>
      <c r="Q709" s="1126"/>
      <c r="R709" s="982"/>
      <c r="S709" s="982"/>
      <c r="T709" s="1011"/>
      <c r="U709" s="1687"/>
      <c r="V709" s="1110"/>
      <c r="W709" s="1110"/>
      <c r="X709" s="1110"/>
      <c r="Y709" s="1110"/>
      <c r="Z709" s="1112"/>
      <c r="AA709" s="1110"/>
      <c r="AB709" s="1114"/>
      <c r="AC709" s="1100"/>
      <c r="AD709" s="1116"/>
      <c r="AE709" s="614" t="s">
        <v>1944</v>
      </c>
      <c r="AF709" s="615">
        <v>58681490.189999998</v>
      </c>
      <c r="AG709" s="1100"/>
      <c r="AH709" s="118"/>
      <c r="AI709" s="129"/>
      <c r="AJ709" s="124"/>
      <c r="AK709" s="129"/>
      <c r="BT709" s="8"/>
      <c r="BU709" s="8"/>
      <c r="BV709" s="8"/>
    </row>
    <row r="710" spans="1:74" ht="81" customHeight="1" x14ac:dyDescent="0.25">
      <c r="A710" s="8"/>
      <c r="B710" s="1001"/>
      <c r="C710" s="942"/>
      <c r="D710" s="1132"/>
      <c r="E710" s="906"/>
      <c r="F710" s="1077"/>
      <c r="G710" s="906"/>
      <c r="H710" s="906"/>
      <c r="I710" s="978"/>
      <c r="J710" s="1122"/>
      <c r="K710" s="1123"/>
      <c r="L710" s="905"/>
      <c r="M710" s="906"/>
      <c r="N710" s="277" t="s">
        <v>1983</v>
      </c>
      <c r="O710" s="276" t="s">
        <v>1984</v>
      </c>
      <c r="P710" s="38" t="s">
        <v>1985</v>
      </c>
      <c r="Q710" s="611">
        <v>1460</v>
      </c>
      <c r="R710" s="118">
        <v>1000</v>
      </c>
      <c r="S710" s="118" t="s">
        <v>61</v>
      </c>
      <c r="T710" s="108">
        <v>672</v>
      </c>
      <c r="U710" s="491" t="s">
        <v>1986</v>
      </c>
      <c r="V710" s="491" t="s">
        <v>1953</v>
      </c>
      <c r="W710" s="491" t="s">
        <v>1987</v>
      </c>
      <c r="X710" s="491" t="s">
        <v>1988</v>
      </c>
      <c r="Y710" s="491" t="s">
        <v>1989</v>
      </c>
      <c r="Z710" s="163"/>
      <c r="AA710" s="163"/>
      <c r="AB710" s="92" t="s">
        <v>1990</v>
      </c>
      <c r="AC710" s="164">
        <v>1811804406.72</v>
      </c>
      <c r="AD710" s="491" t="s">
        <v>1935</v>
      </c>
      <c r="AE710" s="491" t="s">
        <v>1958</v>
      </c>
      <c r="AF710" s="164">
        <v>1811804406.72</v>
      </c>
      <c r="AG710" s="164">
        <f>+AF710</f>
        <v>1811804406.72</v>
      </c>
      <c r="AH710" s="118" t="s">
        <v>1925</v>
      </c>
      <c r="AI710" s="129" t="s">
        <v>1926</v>
      </c>
      <c r="AJ710" s="124" t="s">
        <v>1927</v>
      </c>
      <c r="AK710" s="129" t="s">
        <v>1979</v>
      </c>
      <c r="BT710" s="8"/>
      <c r="BU710" s="8"/>
      <c r="BV710" s="8"/>
    </row>
    <row r="711" spans="1:74" ht="49.5" customHeight="1" x14ac:dyDescent="0.25">
      <c r="A711" s="8"/>
      <c r="B711" s="1001"/>
      <c r="C711" s="942"/>
      <c r="D711" s="1132"/>
      <c r="E711" s="906"/>
      <c r="F711" s="1077"/>
      <c r="G711" s="906"/>
      <c r="H711" s="906"/>
      <c r="I711" s="978"/>
      <c r="J711" s="1122"/>
      <c r="K711" s="1123"/>
      <c r="L711" s="905"/>
      <c r="M711" s="906"/>
      <c r="N711" s="264" t="s">
        <v>1991</v>
      </c>
      <c r="O711" s="794" t="s">
        <v>1946</v>
      </c>
      <c r="P711" s="794" t="s">
        <v>1947</v>
      </c>
      <c r="Q711" s="1729">
        <v>460</v>
      </c>
      <c r="R711" s="677">
        <v>1000</v>
      </c>
      <c r="S711" s="677" t="s">
        <v>61</v>
      </c>
      <c r="T711" s="108">
        <v>0</v>
      </c>
      <c r="U711" s="491" t="s">
        <v>1992</v>
      </c>
      <c r="V711" s="491"/>
      <c r="W711" s="491"/>
      <c r="X711" s="491"/>
      <c r="Y711" s="491"/>
      <c r="Z711" s="163"/>
      <c r="AA711" s="163"/>
      <c r="AB711" s="92"/>
      <c r="AC711" s="164"/>
      <c r="AD711" s="491"/>
      <c r="AE711" s="491"/>
      <c r="AF711" s="164"/>
      <c r="AG711" s="164"/>
      <c r="AH711" s="118" t="s">
        <v>1925</v>
      </c>
      <c r="AI711" s="129" t="s">
        <v>1926</v>
      </c>
      <c r="AJ711" s="124" t="s">
        <v>1927</v>
      </c>
      <c r="AK711" s="129" t="s">
        <v>1979</v>
      </c>
      <c r="BT711" s="8"/>
      <c r="BU711" s="8"/>
      <c r="BV711" s="8"/>
    </row>
    <row r="712" spans="1:74" ht="49.5" customHeight="1" x14ac:dyDescent="0.25">
      <c r="A712" s="8"/>
      <c r="B712" s="1130"/>
      <c r="C712" s="943"/>
      <c r="D712" s="1133"/>
      <c r="E712" s="906"/>
      <c r="F712" s="980"/>
      <c r="G712" s="906"/>
      <c r="H712" s="906"/>
      <c r="I712" s="978"/>
      <c r="J712" s="1122"/>
      <c r="K712" s="1123"/>
      <c r="L712" s="905"/>
      <c r="M712" s="906"/>
      <c r="N712" s="264" t="s">
        <v>1993</v>
      </c>
      <c r="O712" s="146" t="s">
        <v>1994</v>
      </c>
      <c r="P712" s="38" t="s">
        <v>1970</v>
      </c>
      <c r="Q712" s="611">
        <v>0</v>
      </c>
      <c r="R712" s="118">
        <v>500</v>
      </c>
      <c r="S712" s="118" t="s">
        <v>61</v>
      </c>
      <c r="T712" s="108">
        <v>0</v>
      </c>
      <c r="U712" s="491"/>
      <c r="V712" s="491"/>
      <c r="W712" s="491"/>
      <c r="X712" s="491"/>
      <c r="Y712" s="491"/>
      <c r="Z712" s="163"/>
      <c r="AA712" s="163"/>
      <c r="AB712" s="92"/>
      <c r="AC712" s="164"/>
      <c r="AD712" s="491"/>
      <c r="AE712" s="491"/>
      <c r="AF712" s="164"/>
      <c r="AG712" s="164"/>
      <c r="AH712" s="118" t="s">
        <v>1925</v>
      </c>
      <c r="AI712" s="129" t="s">
        <v>1926</v>
      </c>
      <c r="AJ712" s="124" t="s">
        <v>1927</v>
      </c>
      <c r="AK712" s="129" t="s">
        <v>1979</v>
      </c>
      <c r="BT712" s="8"/>
      <c r="BU712" s="8"/>
      <c r="BV712" s="8"/>
    </row>
    <row r="713" spans="1:74" s="497" customFormat="1" ht="30" x14ac:dyDescent="0.25">
      <c r="B713" s="493"/>
      <c r="C713" s="493"/>
      <c r="D713" s="493"/>
      <c r="E713" s="494"/>
      <c r="F713" s="494"/>
      <c r="G713" s="493"/>
      <c r="H713" s="495"/>
      <c r="I713" s="495"/>
      <c r="J713" s="496"/>
      <c r="K713" s="172" t="s">
        <v>488</v>
      </c>
      <c r="L713" s="366"/>
      <c r="M713" s="1072"/>
      <c r="N713" s="1073"/>
      <c r="O713" s="1073"/>
      <c r="P713" s="1073"/>
      <c r="Q713" s="1073"/>
      <c r="R713" s="1073"/>
      <c r="S713" s="1073"/>
      <c r="T713" s="1073"/>
      <c r="U713" s="1073"/>
      <c r="V713" s="1073"/>
      <c r="W713" s="1073"/>
      <c r="X713" s="1073"/>
      <c r="Y713" s="1073"/>
      <c r="Z713" s="1073"/>
      <c r="AA713" s="1073"/>
      <c r="AB713" s="1073"/>
      <c r="AC713" s="1073"/>
      <c r="AD713" s="1073"/>
      <c r="AE713" s="1073"/>
      <c r="AF713" s="1073"/>
      <c r="AG713" s="1073"/>
      <c r="AH713" s="1073"/>
      <c r="AI713" s="1073"/>
      <c r="AJ713" s="1073"/>
      <c r="AK713" s="1073"/>
    </row>
    <row r="714" spans="1:74" s="620" customFormat="1" ht="29.1" customHeight="1" x14ac:dyDescent="0.25">
      <c r="A714" s="186"/>
      <c r="B714" s="11" t="s">
        <v>0</v>
      </c>
      <c r="C714" s="12"/>
      <c r="D714" s="13"/>
      <c r="E714" s="1101" t="s">
        <v>1</v>
      </c>
      <c r="F714" s="1102"/>
      <c r="G714" s="1102"/>
      <c r="H714" s="1102"/>
      <c r="I714" s="1102"/>
      <c r="J714" s="1102"/>
      <c r="K714" s="1102"/>
      <c r="L714" s="1102"/>
      <c r="M714" s="1102"/>
      <c r="N714" s="1102"/>
      <c r="O714" s="1102"/>
      <c r="P714" s="1102"/>
      <c r="Q714" s="1102"/>
      <c r="R714" s="1102"/>
      <c r="S714" s="1102"/>
      <c r="T714" s="1102"/>
      <c r="U714" s="1102"/>
      <c r="V714" s="1102"/>
      <c r="W714" s="1102"/>
      <c r="X714" s="1102"/>
      <c r="Y714" s="1102"/>
      <c r="Z714" s="1102"/>
      <c r="AA714" s="1102"/>
      <c r="AB714" s="1102"/>
      <c r="AC714" s="1102"/>
      <c r="AD714" s="1102"/>
      <c r="AE714" s="1102"/>
      <c r="AF714" s="1102"/>
      <c r="AG714" s="1102"/>
      <c r="AH714" s="1102"/>
      <c r="AI714" s="1102"/>
      <c r="AJ714" s="1102"/>
      <c r="AK714" s="1102"/>
    </row>
    <row r="715" spans="1:74" s="620" customFormat="1" ht="26.25" customHeight="1" x14ac:dyDescent="0.25">
      <c r="A715" s="186"/>
      <c r="B715" s="191" t="s">
        <v>2</v>
      </c>
      <c r="C715" s="192"/>
      <c r="D715" s="193"/>
      <c r="E715" s="1118" t="s">
        <v>1157</v>
      </c>
      <c r="F715" s="1119"/>
      <c r="G715" s="1119"/>
      <c r="H715" s="1119"/>
      <c r="I715" s="1119"/>
      <c r="J715" s="1119"/>
      <c r="K715" s="1119"/>
      <c r="L715" s="1119"/>
      <c r="M715" s="1119"/>
      <c r="N715" s="1119"/>
      <c r="O715" s="1119"/>
      <c r="P715" s="1119"/>
      <c r="Q715" s="1119"/>
      <c r="R715" s="1119"/>
      <c r="S715" s="1119"/>
      <c r="T715" s="1119"/>
      <c r="U715" s="1119"/>
      <c r="V715" s="1119"/>
      <c r="W715" s="1119"/>
      <c r="X715" s="1119"/>
      <c r="Y715" s="1119"/>
      <c r="Z715" s="1119"/>
      <c r="AA715" s="1119"/>
      <c r="AB715" s="1119"/>
      <c r="AC715" s="1119"/>
      <c r="AD715" s="1119"/>
      <c r="AE715" s="1119"/>
      <c r="AF715" s="1119"/>
      <c r="AG715" s="1119"/>
      <c r="AH715" s="1119"/>
      <c r="AI715" s="1119"/>
      <c r="AJ715" s="1119"/>
      <c r="AK715" s="1119"/>
    </row>
    <row r="716" spans="1:74" s="621" customFormat="1" ht="27" customHeight="1" x14ac:dyDescent="0.25">
      <c r="A716" s="186"/>
      <c r="B716" s="22" t="s">
        <v>4</v>
      </c>
      <c r="C716" s="22"/>
      <c r="D716" s="22"/>
      <c r="E716" s="1120" t="s">
        <v>5</v>
      </c>
      <c r="F716" s="1121"/>
      <c r="G716" s="1121"/>
      <c r="H716" s="1121"/>
      <c r="I716" s="1121"/>
      <c r="J716" s="1121"/>
      <c r="K716" s="1121"/>
      <c r="L716" s="1121"/>
      <c r="M716" s="1121"/>
      <c r="N716" s="1121"/>
      <c r="O716" s="1121"/>
      <c r="P716" s="1121"/>
      <c r="Q716" s="1121"/>
      <c r="R716" s="1121"/>
      <c r="S716" s="1121"/>
      <c r="T716" s="1121"/>
      <c r="U716" s="1121"/>
      <c r="V716" s="1121"/>
      <c r="W716" s="1121"/>
      <c r="X716" s="1121"/>
      <c r="Y716" s="1121"/>
      <c r="Z716" s="1121"/>
      <c r="AA716" s="1121"/>
      <c r="AB716" s="1121"/>
      <c r="AC716" s="1121"/>
      <c r="AD716" s="1121"/>
      <c r="AE716" s="1121"/>
      <c r="AF716" s="1121"/>
      <c r="AG716" s="1121"/>
      <c r="AH716" s="1121"/>
      <c r="AI716" s="1121"/>
      <c r="AJ716" s="1121"/>
      <c r="AK716" s="1121"/>
    </row>
    <row r="717" spans="1:74" s="622" customFormat="1" ht="78" customHeight="1" x14ac:dyDescent="0.25">
      <c r="A717" s="206"/>
      <c r="B717" s="28" t="s">
        <v>6</v>
      </c>
      <c r="C717" s="28" t="s">
        <v>7</v>
      </c>
      <c r="D717" s="28" t="s">
        <v>8</v>
      </c>
      <c r="E717" s="28" t="s">
        <v>9</v>
      </c>
      <c r="F717" s="28" t="s">
        <v>10</v>
      </c>
      <c r="G717" s="28" t="s">
        <v>11</v>
      </c>
      <c r="H717" s="28" t="s">
        <v>12</v>
      </c>
      <c r="I717" s="28" t="s">
        <v>13</v>
      </c>
      <c r="J717" s="28" t="s">
        <v>14</v>
      </c>
      <c r="K717" s="28" t="s">
        <v>15</v>
      </c>
      <c r="L717" s="28" t="s">
        <v>7</v>
      </c>
      <c r="M717" s="28" t="s">
        <v>16</v>
      </c>
      <c r="N717" s="28" t="s">
        <v>17</v>
      </c>
      <c r="O717" s="28" t="s">
        <v>18</v>
      </c>
      <c r="P717" s="28" t="s">
        <v>19</v>
      </c>
      <c r="Q717" s="28" t="s">
        <v>20</v>
      </c>
      <c r="R717" s="28" t="s">
        <v>21</v>
      </c>
      <c r="S717" s="28" t="s">
        <v>22</v>
      </c>
      <c r="T717" s="28" t="s">
        <v>23</v>
      </c>
      <c r="U717" s="209" t="s">
        <v>24</v>
      </c>
      <c r="V717" s="209" t="s">
        <v>25</v>
      </c>
      <c r="W717" s="209" t="s">
        <v>26</v>
      </c>
      <c r="X717" s="209" t="s">
        <v>27</v>
      </c>
      <c r="Y717" s="209" t="s">
        <v>28</v>
      </c>
      <c r="Z717" s="210" t="s">
        <v>29</v>
      </c>
      <c r="AA717" s="210" t="s">
        <v>30</v>
      </c>
      <c r="AB717" s="575" t="s">
        <v>31</v>
      </c>
      <c r="AC717" s="211" t="s">
        <v>32</v>
      </c>
      <c r="AD717" s="209" t="s">
        <v>33</v>
      </c>
      <c r="AE717" s="209" t="s">
        <v>34</v>
      </c>
      <c r="AF717" s="211" t="s">
        <v>35</v>
      </c>
      <c r="AG717" s="395" t="s">
        <v>493</v>
      </c>
      <c r="AH717" s="28" t="s">
        <v>36</v>
      </c>
      <c r="AI717" s="28" t="s">
        <v>37</v>
      </c>
      <c r="AJ717" s="28" t="s">
        <v>38</v>
      </c>
      <c r="AK717" s="28" t="s">
        <v>39</v>
      </c>
    </row>
    <row r="718" spans="1:74" s="625" customFormat="1" ht="34.5" customHeight="1" x14ac:dyDescent="0.25">
      <c r="A718" s="231"/>
      <c r="B718" s="940" t="s">
        <v>1995</v>
      </c>
      <c r="C718" s="941">
        <v>2.5000000000000001E-2</v>
      </c>
      <c r="D718" s="906" t="s">
        <v>1996</v>
      </c>
      <c r="E718" s="906" t="s">
        <v>1997</v>
      </c>
      <c r="F718" s="906" t="s">
        <v>1998</v>
      </c>
      <c r="G718" s="906" t="s">
        <v>1999</v>
      </c>
      <c r="H718" s="906" t="s">
        <v>2000</v>
      </c>
      <c r="I718" s="997">
        <v>10</v>
      </c>
      <c r="J718" s="997">
        <v>15</v>
      </c>
      <c r="K718" s="998" t="s">
        <v>2001</v>
      </c>
      <c r="L718" s="1015">
        <v>1.4999999999999999E-2</v>
      </c>
      <c r="M718" s="908" t="s">
        <v>2002</v>
      </c>
      <c r="N718" s="902" t="s">
        <v>2003</v>
      </c>
      <c r="O718" s="906" t="s">
        <v>2004</v>
      </c>
      <c r="P718" s="979" t="s">
        <v>2005</v>
      </c>
      <c r="Q718" s="979">
        <v>24000</v>
      </c>
      <c r="R718" s="979">
        <v>28000</v>
      </c>
      <c r="S718" s="979" t="s">
        <v>61</v>
      </c>
      <c r="T718" s="1089">
        <v>7000</v>
      </c>
      <c r="U718" s="1069" t="s">
        <v>2006</v>
      </c>
      <c r="V718" s="1069" t="s">
        <v>2007</v>
      </c>
      <c r="W718" s="1069" t="s">
        <v>2008</v>
      </c>
      <c r="X718" s="1106" t="s">
        <v>2009</v>
      </c>
      <c r="Y718" s="979" t="s">
        <v>2005</v>
      </c>
      <c r="Z718" s="1093">
        <v>42569</v>
      </c>
      <c r="AA718" s="1093">
        <v>42704</v>
      </c>
      <c r="AB718" s="1063">
        <v>4010211281294</v>
      </c>
      <c r="AC718" s="1066">
        <v>433530000</v>
      </c>
      <c r="AD718" s="1069" t="s">
        <v>2010</v>
      </c>
      <c r="AE718" s="623" t="s">
        <v>2011</v>
      </c>
      <c r="AF718" s="624">
        <v>8730000</v>
      </c>
      <c r="AG718" s="1066">
        <v>433530000</v>
      </c>
      <c r="AH718" s="1066" t="s">
        <v>2012</v>
      </c>
      <c r="AI718" s="1066" t="s">
        <v>2013</v>
      </c>
      <c r="AJ718" s="1066" t="s">
        <v>762</v>
      </c>
      <c r="AK718" s="1066" t="s">
        <v>2014</v>
      </c>
    </row>
    <row r="719" spans="1:74" s="625" customFormat="1" ht="34.5" customHeight="1" x14ac:dyDescent="0.25">
      <c r="A719" s="231"/>
      <c r="B719" s="940"/>
      <c r="C719" s="942"/>
      <c r="D719" s="906"/>
      <c r="E719" s="906"/>
      <c r="F719" s="906"/>
      <c r="G719" s="906"/>
      <c r="H719" s="906"/>
      <c r="I719" s="997"/>
      <c r="J719" s="997"/>
      <c r="K719" s="998"/>
      <c r="L719" s="1015"/>
      <c r="M719" s="908"/>
      <c r="N719" s="902"/>
      <c r="O719" s="906"/>
      <c r="P719" s="1077"/>
      <c r="Q719" s="1077"/>
      <c r="R719" s="1077"/>
      <c r="S719" s="1077"/>
      <c r="T719" s="1098"/>
      <c r="U719" s="1070"/>
      <c r="V719" s="1070"/>
      <c r="W719" s="1104"/>
      <c r="X719" s="1107"/>
      <c r="Y719" s="1077"/>
      <c r="Z719" s="1103"/>
      <c r="AA719" s="1103"/>
      <c r="AB719" s="1064"/>
      <c r="AC719" s="1067"/>
      <c r="AD719" s="1070"/>
      <c r="AE719" s="623" t="s">
        <v>2015</v>
      </c>
      <c r="AF719" s="624">
        <v>232800000</v>
      </c>
      <c r="AG719" s="1067"/>
      <c r="AH719" s="1067"/>
      <c r="AI719" s="1067"/>
      <c r="AJ719" s="1067"/>
      <c r="AK719" s="1067"/>
    </row>
    <row r="720" spans="1:74" s="625" customFormat="1" ht="34.5" customHeight="1" x14ac:dyDescent="0.25">
      <c r="A720" s="231"/>
      <c r="B720" s="940"/>
      <c r="C720" s="942"/>
      <c r="D720" s="906"/>
      <c r="E720" s="906"/>
      <c r="F720" s="906"/>
      <c r="G720" s="906"/>
      <c r="H720" s="906"/>
      <c r="I720" s="997"/>
      <c r="J720" s="997"/>
      <c r="K720" s="998"/>
      <c r="L720" s="1015"/>
      <c r="M720" s="908"/>
      <c r="N720" s="902"/>
      <c r="O720" s="906"/>
      <c r="P720" s="1077"/>
      <c r="Q720" s="1077"/>
      <c r="R720" s="1077"/>
      <c r="S720" s="1077"/>
      <c r="T720" s="1098"/>
      <c r="U720" s="1070"/>
      <c r="V720" s="1070"/>
      <c r="W720" s="1104"/>
      <c r="X720" s="1107"/>
      <c r="Y720" s="1077"/>
      <c r="Z720" s="1103"/>
      <c r="AA720" s="1103"/>
      <c r="AB720" s="1064"/>
      <c r="AC720" s="1067"/>
      <c r="AD720" s="1070"/>
      <c r="AE720" s="623" t="s">
        <v>2016</v>
      </c>
      <c r="AF720" s="624">
        <v>160000000</v>
      </c>
      <c r="AG720" s="1067"/>
      <c r="AH720" s="1067"/>
      <c r="AI720" s="1067"/>
      <c r="AJ720" s="1067"/>
      <c r="AK720" s="1067"/>
    </row>
    <row r="721" spans="1:37" s="625" customFormat="1" ht="34.5" customHeight="1" x14ac:dyDescent="0.25">
      <c r="A721" s="231"/>
      <c r="B721" s="940"/>
      <c r="C721" s="942"/>
      <c r="D721" s="906"/>
      <c r="E721" s="906"/>
      <c r="F721" s="906"/>
      <c r="G721" s="906"/>
      <c r="H721" s="906"/>
      <c r="I721" s="997"/>
      <c r="J721" s="997"/>
      <c r="K721" s="998"/>
      <c r="L721" s="1015"/>
      <c r="M721" s="908"/>
      <c r="N721" s="902"/>
      <c r="O721" s="906"/>
      <c r="P721" s="1077"/>
      <c r="Q721" s="1077"/>
      <c r="R721" s="1077"/>
      <c r="S721" s="1077"/>
      <c r="T721" s="1098"/>
      <c r="U721" s="1070"/>
      <c r="V721" s="1070"/>
      <c r="W721" s="1104"/>
      <c r="X721" s="1107"/>
      <c r="Y721" s="1077"/>
      <c r="Z721" s="1103"/>
      <c r="AA721" s="1103"/>
      <c r="AB721" s="1064"/>
      <c r="AC721" s="1067"/>
      <c r="AD721" s="1070"/>
      <c r="AE721" s="623" t="s">
        <v>2017</v>
      </c>
      <c r="AF721" s="624">
        <v>15000000</v>
      </c>
      <c r="AG721" s="1067"/>
      <c r="AH721" s="1067"/>
      <c r="AI721" s="1067"/>
      <c r="AJ721" s="1067"/>
      <c r="AK721" s="1067"/>
    </row>
    <row r="722" spans="1:37" s="625" customFormat="1" ht="34.5" customHeight="1" x14ac:dyDescent="0.25">
      <c r="A722" s="231"/>
      <c r="B722" s="940"/>
      <c r="C722" s="942"/>
      <c r="D722" s="906"/>
      <c r="E722" s="906"/>
      <c r="F722" s="906"/>
      <c r="G722" s="906"/>
      <c r="H722" s="906"/>
      <c r="I722" s="997"/>
      <c r="J722" s="997"/>
      <c r="K722" s="998"/>
      <c r="L722" s="1015"/>
      <c r="M722" s="908"/>
      <c r="N722" s="902"/>
      <c r="O722" s="906"/>
      <c r="P722" s="980"/>
      <c r="Q722" s="980"/>
      <c r="R722" s="980"/>
      <c r="S722" s="980"/>
      <c r="T722" s="1090"/>
      <c r="U722" s="1071"/>
      <c r="V722" s="1071"/>
      <c r="W722" s="1105"/>
      <c r="X722" s="1108"/>
      <c r="Y722" s="980"/>
      <c r="Z722" s="1094"/>
      <c r="AA722" s="1094"/>
      <c r="AB722" s="1065"/>
      <c r="AC722" s="1068"/>
      <c r="AD722" s="1071"/>
      <c r="AE722" s="623" t="s">
        <v>2018</v>
      </c>
      <c r="AF722" s="624">
        <v>17000000</v>
      </c>
      <c r="AG722" s="1068"/>
      <c r="AH722" s="1068"/>
      <c r="AI722" s="1068"/>
      <c r="AJ722" s="1068"/>
      <c r="AK722" s="1068"/>
    </row>
    <row r="723" spans="1:37" s="625" customFormat="1" ht="42" customHeight="1" x14ac:dyDescent="0.25">
      <c r="A723" s="231"/>
      <c r="B723" s="940"/>
      <c r="C723" s="942"/>
      <c r="D723" s="906"/>
      <c r="E723" s="906"/>
      <c r="F723" s="906"/>
      <c r="G723" s="906"/>
      <c r="H723" s="906"/>
      <c r="I723" s="997"/>
      <c r="J723" s="997"/>
      <c r="K723" s="998"/>
      <c r="L723" s="1015"/>
      <c r="M723" s="908"/>
      <c r="N723" s="902"/>
      <c r="O723" s="906"/>
      <c r="P723" s="146" t="s">
        <v>2019</v>
      </c>
      <c r="Q723" s="158">
        <v>30</v>
      </c>
      <c r="R723" s="1028">
        <v>60</v>
      </c>
      <c r="S723" s="1028" t="s">
        <v>61</v>
      </c>
      <c r="T723" s="1089">
        <v>15</v>
      </c>
      <c r="U723" s="1069" t="s">
        <v>2020</v>
      </c>
      <c r="V723" s="1069" t="s">
        <v>2021</v>
      </c>
      <c r="W723" s="1069"/>
      <c r="X723" s="1091" t="s">
        <v>2022</v>
      </c>
      <c r="Y723" s="979" t="s">
        <v>2019</v>
      </c>
      <c r="Z723" s="1093">
        <v>42505</v>
      </c>
      <c r="AA723" s="1093">
        <v>42734</v>
      </c>
      <c r="AB723" s="1063">
        <v>4010211281296</v>
      </c>
      <c r="AC723" s="1066">
        <v>207689407.21000001</v>
      </c>
      <c r="AD723" s="1069" t="s">
        <v>2010</v>
      </c>
      <c r="AE723" s="626" t="s">
        <v>2023</v>
      </c>
      <c r="AF723" s="627">
        <v>50000000</v>
      </c>
      <c r="AG723" s="1066">
        <v>207689407.21000001</v>
      </c>
      <c r="AH723" s="321" t="s">
        <v>2012</v>
      </c>
      <c r="AI723" s="129" t="s">
        <v>2013</v>
      </c>
      <c r="AJ723" s="628" t="s">
        <v>762</v>
      </c>
      <c r="AK723" s="129" t="s">
        <v>2014</v>
      </c>
    </row>
    <row r="724" spans="1:37" s="625" customFormat="1" ht="42" customHeight="1" x14ac:dyDescent="0.25">
      <c r="A724" s="231"/>
      <c r="B724" s="940"/>
      <c r="C724" s="942"/>
      <c r="D724" s="906"/>
      <c r="E724" s="906"/>
      <c r="F724" s="906"/>
      <c r="G724" s="906"/>
      <c r="H724" s="906"/>
      <c r="I724" s="997"/>
      <c r="J724" s="997"/>
      <c r="K724" s="998"/>
      <c r="L724" s="1015"/>
      <c r="M724" s="908"/>
      <c r="N724" s="902"/>
      <c r="O724" s="906"/>
      <c r="P724" s="146"/>
      <c r="Q724" s="158"/>
      <c r="R724" s="1078"/>
      <c r="S724" s="1078"/>
      <c r="T724" s="1098"/>
      <c r="U724" s="1070"/>
      <c r="V724" s="1070"/>
      <c r="W724" s="1070"/>
      <c r="X724" s="1109"/>
      <c r="Y724" s="1077"/>
      <c r="Z724" s="1103"/>
      <c r="AA724" s="1103"/>
      <c r="AB724" s="1064"/>
      <c r="AC724" s="1067"/>
      <c r="AD724" s="1070"/>
      <c r="AE724" s="626" t="s">
        <v>2024</v>
      </c>
      <c r="AF724" s="627">
        <v>3139420</v>
      </c>
      <c r="AG724" s="1067"/>
      <c r="AH724" s="321"/>
      <c r="AI724" s="129"/>
      <c r="AJ724" s="628"/>
      <c r="AK724" s="129"/>
    </row>
    <row r="725" spans="1:37" s="625" customFormat="1" ht="42" customHeight="1" x14ac:dyDescent="0.25">
      <c r="A725" s="231"/>
      <c r="B725" s="940"/>
      <c r="C725" s="942"/>
      <c r="D725" s="906"/>
      <c r="E725" s="906"/>
      <c r="F725" s="906"/>
      <c r="G725" s="906"/>
      <c r="H725" s="906"/>
      <c r="I725" s="997"/>
      <c r="J725" s="997"/>
      <c r="K725" s="998"/>
      <c r="L725" s="1015"/>
      <c r="M725" s="908"/>
      <c r="N725" s="902"/>
      <c r="O725" s="906"/>
      <c r="P725" s="146"/>
      <c r="Q725" s="158"/>
      <c r="R725" s="1029"/>
      <c r="S725" s="1029"/>
      <c r="T725" s="1098"/>
      <c r="U725" s="1070"/>
      <c r="V725" s="1070"/>
      <c r="W725" s="1070"/>
      <c r="X725" s="1109"/>
      <c r="Y725" s="1077"/>
      <c r="Z725" s="1103"/>
      <c r="AA725" s="1103"/>
      <c r="AB725" s="1064"/>
      <c r="AC725" s="1067"/>
      <c r="AD725" s="1070"/>
      <c r="AE725" s="626" t="s">
        <v>2025</v>
      </c>
      <c r="AF725" s="627">
        <v>1522582</v>
      </c>
      <c r="AG725" s="1067"/>
      <c r="AH725" s="321"/>
      <c r="AI725" s="129"/>
      <c r="AJ725" s="628"/>
      <c r="AK725" s="129"/>
    </row>
    <row r="726" spans="1:37" s="625" customFormat="1" ht="42" customHeight="1" x14ac:dyDescent="0.25">
      <c r="A726" s="231"/>
      <c r="B726" s="940"/>
      <c r="C726" s="942"/>
      <c r="D726" s="906"/>
      <c r="E726" s="906"/>
      <c r="F726" s="906"/>
      <c r="G726" s="906"/>
      <c r="H726" s="906"/>
      <c r="I726" s="997"/>
      <c r="J726" s="997"/>
      <c r="K726" s="998"/>
      <c r="L726" s="1015"/>
      <c r="M726" s="908"/>
      <c r="N726" s="902"/>
      <c r="O726" s="906"/>
      <c r="P726" s="146"/>
      <c r="Q726" s="158"/>
      <c r="R726" s="274"/>
      <c r="S726" s="271"/>
      <c r="T726" s="1098"/>
      <c r="U726" s="1070"/>
      <c r="V726" s="1070"/>
      <c r="W726" s="1070"/>
      <c r="X726" s="1109"/>
      <c r="Y726" s="1077"/>
      <c r="Z726" s="1103"/>
      <c r="AA726" s="1103"/>
      <c r="AB726" s="1064"/>
      <c r="AC726" s="1067"/>
      <c r="AD726" s="1070"/>
      <c r="AE726" s="626" t="s">
        <v>2026</v>
      </c>
      <c r="AF726" s="627">
        <v>10080305.26</v>
      </c>
      <c r="AG726" s="1067"/>
      <c r="AH726" s="321"/>
      <c r="AI726" s="129"/>
      <c r="AJ726" s="628"/>
      <c r="AK726" s="129"/>
    </row>
    <row r="727" spans="1:37" s="625" customFormat="1" ht="42" customHeight="1" x14ac:dyDescent="0.25">
      <c r="A727" s="231"/>
      <c r="B727" s="940"/>
      <c r="C727" s="942"/>
      <c r="D727" s="906"/>
      <c r="E727" s="906"/>
      <c r="F727" s="906"/>
      <c r="G727" s="906"/>
      <c r="H727" s="906"/>
      <c r="I727" s="997"/>
      <c r="J727" s="997"/>
      <c r="K727" s="998"/>
      <c r="L727" s="1015"/>
      <c r="M727" s="908"/>
      <c r="N727" s="902"/>
      <c r="O727" s="906"/>
      <c r="P727" s="146"/>
      <c r="Q727" s="158"/>
      <c r="R727" s="274"/>
      <c r="S727" s="271"/>
      <c r="T727" s="1098"/>
      <c r="U727" s="1070"/>
      <c r="V727" s="1070"/>
      <c r="W727" s="1070"/>
      <c r="X727" s="1109"/>
      <c r="Y727" s="1077"/>
      <c r="Z727" s="1103"/>
      <c r="AA727" s="1103"/>
      <c r="AB727" s="1064"/>
      <c r="AC727" s="1067"/>
      <c r="AD727" s="1070"/>
      <c r="AE727" s="626" t="s">
        <v>2027</v>
      </c>
      <c r="AF727" s="627">
        <v>16364566.16</v>
      </c>
      <c r="AG727" s="1067"/>
      <c r="AH727" s="321"/>
      <c r="AI727" s="129"/>
      <c r="AJ727" s="628"/>
      <c r="AK727" s="129"/>
    </row>
    <row r="728" spans="1:37" s="625" customFormat="1" ht="42" customHeight="1" x14ac:dyDescent="0.25">
      <c r="A728" s="231"/>
      <c r="B728" s="940"/>
      <c r="C728" s="942"/>
      <c r="D728" s="906"/>
      <c r="E728" s="906"/>
      <c r="F728" s="906"/>
      <c r="G728" s="906"/>
      <c r="H728" s="906"/>
      <c r="I728" s="997"/>
      <c r="J728" s="997"/>
      <c r="K728" s="998"/>
      <c r="L728" s="1015"/>
      <c r="M728" s="908"/>
      <c r="N728" s="902"/>
      <c r="O728" s="906"/>
      <c r="P728" s="146"/>
      <c r="Q728" s="158"/>
      <c r="R728" s="274"/>
      <c r="S728" s="271"/>
      <c r="T728" s="1098"/>
      <c r="U728" s="1071"/>
      <c r="V728" s="1071"/>
      <c r="W728" s="1071"/>
      <c r="X728" s="1092"/>
      <c r="Y728" s="980"/>
      <c r="Z728" s="1094"/>
      <c r="AA728" s="1094"/>
      <c r="AB728" s="1065"/>
      <c r="AC728" s="1068"/>
      <c r="AD728" s="1071"/>
      <c r="AE728" s="626" t="s">
        <v>2027</v>
      </c>
      <c r="AF728" s="627">
        <v>2526514.19</v>
      </c>
      <c r="AG728" s="1068"/>
      <c r="AH728" s="321"/>
      <c r="AI728" s="129"/>
      <c r="AJ728" s="628"/>
      <c r="AK728" s="129"/>
    </row>
    <row r="729" spans="1:37" s="625" customFormat="1" ht="58.5" customHeight="1" x14ac:dyDescent="0.25">
      <c r="A729" s="231"/>
      <c r="B729" s="940"/>
      <c r="C729" s="942"/>
      <c r="D729" s="906"/>
      <c r="E729" s="906"/>
      <c r="F729" s="906"/>
      <c r="G729" s="906"/>
      <c r="H729" s="906"/>
      <c r="I729" s="997"/>
      <c r="J729" s="997"/>
      <c r="K729" s="998"/>
      <c r="L729" s="1015"/>
      <c r="M729" s="908"/>
      <c r="N729" s="902"/>
      <c r="O729" s="906"/>
      <c r="P729" s="146"/>
      <c r="Q729" s="158"/>
      <c r="R729" s="274"/>
      <c r="S729" s="271"/>
      <c r="T729" s="538">
        <v>7</v>
      </c>
      <c r="U729" s="629" t="s">
        <v>2028</v>
      </c>
      <c r="V729" s="629" t="s">
        <v>2029</v>
      </c>
      <c r="W729" s="629" t="s">
        <v>2030</v>
      </c>
      <c r="X729" s="630" t="s">
        <v>2031</v>
      </c>
      <c r="Y729" s="303" t="s">
        <v>2032</v>
      </c>
      <c r="Z729" s="631">
        <v>42602</v>
      </c>
      <c r="AA729" s="631">
        <v>42724</v>
      </c>
      <c r="AB729" s="632">
        <v>4010211281298</v>
      </c>
      <c r="AC729" s="633">
        <v>150722261.19</v>
      </c>
      <c r="AD729" s="626" t="s">
        <v>2010</v>
      </c>
      <c r="AE729" s="626" t="s">
        <v>2033</v>
      </c>
      <c r="AF729" s="627">
        <v>150722216.19</v>
      </c>
      <c r="AG729" s="627">
        <v>150722216.19</v>
      </c>
      <c r="AH729" s="321"/>
      <c r="AI729" s="129"/>
      <c r="AJ729" s="628"/>
      <c r="AK729" s="129"/>
    </row>
    <row r="730" spans="1:37" s="625" customFormat="1" ht="40.5" customHeight="1" x14ac:dyDescent="0.25">
      <c r="A730" s="231"/>
      <c r="B730" s="940"/>
      <c r="C730" s="942"/>
      <c r="D730" s="906"/>
      <c r="E730" s="906"/>
      <c r="F730" s="906"/>
      <c r="G730" s="906"/>
      <c r="H730" s="906"/>
      <c r="I730" s="997"/>
      <c r="J730" s="997"/>
      <c r="K730" s="998"/>
      <c r="L730" s="1015"/>
      <c r="M730" s="908"/>
      <c r="N730" s="902"/>
      <c r="O730" s="906"/>
      <c r="P730" s="146" t="s">
        <v>2034</v>
      </c>
      <c r="Q730" s="158">
        <v>2</v>
      </c>
      <c r="R730" s="158">
        <v>6</v>
      </c>
      <c r="S730" s="321" t="s">
        <v>61</v>
      </c>
      <c r="T730" s="634">
        <v>1</v>
      </c>
      <c r="U730" s="626"/>
      <c r="V730" s="626"/>
      <c r="W730" s="626"/>
      <c r="X730" s="626"/>
      <c r="Y730" s="117" t="s">
        <v>2034</v>
      </c>
      <c r="Z730" s="635"/>
      <c r="AA730" s="635"/>
      <c r="AB730" s="120"/>
      <c r="AC730" s="627"/>
      <c r="AD730" s="626" t="s">
        <v>2010</v>
      </c>
      <c r="AE730" s="626"/>
      <c r="AF730" s="627"/>
      <c r="AG730" s="627"/>
      <c r="AH730" s="321" t="s">
        <v>2012</v>
      </c>
      <c r="AI730" s="129" t="s">
        <v>2013</v>
      </c>
      <c r="AJ730" s="628" t="s">
        <v>762</v>
      </c>
      <c r="AK730" s="129" t="s">
        <v>2014</v>
      </c>
    </row>
    <row r="731" spans="1:37" s="625" customFormat="1" ht="42" customHeight="1" x14ac:dyDescent="0.25">
      <c r="A731" s="231"/>
      <c r="B731" s="940"/>
      <c r="C731" s="942"/>
      <c r="D731" s="906"/>
      <c r="E731" s="906"/>
      <c r="F731" s="906"/>
      <c r="G731" s="906"/>
      <c r="H731" s="906"/>
      <c r="I731" s="997"/>
      <c r="J731" s="997"/>
      <c r="K731" s="998"/>
      <c r="L731" s="1015"/>
      <c r="M731" s="908"/>
      <c r="N731" s="1047" t="s">
        <v>2035</v>
      </c>
      <c r="O731" s="1047" t="s">
        <v>2036</v>
      </c>
      <c r="P731" s="1047" t="s">
        <v>2037</v>
      </c>
      <c r="Q731" s="1047">
        <v>30000</v>
      </c>
      <c r="R731" s="1047">
        <v>32000</v>
      </c>
      <c r="S731" s="1047" t="s">
        <v>61</v>
      </c>
      <c r="T731" s="1089">
        <v>6000</v>
      </c>
      <c r="U731" s="1089" t="s">
        <v>2038</v>
      </c>
      <c r="V731" s="1089" t="s">
        <v>2039</v>
      </c>
      <c r="W731" s="1089">
        <v>6000</v>
      </c>
      <c r="X731" s="1089" t="s">
        <v>2040</v>
      </c>
      <c r="Y731" s="1047" t="s">
        <v>2037</v>
      </c>
      <c r="Z731" s="1093">
        <v>42521</v>
      </c>
      <c r="AA731" s="1093">
        <v>42734</v>
      </c>
      <c r="AB731" s="1063">
        <v>4010211281015</v>
      </c>
      <c r="AC731" s="1066">
        <v>180441210</v>
      </c>
      <c r="AD731" s="1069" t="s">
        <v>2010</v>
      </c>
      <c r="AE731" s="626" t="s">
        <v>2041</v>
      </c>
      <c r="AF731" s="627">
        <v>14133210</v>
      </c>
      <c r="AG731" s="1066">
        <v>180441210</v>
      </c>
      <c r="AH731" s="321" t="s">
        <v>2012</v>
      </c>
      <c r="AI731" s="129" t="s">
        <v>2013</v>
      </c>
      <c r="AJ731" s="376" t="s">
        <v>570</v>
      </c>
      <c r="AK731" s="124" t="s">
        <v>2042</v>
      </c>
    </row>
    <row r="732" spans="1:37" s="625" customFormat="1" ht="42" customHeight="1" x14ac:dyDescent="0.25">
      <c r="A732" s="231"/>
      <c r="B732" s="940"/>
      <c r="C732" s="942"/>
      <c r="D732" s="906"/>
      <c r="E732" s="906"/>
      <c r="F732" s="906"/>
      <c r="G732" s="906"/>
      <c r="H732" s="906"/>
      <c r="I732" s="997"/>
      <c r="J732" s="997"/>
      <c r="K732" s="998"/>
      <c r="L732" s="1015"/>
      <c r="M732" s="908"/>
      <c r="N732" s="1048"/>
      <c r="O732" s="1048"/>
      <c r="P732" s="1048"/>
      <c r="Q732" s="1048"/>
      <c r="R732" s="1048"/>
      <c r="S732" s="1048"/>
      <c r="T732" s="1098"/>
      <c r="U732" s="1098"/>
      <c r="V732" s="1098"/>
      <c r="W732" s="1098"/>
      <c r="X732" s="1098"/>
      <c r="Y732" s="1048"/>
      <c r="Z732" s="1103"/>
      <c r="AA732" s="1103"/>
      <c r="AB732" s="1064"/>
      <c r="AC732" s="1067"/>
      <c r="AD732" s="1070"/>
      <c r="AE732" s="626" t="s">
        <v>2043</v>
      </c>
      <c r="AF732" s="627">
        <v>16308000</v>
      </c>
      <c r="AG732" s="1067"/>
      <c r="AH732" s="321"/>
      <c r="AI732" s="129"/>
      <c r="AJ732" s="376"/>
      <c r="AK732" s="124"/>
    </row>
    <row r="733" spans="1:37" s="625" customFormat="1" ht="24" customHeight="1" x14ac:dyDescent="0.25">
      <c r="A733" s="231"/>
      <c r="B733" s="940"/>
      <c r="C733" s="942"/>
      <c r="D733" s="906"/>
      <c r="E733" s="906"/>
      <c r="F733" s="906"/>
      <c r="G733" s="906"/>
      <c r="H733" s="906"/>
      <c r="I733" s="997"/>
      <c r="J733" s="997"/>
      <c r="K733" s="998"/>
      <c r="L733" s="1015"/>
      <c r="M733" s="908"/>
      <c r="N733" s="1088"/>
      <c r="O733" s="1088"/>
      <c r="P733" s="1088"/>
      <c r="Q733" s="1088"/>
      <c r="R733" s="1088"/>
      <c r="S733" s="1088"/>
      <c r="T733" s="1090"/>
      <c r="U733" s="1090"/>
      <c r="V733" s="1090"/>
      <c r="W733" s="1090"/>
      <c r="X733" s="1090"/>
      <c r="Y733" s="1088"/>
      <c r="Z733" s="1094"/>
      <c r="AA733" s="1094"/>
      <c r="AB733" s="1065"/>
      <c r="AC733" s="1068"/>
      <c r="AD733" s="1071"/>
      <c r="AE733" s="626" t="s">
        <v>2016</v>
      </c>
      <c r="AF733" s="627">
        <v>150000000</v>
      </c>
      <c r="AG733" s="1068"/>
      <c r="AH733" s="321" t="s">
        <v>2012</v>
      </c>
      <c r="AI733" s="129" t="s">
        <v>2013</v>
      </c>
      <c r="AJ733" s="376"/>
      <c r="AK733" s="124" t="s">
        <v>2044</v>
      </c>
    </row>
    <row r="734" spans="1:37" s="625" customFormat="1" ht="48.75" customHeight="1" x14ac:dyDescent="0.25">
      <c r="A734" s="231"/>
      <c r="B734" s="940"/>
      <c r="C734" s="942"/>
      <c r="D734" s="906"/>
      <c r="E734" s="906"/>
      <c r="F734" s="906"/>
      <c r="G734" s="906"/>
      <c r="H734" s="906"/>
      <c r="I734" s="997"/>
      <c r="J734" s="997"/>
      <c r="K734" s="998"/>
      <c r="L734" s="1015"/>
      <c r="M734" s="908"/>
      <c r="N734" s="1047" t="s">
        <v>2045</v>
      </c>
      <c r="O734" s="979" t="s">
        <v>2046</v>
      </c>
      <c r="P734" s="979" t="s">
        <v>2047</v>
      </c>
      <c r="Q734" s="1028">
        <v>5000</v>
      </c>
      <c r="R734" s="1028">
        <v>6000</v>
      </c>
      <c r="S734" s="1028" t="s">
        <v>61</v>
      </c>
      <c r="T734" s="1089">
        <v>1500</v>
      </c>
      <c r="U734" s="538" t="s">
        <v>2048</v>
      </c>
      <c r="V734" s="538" t="s">
        <v>2049</v>
      </c>
      <c r="W734" s="538">
        <v>210</v>
      </c>
      <c r="X734" s="538" t="s">
        <v>2050</v>
      </c>
      <c r="Y734" s="51" t="s">
        <v>2051</v>
      </c>
      <c r="Z734" s="635">
        <v>42675</v>
      </c>
      <c r="AA734" s="636">
        <v>42719</v>
      </c>
      <c r="AB734" s="123">
        <v>4010207181308</v>
      </c>
      <c r="AC734" s="637">
        <v>50000000</v>
      </c>
      <c r="AD734" s="1069" t="s">
        <v>2010</v>
      </c>
      <c r="AE734" s="626" t="s">
        <v>896</v>
      </c>
      <c r="AF734" s="627">
        <v>50000000</v>
      </c>
      <c r="AG734" s="637">
        <v>50000000</v>
      </c>
      <c r="AH734" s="321"/>
      <c r="AI734" s="129"/>
      <c r="AJ734" s="376"/>
      <c r="AK734" s="124"/>
    </row>
    <row r="735" spans="1:37" s="625" customFormat="1" ht="48.75" customHeight="1" x14ac:dyDescent="0.25">
      <c r="A735" s="231"/>
      <c r="B735" s="940"/>
      <c r="C735" s="942"/>
      <c r="D735" s="906"/>
      <c r="E735" s="906"/>
      <c r="F735" s="906"/>
      <c r="G735" s="906"/>
      <c r="H735" s="906"/>
      <c r="I735" s="997"/>
      <c r="J735" s="997"/>
      <c r="K735" s="998"/>
      <c r="L735" s="1015"/>
      <c r="M735" s="908"/>
      <c r="N735" s="1048"/>
      <c r="O735" s="1077"/>
      <c r="P735" s="1077"/>
      <c r="Q735" s="1078"/>
      <c r="R735" s="1078"/>
      <c r="S735" s="1078"/>
      <c r="T735" s="1098"/>
      <c r="U735" s="538" t="s">
        <v>2052</v>
      </c>
      <c r="V735" s="538" t="s">
        <v>2053</v>
      </c>
      <c r="W735" s="538">
        <v>800</v>
      </c>
      <c r="X735" s="538" t="s">
        <v>2054</v>
      </c>
      <c r="Y735" s="51" t="s">
        <v>2051</v>
      </c>
      <c r="Z735" s="636">
        <v>42650</v>
      </c>
      <c r="AA735" s="636">
        <v>42681</v>
      </c>
      <c r="AB735" s="123">
        <v>4010211281300</v>
      </c>
      <c r="AC735" s="637">
        <v>100000000</v>
      </c>
      <c r="AD735" s="1070"/>
      <c r="AE735" s="626" t="s">
        <v>2016</v>
      </c>
      <c r="AF735" s="627">
        <v>100000000</v>
      </c>
      <c r="AG735" s="637">
        <v>100000000</v>
      </c>
      <c r="AH735" s="321"/>
      <c r="AI735" s="129"/>
      <c r="AJ735" s="376"/>
      <c r="AK735" s="124"/>
    </row>
    <row r="736" spans="1:37" s="625" customFormat="1" ht="48.75" customHeight="1" x14ac:dyDescent="0.25">
      <c r="A736" s="231"/>
      <c r="B736" s="940"/>
      <c r="C736" s="942"/>
      <c r="D736" s="906"/>
      <c r="E736" s="906"/>
      <c r="F736" s="906"/>
      <c r="G736" s="906"/>
      <c r="H736" s="906"/>
      <c r="I736" s="997"/>
      <c r="J736" s="997"/>
      <c r="K736" s="998"/>
      <c r="L736" s="1015"/>
      <c r="M736" s="908"/>
      <c r="N736" s="1048"/>
      <c r="O736" s="1077"/>
      <c r="P736" s="1077"/>
      <c r="Q736" s="1078"/>
      <c r="R736" s="1078"/>
      <c r="S736" s="1078"/>
      <c r="T736" s="1098"/>
      <c r="U736" s="538" t="s">
        <v>2055</v>
      </c>
      <c r="V736" s="538" t="s">
        <v>2056</v>
      </c>
      <c r="W736" s="538">
        <v>210</v>
      </c>
      <c r="X736" s="538" t="s">
        <v>2057</v>
      </c>
      <c r="Y736" s="51" t="s">
        <v>2051</v>
      </c>
      <c r="Z736" s="636">
        <v>42593</v>
      </c>
      <c r="AA736" s="636">
        <v>42704</v>
      </c>
      <c r="AB736" s="123">
        <v>40110207211310</v>
      </c>
      <c r="AC736" s="637">
        <v>50000000</v>
      </c>
      <c r="AD736" s="1070"/>
      <c r="AE736" s="626" t="s">
        <v>2058</v>
      </c>
      <c r="AF736" s="627">
        <v>50000000</v>
      </c>
      <c r="AG736" s="637">
        <v>50000000</v>
      </c>
      <c r="AH736" s="321"/>
      <c r="AI736" s="129"/>
      <c r="AJ736" s="376"/>
      <c r="AK736" s="124"/>
    </row>
    <row r="737" spans="1:37" s="625" customFormat="1" ht="48.75" customHeight="1" x14ac:dyDescent="0.25">
      <c r="A737" s="231"/>
      <c r="B737" s="940"/>
      <c r="C737" s="942"/>
      <c r="D737" s="906"/>
      <c r="E737" s="906"/>
      <c r="F737" s="906"/>
      <c r="G737" s="906"/>
      <c r="H737" s="906"/>
      <c r="I737" s="997"/>
      <c r="J737" s="997"/>
      <c r="K737" s="998"/>
      <c r="L737" s="1015"/>
      <c r="M737" s="908"/>
      <c r="N737" s="1048"/>
      <c r="O737" s="1077"/>
      <c r="P737" s="1077"/>
      <c r="Q737" s="1078"/>
      <c r="R737" s="1078"/>
      <c r="S737" s="1078"/>
      <c r="T737" s="1098"/>
      <c r="U737" s="538" t="s">
        <v>2059</v>
      </c>
      <c r="V737" s="538" t="s">
        <v>2060</v>
      </c>
      <c r="W737" s="538">
        <v>210</v>
      </c>
      <c r="X737" s="538" t="s">
        <v>2050</v>
      </c>
      <c r="Y737" s="51" t="s">
        <v>2051</v>
      </c>
      <c r="Z737" s="635">
        <v>42675</v>
      </c>
      <c r="AA737" s="636">
        <v>42719</v>
      </c>
      <c r="AB737" s="123">
        <v>4010208221306</v>
      </c>
      <c r="AC737" s="637">
        <v>50000000</v>
      </c>
      <c r="AD737" s="1071"/>
      <c r="AE737" s="626" t="s">
        <v>2016</v>
      </c>
      <c r="AF737" s="627">
        <v>50000000</v>
      </c>
      <c r="AG737" s="637">
        <v>50000000</v>
      </c>
      <c r="AH737" s="321"/>
      <c r="AI737" s="129"/>
      <c r="AJ737" s="376"/>
      <c r="AK737" s="124"/>
    </row>
    <row r="738" spans="1:37" s="625" customFormat="1" ht="48.75" customHeight="1" x14ac:dyDescent="0.25">
      <c r="A738" s="231"/>
      <c r="B738" s="940"/>
      <c r="C738" s="942"/>
      <c r="D738" s="906"/>
      <c r="E738" s="906"/>
      <c r="F738" s="906"/>
      <c r="G738" s="906"/>
      <c r="H738" s="906"/>
      <c r="I738" s="997"/>
      <c r="J738" s="997"/>
      <c r="K738" s="998"/>
      <c r="L738" s="1015"/>
      <c r="M738" s="908"/>
      <c r="N738" s="1048"/>
      <c r="O738" s="1077"/>
      <c r="P738" s="1077"/>
      <c r="Q738" s="1078"/>
      <c r="R738" s="1078"/>
      <c r="S738" s="1078"/>
      <c r="T738" s="1098"/>
      <c r="U738" s="634" t="s">
        <v>2061</v>
      </c>
      <c r="V738" s="634" t="s">
        <v>2062</v>
      </c>
      <c r="W738" s="634">
        <v>300</v>
      </c>
      <c r="X738" s="634" t="s">
        <v>2063</v>
      </c>
      <c r="Y738" s="51" t="s">
        <v>2051</v>
      </c>
      <c r="Z738" s="635"/>
      <c r="AA738" s="636"/>
      <c r="AB738" s="120">
        <v>4010208231307</v>
      </c>
      <c r="AC738" s="637">
        <v>50000000</v>
      </c>
      <c r="AD738" s="629"/>
      <c r="AE738" s="626" t="s">
        <v>2016</v>
      </c>
      <c r="AF738" s="627">
        <v>50000000</v>
      </c>
      <c r="AG738" s="637">
        <v>50000000</v>
      </c>
      <c r="AH738" s="321"/>
      <c r="AI738" s="129"/>
      <c r="AJ738" s="376"/>
      <c r="AK738" s="124"/>
    </row>
    <row r="739" spans="1:37" s="625" customFormat="1" ht="54" customHeight="1" x14ac:dyDescent="0.25">
      <c r="A739" s="231"/>
      <c r="B739" s="940"/>
      <c r="C739" s="942"/>
      <c r="D739" s="906"/>
      <c r="E739" s="906"/>
      <c r="F739" s="906"/>
      <c r="G739" s="906"/>
      <c r="H739" s="906"/>
      <c r="I739" s="997"/>
      <c r="J739" s="997"/>
      <c r="K739" s="998"/>
      <c r="L739" s="1015"/>
      <c r="M739" s="908"/>
      <c r="N739" s="1048"/>
      <c r="O739" s="1077"/>
      <c r="P739" s="1077"/>
      <c r="Q739" s="1078"/>
      <c r="R739" s="1078"/>
      <c r="S739" s="1078"/>
      <c r="T739" s="1098"/>
      <c r="U739" s="634" t="s">
        <v>2064</v>
      </c>
      <c r="V739" s="634" t="s">
        <v>2065</v>
      </c>
      <c r="W739" s="634">
        <v>210</v>
      </c>
      <c r="X739" s="634"/>
      <c r="Y739" s="51" t="s">
        <v>2051</v>
      </c>
      <c r="Z739" s="635">
        <v>42675</v>
      </c>
      <c r="AA739" s="636">
        <v>42719</v>
      </c>
      <c r="AB739" s="120">
        <v>4010207201309</v>
      </c>
      <c r="AC739" s="627">
        <v>50000000</v>
      </c>
      <c r="AD739" s="629"/>
      <c r="AE739" s="626" t="s">
        <v>2066</v>
      </c>
      <c r="AF739" s="627">
        <v>50000000</v>
      </c>
      <c r="AG739" s="637">
        <v>50000000</v>
      </c>
      <c r="AH739" s="321"/>
      <c r="AI739" s="129"/>
      <c r="AJ739" s="376"/>
      <c r="AK739" s="124"/>
    </row>
    <row r="740" spans="1:37" s="625" customFormat="1" ht="54" customHeight="1" x14ac:dyDescent="0.25">
      <c r="A740" s="231"/>
      <c r="B740" s="940"/>
      <c r="C740" s="942"/>
      <c r="D740" s="906"/>
      <c r="E740" s="906"/>
      <c r="F740" s="906"/>
      <c r="G740" s="906"/>
      <c r="H740" s="906"/>
      <c r="I740" s="997"/>
      <c r="J740" s="997"/>
      <c r="K740" s="998"/>
      <c r="L740" s="1015"/>
      <c r="M740" s="908"/>
      <c r="N740" s="1088"/>
      <c r="O740" s="980"/>
      <c r="P740" s="980"/>
      <c r="Q740" s="1029"/>
      <c r="R740" s="1029"/>
      <c r="S740" s="1029"/>
      <c r="T740" s="1090"/>
      <c r="U740" s="634" t="s">
        <v>2067</v>
      </c>
      <c r="V740" s="626" t="s">
        <v>2068</v>
      </c>
      <c r="W740" s="626" t="s">
        <v>2069</v>
      </c>
      <c r="X740" s="626" t="s">
        <v>2070</v>
      </c>
      <c r="Y740" s="146" t="s">
        <v>2047</v>
      </c>
      <c r="Z740" s="635"/>
      <c r="AA740" s="635"/>
      <c r="AB740" s="120">
        <v>4010211281301</v>
      </c>
      <c r="AC740" s="627">
        <v>50000000</v>
      </c>
      <c r="AD740" s="626" t="s">
        <v>2010</v>
      </c>
      <c r="AE740" s="626" t="s">
        <v>2016</v>
      </c>
      <c r="AF740" s="627">
        <v>50000000</v>
      </c>
      <c r="AG740" s="637">
        <v>50000000</v>
      </c>
      <c r="AH740" s="321" t="s">
        <v>2012</v>
      </c>
      <c r="AI740" s="129" t="s">
        <v>2013</v>
      </c>
      <c r="AJ740" s="376" t="s">
        <v>2071</v>
      </c>
      <c r="AK740" s="124" t="s">
        <v>2044</v>
      </c>
    </row>
    <row r="741" spans="1:37" s="625" customFormat="1" ht="54" customHeight="1" x14ac:dyDescent="0.25">
      <c r="A741" s="231"/>
      <c r="B741" s="940"/>
      <c r="C741" s="942"/>
      <c r="D741" s="906"/>
      <c r="E741" s="906"/>
      <c r="F741" s="906"/>
      <c r="G741" s="906"/>
      <c r="H741" s="906"/>
      <c r="I741" s="997"/>
      <c r="J741" s="997"/>
      <c r="K741" s="998"/>
      <c r="L741" s="1015"/>
      <c r="M741" s="908"/>
      <c r="N741" s="1047" t="s">
        <v>2072</v>
      </c>
      <c r="O741" s="1047" t="s">
        <v>2073</v>
      </c>
      <c r="P741" s="979" t="s">
        <v>2074</v>
      </c>
      <c r="Q741" s="1028">
        <v>5000</v>
      </c>
      <c r="R741" s="1028">
        <v>7000</v>
      </c>
      <c r="S741" s="1028" t="s">
        <v>61</v>
      </c>
      <c r="T741" s="1089">
        <v>1000</v>
      </c>
      <c r="U741" s="1069" t="s">
        <v>2075</v>
      </c>
      <c r="V741" s="1069" t="s">
        <v>2076</v>
      </c>
      <c r="W741" s="1069" t="s">
        <v>2077</v>
      </c>
      <c r="X741" s="1091" t="s">
        <v>2078</v>
      </c>
      <c r="Y741" s="1069" t="s">
        <v>2079</v>
      </c>
      <c r="Z741" s="1093">
        <v>42521</v>
      </c>
      <c r="AA741" s="1093">
        <v>42734</v>
      </c>
      <c r="AB741" s="1063">
        <v>4010211281298</v>
      </c>
      <c r="AC741" s="1066">
        <v>157887007.00999999</v>
      </c>
      <c r="AD741" s="626" t="s">
        <v>2010</v>
      </c>
      <c r="AE741" s="626" t="s">
        <v>2080</v>
      </c>
      <c r="AF741" s="627">
        <v>72779797.640000001</v>
      </c>
      <c r="AG741" s="1066">
        <v>157887007.00999999</v>
      </c>
      <c r="AH741" s="1028" t="s">
        <v>2012</v>
      </c>
      <c r="AI741" s="927" t="s">
        <v>2013</v>
      </c>
      <c r="AJ741" s="1095" t="s">
        <v>2071</v>
      </c>
      <c r="AK741" s="927" t="s">
        <v>2081</v>
      </c>
    </row>
    <row r="742" spans="1:37" s="625" customFormat="1" ht="18.75" customHeight="1" x14ac:dyDescent="0.25">
      <c r="A742" s="231"/>
      <c r="B742" s="940"/>
      <c r="C742" s="942"/>
      <c r="D742" s="906"/>
      <c r="E742" s="906"/>
      <c r="F742" s="906"/>
      <c r="G742" s="906"/>
      <c r="H742" s="906"/>
      <c r="I742" s="997"/>
      <c r="J742" s="997"/>
      <c r="K742" s="998"/>
      <c r="L742" s="1015"/>
      <c r="M742" s="908"/>
      <c r="N742" s="1088"/>
      <c r="O742" s="1088"/>
      <c r="P742" s="980"/>
      <c r="Q742" s="1029"/>
      <c r="R742" s="1029"/>
      <c r="S742" s="1029"/>
      <c r="T742" s="1090"/>
      <c r="U742" s="1071"/>
      <c r="V742" s="1071"/>
      <c r="W742" s="1071"/>
      <c r="X742" s="1092"/>
      <c r="Y742" s="1071"/>
      <c r="Z742" s="1094"/>
      <c r="AA742" s="1094"/>
      <c r="AB742" s="1065"/>
      <c r="AC742" s="1068"/>
      <c r="AD742" s="626" t="s">
        <v>2010</v>
      </c>
      <c r="AE742" s="626" t="s">
        <v>2082</v>
      </c>
      <c r="AF742" s="627">
        <v>85107209.469999999</v>
      </c>
      <c r="AG742" s="1068"/>
      <c r="AH742" s="1029"/>
      <c r="AI742" s="929"/>
      <c r="AJ742" s="1096"/>
      <c r="AK742" s="929"/>
    </row>
    <row r="743" spans="1:37" s="625" customFormat="1" ht="62.25" customHeight="1" x14ac:dyDescent="0.25">
      <c r="A743" s="231"/>
      <c r="B743" s="940"/>
      <c r="C743" s="942"/>
      <c r="D743" s="906"/>
      <c r="E743" s="906"/>
      <c r="F743" s="906"/>
      <c r="G743" s="906"/>
      <c r="H743" s="906"/>
      <c r="I743" s="997"/>
      <c r="J743" s="997"/>
      <c r="K743" s="998"/>
      <c r="L743" s="1015"/>
      <c r="M743" s="908"/>
      <c r="N743" s="1047" t="s">
        <v>2083</v>
      </c>
      <c r="O743" s="1013" t="s">
        <v>2084</v>
      </c>
      <c r="P743" s="795" t="s">
        <v>2085</v>
      </c>
      <c r="Q743" s="158">
        <v>400</v>
      </c>
      <c r="R743" s="158">
        <v>500</v>
      </c>
      <c r="S743" s="321" t="s">
        <v>61</v>
      </c>
      <c r="T743" s="1089">
        <v>100</v>
      </c>
      <c r="U743" s="1069" t="s">
        <v>2086</v>
      </c>
      <c r="V743" s="1069" t="s">
        <v>2087</v>
      </c>
      <c r="W743" s="1069" t="s">
        <v>2088</v>
      </c>
      <c r="X743" s="1069" t="s">
        <v>2089</v>
      </c>
      <c r="Y743" s="1069" t="s">
        <v>2090</v>
      </c>
      <c r="Z743" s="1093">
        <v>42401</v>
      </c>
      <c r="AA743" s="1093">
        <v>42734</v>
      </c>
      <c r="AB743" s="120">
        <v>4010211281291</v>
      </c>
      <c r="AC743" s="627">
        <v>400000000</v>
      </c>
      <c r="AD743" s="626" t="s">
        <v>2010</v>
      </c>
      <c r="AE743" s="626" t="s">
        <v>2023</v>
      </c>
      <c r="AF743" s="627">
        <v>400000000</v>
      </c>
      <c r="AG743" s="627">
        <v>400000000</v>
      </c>
      <c r="AH743" s="321" t="s">
        <v>2012</v>
      </c>
      <c r="AI743" s="129" t="s">
        <v>2013</v>
      </c>
      <c r="AJ743" s="376" t="s">
        <v>570</v>
      </c>
      <c r="AK743" s="124" t="s">
        <v>2081</v>
      </c>
    </row>
    <row r="744" spans="1:37" s="625" customFormat="1" ht="57" customHeight="1" x14ac:dyDescent="0.25">
      <c r="A744" s="231"/>
      <c r="B744" s="940"/>
      <c r="C744" s="942"/>
      <c r="D744" s="906"/>
      <c r="E744" s="906"/>
      <c r="F744" s="906"/>
      <c r="G744" s="906"/>
      <c r="H744" s="906"/>
      <c r="I744" s="997"/>
      <c r="J744" s="997"/>
      <c r="K744" s="998"/>
      <c r="L744" s="1015"/>
      <c r="M744" s="908"/>
      <c r="N744" s="1048"/>
      <c r="O744" s="1014"/>
      <c r="P744" s="146"/>
      <c r="Q744" s="158"/>
      <c r="R744" s="158"/>
      <c r="S744" s="321"/>
      <c r="T744" s="1090"/>
      <c r="U744" s="1071"/>
      <c r="V744" s="1071"/>
      <c r="W744" s="1071"/>
      <c r="X744" s="1071"/>
      <c r="Y744" s="1071"/>
      <c r="Z744" s="1094"/>
      <c r="AA744" s="1094"/>
      <c r="AB744" s="120">
        <v>4020206191020</v>
      </c>
      <c r="AC744" s="627">
        <v>100000000</v>
      </c>
      <c r="AD744" s="626" t="s">
        <v>2010</v>
      </c>
      <c r="AE744" s="626" t="s">
        <v>2016</v>
      </c>
      <c r="AF744" s="627">
        <v>100000000</v>
      </c>
      <c r="AG744" s="627">
        <v>100000000</v>
      </c>
      <c r="AH744" s="321"/>
      <c r="AI744" s="129"/>
      <c r="AJ744" s="376"/>
      <c r="AK744" s="124"/>
    </row>
    <row r="745" spans="1:37" s="625" customFormat="1" ht="62.25" customHeight="1" x14ac:dyDescent="0.25">
      <c r="A745" s="231"/>
      <c r="B745" s="940"/>
      <c r="C745" s="942"/>
      <c r="D745" s="906"/>
      <c r="E745" s="906"/>
      <c r="F745" s="906"/>
      <c r="G745" s="906"/>
      <c r="H745" s="906"/>
      <c r="I745" s="997"/>
      <c r="J745" s="997"/>
      <c r="K745" s="998"/>
      <c r="L745" s="1015"/>
      <c r="M745" s="908"/>
      <c r="N745" s="1088"/>
      <c r="O745" s="1097"/>
      <c r="P745" s="146" t="s">
        <v>2091</v>
      </c>
      <c r="Q745" s="158">
        <v>13</v>
      </c>
      <c r="R745" s="158">
        <v>20</v>
      </c>
      <c r="S745" s="321" t="s">
        <v>61</v>
      </c>
      <c r="T745" s="538">
        <v>5</v>
      </c>
      <c r="U745" s="626" t="s">
        <v>2092</v>
      </c>
      <c r="V745" s="626" t="s">
        <v>2093</v>
      </c>
      <c r="W745" s="626" t="s">
        <v>1732</v>
      </c>
      <c r="X745" s="626" t="s">
        <v>2094</v>
      </c>
      <c r="Y745" s="626" t="s">
        <v>2095</v>
      </c>
      <c r="Z745" s="635"/>
      <c r="AA745" s="635"/>
      <c r="AB745" s="120">
        <v>4010211281293</v>
      </c>
      <c r="AC745" s="627">
        <v>60000000</v>
      </c>
      <c r="AD745" s="626" t="s">
        <v>2010</v>
      </c>
      <c r="AE745" s="626" t="s">
        <v>2066</v>
      </c>
      <c r="AF745" s="627">
        <v>60000000</v>
      </c>
      <c r="AG745" s="627">
        <v>60000000</v>
      </c>
      <c r="AH745" s="321" t="s">
        <v>2012</v>
      </c>
      <c r="AI745" s="129" t="s">
        <v>2013</v>
      </c>
      <c r="AJ745" s="376" t="s">
        <v>570</v>
      </c>
      <c r="AK745" s="124" t="s">
        <v>2081</v>
      </c>
    </row>
    <row r="746" spans="1:37" s="625" customFormat="1" ht="73.5" customHeight="1" x14ac:dyDescent="0.25">
      <c r="A746" s="231"/>
      <c r="B746" s="940"/>
      <c r="C746" s="942"/>
      <c r="D746" s="906"/>
      <c r="E746" s="906"/>
      <c r="F746" s="906"/>
      <c r="G746" s="906"/>
      <c r="H746" s="906"/>
      <c r="I746" s="997"/>
      <c r="J746" s="997"/>
      <c r="K746" s="998"/>
      <c r="L746" s="1015"/>
      <c r="M746" s="908"/>
      <c r="N746" s="418" t="s">
        <v>2096</v>
      </c>
      <c r="O746" s="38" t="s">
        <v>2097</v>
      </c>
      <c r="P746" s="146" t="s">
        <v>2098</v>
      </c>
      <c r="Q746" s="158">
        <v>500</v>
      </c>
      <c r="R746" s="158">
        <v>700</v>
      </c>
      <c r="S746" s="321" t="s">
        <v>61</v>
      </c>
      <c r="T746" s="538">
        <v>100</v>
      </c>
      <c r="U746" s="626" t="s">
        <v>2099</v>
      </c>
      <c r="V746" s="626" t="s">
        <v>2100</v>
      </c>
      <c r="W746" s="626" t="s">
        <v>2101</v>
      </c>
      <c r="X746" s="638" t="s">
        <v>2102</v>
      </c>
      <c r="Y746" s="146" t="s">
        <v>2098</v>
      </c>
      <c r="Z746" s="635">
        <v>42521</v>
      </c>
      <c r="AA746" s="635">
        <v>42719</v>
      </c>
      <c r="AB746" s="120">
        <v>4010211281297</v>
      </c>
      <c r="AC746" s="627">
        <v>50000000</v>
      </c>
      <c r="AD746" s="626" t="s">
        <v>2010</v>
      </c>
      <c r="AE746" s="626" t="s">
        <v>2103</v>
      </c>
      <c r="AF746" s="627">
        <v>50000000</v>
      </c>
      <c r="AG746" s="627">
        <v>50000000</v>
      </c>
      <c r="AH746" s="321" t="s">
        <v>2012</v>
      </c>
      <c r="AI746" s="129" t="s">
        <v>2013</v>
      </c>
      <c r="AJ746" s="376" t="s">
        <v>570</v>
      </c>
      <c r="AK746" s="124" t="s">
        <v>2104</v>
      </c>
    </row>
    <row r="747" spans="1:37" s="625" customFormat="1" ht="51.75" customHeight="1" x14ac:dyDescent="0.25">
      <c r="A747" s="231"/>
      <c r="B747" s="940"/>
      <c r="C747" s="942"/>
      <c r="D747" s="906"/>
      <c r="E747" s="906"/>
      <c r="F747" s="906"/>
      <c r="G747" s="906"/>
      <c r="H747" s="906"/>
      <c r="I747" s="997"/>
      <c r="J747" s="997"/>
      <c r="K747" s="998"/>
      <c r="L747" s="1015"/>
      <c r="M747" s="908"/>
      <c r="N747" s="418" t="s">
        <v>2105</v>
      </c>
      <c r="O747" s="1047" t="s">
        <v>2106</v>
      </c>
      <c r="P747" s="979" t="s">
        <v>2107</v>
      </c>
      <c r="Q747" s="1028">
        <v>10</v>
      </c>
      <c r="R747" s="1028">
        <v>16</v>
      </c>
      <c r="S747" s="1028" t="s">
        <v>61</v>
      </c>
      <c r="T747" s="1089">
        <v>4</v>
      </c>
      <c r="U747" s="1069" t="s">
        <v>2108</v>
      </c>
      <c r="V747" s="1069" t="s">
        <v>2109</v>
      </c>
      <c r="W747" s="1069" t="s">
        <v>2110</v>
      </c>
      <c r="X747" s="1091" t="s">
        <v>2111</v>
      </c>
      <c r="Y747" s="979" t="s">
        <v>2107</v>
      </c>
      <c r="Z747" s="1093">
        <v>42521</v>
      </c>
      <c r="AA747" s="1093">
        <v>42734</v>
      </c>
      <c r="AB747" s="1063">
        <v>4010211281295</v>
      </c>
      <c r="AC747" s="1066">
        <v>150000000</v>
      </c>
      <c r="AD747" s="1069" t="s">
        <v>2010</v>
      </c>
      <c r="AE747" s="626" t="s">
        <v>2112</v>
      </c>
      <c r="AF747" s="627">
        <v>51195994.601000004</v>
      </c>
      <c r="AG747" s="1066">
        <v>150000000</v>
      </c>
      <c r="AH747" s="321" t="s">
        <v>2012</v>
      </c>
      <c r="AI747" s="129" t="s">
        <v>2013</v>
      </c>
      <c r="AJ747" s="639" t="s">
        <v>762</v>
      </c>
      <c r="AK747" s="124" t="s">
        <v>2081</v>
      </c>
    </row>
    <row r="748" spans="1:37" s="625" customFormat="1" ht="43.5" customHeight="1" x14ac:dyDescent="0.25">
      <c r="A748" s="231"/>
      <c r="B748" s="940"/>
      <c r="C748" s="942"/>
      <c r="D748" s="906"/>
      <c r="E748" s="906"/>
      <c r="F748" s="906"/>
      <c r="G748" s="906"/>
      <c r="H748" s="906"/>
      <c r="I748" s="997"/>
      <c r="J748" s="997"/>
      <c r="K748" s="998"/>
      <c r="L748" s="1015"/>
      <c r="M748" s="908"/>
      <c r="N748" s="418"/>
      <c r="O748" s="1088"/>
      <c r="P748" s="980"/>
      <c r="Q748" s="1029"/>
      <c r="R748" s="1029"/>
      <c r="S748" s="1029"/>
      <c r="T748" s="1090"/>
      <c r="U748" s="1071"/>
      <c r="V748" s="1071"/>
      <c r="W748" s="1071"/>
      <c r="X748" s="1092"/>
      <c r="Y748" s="980"/>
      <c r="Z748" s="1094"/>
      <c r="AA748" s="1094"/>
      <c r="AB748" s="1065"/>
      <c r="AC748" s="1068"/>
      <c r="AD748" s="1071"/>
      <c r="AE748" s="626" t="s">
        <v>2113</v>
      </c>
      <c r="AF748" s="627">
        <v>98804005</v>
      </c>
      <c r="AG748" s="1068"/>
      <c r="AH748" s="321"/>
      <c r="AI748" s="129"/>
      <c r="AJ748" s="639"/>
      <c r="AK748" s="124"/>
    </row>
    <row r="749" spans="1:37" s="625" customFormat="1" ht="113.25" customHeight="1" x14ac:dyDescent="0.25">
      <c r="A749" s="231"/>
      <c r="B749" s="940"/>
      <c r="C749" s="942"/>
      <c r="D749" s="906"/>
      <c r="E749" s="906"/>
      <c r="F749" s="906"/>
      <c r="G749" s="906"/>
      <c r="H749" s="906"/>
      <c r="I749" s="997"/>
      <c r="J749" s="997"/>
      <c r="K749" s="998"/>
      <c r="L749" s="1015"/>
      <c r="M749" s="908"/>
      <c r="N749" s="418"/>
      <c r="O749" s="51"/>
      <c r="P749" s="303"/>
      <c r="Q749" s="274"/>
      <c r="R749" s="274"/>
      <c r="S749" s="271"/>
      <c r="T749" s="640">
        <v>3</v>
      </c>
      <c r="U749" s="629" t="s">
        <v>2114</v>
      </c>
      <c r="V749" s="629" t="s">
        <v>2115</v>
      </c>
      <c r="W749" s="629" t="s">
        <v>1535</v>
      </c>
      <c r="X749" s="630" t="s">
        <v>2116</v>
      </c>
      <c r="Y749" s="303" t="s">
        <v>2117</v>
      </c>
      <c r="Z749" s="631"/>
      <c r="AA749" s="631"/>
      <c r="AB749" s="632">
        <v>4010211291303</v>
      </c>
      <c r="AC749" s="633">
        <v>500000000</v>
      </c>
      <c r="AD749" s="629" t="s">
        <v>2010</v>
      </c>
      <c r="AE749" s="626" t="s">
        <v>2118</v>
      </c>
      <c r="AF749" s="627">
        <v>500000000</v>
      </c>
      <c r="AG749" s="633">
        <v>500000000</v>
      </c>
      <c r="AH749" s="321"/>
      <c r="AI749" s="129"/>
      <c r="AJ749" s="639"/>
      <c r="AK749" s="124"/>
    </row>
    <row r="750" spans="1:37" s="625" customFormat="1" ht="42" customHeight="1" x14ac:dyDescent="0.25">
      <c r="A750" s="231"/>
      <c r="B750" s="940"/>
      <c r="C750" s="942"/>
      <c r="D750" s="906"/>
      <c r="E750" s="906"/>
      <c r="F750" s="906"/>
      <c r="G750" s="906"/>
      <c r="H750" s="906"/>
      <c r="I750" s="997"/>
      <c r="J750" s="997"/>
      <c r="K750" s="998"/>
      <c r="L750" s="1015"/>
      <c r="M750" s="908"/>
      <c r="N750" s="418" t="s">
        <v>2119</v>
      </c>
      <c r="O750" s="38" t="s">
        <v>2120</v>
      </c>
      <c r="P750" s="146" t="s">
        <v>1700</v>
      </c>
      <c r="Q750" s="264">
        <v>0</v>
      </c>
      <c r="R750" s="359">
        <v>0.2</v>
      </c>
      <c r="S750" s="321" t="s">
        <v>61</v>
      </c>
      <c r="T750" s="142">
        <v>0.02</v>
      </c>
      <c r="U750" s="626"/>
      <c r="V750" s="626"/>
      <c r="W750" s="626"/>
      <c r="X750" s="626"/>
      <c r="Y750" s="117" t="s">
        <v>1700</v>
      </c>
      <c r="Z750" s="635"/>
      <c r="AA750" s="635"/>
      <c r="AB750" s="120"/>
      <c r="AC750" s="627"/>
      <c r="AD750" s="626" t="s">
        <v>2010</v>
      </c>
      <c r="AE750" s="626"/>
      <c r="AF750" s="627"/>
      <c r="AG750" s="627"/>
      <c r="AH750" s="321" t="s">
        <v>2012</v>
      </c>
      <c r="AI750" s="129" t="s">
        <v>2013</v>
      </c>
      <c r="AJ750" s="639" t="s">
        <v>2121</v>
      </c>
      <c r="AK750" s="124" t="s">
        <v>2081</v>
      </c>
    </row>
    <row r="751" spans="1:37" s="625" customFormat="1" ht="12" customHeight="1" x14ac:dyDescent="0.25">
      <c r="A751" s="231"/>
      <c r="B751" s="940"/>
      <c r="C751" s="942"/>
      <c r="D751" s="906"/>
      <c r="E751" s="906"/>
      <c r="F751" s="906"/>
      <c r="G751" s="906"/>
      <c r="H751" s="906"/>
      <c r="I751" s="997"/>
      <c r="J751" s="997"/>
      <c r="K751" s="257"/>
      <c r="L751" s="617"/>
      <c r="M751" s="254"/>
      <c r="N751" s="255"/>
      <c r="O751" s="254"/>
      <c r="P751" s="255"/>
      <c r="Q751" s="255"/>
      <c r="R751" s="255"/>
      <c r="S751" s="255"/>
      <c r="T751" s="255"/>
      <c r="U751" s="402"/>
      <c r="V751" s="402"/>
      <c r="W751" s="402"/>
      <c r="X751" s="402"/>
      <c r="Y751" s="402"/>
      <c r="Z751" s="540"/>
      <c r="AA751" s="540"/>
      <c r="AB751" s="260"/>
      <c r="AC751" s="541"/>
      <c r="AD751" s="402"/>
      <c r="AE751" s="402"/>
      <c r="AF751" s="541"/>
      <c r="AG751" s="541"/>
      <c r="AH751" s="255"/>
      <c r="AI751" s="144"/>
      <c r="AJ751" s="641"/>
      <c r="AK751" s="144"/>
    </row>
    <row r="752" spans="1:37" s="625" customFormat="1" ht="92.25" customHeight="1" x14ac:dyDescent="0.25">
      <c r="A752" s="231"/>
      <c r="B752" s="940"/>
      <c r="C752" s="942"/>
      <c r="D752" s="906"/>
      <c r="E752" s="906"/>
      <c r="F752" s="906"/>
      <c r="G752" s="906"/>
      <c r="H752" s="906"/>
      <c r="I752" s="997"/>
      <c r="J752" s="997"/>
      <c r="K752" s="1074" t="s">
        <v>2122</v>
      </c>
      <c r="L752" s="941">
        <v>0.01</v>
      </c>
      <c r="M752" s="979" t="s">
        <v>2123</v>
      </c>
      <c r="N752" s="979" t="s">
        <v>2124</v>
      </c>
      <c r="O752" s="979" t="s">
        <v>2125</v>
      </c>
      <c r="P752" s="979" t="s">
        <v>2126</v>
      </c>
      <c r="Q752" s="979">
        <v>20</v>
      </c>
      <c r="R752" s="979">
        <v>10</v>
      </c>
      <c r="S752" s="1028" t="s">
        <v>61</v>
      </c>
      <c r="T752" s="1079">
        <v>2</v>
      </c>
      <c r="U752" s="642" t="s">
        <v>2127</v>
      </c>
      <c r="V752" s="642"/>
      <c r="W752" s="642"/>
      <c r="X752" s="642" t="s">
        <v>2127</v>
      </c>
      <c r="Y752" s="117" t="s">
        <v>2126</v>
      </c>
      <c r="Z752" s="643"/>
      <c r="AA752" s="643"/>
      <c r="AB752" s="644">
        <v>4010211291305</v>
      </c>
      <c r="AC752" s="645">
        <v>460000000</v>
      </c>
      <c r="AD752" s="626" t="s">
        <v>2010</v>
      </c>
      <c r="AE752" s="642" t="s">
        <v>2128</v>
      </c>
      <c r="AF752" s="645">
        <v>460000000</v>
      </c>
      <c r="AG752" s="645">
        <v>460000000</v>
      </c>
      <c r="AH752" s="64"/>
      <c r="AI752" s="263"/>
      <c r="AJ752" s="646"/>
      <c r="AK752" s="263"/>
    </row>
    <row r="753" spans="1:37" s="625" customFormat="1" ht="42" customHeight="1" x14ac:dyDescent="0.25">
      <c r="A753" s="231"/>
      <c r="B753" s="940"/>
      <c r="C753" s="942"/>
      <c r="D753" s="906"/>
      <c r="E753" s="906"/>
      <c r="F753" s="906"/>
      <c r="G753" s="906"/>
      <c r="H753" s="906"/>
      <c r="I753" s="997"/>
      <c r="J753" s="997"/>
      <c r="K753" s="1075"/>
      <c r="L753" s="942"/>
      <c r="M753" s="1077"/>
      <c r="N753" s="1077"/>
      <c r="O753" s="1077"/>
      <c r="P753" s="1077"/>
      <c r="Q753" s="1077"/>
      <c r="R753" s="1077"/>
      <c r="S753" s="1078"/>
      <c r="T753" s="1080"/>
      <c r="U753" s="1069" t="s">
        <v>2129</v>
      </c>
      <c r="V753" s="1082"/>
      <c r="W753" s="1082"/>
      <c r="X753" s="1082"/>
      <c r="Y753" s="1079" t="s">
        <v>2126</v>
      </c>
      <c r="Z753" s="1085"/>
      <c r="AA753" s="1085"/>
      <c r="AB753" s="1063">
        <v>4010211291302</v>
      </c>
      <c r="AC753" s="1066">
        <v>780000000</v>
      </c>
      <c r="AD753" s="1069" t="s">
        <v>2010</v>
      </c>
      <c r="AE753" s="626" t="s">
        <v>2130</v>
      </c>
      <c r="AF753" s="627">
        <v>195000000</v>
      </c>
      <c r="AG753" s="1066">
        <v>780000000</v>
      </c>
      <c r="AH753" s="64"/>
      <c r="AI753" s="263"/>
      <c r="AJ753" s="646"/>
      <c r="AK753" s="263"/>
    </row>
    <row r="754" spans="1:37" s="625" customFormat="1" ht="42" customHeight="1" x14ac:dyDescent="0.25">
      <c r="A754" s="231"/>
      <c r="B754" s="940"/>
      <c r="C754" s="942"/>
      <c r="D754" s="906"/>
      <c r="E754" s="906"/>
      <c r="F754" s="906"/>
      <c r="G754" s="906"/>
      <c r="H754" s="906"/>
      <c r="I754" s="997"/>
      <c r="J754" s="997"/>
      <c r="K754" s="1075"/>
      <c r="L754" s="942"/>
      <c r="M754" s="1077"/>
      <c r="N754" s="1077"/>
      <c r="O754" s="1077"/>
      <c r="P754" s="1077"/>
      <c r="Q754" s="1077"/>
      <c r="R754" s="1077"/>
      <c r="S754" s="1078"/>
      <c r="T754" s="1080"/>
      <c r="U754" s="1070"/>
      <c r="V754" s="1083"/>
      <c r="W754" s="1083"/>
      <c r="X754" s="1083"/>
      <c r="Y754" s="1080"/>
      <c r="Z754" s="1086"/>
      <c r="AA754" s="1086"/>
      <c r="AB754" s="1064"/>
      <c r="AC754" s="1067"/>
      <c r="AD754" s="1070"/>
      <c r="AE754" s="642" t="s">
        <v>2131</v>
      </c>
      <c r="AF754" s="645">
        <v>560000000</v>
      </c>
      <c r="AG754" s="1067"/>
      <c r="AH754" s="64"/>
      <c r="AI754" s="263"/>
      <c r="AJ754" s="646"/>
      <c r="AK754" s="263"/>
    </row>
    <row r="755" spans="1:37" s="625" customFormat="1" ht="42" customHeight="1" x14ac:dyDescent="0.25">
      <c r="A755" s="231"/>
      <c r="B755" s="940"/>
      <c r="C755" s="943"/>
      <c r="D755" s="906"/>
      <c r="E755" s="906"/>
      <c r="F755" s="906"/>
      <c r="G755" s="906"/>
      <c r="H755" s="906"/>
      <c r="I755" s="997"/>
      <c r="J755" s="997"/>
      <c r="K755" s="1076"/>
      <c r="L755" s="943"/>
      <c r="M755" s="980"/>
      <c r="N755" s="980"/>
      <c r="O755" s="980"/>
      <c r="P755" s="980"/>
      <c r="Q755" s="980"/>
      <c r="R755" s="980"/>
      <c r="S755" s="1029"/>
      <c r="T755" s="1081"/>
      <c r="U755" s="1071"/>
      <c r="V755" s="1084"/>
      <c r="W755" s="1084"/>
      <c r="X755" s="1084"/>
      <c r="Y755" s="1081"/>
      <c r="Z755" s="1087"/>
      <c r="AA755" s="1087"/>
      <c r="AB755" s="1065"/>
      <c r="AC755" s="1068"/>
      <c r="AD755" s="1071"/>
      <c r="AE755" s="626" t="s">
        <v>2132</v>
      </c>
      <c r="AF755" s="627">
        <v>22500000</v>
      </c>
      <c r="AG755" s="1068"/>
      <c r="AH755" s="321" t="s">
        <v>2012</v>
      </c>
      <c r="AI755" s="124" t="s">
        <v>2013</v>
      </c>
      <c r="AJ755" s="376" t="s">
        <v>2133</v>
      </c>
      <c r="AK755" s="124" t="s">
        <v>2134</v>
      </c>
    </row>
    <row r="756" spans="1:37" s="647" customFormat="1" ht="20.45" customHeight="1" x14ac:dyDescent="0.25">
      <c r="A756" s="231"/>
      <c r="B756" s="563"/>
      <c r="C756" s="563"/>
      <c r="D756" s="493"/>
      <c r="E756" s="493"/>
      <c r="F756" s="493"/>
      <c r="G756" s="493"/>
      <c r="H756" s="493"/>
      <c r="I756" s="493"/>
      <c r="J756" s="493"/>
      <c r="K756" s="172" t="s">
        <v>488</v>
      </c>
      <c r="L756" s="366"/>
      <c r="M756" s="1072"/>
      <c r="N756" s="1073"/>
      <c r="O756" s="1073"/>
      <c r="P756" s="1073"/>
      <c r="Q756" s="1073"/>
      <c r="R756" s="1073"/>
      <c r="S756" s="1073"/>
      <c r="T756" s="1073"/>
      <c r="U756" s="1073"/>
      <c r="V756" s="1073"/>
      <c r="W756" s="1073"/>
      <c r="X756" s="1073"/>
      <c r="Y756" s="1073"/>
      <c r="Z756" s="1073"/>
      <c r="AA756" s="1073"/>
      <c r="AB756" s="1073"/>
      <c r="AC756" s="1073"/>
      <c r="AD756" s="1073"/>
      <c r="AE756" s="1073"/>
      <c r="AF756" s="1073"/>
      <c r="AG756" s="1073"/>
      <c r="AH756" s="1073"/>
      <c r="AI756" s="1073"/>
      <c r="AJ756" s="1073"/>
      <c r="AK756" s="1073"/>
    </row>
    <row r="757" spans="1:37" s="678" customFormat="1" ht="30" x14ac:dyDescent="0.25">
      <c r="B757" s="1030" t="s">
        <v>2136</v>
      </c>
      <c r="C757" s="1031"/>
      <c r="D757" s="1031"/>
      <c r="E757" s="1031"/>
      <c r="F757" s="1031"/>
      <c r="G757" s="1031"/>
      <c r="H757" s="1031"/>
      <c r="I757" s="1031"/>
      <c r="J757" s="1031"/>
      <c r="K757" s="1031"/>
      <c r="L757" s="1031"/>
      <c r="M757" s="1031"/>
      <c r="N757" s="1031"/>
      <c r="O757" s="1031"/>
      <c r="P757" s="1031"/>
      <c r="Q757" s="1031"/>
      <c r="R757" s="1031"/>
      <c r="S757" s="1031"/>
      <c r="T757" s="1031"/>
      <c r="U757" s="1031"/>
      <c r="V757" s="1031"/>
      <c r="W757" s="1031"/>
      <c r="X757" s="1031"/>
      <c r="Y757" s="1031"/>
      <c r="Z757" s="1031"/>
      <c r="AA757" s="679" t="s">
        <v>2245</v>
      </c>
      <c r="AB757" s="680">
        <v>2016</v>
      </c>
      <c r="AC757" s="680">
        <v>2017</v>
      </c>
      <c r="AD757" s="680">
        <v>2018</v>
      </c>
      <c r="AE757" s="680">
        <v>2019</v>
      </c>
      <c r="AF757" s="679" t="s">
        <v>2245</v>
      </c>
      <c r="AG757" s="679" t="s">
        <v>2245</v>
      </c>
      <c r="AH757" s="681" t="s">
        <v>2245</v>
      </c>
      <c r="AI757" s="682"/>
      <c r="AJ757" s="683"/>
      <c r="AK757" s="684"/>
    </row>
    <row r="758" spans="1:37" s="678" customFormat="1" ht="21" customHeight="1" x14ac:dyDescent="0.25">
      <c r="B758" s="1046" t="s">
        <v>2138</v>
      </c>
      <c r="C758" s="1046"/>
      <c r="D758" s="1046"/>
      <c r="E758" s="1046"/>
      <c r="F758" s="1046"/>
      <c r="G758" s="1046"/>
      <c r="H758" s="1046"/>
      <c r="I758" s="1046"/>
      <c r="J758" s="1046"/>
      <c r="K758" s="1046"/>
      <c r="L758" s="1046"/>
      <c r="M758" s="1046"/>
      <c r="N758" s="1046"/>
      <c r="O758" s="1046"/>
      <c r="P758" s="1046"/>
      <c r="Q758" s="1046"/>
      <c r="R758" s="1046"/>
      <c r="S758" s="1046"/>
      <c r="T758" s="1046"/>
      <c r="U758" s="1046"/>
      <c r="V758" s="1046"/>
      <c r="W758" s="1046"/>
      <c r="X758" s="1046"/>
      <c r="Y758" s="1046"/>
      <c r="Z758" s="1046"/>
      <c r="AA758" s="1046"/>
      <c r="AB758" s="1046"/>
      <c r="AC758" s="1046"/>
      <c r="AD758" s="1046"/>
      <c r="AE758" s="1046"/>
      <c r="AF758" s="1046"/>
      <c r="AG758" s="1046"/>
      <c r="AH758" s="1046"/>
      <c r="AI758" s="1046"/>
      <c r="AJ758" s="1046"/>
      <c r="AK758" s="1046"/>
    </row>
    <row r="759" spans="1:37" s="678" customFormat="1" ht="15" x14ac:dyDescent="0.25">
      <c r="B759" s="1009" t="s">
        <v>2140</v>
      </c>
      <c r="C759" s="1009"/>
      <c r="D759" s="1009"/>
      <c r="E759" s="1009"/>
      <c r="F759" s="1009"/>
      <c r="G759" s="1009"/>
      <c r="H759" s="1009"/>
      <c r="I759" s="1009"/>
      <c r="J759" s="1009"/>
      <c r="K759" s="1009"/>
      <c r="L759" s="1009"/>
      <c r="M759" s="1009"/>
      <c r="N759" s="1009"/>
      <c r="O759" s="1009"/>
      <c r="P759" s="1009"/>
      <c r="Q759" s="1009"/>
      <c r="R759" s="1009"/>
      <c r="S759" s="1009"/>
      <c r="T759" s="1009"/>
      <c r="U759" s="1009"/>
      <c r="V759" s="1009"/>
      <c r="W759" s="1009"/>
      <c r="X759" s="1009"/>
      <c r="Y759" s="1009"/>
      <c r="Z759" s="1009"/>
      <c r="AA759" s="1009"/>
      <c r="AB759" s="1009"/>
      <c r="AC759" s="1009"/>
      <c r="AD759" s="1009"/>
      <c r="AE759" s="1009"/>
      <c r="AF759" s="1009"/>
      <c r="AG759" s="1009"/>
      <c r="AH759" s="1009"/>
      <c r="AI759" s="1009"/>
      <c r="AJ759" s="1009"/>
      <c r="AK759" s="1009"/>
    </row>
    <row r="760" spans="1:37" s="678" customFormat="1" ht="105" x14ac:dyDescent="0.25">
      <c r="B760" s="28" t="s">
        <v>6</v>
      </c>
      <c r="C760" s="28" t="s">
        <v>7</v>
      </c>
      <c r="D760" s="28" t="s">
        <v>8</v>
      </c>
      <c r="E760" s="658" t="s">
        <v>9</v>
      </c>
      <c r="F760" s="658" t="s">
        <v>10</v>
      </c>
      <c r="G760" s="658" t="s">
        <v>11</v>
      </c>
      <c r="H760" s="658" t="s">
        <v>12</v>
      </c>
      <c r="I760" s="658" t="s">
        <v>2141</v>
      </c>
      <c r="J760" s="658" t="s">
        <v>14</v>
      </c>
      <c r="K760" s="685" t="s">
        <v>15</v>
      </c>
      <c r="L760" s="658" t="s">
        <v>7</v>
      </c>
      <c r="M760" s="658" t="s">
        <v>16</v>
      </c>
      <c r="N760" s="658" t="s">
        <v>17</v>
      </c>
      <c r="O760" s="658" t="s">
        <v>2246</v>
      </c>
      <c r="P760" s="658" t="s">
        <v>19</v>
      </c>
      <c r="Q760" s="658" t="s">
        <v>2141</v>
      </c>
      <c r="R760" s="658" t="s">
        <v>21</v>
      </c>
      <c r="S760" s="658" t="s">
        <v>22</v>
      </c>
      <c r="T760" s="658" t="s">
        <v>23</v>
      </c>
      <c r="U760" s="658" t="s">
        <v>24</v>
      </c>
      <c r="V760" s="209" t="s">
        <v>25</v>
      </c>
      <c r="W760" s="658"/>
      <c r="X760" s="658" t="s">
        <v>2247</v>
      </c>
      <c r="Y760" s="209" t="s">
        <v>28</v>
      </c>
      <c r="Z760" s="209"/>
      <c r="AA760" s="210" t="s">
        <v>30</v>
      </c>
      <c r="AB760" s="575" t="s">
        <v>31</v>
      </c>
      <c r="AC760" s="211" t="s">
        <v>32</v>
      </c>
      <c r="AD760" s="455" t="s">
        <v>33</v>
      </c>
      <c r="AE760" s="455"/>
      <c r="AF760" s="455"/>
      <c r="AG760" s="455"/>
      <c r="AH760" s="658" t="s">
        <v>36</v>
      </c>
      <c r="AI760" s="658" t="s">
        <v>37</v>
      </c>
      <c r="AJ760" s="658" t="s">
        <v>2142</v>
      </c>
      <c r="AK760" s="658" t="s">
        <v>39</v>
      </c>
    </row>
    <row r="761" spans="1:37" s="678" customFormat="1" ht="45" x14ac:dyDescent="0.25">
      <c r="A761" s="1060" t="s">
        <v>2248</v>
      </c>
      <c r="B761" s="1061" t="s">
        <v>2602</v>
      </c>
      <c r="C761" s="117"/>
      <c r="D761" s="974" t="s">
        <v>2249</v>
      </c>
      <c r="E761" s="974" t="s">
        <v>2249</v>
      </c>
      <c r="F761" s="906" t="s">
        <v>1977</v>
      </c>
      <c r="G761" s="906" t="s">
        <v>2250</v>
      </c>
      <c r="H761" s="957" t="s">
        <v>2251</v>
      </c>
      <c r="I761" s="997">
        <v>42.4</v>
      </c>
      <c r="J761" s="997">
        <v>43</v>
      </c>
      <c r="K761" s="944" t="s">
        <v>2252</v>
      </c>
      <c r="L761" s="1062">
        <v>0.09</v>
      </c>
      <c r="M761" s="908" t="s">
        <v>2253</v>
      </c>
      <c r="N761" s="997" t="s">
        <v>2254</v>
      </c>
      <c r="O761" s="908" t="s">
        <v>2255</v>
      </c>
      <c r="P761" s="686" t="s">
        <v>2256</v>
      </c>
      <c r="Q761" s="687">
        <v>247</v>
      </c>
      <c r="R761" s="687">
        <v>239</v>
      </c>
      <c r="S761" s="687" t="s">
        <v>61</v>
      </c>
      <c r="T761" s="95">
        <v>0</v>
      </c>
      <c r="U761" s="95"/>
      <c r="V761" s="95"/>
      <c r="W761" s="95"/>
      <c r="X761" s="95"/>
      <c r="Y761" s="95"/>
      <c r="Z761" s="95"/>
      <c r="AA761" s="95"/>
      <c r="AB761" s="95"/>
      <c r="AC761" s="95"/>
      <c r="AD761" s="95"/>
      <c r="AE761" s="95"/>
      <c r="AF761" s="95"/>
      <c r="AG761" s="95"/>
      <c r="AH761" s="122" t="s">
        <v>2184</v>
      </c>
      <c r="AI761" s="124" t="s">
        <v>2185</v>
      </c>
      <c r="AJ761" s="903" t="s">
        <v>2257</v>
      </c>
      <c r="AK761" s="124" t="s">
        <v>2258</v>
      </c>
    </row>
    <row r="762" spans="1:37" s="678" customFormat="1" ht="75" x14ac:dyDescent="0.25">
      <c r="A762" s="1060"/>
      <c r="B762" s="1061"/>
      <c r="C762" s="117"/>
      <c r="D762" s="974"/>
      <c r="E762" s="974"/>
      <c r="F762" s="906"/>
      <c r="G762" s="906"/>
      <c r="H762" s="957"/>
      <c r="I762" s="997"/>
      <c r="J762" s="997"/>
      <c r="K762" s="944"/>
      <c r="L762" s="1062"/>
      <c r="M762" s="908"/>
      <c r="N762" s="997"/>
      <c r="O762" s="908"/>
      <c r="P762" s="146" t="s">
        <v>2259</v>
      </c>
      <c r="Q762" s="264">
        <v>0</v>
      </c>
      <c r="R762" s="264">
        <v>8</v>
      </c>
      <c r="S762" s="687" t="s">
        <v>61</v>
      </c>
      <c r="T762" s="95">
        <v>1</v>
      </c>
      <c r="U762" s="95"/>
      <c r="V762" s="95"/>
      <c r="W762" s="95"/>
      <c r="X762" s="95"/>
      <c r="Y762" s="95"/>
      <c r="Z762" s="95"/>
      <c r="AA762" s="95"/>
      <c r="AB762" s="95"/>
      <c r="AC762" s="95"/>
      <c r="AD762" s="95"/>
      <c r="AE762" s="95"/>
      <c r="AF762" s="95"/>
      <c r="AG762" s="95"/>
      <c r="AH762" s="122" t="s">
        <v>2184</v>
      </c>
      <c r="AI762" s="124" t="s">
        <v>2185</v>
      </c>
      <c r="AJ762" s="903"/>
      <c r="AK762" s="124" t="s">
        <v>2258</v>
      </c>
    </row>
    <row r="763" spans="1:37" s="1688" customFormat="1" ht="45" x14ac:dyDescent="0.25">
      <c r="A763" s="1060"/>
      <c r="B763" s="1061"/>
      <c r="C763" s="795"/>
      <c r="D763" s="974"/>
      <c r="E763" s="974"/>
      <c r="F763" s="906"/>
      <c r="G763" s="906"/>
      <c r="H763" s="957"/>
      <c r="I763" s="997"/>
      <c r="J763" s="997"/>
      <c r="K763" s="944"/>
      <c r="L763" s="1062"/>
      <c r="M763" s="908"/>
      <c r="N763" s="997"/>
      <c r="O763" s="908"/>
      <c r="P763" s="795" t="s">
        <v>2260</v>
      </c>
      <c r="Q763" s="798">
        <v>4</v>
      </c>
      <c r="R763" s="798">
        <v>2</v>
      </c>
      <c r="S763" s="798" t="s">
        <v>61</v>
      </c>
      <c r="T763" s="1689">
        <v>0</v>
      </c>
      <c r="U763" s="1689"/>
      <c r="V763" s="1689"/>
      <c r="W763" s="1689"/>
      <c r="X763" s="1689"/>
      <c r="Y763" s="1689"/>
      <c r="Z763" s="1689"/>
      <c r="AA763" s="1689"/>
      <c r="AB763" s="1689"/>
      <c r="AC763" s="1689"/>
      <c r="AD763" s="1689"/>
      <c r="AE763" s="1689"/>
      <c r="AF763" s="1689"/>
      <c r="AG763" s="1689"/>
      <c r="AH763" s="798" t="s">
        <v>2184</v>
      </c>
      <c r="AI763" s="800" t="s">
        <v>2185</v>
      </c>
      <c r="AJ763" s="903"/>
      <c r="AK763" s="800" t="s">
        <v>2258</v>
      </c>
    </row>
    <row r="764" spans="1:37" s="1688" customFormat="1" ht="45" x14ac:dyDescent="0.25">
      <c r="A764" s="1060"/>
      <c r="B764" s="1061"/>
      <c r="C764" s="795"/>
      <c r="D764" s="974"/>
      <c r="E764" s="974"/>
      <c r="F764" s="906"/>
      <c r="G764" s="906"/>
      <c r="H764" s="957"/>
      <c r="I764" s="997"/>
      <c r="J764" s="997"/>
      <c r="K764" s="944"/>
      <c r="L764" s="1062"/>
      <c r="M764" s="908"/>
      <c r="N764" s="997"/>
      <c r="O764" s="908"/>
      <c r="P764" s="795" t="s">
        <v>2261</v>
      </c>
      <c r="Q764" s="798">
        <v>0</v>
      </c>
      <c r="R764" s="798">
        <v>135</v>
      </c>
      <c r="S764" s="798" t="s">
        <v>61</v>
      </c>
      <c r="T764" s="1689">
        <v>0</v>
      </c>
      <c r="U764" s="1689"/>
      <c r="V764" s="1689"/>
      <c r="W764" s="1689"/>
      <c r="X764" s="1689"/>
      <c r="Y764" s="1689"/>
      <c r="Z764" s="1689"/>
      <c r="AA764" s="1689"/>
      <c r="AB764" s="1689"/>
      <c r="AC764" s="1689"/>
      <c r="AD764" s="1689"/>
      <c r="AE764" s="1689"/>
      <c r="AF764" s="1689"/>
      <c r="AG764" s="1689"/>
      <c r="AH764" s="798" t="s">
        <v>2184</v>
      </c>
      <c r="AI764" s="800" t="s">
        <v>2185</v>
      </c>
      <c r="AJ764" s="903"/>
      <c r="AK764" s="800" t="s">
        <v>2258</v>
      </c>
    </row>
    <row r="765" spans="1:37" s="678" customFormat="1" ht="45" x14ac:dyDescent="0.25">
      <c r="A765" s="1060"/>
      <c r="B765" s="1061"/>
      <c r="C765" s="117"/>
      <c r="D765" s="974"/>
      <c r="E765" s="974"/>
      <c r="F765" s="906"/>
      <c r="G765" s="906"/>
      <c r="H765" s="957"/>
      <c r="I765" s="997"/>
      <c r="J765" s="997"/>
      <c r="K765" s="944"/>
      <c r="L765" s="1062"/>
      <c r="M765" s="908"/>
      <c r="N765" s="997" t="s">
        <v>2262</v>
      </c>
      <c r="O765" s="908" t="s">
        <v>2263</v>
      </c>
      <c r="P765" s="146" t="s">
        <v>2264</v>
      </c>
      <c r="Q765" s="264">
        <v>218</v>
      </c>
      <c r="R765" s="264">
        <v>42</v>
      </c>
      <c r="S765" s="687" t="s">
        <v>61</v>
      </c>
      <c r="T765" s="95">
        <v>9</v>
      </c>
      <c r="U765" s="95"/>
      <c r="V765" s="95"/>
      <c r="W765" s="95"/>
      <c r="X765" s="95"/>
      <c r="Y765" s="95"/>
      <c r="Z765" s="95"/>
      <c r="AA765" s="95"/>
      <c r="AB765" s="95"/>
      <c r="AC765" s="95"/>
      <c r="AD765" s="95"/>
      <c r="AE765" s="95"/>
      <c r="AF765" s="95"/>
      <c r="AG765" s="95"/>
      <c r="AH765" s="122" t="s">
        <v>2184</v>
      </c>
      <c r="AI765" s="124" t="s">
        <v>2185</v>
      </c>
      <c r="AJ765" s="903"/>
      <c r="AK765" s="124" t="s">
        <v>2258</v>
      </c>
    </row>
    <row r="766" spans="1:37" s="678" customFormat="1" ht="45" x14ac:dyDescent="0.25">
      <c r="A766" s="1060"/>
      <c r="B766" s="1061"/>
      <c r="C766" s="117"/>
      <c r="D766" s="974"/>
      <c r="E766" s="974"/>
      <c r="F766" s="906"/>
      <c r="G766" s="906"/>
      <c r="H766" s="957"/>
      <c r="I766" s="997"/>
      <c r="J766" s="997"/>
      <c r="K766" s="944"/>
      <c r="L766" s="1062"/>
      <c r="M766" s="908"/>
      <c r="N766" s="997"/>
      <c r="O766" s="908"/>
      <c r="P766" s="38" t="s">
        <v>2265</v>
      </c>
      <c r="Q766" s="418">
        <v>0</v>
      </c>
      <c r="R766" s="418">
        <f>80+74</f>
        <v>154</v>
      </c>
      <c r="S766" s="687" t="s">
        <v>61</v>
      </c>
      <c r="T766" s="60">
        <v>10</v>
      </c>
      <c r="U766" s="60"/>
      <c r="V766" s="60"/>
      <c r="W766" s="60"/>
      <c r="X766" s="60"/>
      <c r="Y766" s="60"/>
      <c r="Z766" s="60"/>
      <c r="AA766" s="60"/>
      <c r="AB766" s="60"/>
      <c r="AC766" s="60"/>
      <c r="AD766" s="60"/>
      <c r="AE766" s="60"/>
      <c r="AF766" s="60"/>
      <c r="AG766" s="60"/>
      <c r="AH766" s="122" t="s">
        <v>2184</v>
      </c>
      <c r="AI766" s="124" t="s">
        <v>2185</v>
      </c>
      <c r="AJ766" s="903"/>
      <c r="AK766" s="124" t="s">
        <v>2258</v>
      </c>
    </row>
    <row r="767" spans="1:37" s="678" customFormat="1" ht="45" x14ac:dyDescent="0.25">
      <c r="A767" s="1060"/>
      <c r="B767" s="1061"/>
      <c r="C767" s="117"/>
      <c r="D767" s="974"/>
      <c r="E767" s="974"/>
      <c r="F767" s="906"/>
      <c r="G767" s="906"/>
      <c r="H767" s="957"/>
      <c r="I767" s="997"/>
      <c r="J767" s="997"/>
      <c r="K767" s="944"/>
      <c r="L767" s="1062"/>
      <c r="M767" s="908"/>
      <c r="N767" s="997"/>
      <c r="O767" s="908"/>
      <c r="P767" s="38" t="s">
        <v>2266</v>
      </c>
      <c r="Q767" s="418">
        <v>0</v>
      </c>
      <c r="R767" s="418">
        <v>530</v>
      </c>
      <c r="S767" s="687" t="s">
        <v>61</v>
      </c>
      <c r="T767" s="60">
        <v>130</v>
      </c>
      <c r="U767" s="60"/>
      <c r="V767" s="60"/>
      <c r="W767" s="60"/>
      <c r="X767" s="60"/>
      <c r="Y767" s="60"/>
      <c r="Z767" s="60"/>
      <c r="AA767" s="60"/>
      <c r="AB767" s="60"/>
      <c r="AC767" s="60"/>
      <c r="AD767" s="60"/>
      <c r="AE767" s="60"/>
      <c r="AF767" s="60"/>
      <c r="AG767" s="60"/>
      <c r="AH767" s="122" t="s">
        <v>2184</v>
      </c>
      <c r="AI767" s="124" t="s">
        <v>2185</v>
      </c>
      <c r="AJ767" s="903"/>
      <c r="AK767" s="124" t="s">
        <v>2258</v>
      </c>
    </row>
    <row r="768" spans="1:37" s="678" customFormat="1" ht="60" x14ac:dyDescent="0.25">
      <c r="A768" s="1060"/>
      <c r="B768" s="1061"/>
      <c r="C768" s="117"/>
      <c r="D768" s="974"/>
      <c r="E768" s="974"/>
      <c r="F768" s="906"/>
      <c r="G768" s="906"/>
      <c r="H768" s="957"/>
      <c r="I768" s="997"/>
      <c r="J768" s="997"/>
      <c r="K768" s="944"/>
      <c r="L768" s="1062"/>
      <c r="M768" s="908"/>
      <c r="N768" s="997"/>
      <c r="O768" s="908"/>
      <c r="P768" s="38" t="s">
        <v>2267</v>
      </c>
      <c r="Q768" s="418">
        <v>0</v>
      </c>
      <c r="R768" s="418">
        <v>3</v>
      </c>
      <c r="S768" s="687" t="s">
        <v>61</v>
      </c>
      <c r="T768" s="60">
        <v>0</v>
      </c>
      <c r="U768" s="60"/>
      <c r="V768" s="60"/>
      <c r="W768" s="60"/>
      <c r="X768" s="60"/>
      <c r="Y768" s="60"/>
      <c r="Z768" s="60"/>
      <c r="AA768" s="60"/>
      <c r="AB768" s="60"/>
      <c r="AC768" s="60"/>
      <c r="AD768" s="60"/>
      <c r="AE768" s="60"/>
      <c r="AF768" s="60"/>
      <c r="AG768" s="60"/>
      <c r="AH768" s="122" t="s">
        <v>2184</v>
      </c>
      <c r="AI768" s="124" t="s">
        <v>2185</v>
      </c>
      <c r="AJ768" s="903"/>
      <c r="AK768" s="124" t="s">
        <v>2258</v>
      </c>
    </row>
    <row r="769" spans="1:37" s="678" customFormat="1" ht="45" x14ac:dyDescent="0.25">
      <c r="A769" s="1060"/>
      <c r="B769" s="1061"/>
      <c r="C769" s="117"/>
      <c r="D769" s="974"/>
      <c r="E769" s="974"/>
      <c r="F769" s="906"/>
      <c r="G769" s="906"/>
      <c r="H769" s="957"/>
      <c r="I769" s="997"/>
      <c r="J769" s="997"/>
      <c r="K769" s="944"/>
      <c r="L769" s="1062"/>
      <c r="M769" s="908"/>
      <c r="N769" s="997" t="s">
        <v>2268</v>
      </c>
      <c r="O769" s="908" t="s">
        <v>2269</v>
      </c>
      <c r="P769" s="38" t="s">
        <v>2270</v>
      </c>
      <c r="Q769" s="418">
        <v>75</v>
      </c>
      <c r="R769" s="418">
        <v>47</v>
      </c>
      <c r="S769" s="687" t="s">
        <v>61</v>
      </c>
      <c r="T769" s="60">
        <v>5</v>
      </c>
      <c r="U769" s="60"/>
      <c r="V769" s="60"/>
      <c r="W769" s="60"/>
      <c r="X769" s="60"/>
      <c r="Y769" s="60"/>
      <c r="Z769" s="60"/>
      <c r="AA769" s="60"/>
      <c r="AB769" s="60"/>
      <c r="AC769" s="60"/>
      <c r="AD769" s="60"/>
      <c r="AE769" s="60"/>
      <c r="AF769" s="60"/>
      <c r="AG769" s="60"/>
      <c r="AH769" s="122" t="s">
        <v>2184</v>
      </c>
      <c r="AI769" s="124" t="s">
        <v>2185</v>
      </c>
      <c r="AJ769" s="903"/>
      <c r="AK769" s="124" t="s">
        <v>2258</v>
      </c>
    </row>
    <row r="770" spans="1:37" s="678" customFormat="1" ht="60" x14ac:dyDescent="0.25">
      <c r="A770" s="1060"/>
      <c r="B770" s="1061"/>
      <c r="C770" s="117"/>
      <c r="D770" s="974"/>
      <c r="E770" s="974"/>
      <c r="F770" s="906"/>
      <c r="G770" s="906"/>
      <c r="H770" s="957"/>
      <c r="I770" s="997"/>
      <c r="J770" s="997"/>
      <c r="K770" s="944"/>
      <c r="L770" s="1062"/>
      <c r="M770" s="908"/>
      <c r="N770" s="997"/>
      <c r="O770" s="908"/>
      <c r="P770" s="38" t="s">
        <v>2271</v>
      </c>
      <c r="Q770" s="418">
        <v>0</v>
      </c>
      <c r="R770" s="308">
        <v>1400</v>
      </c>
      <c r="S770" s="687" t="s">
        <v>61</v>
      </c>
      <c r="T770" s="688">
        <v>350</v>
      </c>
      <c r="U770" s="688"/>
      <c r="V770" s="688"/>
      <c r="W770" s="688"/>
      <c r="X770" s="688"/>
      <c r="Y770" s="688"/>
      <c r="Z770" s="688"/>
      <c r="AA770" s="688"/>
      <c r="AB770" s="688"/>
      <c r="AC770" s="688"/>
      <c r="AD770" s="688"/>
      <c r="AE770" s="688"/>
      <c r="AF770" s="688"/>
      <c r="AG770" s="688"/>
      <c r="AH770" s="122" t="s">
        <v>2184</v>
      </c>
      <c r="AI770" s="124" t="s">
        <v>2185</v>
      </c>
      <c r="AJ770" s="903"/>
      <c r="AK770" s="124" t="s">
        <v>2258</v>
      </c>
    </row>
    <row r="771" spans="1:37" s="678" customFormat="1" ht="60" x14ac:dyDescent="0.25">
      <c r="A771" s="1060"/>
      <c r="B771" s="1061"/>
      <c r="C771" s="117"/>
      <c r="D771" s="974"/>
      <c r="E771" s="974"/>
      <c r="F771" s="906"/>
      <c r="G771" s="906"/>
      <c r="H771" s="957"/>
      <c r="I771" s="997"/>
      <c r="J771" s="997"/>
      <c r="K771" s="944"/>
      <c r="L771" s="1062"/>
      <c r="M771" s="908"/>
      <c r="N771" s="997"/>
      <c r="O771" s="908"/>
      <c r="P771" s="38" t="s">
        <v>2272</v>
      </c>
      <c r="Q771" s="418">
        <v>1</v>
      </c>
      <c r="R771" s="418">
        <v>10</v>
      </c>
      <c r="S771" s="687" t="s">
        <v>61</v>
      </c>
      <c r="T771" s="60">
        <v>1</v>
      </c>
      <c r="U771" s="60"/>
      <c r="V771" s="60"/>
      <c r="W771" s="60"/>
      <c r="X771" s="60"/>
      <c r="Y771" s="60"/>
      <c r="Z771" s="60"/>
      <c r="AA771" s="60"/>
      <c r="AB771" s="60"/>
      <c r="AC771" s="60"/>
      <c r="AD771" s="60"/>
      <c r="AE771" s="60"/>
      <c r="AF771" s="60"/>
      <c r="AG771" s="60"/>
      <c r="AH771" s="122" t="s">
        <v>2184</v>
      </c>
      <c r="AI771" s="124" t="s">
        <v>2185</v>
      </c>
      <c r="AJ771" s="903"/>
      <c r="AK771" s="124" t="s">
        <v>2258</v>
      </c>
    </row>
    <row r="772" spans="1:37" s="678" customFormat="1" ht="45" x14ac:dyDescent="0.25">
      <c r="A772" s="1060"/>
      <c r="B772" s="1061"/>
      <c r="C772" s="117"/>
      <c r="D772" s="974"/>
      <c r="E772" s="974"/>
      <c r="F772" s="906"/>
      <c r="G772" s="906"/>
      <c r="H772" s="957"/>
      <c r="I772" s="997"/>
      <c r="J772" s="997"/>
      <c r="K772" s="944"/>
      <c r="L772" s="1062"/>
      <c r="M772" s="908"/>
      <c r="N772" s="997"/>
      <c r="O772" s="908"/>
      <c r="P772" s="38" t="s">
        <v>2273</v>
      </c>
      <c r="Q772" s="418">
        <v>7</v>
      </c>
      <c r="R772" s="418">
        <v>7</v>
      </c>
      <c r="S772" s="687" t="s">
        <v>61</v>
      </c>
      <c r="T772" s="60">
        <v>1</v>
      </c>
      <c r="U772" s="60"/>
      <c r="V772" s="60"/>
      <c r="W772" s="60"/>
      <c r="X772" s="60"/>
      <c r="Y772" s="60"/>
      <c r="Z772" s="60"/>
      <c r="AA772" s="60"/>
      <c r="AB772" s="60"/>
      <c r="AC772" s="60"/>
      <c r="AD772" s="60"/>
      <c r="AE772" s="60"/>
      <c r="AF772" s="60"/>
      <c r="AG772" s="60"/>
      <c r="AH772" s="122" t="s">
        <v>2184</v>
      </c>
      <c r="AI772" s="124" t="s">
        <v>2185</v>
      </c>
      <c r="AJ772" s="903"/>
      <c r="AK772" s="124" t="s">
        <v>2258</v>
      </c>
    </row>
    <row r="773" spans="1:37" s="678" customFormat="1" ht="60" x14ac:dyDescent="0.25">
      <c r="A773" s="1060"/>
      <c r="B773" s="1061"/>
      <c r="C773" s="117"/>
      <c r="D773" s="974"/>
      <c r="E773" s="974"/>
      <c r="F773" s="906"/>
      <c r="G773" s="906"/>
      <c r="H773" s="957"/>
      <c r="I773" s="997"/>
      <c r="J773" s="997"/>
      <c r="K773" s="944"/>
      <c r="L773" s="1062"/>
      <c r="M773" s="908"/>
      <c r="N773" s="997" t="s">
        <v>2274</v>
      </c>
      <c r="O773" s="908" t="s">
        <v>2275</v>
      </c>
      <c r="P773" s="38" t="s">
        <v>2276</v>
      </c>
      <c r="Q773" s="418">
        <v>2</v>
      </c>
      <c r="R773" s="418">
        <v>2</v>
      </c>
      <c r="S773" s="687" t="s">
        <v>61</v>
      </c>
      <c r="T773" s="60">
        <v>0</v>
      </c>
      <c r="U773" s="60"/>
      <c r="V773" s="60"/>
      <c r="W773" s="60"/>
      <c r="X773" s="60"/>
      <c r="Y773" s="60"/>
      <c r="Z773" s="60"/>
      <c r="AA773" s="60"/>
      <c r="AB773" s="60"/>
      <c r="AC773" s="60"/>
      <c r="AD773" s="60"/>
      <c r="AE773" s="60"/>
      <c r="AF773" s="60"/>
      <c r="AG773" s="60"/>
      <c r="AH773" s="122" t="s">
        <v>2184</v>
      </c>
      <c r="AI773" s="124" t="s">
        <v>2185</v>
      </c>
      <c r="AJ773" s="903"/>
      <c r="AK773" s="124" t="s">
        <v>2258</v>
      </c>
    </row>
    <row r="774" spans="1:37" s="678" customFormat="1" ht="60" x14ac:dyDescent="0.25">
      <c r="A774" s="1060"/>
      <c r="B774" s="1061"/>
      <c r="C774" s="117"/>
      <c r="D774" s="974"/>
      <c r="E774" s="974"/>
      <c r="F774" s="906"/>
      <c r="G774" s="906"/>
      <c r="H774" s="957"/>
      <c r="I774" s="997"/>
      <c r="J774" s="997"/>
      <c r="K774" s="944"/>
      <c r="L774" s="1062"/>
      <c r="M774" s="908"/>
      <c r="N774" s="997"/>
      <c r="O774" s="908"/>
      <c r="P774" s="38" t="s">
        <v>2277</v>
      </c>
      <c r="Q774" s="418">
        <v>0</v>
      </c>
      <c r="R774" s="418">
        <v>1</v>
      </c>
      <c r="S774" s="687" t="s">
        <v>61</v>
      </c>
      <c r="T774" s="60">
        <v>1</v>
      </c>
      <c r="U774" s="60"/>
      <c r="V774" s="60"/>
      <c r="W774" s="60"/>
      <c r="X774" s="60"/>
      <c r="Y774" s="60"/>
      <c r="Z774" s="60"/>
      <c r="AA774" s="60"/>
      <c r="AB774" s="60"/>
      <c r="AC774" s="60"/>
      <c r="AD774" s="60"/>
      <c r="AE774" s="60"/>
      <c r="AF774" s="60"/>
      <c r="AG774" s="60"/>
      <c r="AH774" s="122" t="s">
        <v>2184</v>
      </c>
      <c r="AI774" s="124" t="s">
        <v>2185</v>
      </c>
      <c r="AJ774" s="903"/>
      <c r="AK774" s="124" t="s">
        <v>2258</v>
      </c>
    </row>
    <row r="775" spans="1:37" s="678" customFormat="1" ht="15" x14ac:dyDescent="0.25">
      <c r="A775" s="1060"/>
      <c r="B775" s="1061"/>
      <c r="C775" s="117"/>
      <c r="D775" s="974"/>
      <c r="E775" s="974"/>
      <c r="F775" s="906"/>
      <c r="G775" s="906"/>
      <c r="H775" s="957"/>
      <c r="I775" s="997"/>
      <c r="J775" s="997"/>
      <c r="K775" s="689"/>
      <c r="L775" s="690"/>
      <c r="M775" s="691"/>
      <c r="N775" s="691"/>
      <c r="O775" s="692"/>
      <c r="P775" s="693"/>
      <c r="Q775" s="693"/>
      <c r="R775" s="693"/>
      <c r="S775" s="693"/>
      <c r="T775" s="693"/>
      <c r="U775" s="693"/>
      <c r="V775" s="693"/>
      <c r="W775" s="693"/>
      <c r="X775" s="693"/>
      <c r="Y775" s="693"/>
      <c r="Z775" s="693"/>
      <c r="AA775" s="693"/>
      <c r="AB775" s="693"/>
      <c r="AC775" s="693"/>
      <c r="AD775" s="693"/>
      <c r="AE775" s="693"/>
      <c r="AF775" s="693"/>
      <c r="AG775" s="693"/>
      <c r="AH775" s="138"/>
      <c r="AI775" s="138"/>
      <c r="AJ775" s="694"/>
      <c r="AK775" s="138"/>
    </row>
    <row r="776" spans="1:37" s="678" customFormat="1" ht="97.5" customHeight="1" x14ac:dyDescent="0.25">
      <c r="A776" s="1060"/>
      <c r="B776" s="1061"/>
      <c r="C776" s="117"/>
      <c r="D776" s="974"/>
      <c r="E776" s="974"/>
      <c r="F776" s="906"/>
      <c r="G776" s="906"/>
      <c r="H776" s="957"/>
      <c r="I776" s="997"/>
      <c r="J776" s="997"/>
      <c r="K776" s="944" t="s">
        <v>2278</v>
      </c>
      <c r="L776" s="1062">
        <v>0.02</v>
      </c>
      <c r="M776" s="908" t="s">
        <v>2279</v>
      </c>
      <c r="N776" s="418" t="s">
        <v>2280</v>
      </c>
      <c r="O776" s="38" t="s">
        <v>2281</v>
      </c>
      <c r="P776" s="339" t="s">
        <v>2282</v>
      </c>
      <c r="Q776" s="124">
        <v>4</v>
      </c>
      <c r="R776" s="124">
        <v>10</v>
      </c>
      <c r="S776" s="124" t="s">
        <v>61</v>
      </c>
      <c r="T776" s="135">
        <v>1</v>
      </c>
      <c r="U776" s="135" t="s">
        <v>2283</v>
      </c>
      <c r="V776" s="135" t="s">
        <v>2284</v>
      </c>
      <c r="W776" s="135">
        <v>1</v>
      </c>
      <c r="X776" s="135" t="s">
        <v>2285</v>
      </c>
      <c r="Y776" s="135" t="s">
        <v>2282</v>
      </c>
      <c r="Z776" s="135"/>
      <c r="AA776" s="163">
        <v>42946</v>
      </c>
      <c r="AB776" s="92">
        <v>7020312311378050</v>
      </c>
      <c r="AC776" s="695">
        <v>1700000000</v>
      </c>
      <c r="AD776" s="135" t="s">
        <v>2286</v>
      </c>
      <c r="AE776" s="135"/>
      <c r="AF776" s="135"/>
      <c r="AG776" s="695">
        <v>1700000000</v>
      </c>
      <c r="AH776" s="263" t="s">
        <v>2192</v>
      </c>
      <c r="AI776" s="124" t="s">
        <v>2287</v>
      </c>
      <c r="AJ776" s="903" t="s">
        <v>2288</v>
      </c>
      <c r="AK776" s="124" t="s">
        <v>2289</v>
      </c>
    </row>
    <row r="777" spans="1:37" s="678" customFormat="1" ht="67.5" customHeight="1" x14ac:dyDescent="0.25">
      <c r="A777" s="1060"/>
      <c r="B777" s="1061"/>
      <c r="C777" s="117"/>
      <c r="D777" s="974"/>
      <c r="E777" s="974"/>
      <c r="F777" s="906"/>
      <c r="G777" s="906"/>
      <c r="H777" s="957"/>
      <c r="I777" s="997"/>
      <c r="J777" s="997"/>
      <c r="K777" s="944"/>
      <c r="L777" s="1062"/>
      <c r="M777" s="908"/>
      <c r="N777" s="418" t="s">
        <v>2290</v>
      </c>
      <c r="O777" s="38" t="s">
        <v>2291</v>
      </c>
      <c r="P777" s="38" t="s">
        <v>2292</v>
      </c>
      <c r="Q777" s="418">
        <v>0</v>
      </c>
      <c r="R777" s="418">
        <v>3</v>
      </c>
      <c r="S777" s="418" t="s">
        <v>61</v>
      </c>
      <c r="T777" s="60">
        <v>0</v>
      </c>
      <c r="U777" s="60"/>
      <c r="V777" s="60"/>
      <c r="W777" s="60"/>
      <c r="X777" s="60"/>
      <c r="Y777" s="60"/>
      <c r="Z777" s="60"/>
      <c r="AA777" s="60"/>
      <c r="AB777" s="60"/>
      <c r="AC777" s="60"/>
      <c r="AD777" s="60"/>
      <c r="AE777" s="60"/>
      <c r="AF777" s="60"/>
      <c r="AG777" s="60"/>
      <c r="AH777" s="263" t="s">
        <v>2192</v>
      </c>
      <c r="AI777" s="124" t="s">
        <v>2287</v>
      </c>
      <c r="AJ777" s="903"/>
      <c r="AK777" s="124" t="s">
        <v>2289</v>
      </c>
    </row>
    <row r="778" spans="1:37" s="678" customFormat="1" ht="75" customHeight="1" x14ac:dyDescent="0.25">
      <c r="A778" s="1060"/>
      <c r="B778" s="1061"/>
      <c r="C778" s="117"/>
      <c r="D778" s="974"/>
      <c r="E778" s="974"/>
      <c r="F778" s="906"/>
      <c r="G778" s="906"/>
      <c r="H778" s="957"/>
      <c r="I778" s="997"/>
      <c r="J778" s="997"/>
      <c r="K778" s="944"/>
      <c r="L778" s="1062"/>
      <c r="M778" s="908"/>
      <c r="N778" s="418" t="s">
        <v>2293</v>
      </c>
      <c r="O778" s="38" t="s">
        <v>2294</v>
      </c>
      <c r="P778" s="38" t="s">
        <v>2295</v>
      </c>
      <c r="Q778" s="418">
        <v>0</v>
      </c>
      <c r="R778" s="418">
        <v>200</v>
      </c>
      <c r="S778" s="418" t="s">
        <v>61</v>
      </c>
      <c r="T778" s="60">
        <v>0</v>
      </c>
      <c r="U778" s="60"/>
      <c r="V778" s="60"/>
      <c r="W778" s="60"/>
      <c r="X778" s="60"/>
      <c r="Y778" s="60"/>
      <c r="Z778" s="60"/>
      <c r="AA778" s="60"/>
      <c r="AB778" s="60"/>
      <c r="AC778" s="60"/>
      <c r="AD778" s="60"/>
      <c r="AE778" s="60"/>
      <c r="AF778" s="60"/>
      <c r="AG778" s="60"/>
      <c r="AH778" s="263" t="s">
        <v>2192</v>
      </c>
      <c r="AI778" s="124" t="s">
        <v>2287</v>
      </c>
      <c r="AJ778" s="903"/>
      <c r="AK778" s="124" t="s">
        <v>2296</v>
      </c>
    </row>
    <row r="779" spans="1:37" s="678" customFormat="1" ht="15" x14ac:dyDescent="0.25">
      <c r="A779" s="1060"/>
      <c r="B779" s="1061"/>
      <c r="C779" s="117"/>
      <c r="D779" s="974"/>
      <c r="E779" s="974"/>
      <c r="F779" s="523"/>
      <c r="G779" s="523"/>
      <c r="H779" s="696"/>
      <c r="I779" s="689"/>
      <c r="J779" s="689"/>
      <c r="K779" s="689"/>
      <c r="L779" s="697"/>
      <c r="M779" s="698"/>
      <c r="N779" s="698"/>
      <c r="O779" s="696"/>
      <c r="P779" s="689"/>
      <c r="Q779" s="689"/>
      <c r="R779" s="689"/>
      <c r="S779" s="689"/>
      <c r="T779" s="689"/>
      <c r="U779" s="689"/>
      <c r="V779" s="689"/>
      <c r="W779" s="689"/>
      <c r="X779" s="689"/>
      <c r="Y779" s="689"/>
      <c r="Z779" s="689"/>
      <c r="AA779" s="689"/>
      <c r="AB779" s="689"/>
      <c r="AC779" s="689"/>
      <c r="AD779" s="689"/>
      <c r="AE779" s="689"/>
      <c r="AF779" s="689"/>
      <c r="AG779" s="689"/>
      <c r="AH779" s="523"/>
      <c r="AI779" s="138"/>
      <c r="AJ779" s="689"/>
      <c r="AK779" s="138"/>
    </row>
    <row r="780" spans="1:37" s="678" customFormat="1" ht="83.25" customHeight="1" x14ac:dyDescent="0.25">
      <c r="A780" s="1060"/>
      <c r="B780" s="1061"/>
      <c r="C780" s="117"/>
      <c r="D780" s="974"/>
      <c r="E780" s="974"/>
      <c r="F780" s="906" t="s">
        <v>1983</v>
      </c>
      <c r="G780" s="906" t="s">
        <v>2297</v>
      </c>
      <c r="H780" s="906" t="s">
        <v>2298</v>
      </c>
      <c r="I780" s="1040">
        <v>66025</v>
      </c>
      <c r="J780" s="1040">
        <v>68625</v>
      </c>
      <c r="K780" s="1050" t="s">
        <v>2299</v>
      </c>
      <c r="L780" s="1051">
        <v>0.03</v>
      </c>
      <c r="M780" s="906" t="s">
        <v>2300</v>
      </c>
      <c r="N780" s="264" t="s">
        <v>2301</v>
      </c>
      <c r="O780" s="146" t="s">
        <v>2302</v>
      </c>
      <c r="P780" s="146" t="s">
        <v>2303</v>
      </c>
      <c r="Q780" s="122" t="s">
        <v>2304</v>
      </c>
      <c r="R780" s="122" t="s">
        <v>2305</v>
      </c>
      <c r="S780" s="687" t="s">
        <v>61</v>
      </c>
      <c r="T780" s="95">
        <v>0.65</v>
      </c>
      <c r="U780" s="95"/>
      <c r="V780" s="95"/>
      <c r="W780" s="95"/>
      <c r="X780" s="95"/>
      <c r="Y780" s="95"/>
      <c r="Z780" s="95"/>
      <c r="AA780" s="95"/>
      <c r="AB780" s="95"/>
      <c r="AC780" s="95"/>
      <c r="AD780" s="95"/>
      <c r="AE780" s="95"/>
      <c r="AF780" s="95"/>
      <c r="AG780" s="95"/>
      <c r="AH780" s="903" t="s">
        <v>2306</v>
      </c>
      <c r="AI780" s="903" t="s">
        <v>2307</v>
      </c>
      <c r="AJ780" s="124" t="s">
        <v>2308</v>
      </c>
      <c r="AK780" s="124" t="s">
        <v>2309</v>
      </c>
    </row>
    <row r="781" spans="1:37" s="678" customFormat="1" ht="90" x14ac:dyDescent="0.25">
      <c r="A781" s="1060"/>
      <c r="B781" s="1061"/>
      <c r="C781" s="117"/>
      <c r="D781" s="974"/>
      <c r="E781" s="974"/>
      <c r="F781" s="906"/>
      <c r="G781" s="906"/>
      <c r="H781" s="906"/>
      <c r="I781" s="902"/>
      <c r="J781" s="902"/>
      <c r="K781" s="1050"/>
      <c r="L781" s="1052"/>
      <c r="M781" s="906"/>
      <c r="N781" s="264" t="s">
        <v>2310</v>
      </c>
      <c r="O781" s="146" t="s">
        <v>2311</v>
      </c>
      <c r="P781" s="146" t="s">
        <v>2312</v>
      </c>
      <c r="Q781" s="538">
        <v>47800</v>
      </c>
      <c r="R781" s="538">
        <v>4200</v>
      </c>
      <c r="S781" s="687" t="s">
        <v>61</v>
      </c>
      <c r="T781" s="159">
        <v>1000</v>
      </c>
      <c r="U781" s="159"/>
      <c r="V781" s="159"/>
      <c r="W781" s="159"/>
      <c r="X781" s="159"/>
      <c r="Y781" s="159"/>
      <c r="Z781" s="159"/>
      <c r="AA781" s="159"/>
      <c r="AB781" s="159"/>
      <c r="AC781" s="159"/>
      <c r="AD781" s="159"/>
      <c r="AE781" s="159"/>
      <c r="AF781" s="159"/>
      <c r="AG781" s="159"/>
      <c r="AH781" s="903"/>
      <c r="AI781" s="903"/>
      <c r="AJ781" s="903" t="s">
        <v>2313</v>
      </c>
      <c r="AK781" s="124" t="s">
        <v>2309</v>
      </c>
    </row>
    <row r="782" spans="1:37" s="678" customFormat="1" ht="90" x14ac:dyDescent="0.25">
      <c r="A782" s="1060"/>
      <c r="B782" s="1061"/>
      <c r="C782" s="117"/>
      <c r="D782" s="974"/>
      <c r="E782" s="974"/>
      <c r="F782" s="906"/>
      <c r="G782" s="906"/>
      <c r="H782" s="906"/>
      <c r="I782" s="902"/>
      <c r="J782" s="902"/>
      <c r="K782" s="1050"/>
      <c r="L782" s="1052"/>
      <c r="M782" s="906"/>
      <c r="N782" s="264" t="s">
        <v>2314</v>
      </c>
      <c r="O782" s="146" t="s">
        <v>2315</v>
      </c>
      <c r="P782" s="146" t="s">
        <v>2316</v>
      </c>
      <c r="Q782" s="538">
        <v>18225</v>
      </c>
      <c r="R782" s="538">
        <v>600</v>
      </c>
      <c r="S782" s="687" t="s">
        <v>61</v>
      </c>
      <c r="T782" s="159">
        <v>180</v>
      </c>
      <c r="U782" s="159"/>
      <c r="V782" s="159"/>
      <c r="W782" s="159"/>
      <c r="X782" s="159"/>
      <c r="Y782" s="159"/>
      <c r="Z782" s="159"/>
      <c r="AA782" s="159"/>
      <c r="AB782" s="159"/>
      <c r="AC782" s="159"/>
      <c r="AD782" s="159"/>
      <c r="AE782" s="159"/>
      <c r="AF782" s="159"/>
      <c r="AG782" s="159"/>
      <c r="AH782" s="903"/>
      <c r="AI782" s="903"/>
      <c r="AJ782" s="903"/>
      <c r="AK782" s="124" t="s">
        <v>2309</v>
      </c>
    </row>
    <row r="783" spans="1:37" s="678" customFormat="1" ht="90" x14ac:dyDescent="0.25">
      <c r="A783" s="1060"/>
      <c r="B783" s="1061"/>
      <c r="C783" s="117"/>
      <c r="D783" s="974"/>
      <c r="E783" s="974"/>
      <c r="F783" s="906"/>
      <c r="G783" s="906"/>
      <c r="H783" s="906"/>
      <c r="I783" s="902"/>
      <c r="J783" s="902"/>
      <c r="K783" s="1050"/>
      <c r="L783" s="1052"/>
      <c r="M783" s="906"/>
      <c r="N783" s="264" t="s">
        <v>2317</v>
      </c>
      <c r="O783" s="146" t="s">
        <v>2318</v>
      </c>
      <c r="P783" s="146" t="s">
        <v>2319</v>
      </c>
      <c r="Q783" s="122" t="s">
        <v>2320</v>
      </c>
      <c r="R783" s="122" t="s">
        <v>2321</v>
      </c>
      <c r="S783" s="687" t="s">
        <v>61</v>
      </c>
      <c r="T783" s="95">
        <v>0</v>
      </c>
      <c r="U783" s="95"/>
      <c r="V783" s="95"/>
      <c r="W783" s="95"/>
      <c r="X783" s="95"/>
      <c r="Y783" s="95"/>
      <c r="Z783" s="95"/>
      <c r="AA783" s="95"/>
      <c r="AB783" s="95"/>
      <c r="AC783" s="95"/>
      <c r="AD783" s="95"/>
      <c r="AE783" s="95"/>
      <c r="AF783" s="95"/>
      <c r="AG783" s="95"/>
      <c r="AH783" s="903"/>
      <c r="AI783" s="903"/>
      <c r="AJ783" s="903"/>
      <c r="AK783" s="124" t="s">
        <v>2309</v>
      </c>
    </row>
    <row r="784" spans="1:37" s="678" customFormat="1" ht="120" x14ac:dyDescent="0.25">
      <c r="A784" s="1060"/>
      <c r="B784" s="1061"/>
      <c r="C784" s="117"/>
      <c r="D784" s="974"/>
      <c r="E784" s="974"/>
      <c r="F784" s="906"/>
      <c r="G784" s="906"/>
      <c r="H784" s="906"/>
      <c r="I784" s="902"/>
      <c r="J784" s="902"/>
      <c r="K784" s="1050"/>
      <c r="L784" s="1052"/>
      <c r="M784" s="906"/>
      <c r="N784" s="264" t="s">
        <v>2322</v>
      </c>
      <c r="O784" s="146" t="s">
        <v>2323</v>
      </c>
      <c r="P784" s="146" t="s">
        <v>2324</v>
      </c>
      <c r="Q784" s="122" t="s">
        <v>2325</v>
      </c>
      <c r="R784" s="122" t="s">
        <v>2326</v>
      </c>
      <c r="S784" s="687" t="s">
        <v>61</v>
      </c>
      <c r="T784" s="95">
        <v>20</v>
      </c>
      <c r="U784" s="95"/>
      <c r="V784" s="95"/>
      <c r="W784" s="95"/>
      <c r="X784" s="95"/>
      <c r="Y784" s="95"/>
      <c r="Z784" s="95"/>
      <c r="AA784" s="95"/>
      <c r="AB784" s="95"/>
      <c r="AC784" s="95"/>
      <c r="AD784" s="95"/>
      <c r="AE784" s="95"/>
      <c r="AF784" s="95"/>
      <c r="AG784" s="95"/>
      <c r="AH784" s="903"/>
      <c r="AI784" s="903"/>
      <c r="AJ784" s="124" t="s">
        <v>2327</v>
      </c>
      <c r="AK784" s="124" t="s">
        <v>2309</v>
      </c>
    </row>
    <row r="785" spans="1:37" s="1688" customFormat="1" ht="135" x14ac:dyDescent="0.25">
      <c r="A785" s="1060"/>
      <c r="B785" s="1061"/>
      <c r="C785" s="795"/>
      <c r="D785" s="974"/>
      <c r="E785" s="974"/>
      <c r="F785" s="906"/>
      <c r="G785" s="906"/>
      <c r="H785" s="906"/>
      <c r="I785" s="902"/>
      <c r="J785" s="902"/>
      <c r="K785" s="1050"/>
      <c r="L785" s="1052"/>
      <c r="M785" s="906"/>
      <c r="N785" s="798" t="s">
        <v>2328</v>
      </c>
      <c r="O785" s="795" t="s">
        <v>2329</v>
      </c>
      <c r="P785" s="821" t="s">
        <v>2330</v>
      </c>
      <c r="Q785" s="800" t="s">
        <v>2331</v>
      </c>
      <c r="R785" s="800" t="s">
        <v>2332</v>
      </c>
      <c r="S785" s="798" t="s">
        <v>61</v>
      </c>
      <c r="T785" s="1690">
        <v>0</v>
      </c>
      <c r="U785" s="1690"/>
      <c r="V785" s="1690"/>
      <c r="W785" s="1690"/>
      <c r="X785" s="1690"/>
      <c r="Y785" s="1690"/>
      <c r="Z785" s="1690"/>
      <c r="AA785" s="1690"/>
      <c r="AB785" s="1690"/>
      <c r="AC785" s="1690"/>
      <c r="AD785" s="1690"/>
      <c r="AE785" s="1690"/>
      <c r="AF785" s="1690"/>
      <c r="AG785" s="1690"/>
      <c r="AH785" s="903"/>
      <c r="AI785" s="903"/>
      <c r="AJ785" s="800" t="s">
        <v>2333</v>
      </c>
      <c r="AK785" s="800" t="s">
        <v>2309</v>
      </c>
    </row>
    <row r="786" spans="1:37" s="1688" customFormat="1" ht="105" x14ac:dyDescent="0.25">
      <c r="A786" s="1060"/>
      <c r="B786" s="1061"/>
      <c r="C786" s="795"/>
      <c r="D786" s="974"/>
      <c r="E786" s="974"/>
      <c r="F786" s="906"/>
      <c r="G786" s="906"/>
      <c r="H786" s="906"/>
      <c r="I786" s="902"/>
      <c r="J786" s="902"/>
      <c r="K786" s="1050"/>
      <c r="L786" s="1052"/>
      <c r="M786" s="906"/>
      <c r="N786" s="798" t="s">
        <v>2334</v>
      </c>
      <c r="O786" s="795" t="s">
        <v>2335</v>
      </c>
      <c r="P786" s="795" t="s">
        <v>2336</v>
      </c>
      <c r="Q786" s="142">
        <v>0.7</v>
      </c>
      <c r="R786" s="142">
        <v>0.85</v>
      </c>
      <c r="S786" s="798" t="s">
        <v>61</v>
      </c>
      <c r="T786" s="1691">
        <v>0.03</v>
      </c>
      <c r="U786" s="1691"/>
      <c r="V786" s="1691"/>
      <c r="W786" s="1691"/>
      <c r="X786" s="1691"/>
      <c r="Y786" s="1691"/>
      <c r="Z786" s="1691"/>
      <c r="AA786" s="1691"/>
      <c r="AB786" s="1691"/>
      <c r="AC786" s="1691"/>
      <c r="AD786" s="1691"/>
      <c r="AE786" s="1691"/>
      <c r="AF786" s="1691"/>
      <c r="AG786" s="1691"/>
      <c r="AH786" s="903"/>
      <c r="AI786" s="903"/>
      <c r="AJ786" s="800" t="s">
        <v>2327</v>
      </c>
      <c r="AK786" s="800" t="s">
        <v>2309</v>
      </c>
    </row>
    <row r="787" spans="1:37" s="1688" customFormat="1" ht="90" x14ac:dyDescent="0.25">
      <c r="A787" s="1060"/>
      <c r="B787" s="1061"/>
      <c r="C787" s="795"/>
      <c r="D787" s="974"/>
      <c r="E787" s="974"/>
      <c r="F787" s="906"/>
      <c r="G787" s="906"/>
      <c r="H787" s="906"/>
      <c r="I787" s="902"/>
      <c r="J787" s="902"/>
      <c r="K787" s="1050"/>
      <c r="L787" s="1052"/>
      <c r="M787" s="906"/>
      <c r="N787" s="798" t="s">
        <v>2337</v>
      </c>
      <c r="O787" s="795" t="s">
        <v>2338</v>
      </c>
      <c r="P787" s="795" t="s">
        <v>2339</v>
      </c>
      <c r="Q787" s="142">
        <v>0.85</v>
      </c>
      <c r="R787" s="142">
        <v>1</v>
      </c>
      <c r="S787" s="798" t="s">
        <v>61</v>
      </c>
      <c r="T787" s="1691">
        <v>0.87</v>
      </c>
      <c r="U787" s="1691"/>
      <c r="V787" s="1691"/>
      <c r="W787" s="1691"/>
      <c r="X787" s="1691"/>
      <c r="Y787" s="1691"/>
      <c r="Z787" s="1691"/>
      <c r="AA787" s="1691"/>
      <c r="AB787" s="1691"/>
      <c r="AC787" s="1691"/>
      <c r="AD787" s="1691"/>
      <c r="AE787" s="1691"/>
      <c r="AF787" s="1691"/>
      <c r="AG787" s="1691"/>
      <c r="AH787" s="903"/>
      <c r="AI787" s="903"/>
      <c r="AJ787" s="800" t="s">
        <v>2327</v>
      </c>
      <c r="AK787" s="800" t="s">
        <v>2309</v>
      </c>
    </row>
    <row r="788" spans="1:37" s="1688" customFormat="1" ht="90" x14ac:dyDescent="0.25">
      <c r="A788" s="1060"/>
      <c r="B788" s="1061"/>
      <c r="C788" s="795"/>
      <c r="D788" s="974"/>
      <c r="E788" s="974"/>
      <c r="F788" s="906"/>
      <c r="G788" s="906"/>
      <c r="H788" s="906"/>
      <c r="I788" s="902"/>
      <c r="J788" s="902"/>
      <c r="K788" s="1050"/>
      <c r="L788" s="1053"/>
      <c r="M788" s="906"/>
      <c r="N788" s="798" t="s">
        <v>2340</v>
      </c>
      <c r="O788" s="795" t="s">
        <v>2341</v>
      </c>
      <c r="P788" s="795" t="s">
        <v>2342</v>
      </c>
      <c r="Q788" s="142">
        <v>0.33</v>
      </c>
      <c r="R788" s="142">
        <v>0.25</v>
      </c>
      <c r="S788" s="142" t="s">
        <v>557</v>
      </c>
      <c r="T788" s="1691">
        <v>0.32</v>
      </c>
      <c r="U788" s="1691"/>
      <c r="V788" s="1691"/>
      <c r="W788" s="1691"/>
      <c r="X788" s="1691"/>
      <c r="Y788" s="1691"/>
      <c r="Z788" s="1691"/>
      <c r="AA788" s="1691"/>
      <c r="AB788" s="1691"/>
      <c r="AC788" s="1691"/>
      <c r="AD788" s="1691"/>
      <c r="AE788" s="1691"/>
      <c r="AF788" s="1691"/>
      <c r="AG788" s="1691"/>
      <c r="AH788" s="903"/>
      <c r="AI788" s="903"/>
      <c r="AJ788" s="800" t="s">
        <v>2327</v>
      </c>
      <c r="AK788" s="800" t="s">
        <v>2309</v>
      </c>
    </row>
    <row r="789" spans="1:37" s="678" customFormat="1" ht="15" x14ac:dyDescent="0.25">
      <c r="A789" s="1060"/>
      <c r="B789" s="1061"/>
      <c r="C789" s="117"/>
      <c r="D789" s="974"/>
      <c r="E789" s="974"/>
      <c r="F789" s="523"/>
      <c r="G789" s="523"/>
      <c r="H789" s="364"/>
      <c r="I789" s="364"/>
      <c r="J789" s="364"/>
      <c r="K789" s="524"/>
      <c r="L789" s="700"/>
      <c r="M789" s="701"/>
      <c r="N789" s="701"/>
      <c r="O789" s="364"/>
      <c r="P789" s="365"/>
      <c r="Q789" s="364"/>
      <c r="R789" s="364"/>
      <c r="S789" s="364"/>
      <c r="T789" s="523"/>
      <c r="U789" s="523"/>
      <c r="V789" s="523"/>
      <c r="W789" s="523"/>
      <c r="X789" s="523"/>
      <c r="Y789" s="523"/>
      <c r="Z789" s="523"/>
      <c r="AA789" s="523"/>
      <c r="AB789" s="523"/>
      <c r="AC789" s="523"/>
      <c r="AD789" s="523"/>
      <c r="AE789" s="523"/>
      <c r="AF789" s="523"/>
      <c r="AG789" s="523"/>
      <c r="AH789" s="523"/>
      <c r="AI789" s="702"/>
      <c r="AJ789" s="703"/>
      <c r="AK789" s="702"/>
    </row>
    <row r="790" spans="1:37" s="678" customFormat="1" ht="105" x14ac:dyDescent="0.25">
      <c r="A790" s="1060"/>
      <c r="B790" s="1061"/>
      <c r="C790" s="117"/>
      <c r="D790" s="974"/>
      <c r="E790" s="974"/>
      <c r="F790" s="974" t="s">
        <v>1991</v>
      </c>
      <c r="G790" s="974" t="s">
        <v>2343</v>
      </c>
      <c r="H790" s="974" t="s">
        <v>2344</v>
      </c>
      <c r="I790" s="1054">
        <v>0</v>
      </c>
      <c r="J790" s="1055">
        <v>12000</v>
      </c>
      <c r="K790" s="1056" t="s">
        <v>2345</v>
      </c>
      <c r="L790" s="1057">
        <v>0.01</v>
      </c>
      <c r="M790" s="906" t="s">
        <v>2346</v>
      </c>
      <c r="N790" s="264" t="s">
        <v>2347</v>
      </c>
      <c r="O790" s="146" t="s">
        <v>2348</v>
      </c>
      <c r="P790" s="686" t="s">
        <v>2349</v>
      </c>
      <c r="Q790" s="122">
        <v>0</v>
      </c>
      <c r="R790" s="122">
        <v>6</v>
      </c>
      <c r="S790" s="122" t="s">
        <v>61</v>
      </c>
      <c r="T790" s="95">
        <v>1</v>
      </c>
      <c r="U790" s="95"/>
      <c r="V790" s="95"/>
      <c r="W790" s="95"/>
      <c r="X790" s="95"/>
      <c r="Y790" s="95"/>
      <c r="Z790" s="95"/>
      <c r="AA790" s="95"/>
      <c r="AB790" s="95"/>
      <c r="AC790" s="95"/>
      <c r="AD790" s="95"/>
      <c r="AE790" s="95"/>
      <c r="AF790" s="95"/>
      <c r="AG790" s="95"/>
      <c r="AH790" s="903" t="s">
        <v>2306</v>
      </c>
      <c r="AI790" s="903" t="s">
        <v>2307</v>
      </c>
      <c r="AJ790" s="903" t="s">
        <v>2350</v>
      </c>
      <c r="AK790" s="124" t="s">
        <v>2351</v>
      </c>
    </row>
    <row r="791" spans="1:37" s="1688" customFormat="1" ht="105" x14ac:dyDescent="0.25">
      <c r="A791" s="1060"/>
      <c r="B791" s="1061"/>
      <c r="C791" s="795"/>
      <c r="D791" s="974"/>
      <c r="E791" s="974"/>
      <c r="F791" s="974"/>
      <c r="G791" s="974"/>
      <c r="H791" s="974"/>
      <c r="I791" s="1054"/>
      <c r="J791" s="1054"/>
      <c r="K791" s="1056"/>
      <c r="L791" s="1058"/>
      <c r="M791" s="906"/>
      <c r="N791" s="798" t="s">
        <v>2352</v>
      </c>
      <c r="O791" s="795" t="s">
        <v>2353</v>
      </c>
      <c r="P791" s="795" t="s">
        <v>2354</v>
      </c>
      <c r="Q791" s="798">
        <v>0</v>
      </c>
      <c r="R791" s="798">
        <v>1</v>
      </c>
      <c r="S791" s="798" t="s">
        <v>61</v>
      </c>
      <c r="T791" s="1689">
        <v>1</v>
      </c>
      <c r="U791" s="1689"/>
      <c r="V791" s="1689"/>
      <c r="W791" s="1689"/>
      <c r="X791" s="1689"/>
      <c r="Y791" s="1689"/>
      <c r="Z791" s="1689"/>
      <c r="AA791" s="1689"/>
      <c r="AB791" s="1689"/>
      <c r="AC791" s="1689"/>
      <c r="AD791" s="1689"/>
      <c r="AE791" s="1689"/>
      <c r="AF791" s="1689"/>
      <c r="AG791" s="1689"/>
      <c r="AH791" s="903"/>
      <c r="AI791" s="903"/>
      <c r="AJ791" s="903"/>
      <c r="AK791" s="800" t="s">
        <v>2351</v>
      </c>
    </row>
    <row r="792" spans="1:37" s="1688" customFormat="1" ht="90" x14ac:dyDescent="0.25">
      <c r="A792" s="1060"/>
      <c r="B792" s="1061"/>
      <c r="C792" s="795"/>
      <c r="D792" s="974"/>
      <c r="E792" s="974"/>
      <c r="F792" s="974"/>
      <c r="G792" s="974"/>
      <c r="H792" s="974"/>
      <c r="I792" s="1054"/>
      <c r="J792" s="1054"/>
      <c r="K792" s="1056"/>
      <c r="L792" s="1058"/>
      <c r="M792" s="906"/>
      <c r="N792" s="798" t="s">
        <v>2352</v>
      </c>
      <c r="O792" s="795" t="s">
        <v>2355</v>
      </c>
      <c r="P792" s="795" t="s">
        <v>2356</v>
      </c>
      <c r="Q792" s="798">
        <v>0</v>
      </c>
      <c r="R792" s="785">
        <v>20000</v>
      </c>
      <c r="S792" s="798" t="s">
        <v>61</v>
      </c>
      <c r="T792" s="1692">
        <v>0</v>
      </c>
      <c r="U792" s="1692"/>
      <c r="V792" s="1692"/>
      <c r="W792" s="1692"/>
      <c r="X792" s="1692"/>
      <c r="Y792" s="1692"/>
      <c r="Z792" s="1692"/>
      <c r="AA792" s="1692"/>
      <c r="AB792" s="1692"/>
      <c r="AC792" s="1692"/>
      <c r="AD792" s="1692"/>
      <c r="AE792" s="1692"/>
      <c r="AF792" s="1692"/>
      <c r="AG792" s="1692"/>
      <c r="AH792" s="903"/>
      <c r="AI792" s="903"/>
      <c r="AJ792" s="903"/>
      <c r="AK792" s="800" t="s">
        <v>2351</v>
      </c>
    </row>
    <row r="793" spans="1:37" s="1688" customFormat="1" ht="135" x14ac:dyDescent="0.25">
      <c r="A793" s="1060"/>
      <c r="B793" s="1061"/>
      <c r="C793" s="795"/>
      <c r="D793" s="974"/>
      <c r="E793" s="974"/>
      <c r="F793" s="974"/>
      <c r="G793" s="974"/>
      <c r="H793" s="974"/>
      <c r="I793" s="1054"/>
      <c r="J793" s="1054"/>
      <c r="K793" s="1056"/>
      <c r="L793" s="1059"/>
      <c r="M793" s="906"/>
      <c r="N793" s="798" t="s">
        <v>2357</v>
      </c>
      <c r="O793" s="795" t="s">
        <v>2358</v>
      </c>
      <c r="P793" s="795" t="s">
        <v>2359</v>
      </c>
      <c r="Q793" s="798">
        <v>0</v>
      </c>
      <c r="R793" s="798">
        <v>1</v>
      </c>
      <c r="S793" s="798" t="s">
        <v>61</v>
      </c>
      <c r="T793" s="1689">
        <v>0</v>
      </c>
      <c r="U793" s="1689"/>
      <c r="V793" s="1689"/>
      <c r="W793" s="1689"/>
      <c r="X793" s="1689"/>
      <c r="Y793" s="1689"/>
      <c r="Z793" s="1689"/>
      <c r="AA793" s="1689"/>
      <c r="AB793" s="1689"/>
      <c r="AC793" s="1689"/>
      <c r="AD793" s="1689"/>
      <c r="AE793" s="1689"/>
      <c r="AF793" s="1689"/>
      <c r="AG793" s="1689"/>
      <c r="AH793" s="903"/>
      <c r="AI793" s="903"/>
      <c r="AJ793" s="903"/>
      <c r="AK793" s="800" t="s">
        <v>2351</v>
      </c>
    </row>
    <row r="794" spans="1:37" s="678" customFormat="1" ht="15.75" thickBot="1" x14ac:dyDescent="0.3">
      <c r="B794" s="705"/>
      <c r="C794" s="706"/>
      <c r="D794" s="706"/>
      <c r="E794" s="705"/>
      <c r="F794" s="706"/>
      <c r="G794" s="707"/>
      <c r="H794" s="708"/>
      <c r="I794" s="708"/>
      <c r="J794" s="709"/>
      <c r="K794" s="1041" t="s">
        <v>488</v>
      </c>
      <c r="L794" s="1042"/>
      <c r="M794" s="1042"/>
      <c r="N794" s="1042"/>
      <c r="O794" s="1042"/>
      <c r="P794" s="1042"/>
      <c r="Q794" s="1042"/>
      <c r="R794" s="1042"/>
      <c r="S794" s="1042"/>
      <c r="T794" s="1042"/>
      <c r="U794" s="1042"/>
      <c r="V794" s="1042"/>
      <c r="W794" s="1042"/>
      <c r="X794" s="1042"/>
      <c r="Y794" s="1042"/>
      <c r="Z794" s="1042"/>
      <c r="AA794" s="1042"/>
      <c r="AB794" s="1042"/>
      <c r="AC794" s="1042"/>
      <c r="AD794" s="1042"/>
      <c r="AE794" s="1042"/>
      <c r="AF794" s="1042"/>
      <c r="AG794" s="1042"/>
      <c r="AH794" s="1042"/>
      <c r="AI794" s="1042"/>
      <c r="AJ794" s="1042"/>
      <c r="AK794" s="1043"/>
    </row>
    <row r="795" spans="1:37" s="652" customFormat="1" ht="25.5" customHeight="1" x14ac:dyDescent="0.25">
      <c r="A795" s="498"/>
      <c r="B795" s="648" t="s">
        <v>2135</v>
      </c>
      <c r="C795" s="649"/>
      <c r="D795" s="650"/>
      <c r="E795" s="1007" t="s">
        <v>2136</v>
      </c>
      <c r="F795" s="1007"/>
      <c r="G795" s="1007"/>
      <c r="H795" s="1007"/>
      <c r="I795" s="1007"/>
      <c r="J795" s="1007"/>
      <c r="K795" s="1007"/>
      <c r="L795" s="1007"/>
      <c r="M795" s="1007"/>
      <c r="N795" s="1007"/>
      <c r="O795" s="1007"/>
      <c r="P795" s="1030"/>
      <c r="Q795" s="651"/>
      <c r="R795" s="651"/>
      <c r="S795" s="651"/>
      <c r="T795" s="651"/>
      <c r="U795" s="651"/>
      <c r="V795" s="651"/>
      <c r="W795" s="651"/>
      <c r="X795" s="651"/>
      <c r="Y795" s="651"/>
      <c r="Z795" s="651"/>
      <c r="AA795" s="651"/>
      <c r="AB795" s="651"/>
      <c r="AC795" s="651"/>
      <c r="AD795" s="651"/>
      <c r="AE795" s="651"/>
      <c r="AF795" s="651"/>
      <c r="AG795" s="651"/>
      <c r="AH795" s="651"/>
      <c r="AI795" s="651"/>
      <c r="AJ795" s="1044"/>
      <c r="AK795" s="1045"/>
    </row>
    <row r="796" spans="1:37" s="656" customFormat="1" ht="28.5" customHeight="1" x14ac:dyDescent="0.25">
      <c r="A796" s="498"/>
      <c r="B796" s="653" t="s">
        <v>2137</v>
      </c>
      <c r="C796" s="654"/>
      <c r="D796" s="655"/>
      <c r="E796" s="1046" t="s">
        <v>2138</v>
      </c>
      <c r="F796" s="1046"/>
      <c r="G796" s="1046"/>
      <c r="H796" s="1046"/>
      <c r="I796" s="1046"/>
      <c r="J796" s="1046"/>
      <c r="K796" s="1046"/>
      <c r="L796" s="1046"/>
      <c r="M796" s="1046"/>
      <c r="N796" s="1046"/>
      <c r="O796" s="1046"/>
      <c r="P796" s="1046"/>
      <c r="Q796" s="1046"/>
      <c r="R796" s="1046"/>
      <c r="S796" s="1046"/>
      <c r="T796" s="1046"/>
      <c r="U796" s="1046"/>
      <c r="V796" s="1046"/>
      <c r="W796" s="1046"/>
      <c r="X796" s="1046"/>
      <c r="Y796" s="1046"/>
      <c r="Z796" s="1046"/>
      <c r="AA796" s="1046"/>
      <c r="AB796" s="1046"/>
      <c r="AC796" s="1046"/>
      <c r="AD796" s="1046"/>
      <c r="AE796" s="1046"/>
      <c r="AF796" s="1046"/>
      <c r="AG796" s="1046"/>
      <c r="AH796" s="1046"/>
      <c r="AI796" s="1046"/>
      <c r="AJ796" s="1046"/>
      <c r="AK796" s="1046"/>
    </row>
    <row r="797" spans="1:37" s="656" customFormat="1" ht="30" customHeight="1" x14ac:dyDescent="0.25">
      <c r="A797" s="498"/>
      <c r="B797" s="657" t="s">
        <v>2139</v>
      </c>
      <c r="C797" s="657"/>
      <c r="D797" s="657"/>
      <c r="E797" s="1009" t="s">
        <v>2140</v>
      </c>
      <c r="F797" s="1009"/>
      <c r="G797" s="1009"/>
      <c r="H797" s="1009"/>
      <c r="I797" s="1009"/>
      <c r="J797" s="1009"/>
      <c r="K797" s="1009"/>
      <c r="L797" s="1009"/>
      <c r="M797" s="1009"/>
      <c r="N797" s="1009"/>
      <c r="O797" s="1009"/>
      <c r="P797" s="1009"/>
      <c r="Q797" s="1009"/>
      <c r="R797" s="1009"/>
      <c r="S797" s="1009"/>
      <c r="T797" s="1009"/>
      <c r="U797" s="1009"/>
      <c r="V797" s="1009"/>
      <c r="W797" s="1009"/>
      <c r="X797" s="1009"/>
      <c r="Y797" s="1009"/>
      <c r="Z797" s="1009"/>
      <c r="AA797" s="1009"/>
      <c r="AB797" s="1009"/>
      <c r="AC797" s="1009"/>
      <c r="AD797" s="1009"/>
      <c r="AE797" s="1009"/>
      <c r="AF797" s="1009"/>
      <c r="AG797" s="1009"/>
      <c r="AH797" s="1009"/>
      <c r="AI797" s="1009"/>
      <c r="AJ797" s="1009"/>
      <c r="AK797" s="1009"/>
    </row>
    <row r="798" spans="1:37" s="659" customFormat="1" ht="108.95" customHeight="1" x14ac:dyDescent="0.25">
      <c r="A798" s="499"/>
      <c r="B798" s="658" t="s">
        <v>6</v>
      </c>
      <c r="C798" s="658" t="s">
        <v>7</v>
      </c>
      <c r="D798" s="658" t="s">
        <v>8</v>
      </c>
      <c r="E798" s="658" t="s">
        <v>9</v>
      </c>
      <c r="F798" s="658" t="s">
        <v>10</v>
      </c>
      <c r="G798" s="658" t="s">
        <v>11</v>
      </c>
      <c r="H798" s="658" t="s">
        <v>12</v>
      </c>
      <c r="I798" s="658" t="s">
        <v>2141</v>
      </c>
      <c r="J798" s="658" t="s">
        <v>14</v>
      </c>
      <c r="K798" s="658" t="s">
        <v>15</v>
      </c>
      <c r="L798" s="658" t="s">
        <v>7</v>
      </c>
      <c r="M798" s="658" t="s">
        <v>16</v>
      </c>
      <c r="N798" s="658" t="s">
        <v>17</v>
      </c>
      <c r="O798" s="658" t="s">
        <v>18</v>
      </c>
      <c r="P798" s="658" t="s">
        <v>19</v>
      </c>
      <c r="Q798" s="658" t="s">
        <v>2141</v>
      </c>
      <c r="R798" s="658" t="s">
        <v>21</v>
      </c>
      <c r="S798" s="658" t="s">
        <v>22</v>
      </c>
      <c r="T798" s="658" t="s">
        <v>23</v>
      </c>
      <c r="U798" s="209" t="s">
        <v>24</v>
      </c>
      <c r="V798" s="209" t="s">
        <v>1915</v>
      </c>
      <c r="W798" s="209" t="s">
        <v>26</v>
      </c>
      <c r="X798" s="209" t="s">
        <v>27</v>
      </c>
      <c r="Y798" s="209" t="s">
        <v>28</v>
      </c>
      <c r="Z798" s="210" t="s">
        <v>29</v>
      </c>
      <c r="AA798" s="210" t="s">
        <v>30</v>
      </c>
      <c r="AB798" s="575" t="s">
        <v>31</v>
      </c>
      <c r="AC798" s="211" t="s">
        <v>32</v>
      </c>
      <c r="AD798" s="209" t="s">
        <v>33</v>
      </c>
      <c r="AE798" s="209" t="s">
        <v>34</v>
      </c>
      <c r="AF798" s="211" t="s">
        <v>35</v>
      </c>
      <c r="AG798" s="395" t="s">
        <v>493</v>
      </c>
      <c r="AH798" s="658" t="s">
        <v>36</v>
      </c>
      <c r="AI798" s="658" t="s">
        <v>37</v>
      </c>
      <c r="AJ798" s="658" t="s">
        <v>2142</v>
      </c>
      <c r="AK798" s="658" t="s">
        <v>39</v>
      </c>
    </row>
    <row r="799" spans="1:37" s="662" customFormat="1" ht="84" customHeight="1" x14ac:dyDescent="0.25">
      <c r="A799" s="4"/>
      <c r="B799" s="1000" t="s">
        <v>2143</v>
      </c>
      <c r="C799" s="941">
        <v>0.04</v>
      </c>
      <c r="D799" s="1002" t="s">
        <v>2144</v>
      </c>
      <c r="E799" s="1004" t="s">
        <v>2145</v>
      </c>
      <c r="F799" s="1047" t="s">
        <v>1631</v>
      </c>
      <c r="G799" s="1047" t="s">
        <v>2146</v>
      </c>
      <c r="H799" s="1047" t="s">
        <v>2147</v>
      </c>
      <c r="I799" s="1047">
        <v>0</v>
      </c>
      <c r="J799" s="1047">
        <v>3</v>
      </c>
      <c r="K799" s="998" t="s">
        <v>2148</v>
      </c>
      <c r="L799" s="1015">
        <v>5.0000000000000001E-3</v>
      </c>
      <c r="M799" s="908" t="s">
        <v>2149</v>
      </c>
      <c r="N799" s="902" t="s">
        <v>2150</v>
      </c>
      <c r="O799" s="1049" t="s">
        <v>2151</v>
      </c>
      <c r="P799" s="660" t="s">
        <v>2152</v>
      </c>
      <c r="Q799" s="264">
        <v>110</v>
      </c>
      <c r="R799" s="264">
        <v>7</v>
      </c>
      <c r="S799" s="264" t="s">
        <v>61</v>
      </c>
      <c r="T799" s="1689">
        <v>1</v>
      </c>
      <c r="U799" s="1693" t="s">
        <v>2153</v>
      </c>
      <c r="V799" s="1694" t="s">
        <v>2154</v>
      </c>
      <c r="W799" s="1695" t="s">
        <v>2155</v>
      </c>
      <c r="X799" s="1696" t="s">
        <v>2156</v>
      </c>
      <c r="Y799" s="1695" t="s">
        <v>2157</v>
      </c>
      <c r="Z799" s="1697">
        <v>42734</v>
      </c>
      <c r="AA799" s="1697">
        <v>42885</v>
      </c>
      <c r="AB799" s="1698" t="s">
        <v>2158</v>
      </c>
      <c r="AC799" s="1699">
        <v>480000000</v>
      </c>
      <c r="AD799" s="1695" t="s">
        <v>2159</v>
      </c>
      <c r="AE799" s="1700" t="s">
        <v>56</v>
      </c>
      <c r="AF799" s="1699">
        <v>480000000</v>
      </c>
      <c r="AG799" s="1699">
        <v>480000000</v>
      </c>
      <c r="AH799" s="903" t="s">
        <v>2160</v>
      </c>
      <c r="AI799" s="903" t="s">
        <v>2161</v>
      </c>
      <c r="AJ799" s="124" t="s">
        <v>2162</v>
      </c>
      <c r="AK799" s="661" t="s">
        <v>2163</v>
      </c>
    </row>
    <row r="800" spans="1:37" s="662" customFormat="1" ht="84" customHeight="1" x14ac:dyDescent="0.25">
      <c r="A800" s="4"/>
      <c r="B800" s="1001"/>
      <c r="C800" s="942"/>
      <c r="D800" s="1003"/>
      <c r="E800" s="1005"/>
      <c r="F800" s="1048"/>
      <c r="G800" s="1048"/>
      <c r="H800" s="1048"/>
      <c r="I800" s="1048"/>
      <c r="J800" s="1048"/>
      <c r="K800" s="998"/>
      <c r="L800" s="1015"/>
      <c r="M800" s="908"/>
      <c r="N800" s="902"/>
      <c r="O800" s="1049"/>
      <c r="P800" s="663" t="s">
        <v>2164</v>
      </c>
      <c r="Q800" s="264">
        <v>47</v>
      </c>
      <c r="R800" s="264">
        <v>7</v>
      </c>
      <c r="S800" s="122" t="s">
        <v>61</v>
      </c>
      <c r="T800" s="1689">
        <v>1</v>
      </c>
      <c r="U800" s="1701" t="s">
        <v>2165</v>
      </c>
      <c r="V800" s="1694" t="s">
        <v>2166</v>
      </c>
      <c r="W800" s="1695" t="s">
        <v>2167</v>
      </c>
      <c r="X800" s="1702" t="s">
        <v>2168</v>
      </c>
      <c r="Y800" s="1695" t="s">
        <v>2169</v>
      </c>
      <c r="Z800" s="1697">
        <v>42734</v>
      </c>
      <c r="AA800" s="1697">
        <v>42977</v>
      </c>
      <c r="AB800" s="1698" t="s">
        <v>2170</v>
      </c>
      <c r="AC800" s="1703">
        <v>2100000000</v>
      </c>
      <c r="AD800" s="1695" t="s">
        <v>2171</v>
      </c>
      <c r="AE800" s="1700" t="s">
        <v>56</v>
      </c>
      <c r="AF800" s="1703">
        <v>2100000000</v>
      </c>
      <c r="AG800" s="1703">
        <v>2100000000</v>
      </c>
      <c r="AH800" s="903"/>
      <c r="AI800" s="903"/>
      <c r="AJ800" s="124" t="s">
        <v>2162</v>
      </c>
      <c r="AK800" s="661" t="s">
        <v>2163</v>
      </c>
    </row>
    <row r="801" spans="1:37" s="662" customFormat="1" ht="84" customHeight="1" x14ac:dyDescent="0.25">
      <c r="A801" s="4"/>
      <c r="B801" s="1001"/>
      <c r="C801" s="942"/>
      <c r="D801" s="1003"/>
      <c r="E801" s="1005"/>
      <c r="F801" s="1048"/>
      <c r="G801" s="1048"/>
      <c r="H801" s="1048"/>
      <c r="I801" s="1048"/>
      <c r="J801" s="1048"/>
      <c r="K801" s="998"/>
      <c r="L801" s="1015"/>
      <c r="M801" s="908"/>
      <c r="N801" s="418" t="s">
        <v>2172</v>
      </c>
      <c r="O801" s="664" t="s">
        <v>2173</v>
      </c>
      <c r="P801" s="663" t="s">
        <v>2174</v>
      </c>
      <c r="Q801" s="264">
        <v>32</v>
      </c>
      <c r="R801" s="264">
        <v>7</v>
      </c>
      <c r="S801" s="264" t="s">
        <v>61</v>
      </c>
      <c r="T801" s="1689">
        <v>0</v>
      </c>
      <c r="U801" s="1689">
        <v>0</v>
      </c>
      <c r="V801" s="1689">
        <v>0</v>
      </c>
      <c r="W801" s="1695">
        <v>0</v>
      </c>
      <c r="X801" s="1702">
        <v>0</v>
      </c>
      <c r="Y801" s="1695">
        <v>0</v>
      </c>
      <c r="Z801" s="1697">
        <v>0</v>
      </c>
      <c r="AA801" s="1697">
        <v>0</v>
      </c>
      <c r="AB801" s="1698" t="s">
        <v>505</v>
      </c>
      <c r="AC801" s="1699">
        <v>0</v>
      </c>
      <c r="AD801" s="1695">
        <v>0</v>
      </c>
      <c r="AE801" s="1700">
        <v>0</v>
      </c>
      <c r="AF801" s="1699">
        <v>0</v>
      </c>
      <c r="AG801" s="1699">
        <v>0</v>
      </c>
      <c r="AH801" s="903"/>
      <c r="AI801" s="903"/>
      <c r="AJ801" s="124" t="s">
        <v>2162</v>
      </c>
      <c r="AK801" s="661" t="s">
        <v>2163</v>
      </c>
    </row>
    <row r="802" spans="1:37" s="662" customFormat="1" ht="84" customHeight="1" x14ac:dyDescent="0.25">
      <c r="A802" s="4"/>
      <c r="B802" s="1001"/>
      <c r="C802" s="942"/>
      <c r="D802" s="1003"/>
      <c r="E802" s="1005"/>
      <c r="F802" s="1048"/>
      <c r="G802" s="1048"/>
      <c r="H802" s="1048"/>
      <c r="I802" s="1048"/>
      <c r="J802" s="1048"/>
      <c r="K802" s="998"/>
      <c r="L802" s="1015"/>
      <c r="M802" s="908"/>
      <c r="N802" s="418" t="s">
        <v>2175</v>
      </c>
      <c r="O802" s="665" t="s">
        <v>2176</v>
      </c>
      <c r="P802" s="663" t="s">
        <v>2177</v>
      </c>
      <c r="Q802" s="264">
        <v>0</v>
      </c>
      <c r="R802" s="264">
        <v>1</v>
      </c>
      <c r="S802" s="264" t="s">
        <v>61</v>
      </c>
      <c r="T802" s="1689">
        <v>0</v>
      </c>
      <c r="U802" s="1689">
        <v>0</v>
      </c>
      <c r="V802" s="1689">
        <v>0</v>
      </c>
      <c r="W802" s="1689">
        <v>0</v>
      </c>
      <c r="X802" s="1689">
        <v>0</v>
      </c>
      <c r="Y802" s="1689">
        <v>0</v>
      </c>
      <c r="Z802" s="1689">
        <v>0</v>
      </c>
      <c r="AA802" s="1689">
        <v>0</v>
      </c>
      <c r="AB802" s="1689">
        <v>0</v>
      </c>
      <c r="AC802" s="1689">
        <v>0</v>
      </c>
      <c r="AD802" s="1689">
        <v>0</v>
      </c>
      <c r="AE802" s="1689">
        <v>0</v>
      </c>
      <c r="AF802" s="1689">
        <v>0</v>
      </c>
      <c r="AG802" s="1689">
        <v>0</v>
      </c>
      <c r="AH802" s="903"/>
      <c r="AI802" s="903"/>
      <c r="AJ802" s="124" t="s">
        <v>2162</v>
      </c>
      <c r="AK802" s="661" t="s">
        <v>2178</v>
      </c>
    </row>
    <row r="803" spans="1:37" s="662" customFormat="1" ht="11.25" customHeight="1" x14ac:dyDescent="0.25">
      <c r="A803" s="4"/>
      <c r="B803" s="1001"/>
      <c r="C803" s="942"/>
      <c r="D803" s="1003"/>
      <c r="E803" s="1005"/>
      <c r="F803" s="1048"/>
      <c r="G803" s="1048"/>
      <c r="H803" s="1048"/>
      <c r="I803" s="1048"/>
      <c r="J803" s="1048"/>
      <c r="K803" s="666"/>
      <c r="L803" s="667"/>
      <c r="M803" s="668"/>
      <c r="N803" s="669"/>
      <c r="O803" s="668"/>
      <c r="P803" s="668"/>
      <c r="Q803" s="669"/>
      <c r="R803" s="669"/>
      <c r="S803" s="669"/>
      <c r="T803" s="669"/>
      <c r="U803" s="669"/>
      <c r="V803" s="669"/>
      <c r="W803" s="669"/>
      <c r="X803" s="669"/>
      <c r="Y803" s="669"/>
      <c r="Z803" s="669"/>
      <c r="AA803" s="669"/>
      <c r="AB803" s="669"/>
      <c r="AC803" s="669"/>
      <c r="AD803" s="669"/>
      <c r="AE803" s="669"/>
      <c r="AF803" s="669"/>
      <c r="AG803" s="669"/>
      <c r="AH803" s="669"/>
      <c r="AI803" s="138"/>
      <c r="AJ803" s="138"/>
      <c r="AK803" s="138"/>
    </row>
    <row r="804" spans="1:37" s="662" customFormat="1" ht="99" customHeight="1" x14ac:dyDescent="0.25">
      <c r="A804" s="4"/>
      <c r="B804" s="1001"/>
      <c r="C804" s="942"/>
      <c r="D804" s="1003"/>
      <c r="E804" s="1005"/>
      <c r="F804" s="1048"/>
      <c r="G804" s="1048"/>
      <c r="H804" s="1048"/>
      <c r="I804" s="1048"/>
      <c r="J804" s="1048"/>
      <c r="K804" s="181" t="s">
        <v>2179</v>
      </c>
      <c r="L804" s="182">
        <v>0.02</v>
      </c>
      <c r="M804" s="339" t="s">
        <v>2180</v>
      </c>
      <c r="N804" s="124" t="s">
        <v>2181</v>
      </c>
      <c r="O804" s="38" t="s">
        <v>2182</v>
      </c>
      <c r="P804" s="38" t="s">
        <v>2183</v>
      </c>
      <c r="Q804" s="418">
        <v>182</v>
      </c>
      <c r="R804" s="418">
        <v>18</v>
      </c>
      <c r="S804" s="418" t="s">
        <v>61</v>
      </c>
      <c r="T804" s="60">
        <v>3</v>
      </c>
      <c r="U804" s="60"/>
      <c r="V804" s="60"/>
      <c r="W804" s="60"/>
      <c r="X804" s="60"/>
      <c r="Y804" s="60"/>
      <c r="Z804" s="60"/>
      <c r="AA804" s="60"/>
      <c r="AB804" s="60"/>
      <c r="AC804" s="60"/>
      <c r="AD804" s="60"/>
      <c r="AE804" s="60"/>
      <c r="AF804" s="60"/>
      <c r="AG804" s="60"/>
      <c r="AH804" s="418" t="s">
        <v>2184</v>
      </c>
      <c r="AI804" s="124" t="s">
        <v>2185</v>
      </c>
      <c r="AJ804" s="124" t="s">
        <v>2186</v>
      </c>
      <c r="AK804" s="661" t="s">
        <v>2163</v>
      </c>
    </row>
    <row r="805" spans="1:37" s="662" customFormat="1" ht="12" customHeight="1" x14ac:dyDescent="0.25">
      <c r="A805" s="4"/>
      <c r="B805" s="1001"/>
      <c r="C805" s="942"/>
      <c r="D805" s="1003"/>
      <c r="E805" s="1005"/>
      <c r="F805" s="1048"/>
      <c r="G805" s="1048"/>
      <c r="H805" s="1048"/>
      <c r="I805" s="1048"/>
      <c r="J805" s="1048"/>
      <c r="K805" s="666"/>
      <c r="L805" s="667"/>
      <c r="M805" s="668"/>
      <c r="N805" s="669"/>
      <c r="O805" s="668"/>
      <c r="P805" s="668"/>
      <c r="Q805" s="669"/>
      <c r="R805" s="669"/>
      <c r="S805" s="669"/>
      <c r="T805" s="669"/>
      <c r="U805" s="669"/>
      <c r="V805" s="669"/>
      <c r="W805" s="669"/>
      <c r="X805" s="669"/>
      <c r="Y805" s="669"/>
      <c r="Z805" s="669"/>
      <c r="AA805" s="669"/>
      <c r="AB805" s="669"/>
      <c r="AC805" s="669"/>
      <c r="AD805" s="669"/>
      <c r="AE805" s="669"/>
      <c r="AF805" s="669"/>
      <c r="AG805" s="669"/>
      <c r="AH805" s="669"/>
      <c r="AI805" s="138"/>
      <c r="AJ805" s="138"/>
      <c r="AK805" s="138"/>
    </row>
    <row r="806" spans="1:37" s="662" customFormat="1" ht="45" customHeight="1" x14ac:dyDescent="0.25">
      <c r="A806" s="4"/>
      <c r="B806" s="1001"/>
      <c r="C806" s="942"/>
      <c r="D806" s="1003"/>
      <c r="E806" s="1005"/>
      <c r="F806" s="1048"/>
      <c r="G806" s="1048"/>
      <c r="H806" s="1048"/>
      <c r="I806" s="1048"/>
      <c r="J806" s="1048"/>
      <c r="K806" s="904" t="s">
        <v>2187</v>
      </c>
      <c r="L806" s="905">
        <v>5.0000000000000001E-3</v>
      </c>
      <c r="M806" s="906" t="s">
        <v>2188</v>
      </c>
      <c r="N806" s="264" t="s">
        <v>2189</v>
      </c>
      <c r="O806" s="339" t="s">
        <v>2190</v>
      </c>
      <c r="P806" s="339" t="s">
        <v>2191</v>
      </c>
      <c r="Q806" s="118">
        <v>35000</v>
      </c>
      <c r="R806" s="118">
        <v>40000</v>
      </c>
      <c r="S806" s="118"/>
      <c r="T806" s="108"/>
      <c r="U806" s="108"/>
      <c r="V806" s="108"/>
      <c r="W806" s="108"/>
      <c r="X806" s="108"/>
      <c r="Y806" s="108"/>
      <c r="Z806" s="108"/>
      <c r="AA806" s="108"/>
      <c r="AB806" s="108"/>
      <c r="AC806" s="108"/>
      <c r="AD806" s="108"/>
      <c r="AE806" s="108"/>
      <c r="AF806" s="108"/>
      <c r="AG806" s="108"/>
      <c r="AH806" s="903" t="s">
        <v>2192</v>
      </c>
      <c r="AI806" s="903" t="s">
        <v>2193</v>
      </c>
      <c r="AJ806" s="124" t="s">
        <v>2194</v>
      </c>
      <c r="AK806" s="124" t="s">
        <v>2195</v>
      </c>
    </row>
    <row r="807" spans="1:37" s="662" customFormat="1" ht="45" customHeight="1" x14ac:dyDescent="0.25">
      <c r="A807" s="4"/>
      <c r="B807" s="1001"/>
      <c r="C807" s="942"/>
      <c r="D807" s="1003"/>
      <c r="E807" s="1005"/>
      <c r="F807" s="1048"/>
      <c r="G807" s="1048"/>
      <c r="H807" s="1048"/>
      <c r="I807" s="1048"/>
      <c r="J807" s="1048"/>
      <c r="K807" s="904"/>
      <c r="L807" s="905"/>
      <c r="M807" s="906"/>
      <c r="N807" s="264" t="s">
        <v>2196</v>
      </c>
      <c r="O807" s="339" t="s">
        <v>2197</v>
      </c>
      <c r="P807" s="339" t="s">
        <v>2198</v>
      </c>
      <c r="Q807" s="118">
        <v>3000</v>
      </c>
      <c r="R807" s="118">
        <v>4000</v>
      </c>
      <c r="S807" s="118"/>
      <c r="T807" s="108"/>
      <c r="U807" s="108"/>
      <c r="V807" s="108"/>
      <c r="W807" s="108"/>
      <c r="X807" s="108"/>
      <c r="Y807" s="108"/>
      <c r="Z807" s="108"/>
      <c r="AA807" s="108"/>
      <c r="AB807" s="108"/>
      <c r="AC807" s="108"/>
      <c r="AD807" s="108"/>
      <c r="AE807" s="108"/>
      <c r="AF807" s="108"/>
      <c r="AG807" s="108"/>
      <c r="AH807" s="903"/>
      <c r="AI807" s="903"/>
      <c r="AJ807" s="124" t="s">
        <v>2194</v>
      </c>
      <c r="AK807" s="124" t="s">
        <v>2195</v>
      </c>
    </row>
    <row r="808" spans="1:37" s="662" customFormat="1" ht="45" customHeight="1" x14ac:dyDescent="0.25">
      <c r="A808" s="4"/>
      <c r="B808" s="1001"/>
      <c r="C808" s="942"/>
      <c r="D808" s="1003"/>
      <c r="E808" s="1005"/>
      <c r="F808" s="1048"/>
      <c r="G808" s="1048"/>
      <c r="H808" s="1048"/>
      <c r="I808" s="1048"/>
      <c r="J808" s="1048"/>
      <c r="K808" s="904"/>
      <c r="L808" s="905"/>
      <c r="M808" s="906"/>
      <c r="N808" s="264" t="s">
        <v>2199</v>
      </c>
      <c r="O808" s="339" t="s">
        <v>2200</v>
      </c>
      <c r="P808" s="339" t="s">
        <v>2201</v>
      </c>
      <c r="Q808" s="124">
        <v>0</v>
      </c>
      <c r="R808" s="124">
        <v>7</v>
      </c>
      <c r="S808" s="124"/>
      <c r="T808" s="135"/>
      <c r="U808" s="135"/>
      <c r="V808" s="135"/>
      <c r="W808" s="135"/>
      <c r="X808" s="135"/>
      <c r="Y808" s="135"/>
      <c r="Z808" s="135"/>
      <c r="AA808" s="135"/>
      <c r="AB808" s="135"/>
      <c r="AC808" s="135"/>
      <c r="AD808" s="135"/>
      <c r="AE808" s="135"/>
      <c r="AF808" s="135"/>
      <c r="AG808" s="135"/>
      <c r="AH808" s="903"/>
      <c r="AI808" s="903"/>
      <c r="AJ808" s="124" t="s">
        <v>2194</v>
      </c>
      <c r="AK808" s="124" t="s">
        <v>2195</v>
      </c>
    </row>
    <row r="809" spans="1:37" s="662" customFormat="1" ht="45" customHeight="1" x14ac:dyDescent="0.25">
      <c r="A809" s="4"/>
      <c r="B809" s="1001"/>
      <c r="C809" s="942"/>
      <c r="D809" s="1003"/>
      <c r="E809" s="1005"/>
      <c r="F809" s="1048"/>
      <c r="G809" s="1048"/>
      <c r="H809" s="1048"/>
      <c r="I809" s="1048"/>
      <c r="J809" s="1048"/>
      <c r="K809" s="904"/>
      <c r="L809" s="905"/>
      <c r="M809" s="906"/>
      <c r="N809" s="903" t="s">
        <v>2202</v>
      </c>
      <c r="O809" s="957" t="s">
        <v>2203</v>
      </c>
      <c r="P809" s="957" t="s">
        <v>2204</v>
      </c>
      <c r="Q809" s="903">
        <v>0</v>
      </c>
      <c r="R809" s="903">
        <v>60</v>
      </c>
      <c r="S809" s="927"/>
      <c r="T809" s="995"/>
      <c r="U809" s="130"/>
      <c r="V809" s="130"/>
      <c r="W809" s="130"/>
      <c r="X809" s="130"/>
      <c r="Y809" s="130"/>
      <c r="Z809" s="130"/>
      <c r="AA809" s="130"/>
      <c r="AB809" s="130"/>
      <c r="AC809" s="130"/>
      <c r="AD809" s="130"/>
      <c r="AE809" s="130"/>
      <c r="AF809" s="130"/>
      <c r="AG809" s="130"/>
      <c r="AH809" s="903"/>
      <c r="AI809" s="903"/>
      <c r="AJ809" s="903" t="s">
        <v>2194</v>
      </c>
      <c r="AK809" s="903" t="s">
        <v>2195</v>
      </c>
    </row>
    <row r="810" spans="1:37" s="662" customFormat="1" ht="45" customHeight="1" x14ac:dyDescent="0.25">
      <c r="A810" s="4"/>
      <c r="B810" s="1001"/>
      <c r="C810" s="942"/>
      <c r="D810" s="1003"/>
      <c r="E810" s="1005"/>
      <c r="F810" s="1048"/>
      <c r="G810" s="1048"/>
      <c r="H810" s="1048"/>
      <c r="I810" s="1048"/>
      <c r="J810" s="1048"/>
      <c r="K810" s="904"/>
      <c r="L810" s="905"/>
      <c r="M810" s="906"/>
      <c r="N810" s="903"/>
      <c r="O810" s="957"/>
      <c r="P810" s="957"/>
      <c r="Q810" s="903"/>
      <c r="R810" s="903"/>
      <c r="S810" s="929"/>
      <c r="T810" s="996"/>
      <c r="U810" s="132"/>
      <c r="V810" s="132"/>
      <c r="W810" s="132"/>
      <c r="X810" s="132"/>
      <c r="Y810" s="132"/>
      <c r="Z810" s="132"/>
      <c r="AA810" s="132"/>
      <c r="AB810" s="132"/>
      <c r="AC810" s="132"/>
      <c r="AD810" s="132"/>
      <c r="AE810" s="132"/>
      <c r="AF810" s="132"/>
      <c r="AG810" s="132"/>
      <c r="AH810" s="903"/>
      <c r="AI810" s="903"/>
      <c r="AJ810" s="903"/>
      <c r="AK810" s="903"/>
    </row>
    <row r="811" spans="1:37" s="662" customFormat="1" ht="45" customHeight="1" x14ac:dyDescent="0.25">
      <c r="A811" s="4"/>
      <c r="B811" s="1001"/>
      <c r="C811" s="942"/>
      <c r="D811" s="1003"/>
      <c r="E811" s="1005"/>
      <c r="F811" s="1048"/>
      <c r="G811" s="1048"/>
      <c r="H811" s="1048"/>
      <c r="I811" s="1048"/>
      <c r="J811" s="1048"/>
      <c r="K811" s="904"/>
      <c r="L811" s="905"/>
      <c r="M811" s="906"/>
      <c r="N811" s="903" t="s">
        <v>2205</v>
      </c>
      <c r="O811" s="957" t="s">
        <v>2206</v>
      </c>
      <c r="P811" s="957" t="s">
        <v>2207</v>
      </c>
      <c r="Q811" s="903">
        <v>3</v>
      </c>
      <c r="R811" s="903">
        <v>2</v>
      </c>
      <c r="S811" s="927"/>
      <c r="T811" s="995"/>
      <c r="U811" s="130"/>
      <c r="V811" s="130"/>
      <c r="W811" s="130"/>
      <c r="X811" s="130"/>
      <c r="Y811" s="130"/>
      <c r="Z811" s="130"/>
      <c r="AA811" s="130"/>
      <c r="AB811" s="130"/>
      <c r="AC811" s="130"/>
      <c r="AD811" s="130"/>
      <c r="AE811" s="130"/>
      <c r="AF811" s="130"/>
      <c r="AG811" s="130"/>
      <c r="AH811" s="903"/>
      <c r="AI811" s="903"/>
      <c r="AJ811" s="903" t="s">
        <v>2194</v>
      </c>
      <c r="AK811" s="903" t="s">
        <v>2195</v>
      </c>
    </row>
    <row r="812" spans="1:37" s="662" customFormat="1" ht="45" customHeight="1" x14ac:dyDescent="0.25">
      <c r="A812" s="4"/>
      <c r="B812" s="1001"/>
      <c r="C812" s="942"/>
      <c r="D812" s="1003"/>
      <c r="E812" s="1005"/>
      <c r="F812" s="1048"/>
      <c r="G812" s="1048"/>
      <c r="H812" s="1048"/>
      <c r="I812" s="1048"/>
      <c r="J812" s="1048"/>
      <c r="K812" s="904"/>
      <c r="L812" s="905"/>
      <c r="M812" s="906"/>
      <c r="N812" s="903"/>
      <c r="O812" s="957"/>
      <c r="P812" s="957"/>
      <c r="Q812" s="903"/>
      <c r="R812" s="903"/>
      <c r="S812" s="928"/>
      <c r="T812" s="1016"/>
      <c r="U812" s="150"/>
      <c r="V812" s="150"/>
      <c r="W812" s="150"/>
      <c r="X812" s="150"/>
      <c r="Y812" s="150"/>
      <c r="Z812" s="150"/>
      <c r="AA812" s="150"/>
      <c r="AB812" s="150"/>
      <c r="AC812" s="150"/>
      <c r="AD812" s="150"/>
      <c r="AE812" s="150"/>
      <c r="AF812" s="150"/>
      <c r="AG812" s="150"/>
      <c r="AH812" s="903"/>
      <c r="AI812" s="903"/>
      <c r="AJ812" s="903"/>
      <c r="AK812" s="903"/>
    </row>
    <row r="813" spans="1:37" s="662" customFormat="1" ht="45" customHeight="1" x14ac:dyDescent="0.25">
      <c r="A813" s="4"/>
      <c r="B813" s="1001"/>
      <c r="C813" s="942"/>
      <c r="D813" s="1003"/>
      <c r="E813" s="1005"/>
      <c r="F813" s="1048"/>
      <c r="G813" s="1048"/>
      <c r="H813" s="1048"/>
      <c r="I813" s="1048"/>
      <c r="J813" s="1048"/>
      <c r="K813" s="904"/>
      <c r="L813" s="905"/>
      <c r="M813" s="906"/>
      <c r="N813" s="903"/>
      <c r="O813" s="957"/>
      <c r="P813" s="957"/>
      <c r="Q813" s="903"/>
      <c r="R813" s="903"/>
      <c r="S813" s="929"/>
      <c r="T813" s="996"/>
      <c r="U813" s="132"/>
      <c r="V813" s="132"/>
      <c r="W813" s="132"/>
      <c r="X813" s="132"/>
      <c r="Y813" s="132"/>
      <c r="Z813" s="132"/>
      <c r="AA813" s="132"/>
      <c r="AB813" s="132"/>
      <c r="AC813" s="132"/>
      <c r="AD813" s="132"/>
      <c r="AE813" s="132"/>
      <c r="AF813" s="132"/>
      <c r="AG813" s="132"/>
      <c r="AH813" s="903"/>
      <c r="AI813" s="903"/>
      <c r="AJ813" s="903"/>
      <c r="AK813" s="903"/>
    </row>
    <row r="814" spans="1:37" s="662" customFormat="1" ht="11.25" customHeight="1" x14ac:dyDescent="0.25">
      <c r="A814" s="4"/>
      <c r="B814" s="1001"/>
      <c r="C814" s="942"/>
      <c r="D814" s="1003"/>
      <c r="E814" s="1005"/>
      <c r="F814" s="1048"/>
      <c r="G814" s="1048"/>
      <c r="H814" s="1048"/>
      <c r="I814" s="1048"/>
      <c r="J814" s="1048"/>
      <c r="K814" s="670"/>
      <c r="L814" s="671"/>
      <c r="M814" s="672"/>
      <c r="N814" s="673"/>
      <c r="O814" s="672"/>
      <c r="P814" s="672"/>
      <c r="Q814" s="673"/>
      <c r="R814" s="673"/>
      <c r="S814" s="673"/>
      <c r="T814" s="673"/>
      <c r="U814" s="673"/>
      <c r="V814" s="673"/>
      <c r="W814" s="673"/>
      <c r="X814" s="673"/>
      <c r="Y814" s="673"/>
      <c r="Z814" s="673"/>
      <c r="AA814" s="673"/>
      <c r="AB814" s="673"/>
      <c r="AC814" s="673"/>
      <c r="AD814" s="673"/>
      <c r="AE814" s="673"/>
      <c r="AF814" s="673"/>
      <c r="AG814" s="673"/>
      <c r="AH814" s="673"/>
      <c r="AI814" s="138"/>
      <c r="AJ814" s="138"/>
      <c r="AK814" s="138"/>
    </row>
    <row r="815" spans="1:37" s="662" customFormat="1" ht="80.25" customHeight="1" x14ac:dyDescent="0.25">
      <c r="A815" s="4"/>
      <c r="B815" s="1001"/>
      <c r="C815" s="942"/>
      <c r="D815" s="1003"/>
      <c r="E815" s="1005"/>
      <c r="F815" s="1048"/>
      <c r="G815" s="1048"/>
      <c r="H815" s="1048"/>
      <c r="I815" s="1048"/>
      <c r="J815" s="1048"/>
      <c r="K815" s="904" t="s">
        <v>2208</v>
      </c>
      <c r="L815" s="905">
        <v>2E-3</v>
      </c>
      <c r="M815" s="906" t="s">
        <v>2209</v>
      </c>
      <c r="N815" s="264" t="s">
        <v>2210</v>
      </c>
      <c r="O815" s="146" t="s">
        <v>2211</v>
      </c>
      <c r="P815" s="146" t="s">
        <v>2212</v>
      </c>
      <c r="Q815" s="264">
        <v>1</v>
      </c>
      <c r="R815" s="264">
        <v>16</v>
      </c>
      <c r="S815" s="264"/>
      <c r="T815" s="95"/>
      <c r="U815" s="95"/>
      <c r="V815" s="95"/>
      <c r="W815" s="95"/>
      <c r="X815" s="95"/>
      <c r="Y815" s="95"/>
      <c r="Z815" s="95"/>
      <c r="AA815" s="95"/>
      <c r="AB815" s="95"/>
      <c r="AC815" s="95"/>
      <c r="AD815" s="95"/>
      <c r="AE815" s="95"/>
      <c r="AF815" s="95"/>
      <c r="AG815" s="95"/>
      <c r="AH815" s="903" t="s">
        <v>2213</v>
      </c>
      <c r="AI815" s="903" t="s">
        <v>2214</v>
      </c>
      <c r="AJ815" s="124" t="s">
        <v>1857</v>
      </c>
      <c r="AK815" s="124" t="s">
        <v>2215</v>
      </c>
    </row>
    <row r="816" spans="1:37" s="662" customFormat="1" ht="80.25" customHeight="1" x14ac:dyDescent="0.25">
      <c r="A816" s="4"/>
      <c r="B816" s="1001"/>
      <c r="C816" s="942"/>
      <c r="D816" s="1003"/>
      <c r="E816" s="1005"/>
      <c r="F816" s="1048"/>
      <c r="G816" s="1048"/>
      <c r="H816" s="1048"/>
      <c r="I816" s="1048"/>
      <c r="J816" s="1048"/>
      <c r="K816" s="904"/>
      <c r="L816" s="905"/>
      <c r="M816" s="906"/>
      <c r="N816" s="264" t="s">
        <v>2216</v>
      </c>
      <c r="O816" s="146" t="s">
        <v>2217</v>
      </c>
      <c r="P816" s="146" t="s">
        <v>2218</v>
      </c>
      <c r="Q816" s="264">
        <v>0</v>
      </c>
      <c r="R816" s="264">
        <v>2</v>
      </c>
      <c r="S816" s="264"/>
      <c r="T816" s="95"/>
      <c r="U816" s="95"/>
      <c r="V816" s="95"/>
      <c r="W816" s="95"/>
      <c r="X816" s="95"/>
      <c r="Y816" s="95"/>
      <c r="Z816" s="95"/>
      <c r="AA816" s="95"/>
      <c r="AB816" s="95"/>
      <c r="AC816" s="95"/>
      <c r="AD816" s="95"/>
      <c r="AE816" s="95"/>
      <c r="AF816" s="95"/>
      <c r="AG816" s="95"/>
      <c r="AH816" s="903"/>
      <c r="AI816" s="903"/>
      <c r="AJ816" s="124" t="s">
        <v>1857</v>
      </c>
      <c r="AK816" s="124" t="s">
        <v>2215</v>
      </c>
    </row>
    <row r="817" spans="1:37" s="662" customFormat="1" ht="80.25" customHeight="1" x14ac:dyDescent="0.25">
      <c r="A817" s="4"/>
      <c r="B817" s="1001"/>
      <c r="C817" s="942"/>
      <c r="D817" s="1003"/>
      <c r="E817" s="1005"/>
      <c r="F817" s="1048"/>
      <c r="G817" s="1048"/>
      <c r="H817" s="1048"/>
      <c r="I817" s="1048"/>
      <c r="J817" s="1048"/>
      <c r="K817" s="904"/>
      <c r="L817" s="905"/>
      <c r="M817" s="906"/>
      <c r="N817" s="979" t="s">
        <v>2219</v>
      </c>
      <c r="O817" s="906" t="s">
        <v>2220</v>
      </c>
      <c r="P817" s="146" t="s">
        <v>2221</v>
      </c>
      <c r="Q817" s="264">
        <v>0</v>
      </c>
      <c r="R817" s="264">
        <v>2</v>
      </c>
      <c r="S817" s="264"/>
      <c r="T817" s="95"/>
      <c r="U817" s="95"/>
      <c r="V817" s="95"/>
      <c r="W817" s="95"/>
      <c r="X817" s="95"/>
      <c r="Y817" s="95"/>
      <c r="Z817" s="95"/>
      <c r="AA817" s="95"/>
      <c r="AB817" s="95"/>
      <c r="AC817" s="95"/>
      <c r="AD817" s="95"/>
      <c r="AE817" s="95"/>
      <c r="AF817" s="95"/>
      <c r="AG817" s="95"/>
      <c r="AH817" s="903"/>
      <c r="AI817" s="903"/>
      <c r="AJ817" s="124" t="s">
        <v>1857</v>
      </c>
      <c r="AK817" s="124" t="s">
        <v>2215</v>
      </c>
    </row>
    <row r="818" spans="1:37" s="662" customFormat="1" ht="80.25" customHeight="1" x14ac:dyDescent="0.25">
      <c r="A818" s="4"/>
      <c r="B818" s="1001"/>
      <c r="C818" s="942"/>
      <c r="D818" s="1003"/>
      <c r="E818" s="1005"/>
      <c r="F818" s="1048"/>
      <c r="G818" s="1048"/>
      <c r="H818" s="1048"/>
      <c r="I818" s="1048"/>
      <c r="J818" s="1048"/>
      <c r="K818" s="904"/>
      <c r="L818" s="905"/>
      <c r="M818" s="906"/>
      <c r="N818" s="980"/>
      <c r="O818" s="906"/>
      <c r="P818" s="146" t="s">
        <v>2222</v>
      </c>
      <c r="Q818" s="264">
        <v>0</v>
      </c>
      <c r="R818" s="264">
        <v>4</v>
      </c>
      <c r="S818" s="264"/>
      <c r="T818" s="95"/>
      <c r="U818" s="95"/>
      <c r="V818" s="95"/>
      <c r="W818" s="95"/>
      <c r="X818" s="95"/>
      <c r="Y818" s="95"/>
      <c r="Z818" s="95"/>
      <c r="AA818" s="95"/>
      <c r="AB818" s="95"/>
      <c r="AC818" s="95"/>
      <c r="AD818" s="95"/>
      <c r="AE818" s="95"/>
      <c r="AF818" s="95"/>
      <c r="AG818" s="95"/>
      <c r="AH818" s="903"/>
      <c r="AI818" s="903"/>
      <c r="AJ818" s="124" t="s">
        <v>1857</v>
      </c>
      <c r="AK818" s="124" t="s">
        <v>2215</v>
      </c>
    </row>
    <row r="819" spans="1:37" s="662" customFormat="1" ht="80.25" customHeight="1" x14ac:dyDescent="0.25">
      <c r="A819" s="4"/>
      <c r="B819" s="1001"/>
      <c r="C819" s="942"/>
      <c r="D819" s="1003"/>
      <c r="E819" s="1005"/>
      <c r="F819" s="1048"/>
      <c r="G819" s="1048"/>
      <c r="H819" s="1048"/>
      <c r="I819" s="1048"/>
      <c r="J819" s="1048"/>
      <c r="K819" s="904"/>
      <c r="L819" s="905"/>
      <c r="M819" s="906"/>
      <c r="N819" s="264" t="s">
        <v>2223</v>
      </c>
      <c r="O819" s="339" t="s">
        <v>2224</v>
      </c>
      <c r="P819" s="339" t="s">
        <v>2225</v>
      </c>
      <c r="Q819" s="124">
        <v>0</v>
      </c>
      <c r="R819" s="124">
        <v>4</v>
      </c>
      <c r="S819" s="124"/>
      <c r="T819" s="135"/>
      <c r="U819" s="135"/>
      <c r="V819" s="135"/>
      <c r="W819" s="135"/>
      <c r="X819" s="135"/>
      <c r="Y819" s="135"/>
      <c r="Z819" s="135"/>
      <c r="AA819" s="135"/>
      <c r="AB819" s="135"/>
      <c r="AC819" s="135"/>
      <c r="AD819" s="135"/>
      <c r="AE819" s="135"/>
      <c r="AF819" s="135"/>
      <c r="AG819" s="135"/>
      <c r="AH819" s="903"/>
      <c r="AI819" s="903"/>
      <c r="AJ819" s="124" t="s">
        <v>1857</v>
      </c>
      <c r="AK819" s="124" t="s">
        <v>2215</v>
      </c>
    </row>
    <row r="820" spans="1:37" s="662" customFormat="1" ht="80.25" customHeight="1" x14ac:dyDescent="0.25">
      <c r="A820" s="4"/>
      <c r="B820" s="1001"/>
      <c r="C820" s="942"/>
      <c r="D820" s="1003"/>
      <c r="E820" s="1005"/>
      <c r="F820" s="1048"/>
      <c r="G820" s="1048"/>
      <c r="H820" s="1048"/>
      <c r="I820" s="1048"/>
      <c r="J820" s="1048"/>
      <c r="K820" s="904"/>
      <c r="L820" s="905"/>
      <c r="M820" s="906"/>
      <c r="N820" s="264" t="s">
        <v>2226</v>
      </c>
      <c r="O820" s="674" t="s">
        <v>2227</v>
      </c>
      <c r="P820" s="339" t="s">
        <v>2228</v>
      </c>
      <c r="Q820" s="124">
        <v>0</v>
      </c>
      <c r="R820" s="124">
        <v>1</v>
      </c>
      <c r="S820" s="124" t="s">
        <v>61</v>
      </c>
      <c r="T820" s="135">
        <v>1</v>
      </c>
      <c r="U820" s="135"/>
      <c r="V820" s="135"/>
      <c r="W820" s="135"/>
      <c r="X820" s="135"/>
      <c r="Y820" s="135"/>
      <c r="Z820" s="135"/>
      <c r="AA820" s="135"/>
      <c r="AB820" s="135"/>
      <c r="AC820" s="135"/>
      <c r="AD820" s="135"/>
      <c r="AE820" s="135"/>
      <c r="AF820" s="135"/>
      <c r="AG820" s="135"/>
      <c r="AH820" s="903"/>
      <c r="AI820" s="903"/>
      <c r="AJ820" s="124" t="s">
        <v>1857</v>
      </c>
      <c r="AK820" s="124" t="s">
        <v>2215</v>
      </c>
    </row>
    <row r="821" spans="1:37" s="662" customFormat="1" ht="10.7" customHeight="1" x14ac:dyDescent="0.25">
      <c r="A821" s="4"/>
      <c r="B821" s="1001"/>
      <c r="C821" s="942"/>
      <c r="D821" s="1003"/>
      <c r="E821" s="1005"/>
      <c r="F821" s="1048"/>
      <c r="G821" s="1048"/>
      <c r="H821" s="1048"/>
      <c r="I821" s="1048"/>
      <c r="J821" s="1048"/>
      <c r="K821" s="670"/>
      <c r="L821" s="671"/>
      <c r="M821" s="672"/>
      <c r="N821" s="673"/>
      <c r="O821" s="672"/>
      <c r="P821" s="672"/>
      <c r="Q821" s="673"/>
      <c r="R821" s="673"/>
      <c r="S821" s="673"/>
      <c r="T821" s="673"/>
      <c r="U821" s="673"/>
      <c r="V821" s="673"/>
      <c r="W821" s="673"/>
      <c r="X821" s="673"/>
      <c r="Y821" s="673"/>
      <c r="Z821" s="673"/>
      <c r="AA821" s="673"/>
      <c r="AB821" s="673"/>
      <c r="AC821" s="673"/>
      <c r="AD821" s="673"/>
      <c r="AE821" s="673"/>
      <c r="AF821" s="673"/>
      <c r="AG821" s="673"/>
      <c r="AH821" s="673"/>
      <c r="AI821" s="138"/>
      <c r="AJ821" s="138"/>
      <c r="AK821" s="138"/>
    </row>
    <row r="822" spans="1:37" s="662" customFormat="1" ht="12" customHeight="1" x14ac:dyDescent="0.25">
      <c r="A822" s="4"/>
      <c r="B822" s="1001"/>
      <c r="C822" s="942"/>
      <c r="D822" s="1003"/>
      <c r="E822" s="1005"/>
      <c r="F822" s="669"/>
      <c r="G822" s="668"/>
      <c r="H822" s="668"/>
      <c r="I822" s="669"/>
      <c r="J822" s="669"/>
      <c r="K822" s="666"/>
      <c r="L822" s="667"/>
      <c r="M822" s="668"/>
      <c r="N822" s="669"/>
      <c r="O822" s="668"/>
      <c r="P822" s="668"/>
      <c r="Q822" s="669"/>
      <c r="R822" s="669"/>
      <c r="S822" s="669"/>
      <c r="T822" s="669"/>
      <c r="U822" s="669"/>
      <c r="V822" s="669"/>
      <c r="W822" s="669"/>
      <c r="X822" s="669"/>
      <c r="Y822" s="669"/>
      <c r="Z822" s="669"/>
      <c r="AA822" s="669"/>
      <c r="AB822" s="669"/>
      <c r="AC822" s="669"/>
      <c r="AD822" s="669"/>
      <c r="AE822" s="669"/>
      <c r="AF822" s="669"/>
      <c r="AG822" s="669"/>
      <c r="AH822" s="669"/>
      <c r="AI822" s="138"/>
      <c r="AJ822" s="138"/>
      <c r="AK822" s="138"/>
    </row>
    <row r="823" spans="1:37" s="662" customFormat="1" ht="45" customHeight="1" x14ac:dyDescent="0.25">
      <c r="A823" s="4"/>
      <c r="B823" s="1001"/>
      <c r="C823" s="942"/>
      <c r="D823" s="1003"/>
      <c r="E823" s="1005"/>
      <c r="F823" s="902" t="s">
        <v>1639</v>
      </c>
      <c r="G823" s="906" t="s">
        <v>2423</v>
      </c>
      <c r="H823" s="906" t="s">
        <v>2424</v>
      </c>
      <c r="I823" s="978">
        <v>0.2</v>
      </c>
      <c r="J823" s="978">
        <v>0.4</v>
      </c>
      <c r="K823" s="904" t="s">
        <v>2187</v>
      </c>
      <c r="L823" s="905">
        <v>5.0000000000000001E-3</v>
      </c>
      <c r="M823" s="906" t="s">
        <v>2188</v>
      </c>
      <c r="N823" s="264" t="s">
        <v>2189</v>
      </c>
      <c r="O823" s="339" t="s">
        <v>2190</v>
      </c>
      <c r="P823" s="339" t="s">
        <v>2191</v>
      </c>
      <c r="Q823" s="118">
        <v>35000</v>
      </c>
      <c r="R823" s="118">
        <v>40000</v>
      </c>
      <c r="S823" s="118" t="s">
        <v>61</v>
      </c>
      <c r="T823" s="1010">
        <v>200</v>
      </c>
      <c r="U823" s="108" t="s">
        <v>2425</v>
      </c>
      <c r="V823" s="108" t="s">
        <v>2426</v>
      </c>
      <c r="W823" s="108">
        <v>1000</v>
      </c>
      <c r="X823" s="108" t="s">
        <v>2427</v>
      </c>
      <c r="Y823" s="108" t="s">
        <v>2191</v>
      </c>
      <c r="Z823" s="163">
        <v>42734</v>
      </c>
      <c r="AA823" s="163">
        <v>42854</v>
      </c>
      <c r="AB823" s="92">
        <v>5020313361319050</v>
      </c>
      <c r="AC823" s="108">
        <v>150000000</v>
      </c>
      <c r="AD823" s="108" t="s">
        <v>2428</v>
      </c>
      <c r="AE823" s="108" t="s">
        <v>2429</v>
      </c>
      <c r="AF823" s="108">
        <v>150000000</v>
      </c>
      <c r="AG823" s="108">
        <v>150000000</v>
      </c>
      <c r="AH823" s="903" t="s">
        <v>2192</v>
      </c>
      <c r="AI823" s="903" t="s">
        <v>2193</v>
      </c>
      <c r="AJ823" s="124" t="s">
        <v>2194</v>
      </c>
      <c r="AK823" s="124" t="s">
        <v>2195</v>
      </c>
    </row>
    <row r="824" spans="1:37" s="662" customFormat="1" ht="45" customHeight="1" x14ac:dyDescent="0.25">
      <c r="A824" s="4"/>
      <c r="B824" s="1001"/>
      <c r="C824" s="942"/>
      <c r="D824" s="1003"/>
      <c r="E824" s="1005"/>
      <c r="F824" s="902"/>
      <c r="G824" s="906"/>
      <c r="H824" s="906"/>
      <c r="I824" s="978"/>
      <c r="J824" s="978"/>
      <c r="K824" s="904"/>
      <c r="L824" s="905"/>
      <c r="M824" s="906"/>
      <c r="N824" s="264" t="s">
        <v>2196</v>
      </c>
      <c r="O824" s="339" t="s">
        <v>2190</v>
      </c>
      <c r="P824" s="339" t="s">
        <v>2191</v>
      </c>
      <c r="Q824" s="118">
        <v>35000</v>
      </c>
      <c r="R824" s="118">
        <v>40000</v>
      </c>
      <c r="S824" s="118" t="s">
        <v>61</v>
      </c>
      <c r="T824" s="1011"/>
      <c r="U824" s="108" t="s">
        <v>2430</v>
      </c>
      <c r="V824" s="108" t="s">
        <v>2431</v>
      </c>
      <c r="W824" s="108">
        <v>200</v>
      </c>
      <c r="X824" s="108" t="s">
        <v>2432</v>
      </c>
      <c r="Y824" s="108" t="s">
        <v>2191</v>
      </c>
      <c r="Z824" s="108"/>
      <c r="AA824" s="108"/>
      <c r="AB824" s="92" t="s">
        <v>199</v>
      </c>
      <c r="AC824" s="92" t="s">
        <v>199</v>
      </c>
      <c r="AD824" s="108" t="s">
        <v>2428</v>
      </c>
      <c r="AE824" s="92" t="s">
        <v>199</v>
      </c>
      <c r="AF824" s="92" t="s">
        <v>199</v>
      </c>
      <c r="AG824" s="92" t="s">
        <v>199</v>
      </c>
      <c r="AH824" s="903"/>
      <c r="AI824" s="903"/>
      <c r="AJ824" s="124"/>
      <c r="AK824" s="124"/>
    </row>
    <row r="825" spans="1:37" s="662" customFormat="1" ht="45" customHeight="1" x14ac:dyDescent="0.25">
      <c r="A825" s="4"/>
      <c r="B825" s="1001"/>
      <c r="C825" s="942"/>
      <c r="D825" s="1003"/>
      <c r="E825" s="1005"/>
      <c r="F825" s="902"/>
      <c r="G825" s="906"/>
      <c r="H825" s="906"/>
      <c r="I825" s="978"/>
      <c r="J825" s="978"/>
      <c r="K825" s="904"/>
      <c r="L825" s="905"/>
      <c r="M825" s="906"/>
      <c r="N825" s="264" t="s">
        <v>2196</v>
      </c>
      <c r="O825" s="339" t="s">
        <v>2197</v>
      </c>
      <c r="P825" s="339" t="s">
        <v>2198</v>
      </c>
      <c r="Q825" s="118">
        <v>3000</v>
      </c>
      <c r="R825" s="118">
        <v>4000</v>
      </c>
      <c r="S825" s="118" t="s">
        <v>61</v>
      </c>
      <c r="T825" s="108">
        <v>0</v>
      </c>
      <c r="U825" s="108"/>
      <c r="V825" s="108"/>
      <c r="W825" s="108"/>
      <c r="X825" s="108"/>
      <c r="Y825" s="108"/>
      <c r="Z825" s="108"/>
      <c r="AA825" s="108"/>
      <c r="AB825" s="108"/>
      <c r="AC825" s="108"/>
      <c r="AD825" s="108"/>
      <c r="AE825" s="108"/>
      <c r="AF825" s="108"/>
      <c r="AG825" s="108"/>
      <c r="AH825" s="903"/>
      <c r="AI825" s="903"/>
      <c r="AJ825" s="124" t="s">
        <v>2194</v>
      </c>
      <c r="AK825" s="124" t="s">
        <v>2195</v>
      </c>
    </row>
    <row r="826" spans="1:37" s="662" customFormat="1" ht="45" customHeight="1" x14ac:dyDescent="0.25">
      <c r="A826" s="4"/>
      <c r="B826" s="1001"/>
      <c r="C826" s="942"/>
      <c r="D826" s="1003"/>
      <c r="E826" s="1005"/>
      <c r="F826" s="902"/>
      <c r="G826" s="906"/>
      <c r="H826" s="906"/>
      <c r="I826" s="978"/>
      <c r="J826" s="978"/>
      <c r="K826" s="904"/>
      <c r="L826" s="905"/>
      <c r="M826" s="906"/>
      <c r="N826" s="264" t="s">
        <v>2199</v>
      </c>
      <c r="O826" s="339" t="s">
        <v>2200</v>
      </c>
      <c r="P826" s="339" t="s">
        <v>2201</v>
      </c>
      <c r="Q826" s="124">
        <v>0</v>
      </c>
      <c r="R826" s="124">
        <v>7</v>
      </c>
      <c r="S826" s="118" t="s">
        <v>61</v>
      </c>
      <c r="T826" s="135">
        <v>0</v>
      </c>
      <c r="U826" s="135"/>
      <c r="V826" s="135"/>
      <c r="W826" s="135"/>
      <c r="X826" s="135"/>
      <c r="Y826" s="135"/>
      <c r="Z826" s="135"/>
      <c r="AA826" s="135"/>
      <c r="AB826" s="135"/>
      <c r="AC826" s="135"/>
      <c r="AD826" s="135"/>
      <c r="AE826" s="135"/>
      <c r="AF826" s="135"/>
      <c r="AG826" s="135"/>
      <c r="AH826" s="903"/>
      <c r="AI826" s="903"/>
      <c r="AJ826" s="124" t="s">
        <v>2194</v>
      </c>
      <c r="AK826" s="124" t="s">
        <v>2195</v>
      </c>
    </row>
    <row r="827" spans="1:37" s="662" customFormat="1" ht="45" customHeight="1" x14ac:dyDescent="0.25">
      <c r="A827" s="4"/>
      <c r="B827" s="1001"/>
      <c r="C827" s="942"/>
      <c r="D827" s="1003"/>
      <c r="E827" s="1005"/>
      <c r="F827" s="902"/>
      <c r="G827" s="906"/>
      <c r="H827" s="906"/>
      <c r="I827" s="978"/>
      <c r="J827" s="978"/>
      <c r="K827" s="904"/>
      <c r="L827" s="905"/>
      <c r="M827" s="906"/>
      <c r="N827" s="903" t="s">
        <v>2202</v>
      </c>
      <c r="O827" s="957" t="s">
        <v>2203</v>
      </c>
      <c r="P827" s="957" t="s">
        <v>2204</v>
      </c>
      <c r="Q827" s="903">
        <v>0</v>
      </c>
      <c r="R827" s="903">
        <v>60</v>
      </c>
      <c r="S827" s="927" t="s">
        <v>61</v>
      </c>
      <c r="T827" s="995">
        <v>0</v>
      </c>
      <c r="U827" s="130"/>
      <c r="V827" s="130"/>
      <c r="W827" s="130"/>
      <c r="X827" s="130"/>
      <c r="Y827" s="130"/>
      <c r="Z827" s="130"/>
      <c r="AA827" s="130"/>
      <c r="AB827" s="130"/>
      <c r="AC827" s="130"/>
      <c r="AD827" s="130"/>
      <c r="AE827" s="130"/>
      <c r="AF827" s="130"/>
      <c r="AG827" s="130"/>
      <c r="AH827" s="903"/>
      <c r="AI827" s="903"/>
      <c r="AJ827" s="903" t="s">
        <v>2194</v>
      </c>
      <c r="AK827" s="903" t="s">
        <v>2195</v>
      </c>
    </row>
    <row r="828" spans="1:37" s="662" customFormat="1" ht="45" customHeight="1" x14ac:dyDescent="0.25">
      <c r="A828" s="4"/>
      <c r="B828" s="1001"/>
      <c r="C828" s="942"/>
      <c r="D828" s="1003"/>
      <c r="E828" s="1005"/>
      <c r="F828" s="902"/>
      <c r="G828" s="906"/>
      <c r="H828" s="906"/>
      <c r="I828" s="978"/>
      <c r="J828" s="978"/>
      <c r="K828" s="904"/>
      <c r="L828" s="905"/>
      <c r="M828" s="906"/>
      <c r="N828" s="903"/>
      <c r="O828" s="957"/>
      <c r="P828" s="957"/>
      <c r="Q828" s="903"/>
      <c r="R828" s="903"/>
      <c r="S828" s="929"/>
      <c r="T828" s="996"/>
      <c r="U828" s="132"/>
      <c r="V828" s="132"/>
      <c r="W828" s="132"/>
      <c r="X828" s="132"/>
      <c r="Y828" s="132"/>
      <c r="Z828" s="132"/>
      <c r="AA828" s="132"/>
      <c r="AB828" s="132"/>
      <c r="AC828" s="132"/>
      <c r="AD828" s="132"/>
      <c r="AE828" s="132"/>
      <c r="AF828" s="132"/>
      <c r="AG828" s="132"/>
      <c r="AH828" s="903"/>
      <c r="AI828" s="903"/>
      <c r="AJ828" s="903"/>
      <c r="AK828" s="903"/>
    </row>
    <row r="829" spans="1:37" s="662" customFormat="1" ht="45" customHeight="1" x14ac:dyDescent="0.25">
      <c r="A829" s="4"/>
      <c r="B829" s="1001"/>
      <c r="C829" s="942"/>
      <c r="D829" s="1003"/>
      <c r="E829" s="1005"/>
      <c r="F829" s="902"/>
      <c r="G829" s="906"/>
      <c r="H829" s="906"/>
      <c r="I829" s="978"/>
      <c r="J829" s="978"/>
      <c r="K829" s="904"/>
      <c r="L829" s="905"/>
      <c r="M829" s="906"/>
      <c r="N829" s="903" t="s">
        <v>2205</v>
      </c>
      <c r="O829" s="957" t="s">
        <v>2206</v>
      </c>
      <c r="P829" s="957" t="s">
        <v>2207</v>
      </c>
      <c r="Q829" s="903">
        <v>3</v>
      </c>
      <c r="R829" s="903">
        <v>2</v>
      </c>
      <c r="S829" s="927" t="s">
        <v>61</v>
      </c>
      <c r="T829" s="995">
        <v>0.5</v>
      </c>
      <c r="U829" s="130"/>
      <c r="V829" s="130"/>
      <c r="W829" s="130"/>
      <c r="X829" s="130"/>
      <c r="Y829" s="130"/>
      <c r="Z829" s="130"/>
      <c r="AA829" s="130"/>
      <c r="AB829" s="130"/>
      <c r="AC829" s="130"/>
      <c r="AD829" s="130"/>
      <c r="AE829" s="130"/>
      <c r="AF829" s="130"/>
      <c r="AG829" s="130"/>
      <c r="AH829" s="903"/>
      <c r="AI829" s="903"/>
      <c r="AJ829" s="903" t="s">
        <v>2194</v>
      </c>
      <c r="AK829" s="903" t="s">
        <v>2195</v>
      </c>
    </row>
    <row r="830" spans="1:37" s="662" customFormat="1" ht="45" customHeight="1" x14ac:dyDescent="0.25">
      <c r="A830" s="4"/>
      <c r="B830" s="1001"/>
      <c r="C830" s="942"/>
      <c r="D830" s="1003"/>
      <c r="E830" s="1005"/>
      <c r="F830" s="902"/>
      <c r="G830" s="906"/>
      <c r="H830" s="906"/>
      <c r="I830" s="978"/>
      <c r="J830" s="978"/>
      <c r="K830" s="904"/>
      <c r="L830" s="905"/>
      <c r="M830" s="906"/>
      <c r="N830" s="903"/>
      <c r="O830" s="957"/>
      <c r="P830" s="957"/>
      <c r="Q830" s="903"/>
      <c r="R830" s="903"/>
      <c r="S830" s="928"/>
      <c r="T830" s="1016"/>
      <c r="U830" s="150"/>
      <c r="V830" s="150"/>
      <c r="W830" s="150"/>
      <c r="X830" s="150"/>
      <c r="Y830" s="150"/>
      <c r="Z830" s="150"/>
      <c r="AA830" s="150"/>
      <c r="AB830" s="150"/>
      <c r="AC830" s="150"/>
      <c r="AD830" s="150"/>
      <c r="AE830" s="150"/>
      <c r="AF830" s="150"/>
      <c r="AG830" s="150"/>
      <c r="AH830" s="903"/>
      <c r="AI830" s="903"/>
      <c r="AJ830" s="903"/>
      <c r="AK830" s="903"/>
    </row>
    <row r="831" spans="1:37" s="662" customFormat="1" ht="45" customHeight="1" x14ac:dyDescent="0.25">
      <c r="A831" s="4"/>
      <c r="B831" s="1001"/>
      <c r="C831" s="942"/>
      <c r="D831" s="1003"/>
      <c r="E831" s="1005"/>
      <c r="F831" s="902"/>
      <c r="G831" s="906"/>
      <c r="H831" s="906"/>
      <c r="I831" s="978"/>
      <c r="J831" s="978"/>
      <c r="K831" s="904"/>
      <c r="L831" s="905"/>
      <c r="M831" s="906"/>
      <c r="N831" s="903"/>
      <c r="O831" s="957"/>
      <c r="P831" s="957"/>
      <c r="Q831" s="903"/>
      <c r="R831" s="903"/>
      <c r="S831" s="929"/>
      <c r="T831" s="996"/>
      <c r="U831" s="132"/>
      <c r="V831" s="132"/>
      <c r="W831" s="132"/>
      <c r="X831" s="132"/>
      <c r="Y831" s="132"/>
      <c r="Z831" s="132"/>
      <c r="AA831" s="132"/>
      <c r="AB831" s="132"/>
      <c r="AC831" s="132"/>
      <c r="AD831" s="132"/>
      <c r="AE831" s="132"/>
      <c r="AF831" s="132"/>
      <c r="AG831" s="132"/>
      <c r="AH831" s="903"/>
      <c r="AI831" s="903"/>
      <c r="AJ831" s="903"/>
      <c r="AK831" s="903"/>
    </row>
    <row r="832" spans="1:37" s="662" customFormat="1" ht="11.25" customHeight="1" x14ac:dyDescent="0.25">
      <c r="A832" s="4"/>
      <c r="B832" s="1001"/>
      <c r="C832" s="942"/>
      <c r="D832" s="1003"/>
      <c r="E832" s="1005"/>
      <c r="F832" s="673"/>
      <c r="G832" s="672"/>
      <c r="H832" s="672"/>
      <c r="I832" s="672"/>
      <c r="J832" s="672"/>
      <c r="K832" s="670"/>
      <c r="L832" s="671"/>
      <c r="M832" s="672"/>
      <c r="N832" s="673"/>
      <c r="O832" s="672"/>
      <c r="P832" s="672"/>
      <c r="Q832" s="673"/>
      <c r="R832" s="673"/>
      <c r="S832" s="673"/>
      <c r="T832" s="673"/>
      <c r="U832" s="673"/>
      <c r="V832" s="673"/>
      <c r="W832" s="673"/>
      <c r="X832" s="673"/>
      <c r="Y832" s="673"/>
      <c r="Z832" s="673"/>
      <c r="AA832" s="673"/>
      <c r="AB832" s="673"/>
      <c r="AC832" s="673"/>
      <c r="AD832" s="673"/>
      <c r="AE832" s="673"/>
      <c r="AF832" s="673"/>
      <c r="AG832" s="673"/>
      <c r="AH832" s="673"/>
      <c r="AI832" s="138"/>
      <c r="AJ832" s="138"/>
      <c r="AK832" s="138"/>
    </row>
    <row r="833" spans="1:37" s="662" customFormat="1" ht="80.25" customHeight="1" x14ac:dyDescent="0.25">
      <c r="A833" s="4"/>
      <c r="B833" s="1001"/>
      <c r="C833" s="942"/>
      <c r="D833" s="1003"/>
      <c r="E833" s="1005"/>
      <c r="F833" s="902" t="s">
        <v>1642</v>
      </c>
      <c r="G833" s="906" t="s">
        <v>2433</v>
      </c>
      <c r="H833" s="906" t="s">
        <v>2434</v>
      </c>
      <c r="I833" s="1017">
        <v>0</v>
      </c>
      <c r="J833" s="978">
        <v>0.5</v>
      </c>
      <c r="K833" s="904" t="s">
        <v>2208</v>
      </c>
      <c r="L833" s="905">
        <v>2E-3</v>
      </c>
      <c r="M833" s="906" t="s">
        <v>2209</v>
      </c>
      <c r="N833" s="264" t="s">
        <v>2210</v>
      </c>
      <c r="O833" s="146" t="s">
        <v>2211</v>
      </c>
      <c r="P833" s="146" t="s">
        <v>2212</v>
      </c>
      <c r="Q833" s="264">
        <v>1</v>
      </c>
      <c r="R833" s="264">
        <v>16</v>
      </c>
      <c r="S833" s="264"/>
      <c r="T833" s="95"/>
      <c r="U833" s="95"/>
      <c r="V833" s="95"/>
      <c r="W833" s="95"/>
      <c r="X833" s="95"/>
      <c r="Y833" s="95"/>
      <c r="Z833" s="95"/>
      <c r="AA833" s="95"/>
      <c r="AB833" s="95"/>
      <c r="AC833" s="95"/>
      <c r="AD833" s="95"/>
      <c r="AE833" s="95"/>
      <c r="AF833" s="95"/>
      <c r="AG833" s="95"/>
      <c r="AH833" s="903" t="s">
        <v>2213</v>
      </c>
      <c r="AI833" s="903" t="s">
        <v>2214</v>
      </c>
      <c r="AJ833" s="124" t="s">
        <v>1857</v>
      </c>
      <c r="AK833" s="124" t="s">
        <v>2215</v>
      </c>
    </row>
    <row r="834" spans="1:37" s="662" customFormat="1" ht="80.25" customHeight="1" x14ac:dyDescent="0.25">
      <c r="A834" s="4"/>
      <c r="B834" s="1001"/>
      <c r="C834" s="942"/>
      <c r="D834" s="1003"/>
      <c r="E834" s="1005"/>
      <c r="F834" s="902"/>
      <c r="G834" s="906"/>
      <c r="H834" s="906"/>
      <c r="I834" s="1017"/>
      <c r="J834" s="902"/>
      <c r="K834" s="904"/>
      <c r="L834" s="905"/>
      <c r="M834" s="906"/>
      <c r="N834" s="264" t="s">
        <v>2216</v>
      </c>
      <c r="O834" s="146" t="s">
        <v>2217</v>
      </c>
      <c r="P834" s="146" t="s">
        <v>2218</v>
      </c>
      <c r="Q834" s="264">
        <v>0</v>
      </c>
      <c r="R834" s="264">
        <v>2</v>
      </c>
      <c r="S834" s="264"/>
      <c r="T834" s="95"/>
      <c r="U834" s="95"/>
      <c r="V834" s="95"/>
      <c r="W834" s="95"/>
      <c r="X834" s="95"/>
      <c r="Y834" s="95"/>
      <c r="Z834" s="95"/>
      <c r="AA834" s="95"/>
      <c r="AB834" s="95"/>
      <c r="AC834" s="95"/>
      <c r="AD834" s="95"/>
      <c r="AE834" s="95"/>
      <c r="AF834" s="95"/>
      <c r="AG834" s="95"/>
      <c r="AH834" s="903"/>
      <c r="AI834" s="903"/>
      <c r="AJ834" s="124" t="s">
        <v>1857</v>
      </c>
      <c r="AK834" s="124" t="s">
        <v>2215</v>
      </c>
    </row>
    <row r="835" spans="1:37" s="662" customFormat="1" ht="80.25" customHeight="1" x14ac:dyDescent="0.25">
      <c r="A835" s="4"/>
      <c r="B835" s="1001"/>
      <c r="C835" s="942"/>
      <c r="D835" s="1003"/>
      <c r="E835" s="1005"/>
      <c r="F835" s="902"/>
      <c r="G835" s="906"/>
      <c r="H835" s="906"/>
      <c r="I835" s="1017"/>
      <c r="J835" s="902"/>
      <c r="K835" s="904"/>
      <c r="L835" s="905"/>
      <c r="M835" s="906"/>
      <c r="N835" s="979" t="s">
        <v>2219</v>
      </c>
      <c r="O835" s="906" t="s">
        <v>2220</v>
      </c>
      <c r="P835" s="146" t="s">
        <v>2221</v>
      </c>
      <c r="Q835" s="264">
        <v>0</v>
      </c>
      <c r="R835" s="264">
        <v>2</v>
      </c>
      <c r="S835" s="264"/>
      <c r="T835" s="95"/>
      <c r="U835" s="95"/>
      <c r="V835" s="95"/>
      <c r="W835" s="95"/>
      <c r="X835" s="95"/>
      <c r="Y835" s="95"/>
      <c r="Z835" s="95"/>
      <c r="AA835" s="95"/>
      <c r="AB835" s="95"/>
      <c r="AC835" s="95"/>
      <c r="AD835" s="95"/>
      <c r="AE835" s="95"/>
      <c r="AF835" s="95"/>
      <c r="AG835" s="95"/>
      <c r="AH835" s="903"/>
      <c r="AI835" s="903"/>
      <c r="AJ835" s="124" t="s">
        <v>1857</v>
      </c>
      <c r="AK835" s="124" t="s">
        <v>2215</v>
      </c>
    </row>
    <row r="836" spans="1:37" s="662" customFormat="1" ht="80.25" customHeight="1" x14ac:dyDescent="0.25">
      <c r="A836" s="4"/>
      <c r="B836" s="1001"/>
      <c r="C836" s="942"/>
      <c r="D836" s="1003"/>
      <c r="E836" s="1005"/>
      <c r="F836" s="902"/>
      <c r="G836" s="906"/>
      <c r="H836" s="906" t="s">
        <v>2435</v>
      </c>
      <c r="I836" s="1017">
        <v>0</v>
      </c>
      <c r="J836" s="978">
        <v>0.5</v>
      </c>
      <c r="K836" s="904"/>
      <c r="L836" s="905"/>
      <c r="M836" s="906"/>
      <c r="N836" s="980"/>
      <c r="O836" s="906"/>
      <c r="P836" s="146" t="s">
        <v>2222</v>
      </c>
      <c r="Q836" s="264">
        <v>0</v>
      </c>
      <c r="R836" s="264">
        <v>4</v>
      </c>
      <c r="S836" s="264"/>
      <c r="T836" s="95"/>
      <c r="U836" s="95"/>
      <c r="V836" s="95"/>
      <c r="W836" s="95"/>
      <c r="X836" s="95"/>
      <c r="Y836" s="95"/>
      <c r="Z836" s="95"/>
      <c r="AA836" s="95"/>
      <c r="AB836" s="95"/>
      <c r="AC836" s="95"/>
      <c r="AD836" s="95"/>
      <c r="AE836" s="95"/>
      <c r="AF836" s="95"/>
      <c r="AG836" s="95"/>
      <c r="AH836" s="903"/>
      <c r="AI836" s="903"/>
      <c r="AJ836" s="124" t="s">
        <v>1857</v>
      </c>
      <c r="AK836" s="124" t="s">
        <v>2215</v>
      </c>
    </row>
    <row r="837" spans="1:37" s="662" customFormat="1" ht="80.25" customHeight="1" x14ac:dyDescent="0.25">
      <c r="A837" s="4"/>
      <c r="B837" s="1001"/>
      <c r="C837" s="942"/>
      <c r="D837" s="1003"/>
      <c r="E837" s="1005"/>
      <c r="F837" s="902"/>
      <c r="G837" s="906"/>
      <c r="H837" s="906"/>
      <c r="I837" s="1017"/>
      <c r="J837" s="902"/>
      <c r="K837" s="904"/>
      <c r="L837" s="905"/>
      <c r="M837" s="906"/>
      <c r="N837" s="264" t="s">
        <v>2223</v>
      </c>
      <c r="O837" s="339" t="s">
        <v>2224</v>
      </c>
      <c r="P837" s="339" t="s">
        <v>2225</v>
      </c>
      <c r="Q837" s="124">
        <v>0</v>
      </c>
      <c r="R837" s="124">
        <v>4</v>
      </c>
      <c r="S837" s="124"/>
      <c r="T837" s="135"/>
      <c r="U837" s="135"/>
      <c r="V837" s="135"/>
      <c r="W837" s="135"/>
      <c r="X837" s="135"/>
      <c r="Y837" s="135"/>
      <c r="Z837" s="135"/>
      <c r="AA837" s="135"/>
      <c r="AB837" s="135"/>
      <c r="AC837" s="135"/>
      <c r="AD837" s="135"/>
      <c r="AE837" s="135"/>
      <c r="AF837" s="135"/>
      <c r="AG837" s="135"/>
      <c r="AH837" s="903"/>
      <c r="AI837" s="903"/>
      <c r="AJ837" s="124" t="s">
        <v>1857</v>
      </c>
      <c r="AK837" s="124" t="s">
        <v>2215</v>
      </c>
    </row>
    <row r="838" spans="1:37" s="662" customFormat="1" ht="80.25" customHeight="1" x14ac:dyDescent="0.25">
      <c r="A838" s="4"/>
      <c r="B838" s="1001"/>
      <c r="C838" s="942"/>
      <c r="D838" s="1003"/>
      <c r="E838" s="1005"/>
      <c r="F838" s="902"/>
      <c r="G838" s="906"/>
      <c r="H838" s="906"/>
      <c r="I838" s="1017"/>
      <c r="J838" s="902"/>
      <c r="K838" s="904"/>
      <c r="L838" s="905"/>
      <c r="M838" s="906"/>
      <c r="N838" s="264" t="s">
        <v>2226</v>
      </c>
      <c r="O838" s="674" t="s">
        <v>2227</v>
      </c>
      <c r="P838" s="339" t="s">
        <v>2228</v>
      </c>
      <c r="Q838" s="124">
        <v>0</v>
      </c>
      <c r="R838" s="124">
        <v>1</v>
      </c>
      <c r="S838" s="124" t="s">
        <v>61</v>
      </c>
      <c r="T838" s="135">
        <v>1</v>
      </c>
      <c r="U838" s="135"/>
      <c r="V838" s="135"/>
      <c r="W838" s="135"/>
      <c r="X838" s="135"/>
      <c r="Y838" s="135"/>
      <c r="Z838" s="135"/>
      <c r="AA838" s="135"/>
      <c r="AB838" s="135"/>
      <c r="AC838" s="135"/>
      <c r="AD838" s="135"/>
      <c r="AE838" s="135"/>
      <c r="AF838" s="135"/>
      <c r="AG838" s="135"/>
      <c r="AH838" s="903"/>
      <c r="AI838" s="903"/>
      <c r="AJ838" s="124" t="s">
        <v>1857</v>
      </c>
      <c r="AK838" s="124" t="s">
        <v>2215</v>
      </c>
    </row>
    <row r="839" spans="1:37" s="662" customFormat="1" ht="31.5" customHeight="1" x14ac:dyDescent="0.25">
      <c r="A839" s="4"/>
      <c r="B839" s="1001"/>
      <c r="C839" s="942"/>
      <c r="D839" s="1003"/>
      <c r="E839" s="1005"/>
      <c r="F839" s="976" t="s">
        <v>1646</v>
      </c>
      <c r="G839" s="977" t="s">
        <v>2436</v>
      </c>
      <c r="H839" s="977" t="s">
        <v>2437</v>
      </c>
      <c r="I839" s="978" t="s">
        <v>2438</v>
      </c>
      <c r="J839" s="978" t="s">
        <v>2439</v>
      </c>
      <c r="K839" s="904" t="s">
        <v>2229</v>
      </c>
      <c r="L839" s="905">
        <v>8.0000000000000002E-3</v>
      </c>
      <c r="M839" s="906" t="s">
        <v>2230</v>
      </c>
      <c r="N839" s="902" t="s">
        <v>2231</v>
      </c>
      <c r="O839" s="906" t="s">
        <v>2232</v>
      </c>
      <c r="P839" s="146" t="s">
        <v>2233</v>
      </c>
      <c r="Q839" s="675">
        <v>34000</v>
      </c>
      <c r="R839" s="675">
        <v>44000</v>
      </c>
      <c r="S839" s="675" t="s">
        <v>1169</v>
      </c>
      <c r="T839" s="676">
        <v>11000</v>
      </c>
      <c r="U839" s="676"/>
      <c r="V839" s="676"/>
      <c r="W839" s="676"/>
      <c r="X839" s="676"/>
      <c r="Y839" s="676"/>
      <c r="Z839" s="676"/>
      <c r="AA839" s="676"/>
      <c r="AB839" s="676"/>
      <c r="AC839" s="676"/>
      <c r="AD839" s="676"/>
      <c r="AE839" s="676"/>
      <c r="AF839" s="676"/>
      <c r="AG839" s="676"/>
      <c r="AH839" s="675" t="s">
        <v>2184</v>
      </c>
      <c r="AI839" s="124" t="s">
        <v>2185</v>
      </c>
      <c r="AJ839" s="124" t="s">
        <v>2234</v>
      </c>
      <c r="AK839" s="124" t="s">
        <v>2235</v>
      </c>
    </row>
    <row r="840" spans="1:37" s="662" customFormat="1" ht="31.5" customHeight="1" x14ac:dyDescent="0.25">
      <c r="A840" s="4"/>
      <c r="B840" s="1001"/>
      <c r="C840" s="942"/>
      <c r="D840" s="1003"/>
      <c r="E840" s="1005"/>
      <c r="F840" s="976"/>
      <c r="G840" s="977"/>
      <c r="H840" s="977"/>
      <c r="I840" s="978"/>
      <c r="J840" s="978"/>
      <c r="K840" s="904"/>
      <c r="L840" s="905"/>
      <c r="M840" s="906"/>
      <c r="N840" s="902"/>
      <c r="O840" s="906"/>
      <c r="P840" s="146" t="s">
        <v>2236</v>
      </c>
      <c r="Q840" s="677">
        <v>8000</v>
      </c>
      <c r="R840" s="677">
        <v>20000</v>
      </c>
      <c r="S840" s="677" t="s">
        <v>1169</v>
      </c>
      <c r="T840" s="108">
        <v>5000</v>
      </c>
      <c r="U840" s="108"/>
      <c r="V840" s="108"/>
      <c r="W840" s="108"/>
      <c r="X840" s="108"/>
      <c r="Y840" s="108"/>
      <c r="Z840" s="108"/>
      <c r="AA840" s="108"/>
      <c r="AB840" s="108"/>
      <c r="AC840" s="108"/>
      <c r="AD840" s="108"/>
      <c r="AE840" s="108"/>
      <c r="AF840" s="108"/>
      <c r="AG840" s="108"/>
      <c r="AH840" s="675" t="s">
        <v>2184</v>
      </c>
      <c r="AI840" s="124" t="s">
        <v>2185</v>
      </c>
      <c r="AJ840" s="124" t="s">
        <v>2234</v>
      </c>
      <c r="AK840" s="124" t="s">
        <v>2235</v>
      </c>
    </row>
    <row r="841" spans="1:37" s="662" customFormat="1" ht="31.5" customHeight="1" x14ac:dyDescent="0.25">
      <c r="A841" s="4"/>
      <c r="B841" s="1001"/>
      <c r="C841" s="942"/>
      <c r="D841" s="1003"/>
      <c r="E841" s="1005"/>
      <c r="F841" s="976"/>
      <c r="G841" s="977"/>
      <c r="H841" s="977"/>
      <c r="I841" s="978"/>
      <c r="J841" s="978"/>
      <c r="K841" s="904"/>
      <c r="L841" s="905"/>
      <c r="M841" s="906"/>
      <c r="N841" s="902" t="s">
        <v>2237</v>
      </c>
      <c r="O841" s="906" t="s">
        <v>2238</v>
      </c>
      <c r="P841" s="146" t="s">
        <v>2239</v>
      </c>
      <c r="Q841" s="118">
        <v>2559</v>
      </c>
      <c r="R841" s="124">
        <v>895</v>
      </c>
      <c r="S841" s="124" t="s">
        <v>1169</v>
      </c>
      <c r="T841" s="135">
        <v>0</v>
      </c>
      <c r="U841" s="135"/>
      <c r="V841" s="135"/>
      <c r="W841" s="135"/>
      <c r="X841" s="135"/>
      <c r="Y841" s="135"/>
      <c r="Z841" s="135"/>
      <c r="AA841" s="135"/>
      <c r="AB841" s="135"/>
      <c r="AC841" s="135"/>
      <c r="AD841" s="135"/>
      <c r="AE841" s="135"/>
      <c r="AF841" s="135"/>
      <c r="AG841" s="135"/>
      <c r="AH841" s="675" t="s">
        <v>2184</v>
      </c>
      <c r="AI841" s="124" t="s">
        <v>2185</v>
      </c>
      <c r="AJ841" s="124" t="s">
        <v>2234</v>
      </c>
      <c r="AK841" s="124" t="s">
        <v>2235</v>
      </c>
    </row>
    <row r="842" spans="1:37" s="662" customFormat="1" ht="31.5" customHeight="1" x14ac:dyDescent="0.25">
      <c r="A842" s="4"/>
      <c r="B842" s="1001"/>
      <c r="C842" s="942"/>
      <c r="D842" s="1003"/>
      <c r="E842" s="1005"/>
      <c r="F842" s="976"/>
      <c r="G842" s="977"/>
      <c r="H842" s="977"/>
      <c r="I842" s="978"/>
      <c r="J842" s="978"/>
      <c r="K842" s="904"/>
      <c r="L842" s="905"/>
      <c r="M842" s="906"/>
      <c r="N842" s="902"/>
      <c r="O842" s="906"/>
      <c r="P842" s="146" t="s">
        <v>2240</v>
      </c>
      <c r="Q842" s="118">
        <v>300000</v>
      </c>
      <c r="R842" s="118">
        <v>100000</v>
      </c>
      <c r="S842" s="118" t="s">
        <v>1169</v>
      </c>
      <c r="T842" s="108">
        <v>20000</v>
      </c>
      <c r="U842" s="108"/>
      <c r="V842" s="108"/>
      <c r="W842" s="108"/>
      <c r="X842" s="108"/>
      <c r="Y842" s="108"/>
      <c r="Z842" s="108"/>
      <c r="AA842" s="108"/>
      <c r="AB842" s="108"/>
      <c r="AC842" s="108"/>
      <c r="AD842" s="108"/>
      <c r="AE842" s="108"/>
      <c r="AF842" s="108"/>
      <c r="AG842" s="108"/>
      <c r="AH842" s="675" t="s">
        <v>2184</v>
      </c>
      <c r="AI842" s="124" t="s">
        <v>2185</v>
      </c>
      <c r="AJ842" s="124" t="s">
        <v>2234</v>
      </c>
      <c r="AK842" s="124" t="s">
        <v>2235</v>
      </c>
    </row>
    <row r="843" spans="1:37" s="662" customFormat="1" ht="31.5" customHeight="1" x14ac:dyDescent="0.25">
      <c r="A843" s="4"/>
      <c r="B843" s="1001"/>
      <c r="C843" s="942"/>
      <c r="D843" s="1003"/>
      <c r="E843" s="1005"/>
      <c r="F843" s="976"/>
      <c r="G843" s="977"/>
      <c r="H843" s="977"/>
      <c r="I843" s="978"/>
      <c r="J843" s="978"/>
      <c r="K843" s="904"/>
      <c r="L843" s="905"/>
      <c r="M843" s="906"/>
      <c r="N843" s="902"/>
      <c r="O843" s="906"/>
      <c r="P843" s="146" t="s">
        <v>2241</v>
      </c>
      <c r="Q843" s="124">
        <v>620</v>
      </c>
      <c r="R843" s="124">
        <v>518</v>
      </c>
      <c r="S843" s="124" t="s">
        <v>1169</v>
      </c>
      <c r="T843" s="135">
        <v>0</v>
      </c>
      <c r="U843" s="135"/>
      <c r="V843" s="135"/>
      <c r="W843" s="135"/>
      <c r="X843" s="135"/>
      <c r="Y843" s="135"/>
      <c r="Z843" s="135"/>
      <c r="AA843" s="135"/>
      <c r="AB843" s="135"/>
      <c r="AC843" s="135"/>
      <c r="AD843" s="135"/>
      <c r="AE843" s="135"/>
      <c r="AF843" s="135"/>
      <c r="AG843" s="135"/>
      <c r="AH843" s="675" t="s">
        <v>2184</v>
      </c>
      <c r="AI843" s="124" t="s">
        <v>2185</v>
      </c>
      <c r="AJ843" s="124" t="s">
        <v>2234</v>
      </c>
      <c r="AK843" s="124" t="s">
        <v>2235</v>
      </c>
    </row>
    <row r="844" spans="1:37" s="662" customFormat="1" ht="31.5" customHeight="1" x14ac:dyDescent="0.25">
      <c r="A844" s="4"/>
      <c r="B844" s="1001"/>
      <c r="C844" s="942"/>
      <c r="D844" s="1003"/>
      <c r="E844" s="1005"/>
      <c r="F844" s="976"/>
      <c r="G844" s="977"/>
      <c r="H844" s="977"/>
      <c r="I844" s="978"/>
      <c r="J844" s="978"/>
      <c r="K844" s="904"/>
      <c r="L844" s="905"/>
      <c r="M844" s="906"/>
      <c r="N844" s="902"/>
      <c r="O844" s="906"/>
      <c r="P844" s="146" t="s">
        <v>2242</v>
      </c>
      <c r="Q844" s="124">
        <v>5</v>
      </c>
      <c r="R844" s="124">
        <v>25</v>
      </c>
      <c r="S844" s="124" t="s">
        <v>1169</v>
      </c>
      <c r="T844" s="135">
        <v>0</v>
      </c>
      <c r="U844" s="135"/>
      <c r="V844" s="135"/>
      <c r="W844" s="135"/>
      <c r="X844" s="135"/>
      <c r="Y844" s="135"/>
      <c r="Z844" s="135"/>
      <c r="AA844" s="135"/>
      <c r="AB844" s="135"/>
      <c r="AC844" s="135"/>
      <c r="AD844" s="135"/>
      <c r="AE844" s="135"/>
      <c r="AF844" s="135"/>
      <c r="AG844" s="135"/>
      <c r="AH844" s="675" t="s">
        <v>2184</v>
      </c>
      <c r="AI844" s="124" t="s">
        <v>2185</v>
      </c>
      <c r="AJ844" s="124" t="s">
        <v>2234</v>
      </c>
      <c r="AK844" s="124" t="s">
        <v>2235</v>
      </c>
    </row>
    <row r="845" spans="1:37" s="662" customFormat="1" ht="31.5" customHeight="1" x14ac:dyDescent="0.25">
      <c r="A845" s="4"/>
      <c r="B845" s="1001"/>
      <c r="C845" s="942"/>
      <c r="D845" s="1003"/>
      <c r="E845" s="1005"/>
      <c r="F845" s="976"/>
      <c r="G845" s="977"/>
      <c r="H845" s="977"/>
      <c r="I845" s="978"/>
      <c r="J845" s="978"/>
      <c r="K845" s="904"/>
      <c r="L845" s="905"/>
      <c r="M845" s="906"/>
      <c r="N845" s="902"/>
      <c r="O845" s="906"/>
      <c r="P845" s="146" t="s">
        <v>2243</v>
      </c>
      <c r="Q845" s="124">
        <v>0</v>
      </c>
      <c r="R845" s="124">
        <v>250</v>
      </c>
      <c r="S845" s="124" t="s">
        <v>1169</v>
      </c>
      <c r="T845" s="135">
        <v>0</v>
      </c>
      <c r="U845" s="135"/>
      <c r="V845" s="135"/>
      <c r="W845" s="135"/>
      <c r="X845" s="135"/>
      <c r="Y845" s="135"/>
      <c r="Z845" s="135"/>
      <c r="AA845" s="135"/>
      <c r="AB845" s="135"/>
      <c r="AC845" s="135"/>
      <c r="AD845" s="135"/>
      <c r="AE845" s="135"/>
      <c r="AF845" s="135"/>
      <c r="AG845" s="135"/>
      <c r="AH845" s="675" t="s">
        <v>2184</v>
      </c>
      <c r="AI845" s="124" t="s">
        <v>2185</v>
      </c>
      <c r="AJ845" s="124" t="s">
        <v>2234</v>
      </c>
      <c r="AK845" s="124" t="s">
        <v>2235</v>
      </c>
    </row>
    <row r="846" spans="1:37" s="662" customFormat="1" ht="31.5" customHeight="1" x14ac:dyDescent="0.25">
      <c r="A846" s="4"/>
      <c r="B846" s="1001"/>
      <c r="C846" s="942"/>
      <c r="D846" s="1003"/>
      <c r="E846" s="1005"/>
      <c r="F846" s="976"/>
      <c r="G846" s="977"/>
      <c r="H846" s="977"/>
      <c r="I846" s="978"/>
      <c r="J846" s="978"/>
      <c r="K846" s="904"/>
      <c r="L846" s="905"/>
      <c r="M846" s="906"/>
      <c r="N846" s="902"/>
      <c r="O846" s="906"/>
      <c r="P846" s="146" t="s">
        <v>2244</v>
      </c>
      <c r="Q846" s="118">
        <v>0</v>
      </c>
      <c r="R846" s="118">
        <v>30000</v>
      </c>
      <c r="S846" s="118" t="s">
        <v>1169</v>
      </c>
      <c r="T846" s="108">
        <v>0</v>
      </c>
      <c r="U846" s="108"/>
      <c r="V846" s="108"/>
      <c r="W846" s="108"/>
      <c r="X846" s="108"/>
      <c r="Y846" s="108"/>
      <c r="Z846" s="108"/>
      <c r="AA846" s="108"/>
      <c r="AB846" s="108"/>
      <c r="AC846" s="108"/>
      <c r="AD846" s="108"/>
      <c r="AE846" s="108"/>
      <c r="AF846" s="108"/>
      <c r="AG846" s="108"/>
      <c r="AH846" s="675" t="s">
        <v>2184</v>
      </c>
      <c r="AI846" s="124" t="s">
        <v>2185</v>
      </c>
      <c r="AJ846" s="124" t="s">
        <v>2234</v>
      </c>
      <c r="AK846" s="124" t="s">
        <v>2235</v>
      </c>
    </row>
    <row r="847" spans="1:37" s="662" customFormat="1" ht="31.5" customHeight="1" x14ac:dyDescent="0.25">
      <c r="A847" s="4"/>
      <c r="B847" s="1001"/>
      <c r="C847" s="942"/>
      <c r="D847" s="1003"/>
      <c r="E847" s="1005"/>
      <c r="F847" s="976" t="s">
        <v>1646</v>
      </c>
      <c r="G847" s="977" t="s">
        <v>2436</v>
      </c>
      <c r="H847" s="977" t="s">
        <v>2437</v>
      </c>
      <c r="I847" s="978" t="s">
        <v>2438</v>
      </c>
      <c r="J847" s="978" t="s">
        <v>2439</v>
      </c>
      <c r="K847" s="904" t="s">
        <v>2229</v>
      </c>
      <c r="L847" s="905">
        <v>8.0000000000000002E-3</v>
      </c>
      <c r="M847" s="906" t="s">
        <v>2230</v>
      </c>
      <c r="N847" s="902" t="s">
        <v>2231</v>
      </c>
      <c r="O847" s="906" t="s">
        <v>2232</v>
      </c>
      <c r="P847" s="146" t="s">
        <v>2233</v>
      </c>
      <c r="Q847" s="675">
        <v>34000</v>
      </c>
      <c r="R847" s="675">
        <v>44000</v>
      </c>
      <c r="S847" s="675" t="s">
        <v>1169</v>
      </c>
      <c r="T847" s="676">
        <v>15000</v>
      </c>
      <c r="U847" s="676" t="s">
        <v>240</v>
      </c>
      <c r="V847" s="676" t="s">
        <v>2572</v>
      </c>
      <c r="W847" s="676" t="s">
        <v>2573</v>
      </c>
      <c r="X847" s="676" t="s">
        <v>2574</v>
      </c>
      <c r="Y847" s="676" t="s">
        <v>2575</v>
      </c>
      <c r="Z847" s="756">
        <v>42415</v>
      </c>
      <c r="AA847" s="756">
        <v>42735</v>
      </c>
      <c r="AB847" s="757" t="s">
        <v>2576</v>
      </c>
      <c r="AC847" s="758" t="s">
        <v>2576</v>
      </c>
      <c r="AD847" s="164" t="s">
        <v>2577</v>
      </c>
      <c r="AE847" s="758" t="s">
        <v>2578</v>
      </c>
      <c r="AF847" s="758" t="s">
        <v>2576</v>
      </c>
      <c r="AG847" s="758" t="s">
        <v>2576</v>
      </c>
      <c r="AH847" s="675" t="s">
        <v>2184</v>
      </c>
      <c r="AI847" s="124" t="s">
        <v>2185</v>
      </c>
      <c r="AJ847" s="124" t="s">
        <v>2234</v>
      </c>
      <c r="AK847" s="124" t="s">
        <v>2235</v>
      </c>
    </row>
    <row r="848" spans="1:37" s="662" customFormat="1" ht="31.5" customHeight="1" x14ac:dyDescent="0.25">
      <c r="A848" s="4"/>
      <c r="B848" s="1001"/>
      <c r="C848" s="942"/>
      <c r="D848" s="1003"/>
      <c r="E848" s="1005"/>
      <c r="F848" s="976"/>
      <c r="G848" s="977"/>
      <c r="H848" s="977"/>
      <c r="I848" s="978"/>
      <c r="J848" s="978"/>
      <c r="K848" s="904"/>
      <c r="L848" s="905"/>
      <c r="M848" s="906"/>
      <c r="N848" s="902"/>
      <c r="O848" s="906"/>
      <c r="P848" s="146" t="s">
        <v>2236</v>
      </c>
      <c r="Q848" s="677">
        <v>8000</v>
      </c>
      <c r="R848" s="677">
        <v>20000</v>
      </c>
      <c r="S848" s="677" t="s">
        <v>1169</v>
      </c>
      <c r="T848" s="108">
        <v>5000</v>
      </c>
      <c r="U848" s="676" t="s">
        <v>240</v>
      </c>
      <c r="V848" s="676" t="s">
        <v>2572</v>
      </c>
      <c r="W848" s="108" t="s">
        <v>2579</v>
      </c>
      <c r="X848" s="108" t="s">
        <v>2580</v>
      </c>
      <c r="Y848" s="108" t="s">
        <v>2581</v>
      </c>
      <c r="Z848" s="163">
        <v>42505</v>
      </c>
      <c r="AA848" s="163">
        <v>42735</v>
      </c>
      <c r="AB848" s="92" t="s">
        <v>2576</v>
      </c>
      <c r="AC848" s="164" t="s">
        <v>2576</v>
      </c>
      <c r="AD848" s="164" t="s">
        <v>2582</v>
      </c>
      <c r="AE848" s="164" t="s">
        <v>2576</v>
      </c>
      <c r="AF848" s="164" t="s">
        <v>2576</v>
      </c>
      <c r="AG848" s="164" t="s">
        <v>2576</v>
      </c>
      <c r="AH848" s="675" t="s">
        <v>2184</v>
      </c>
      <c r="AI848" s="124" t="s">
        <v>2185</v>
      </c>
      <c r="AJ848" s="124" t="s">
        <v>2234</v>
      </c>
      <c r="AK848" s="124" t="s">
        <v>2235</v>
      </c>
    </row>
    <row r="849" spans="1:37" s="662" customFormat="1" ht="31.5" customHeight="1" x14ac:dyDescent="0.25">
      <c r="A849" s="4"/>
      <c r="B849" s="1001"/>
      <c r="C849" s="942"/>
      <c r="D849" s="1003"/>
      <c r="E849" s="1005"/>
      <c r="F849" s="976"/>
      <c r="G849" s="977"/>
      <c r="H849" s="977"/>
      <c r="I849" s="978"/>
      <c r="J849" s="978"/>
      <c r="K849" s="904"/>
      <c r="L849" s="905"/>
      <c r="M849" s="906"/>
      <c r="N849" s="902" t="s">
        <v>2237</v>
      </c>
      <c r="O849" s="906" t="s">
        <v>2238</v>
      </c>
      <c r="P849" s="146" t="s">
        <v>2239</v>
      </c>
      <c r="Q849" s="118">
        <v>2559</v>
      </c>
      <c r="R849" s="124">
        <v>895</v>
      </c>
      <c r="S849" s="124" t="s">
        <v>1169</v>
      </c>
      <c r="T849" s="1690">
        <v>608</v>
      </c>
      <c r="U849" s="135" t="s">
        <v>2583</v>
      </c>
      <c r="V849" s="135" t="s">
        <v>2583</v>
      </c>
      <c r="W849" s="135" t="s">
        <v>2584</v>
      </c>
      <c r="X849" s="135" t="s">
        <v>2585</v>
      </c>
      <c r="Y849" s="135" t="s">
        <v>2586</v>
      </c>
      <c r="Z849" s="163">
        <v>42699</v>
      </c>
      <c r="AA849" s="163">
        <v>42791</v>
      </c>
      <c r="AB849" s="92">
        <v>8020313381413</v>
      </c>
      <c r="AC849" s="164">
        <v>279624766.85000002</v>
      </c>
      <c r="AD849" s="164" t="s">
        <v>2577</v>
      </c>
      <c r="AE849" s="164" t="s">
        <v>56</v>
      </c>
      <c r="AF849" s="164">
        <v>280000000</v>
      </c>
      <c r="AG849" s="164">
        <v>280000000</v>
      </c>
      <c r="AH849" s="675" t="s">
        <v>2184</v>
      </c>
      <c r="AI849" s="124" t="s">
        <v>2185</v>
      </c>
      <c r="AJ849" s="124" t="s">
        <v>2234</v>
      </c>
      <c r="AK849" s="124" t="s">
        <v>2235</v>
      </c>
    </row>
    <row r="850" spans="1:37" s="662" customFormat="1" ht="31.5" customHeight="1" x14ac:dyDescent="0.25">
      <c r="A850" s="4"/>
      <c r="B850" s="1001"/>
      <c r="C850" s="942"/>
      <c r="D850" s="1003"/>
      <c r="E850" s="1005"/>
      <c r="F850" s="976"/>
      <c r="G850" s="977"/>
      <c r="H850" s="977"/>
      <c r="I850" s="978"/>
      <c r="J850" s="978"/>
      <c r="K850" s="904"/>
      <c r="L850" s="905"/>
      <c r="M850" s="906"/>
      <c r="N850" s="902"/>
      <c r="O850" s="906"/>
      <c r="P850" s="979" t="s">
        <v>2240</v>
      </c>
      <c r="Q850" s="981">
        <v>300000</v>
      </c>
      <c r="R850" s="981">
        <v>100000</v>
      </c>
      <c r="S850" s="981" t="s">
        <v>1169</v>
      </c>
      <c r="T850" s="1690">
        <v>0</v>
      </c>
      <c r="U850" s="135" t="s">
        <v>2587</v>
      </c>
      <c r="V850" s="135" t="s">
        <v>2587</v>
      </c>
      <c r="W850" s="135" t="s">
        <v>2588</v>
      </c>
      <c r="X850" s="108" t="s">
        <v>2589</v>
      </c>
      <c r="Y850" s="108" t="s">
        <v>2590</v>
      </c>
      <c r="Z850" s="163">
        <v>42699</v>
      </c>
      <c r="AA850" s="163">
        <v>42791</v>
      </c>
      <c r="AB850" s="92">
        <v>8020313381414</v>
      </c>
      <c r="AC850" s="164">
        <v>999970204.19000006</v>
      </c>
      <c r="AD850" s="164" t="s">
        <v>2577</v>
      </c>
      <c r="AE850" s="164" t="s">
        <v>56</v>
      </c>
      <c r="AF850" s="164">
        <v>1000000000</v>
      </c>
      <c r="AG850" s="164">
        <v>1000000000</v>
      </c>
      <c r="AH850" s="675" t="s">
        <v>2184</v>
      </c>
      <c r="AI850" s="124" t="s">
        <v>2185</v>
      </c>
      <c r="AJ850" s="124" t="s">
        <v>2234</v>
      </c>
      <c r="AK850" s="124" t="s">
        <v>2235</v>
      </c>
    </row>
    <row r="851" spans="1:37" s="662" customFormat="1" ht="31.5" customHeight="1" x14ac:dyDescent="0.25">
      <c r="A851" s="4"/>
      <c r="B851" s="1001"/>
      <c r="C851" s="942"/>
      <c r="D851" s="1003"/>
      <c r="E851" s="1005"/>
      <c r="F851" s="976"/>
      <c r="G851" s="977"/>
      <c r="H851" s="977"/>
      <c r="I851" s="978"/>
      <c r="J851" s="978"/>
      <c r="K851" s="904"/>
      <c r="L851" s="905"/>
      <c r="M851" s="906"/>
      <c r="N851" s="902"/>
      <c r="O851" s="906"/>
      <c r="P851" s="980"/>
      <c r="Q851" s="982"/>
      <c r="R851" s="982"/>
      <c r="S851" s="982"/>
      <c r="T851" s="1704">
        <v>17000</v>
      </c>
      <c r="U851" s="676" t="s">
        <v>240</v>
      </c>
      <c r="V851" s="676" t="s">
        <v>2572</v>
      </c>
      <c r="W851" s="108" t="s">
        <v>2591</v>
      </c>
      <c r="X851" s="108" t="s">
        <v>2589</v>
      </c>
      <c r="Y851" s="108" t="s">
        <v>2590</v>
      </c>
      <c r="Z851" s="163">
        <v>42583</v>
      </c>
      <c r="AA851" s="163">
        <v>42644</v>
      </c>
      <c r="AB851" s="92" t="s">
        <v>2576</v>
      </c>
      <c r="AC851" s="164" t="s">
        <v>2576</v>
      </c>
      <c r="AD851" s="164" t="s">
        <v>2577</v>
      </c>
      <c r="AE851" s="758" t="s">
        <v>2578</v>
      </c>
      <c r="AF851" s="164" t="s">
        <v>2576</v>
      </c>
      <c r="AG851" s="164" t="s">
        <v>2576</v>
      </c>
      <c r="AH851" s="675" t="s">
        <v>2184</v>
      </c>
      <c r="AI851" s="124" t="s">
        <v>2185</v>
      </c>
      <c r="AJ851" s="124" t="s">
        <v>2234</v>
      </c>
      <c r="AK851" s="124" t="s">
        <v>2235</v>
      </c>
    </row>
    <row r="852" spans="1:37" s="662" customFormat="1" ht="31.5" customHeight="1" x14ac:dyDescent="0.25">
      <c r="A852" s="4"/>
      <c r="B852" s="1001"/>
      <c r="C852" s="942"/>
      <c r="D852" s="1003"/>
      <c r="E852" s="1005"/>
      <c r="F852" s="976"/>
      <c r="G852" s="977"/>
      <c r="H852" s="977"/>
      <c r="I852" s="978"/>
      <c r="J852" s="978"/>
      <c r="K852" s="904"/>
      <c r="L852" s="905"/>
      <c r="M852" s="906"/>
      <c r="N852" s="902"/>
      <c r="O852" s="906"/>
      <c r="P852" s="146" t="s">
        <v>2241</v>
      </c>
      <c r="Q852" s="124">
        <v>620</v>
      </c>
      <c r="R852" s="124">
        <v>518</v>
      </c>
      <c r="S852" s="124" t="s">
        <v>1169</v>
      </c>
      <c r="T852" s="1690">
        <v>60</v>
      </c>
      <c r="U852" s="135" t="s">
        <v>2587</v>
      </c>
      <c r="V852" s="135" t="s">
        <v>2587</v>
      </c>
      <c r="W852" s="135" t="s">
        <v>2592</v>
      </c>
      <c r="X852" s="135" t="s">
        <v>2593</v>
      </c>
      <c r="Y852" s="135" t="s">
        <v>2594</v>
      </c>
      <c r="Z852" s="163">
        <v>42699</v>
      </c>
      <c r="AA852" s="163">
        <v>42791</v>
      </c>
      <c r="AB852" s="92">
        <v>8020313381414</v>
      </c>
      <c r="AC852" s="164">
        <v>999970204.19000006</v>
      </c>
      <c r="AD852" s="164" t="s">
        <v>2577</v>
      </c>
      <c r="AE852" s="164" t="s">
        <v>56</v>
      </c>
      <c r="AF852" s="164">
        <v>1000000000</v>
      </c>
      <c r="AG852" s="164">
        <v>1000000000</v>
      </c>
      <c r="AH852" s="675" t="s">
        <v>2184</v>
      </c>
      <c r="AI852" s="124" t="s">
        <v>2185</v>
      </c>
      <c r="AJ852" s="124" t="s">
        <v>2234</v>
      </c>
      <c r="AK852" s="124" t="s">
        <v>2235</v>
      </c>
    </row>
    <row r="853" spans="1:37" s="662" customFormat="1" ht="31.5" customHeight="1" x14ac:dyDescent="0.25">
      <c r="A853" s="4"/>
      <c r="B853" s="1001"/>
      <c r="C853" s="942"/>
      <c r="D853" s="1003"/>
      <c r="E853" s="1005"/>
      <c r="F853" s="976"/>
      <c r="G853" s="977"/>
      <c r="H853" s="977"/>
      <c r="I853" s="978"/>
      <c r="J853" s="978"/>
      <c r="K853" s="904"/>
      <c r="L853" s="905"/>
      <c r="M853" s="906"/>
      <c r="N853" s="902"/>
      <c r="O853" s="906"/>
      <c r="P853" s="146" t="s">
        <v>2242</v>
      </c>
      <c r="Q853" s="124">
        <v>5</v>
      </c>
      <c r="R853" s="124">
        <v>25</v>
      </c>
      <c r="S853" s="124" t="s">
        <v>1169</v>
      </c>
      <c r="T853" s="1690">
        <v>0</v>
      </c>
      <c r="U853" s="135"/>
      <c r="V853" s="135"/>
      <c r="W853" s="135"/>
      <c r="X853" s="135"/>
      <c r="Y853" s="135"/>
      <c r="Z853" s="163"/>
      <c r="AA853" s="163"/>
      <c r="AB853" s="92"/>
      <c r="AC853" s="164"/>
      <c r="AD853" s="164"/>
      <c r="AE853" s="164"/>
      <c r="AF853" s="164"/>
      <c r="AG853" s="164"/>
      <c r="AH853" s="675" t="s">
        <v>2184</v>
      </c>
      <c r="AI853" s="124" t="s">
        <v>2185</v>
      </c>
      <c r="AJ853" s="124" t="s">
        <v>2234</v>
      </c>
      <c r="AK853" s="124" t="s">
        <v>2235</v>
      </c>
    </row>
    <row r="854" spans="1:37" s="662" customFormat="1" ht="31.5" customHeight="1" x14ac:dyDescent="0.25">
      <c r="A854" s="4"/>
      <c r="B854" s="1001"/>
      <c r="C854" s="942"/>
      <c r="D854" s="1003"/>
      <c r="E854" s="1005"/>
      <c r="F854" s="976"/>
      <c r="G854" s="977"/>
      <c r="H854" s="977"/>
      <c r="I854" s="978"/>
      <c r="J854" s="978"/>
      <c r="K854" s="904"/>
      <c r="L854" s="905"/>
      <c r="M854" s="906"/>
      <c r="N854" s="902"/>
      <c r="O854" s="906"/>
      <c r="P854" s="146" t="s">
        <v>2243</v>
      </c>
      <c r="Q854" s="124">
        <v>0</v>
      </c>
      <c r="R854" s="124">
        <v>250</v>
      </c>
      <c r="S854" s="124" t="s">
        <v>1169</v>
      </c>
      <c r="T854" s="1690">
        <v>200</v>
      </c>
      <c r="U854" s="135" t="s">
        <v>2587</v>
      </c>
      <c r="V854" s="135" t="s">
        <v>2587</v>
      </c>
      <c r="W854" s="135" t="s">
        <v>2595</v>
      </c>
      <c r="X854" s="135" t="s">
        <v>2596</v>
      </c>
      <c r="Y854" s="135" t="s">
        <v>2597</v>
      </c>
      <c r="Z854" s="163">
        <v>42699</v>
      </c>
      <c r="AA854" s="163">
        <v>42791</v>
      </c>
      <c r="AB854" s="92">
        <v>8020313381414</v>
      </c>
      <c r="AC854" s="164">
        <v>999970204.19000006</v>
      </c>
      <c r="AD854" s="164" t="s">
        <v>2577</v>
      </c>
      <c r="AE854" s="164" t="s">
        <v>56</v>
      </c>
      <c r="AF854" s="164">
        <v>1000000000</v>
      </c>
      <c r="AG854" s="164">
        <v>1000000000</v>
      </c>
      <c r="AH854" s="675" t="s">
        <v>2184</v>
      </c>
      <c r="AI854" s="124" t="s">
        <v>2185</v>
      </c>
      <c r="AJ854" s="124" t="s">
        <v>2234</v>
      </c>
      <c r="AK854" s="124" t="s">
        <v>2235</v>
      </c>
    </row>
    <row r="855" spans="1:37" s="662" customFormat="1" ht="31.5" customHeight="1" x14ac:dyDescent="0.25">
      <c r="A855" s="4"/>
      <c r="B855" s="1001"/>
      <c r="C855" s="942"/>
      <c r="D855" s="1003"/>
      <c r="E855" s="1005"/>
      <c r="F855" s="976"/>
      <c r="G855" s="977"/>
      <c r="H855" s="977"/>
      <c r="I855" s="978"/>
      <c r="J855" s="978"/>
      <c r="K855" s="904"/>
      <c r="L855" s="905"/>
      <c r="M855" s="906"/>
      <c r="N855" s="902"/>
      <c r="O855" s="906"/>
      <c r="P855" s="979" t="s">
        <v>2244</v>
      </c>
      <c r="Q855" s="981">
        <v>0</v>
      </c>
      <c r="R855" s="981">
        <v>30000</v>
      </c>
      <c r="S855" s="981" t="s">
        <v>1169</v>
      </c>
      <c r="T855" s="1690">
        <v>0</v>
      </c>
      <c r="U855" s="135" t="s">
        <v>2587</v>
      </c>
      <c r="V855" s="135" t="s">
        <v>2587</v>
      </c>
      <c r="W855" s="135" t="s">
        <v>2598</v>
      </c>
      <c r="X855" s="135" t="s">
        <v>2599</v>
      </c>
      <c r="Y855" s="135" t="s">
        <v>2600</v>
      </c>
      <c r="Z855" s="163">
        <v>42699</v>
      </c>
      <c r="AA855" s="163">
        <v>42791</v>
      </c>
      <c r="AB855" s="92">
        <v>8020313381414</v>
      </c>
      <c r="AC855" s="164">
        <v>999970204.19000006</v>
      </c>
      <c r="AD855" s="164" t="s">
        <v>2577</v>
      </c>
      <c r="AE855" s="164" t="s">
        <v>56</v>
      </c>
      <c r="AF855" s="164">
        <v>1000000000</v>
      </c>
      <c r="AG855" s="164">
        <v>1000000000</v>
      </c>
      <c r="AH855" s="675" t="s">
        <v>2184</v>
      </c>
      <c r="AI855" s="124" t="s">
        <v>2185</v>
      </c>
      <c r="AJ855" s="124" t="s">
        <v>2234</v>
      </c>
      <c r="AK855" s="124" t="s">
        <v>2235</v>
      </c>
    </row>
    <row r="856" spans="1:37" s="662" customFormat="1" ht="31.5" customHeight="1" x14ac:dyDescent="0.25">
      <c r="A856" s="4"/>
      <c r="B856" s="1001"/>
      <c r="C856" s="942"/>
      <c r="D856" s="1003"/>
      <c r="E856" s="1005"/>
      <c r="F856" s="976"/>
      <c r="G856" s="977"/>
      <c r="H856" s="977"/>
      <c r="I856" s="978"/>
      <c r="J856" s="978"/>
      <c r="K856" s="904"/>
      <c r="L856" s="905"/>
      <c r="M856" s="906"/>
      <c r="N856" s="902"/>
      <c r="O856" s="906"/>
      <c r="P856" s="980"/>
      <c r="Q856" s="982"/>
      <c r="R856" s="982"/>
      <c r="S856" s="982"/>
      <c r="T856" s="1704">
        <v>1295</v>
      </c>
      <c r="U856" s="676" t="s">
        <v>240</v>
      </c>
      <c r="V856" s="676" t="s">
        <v>2572</v>
      </c>
      <c r="W856" s="108" t="s">
        <v>2601</v>
      </c>
      <c r="X856" s="108" t="s">
        <v>2599</v>
      </c>
      <c r="Y856" s="108" t="s">
        <v>2600</v>
      </c>
      <c r="Z856" s="163">
        <v>42583</v>
      </c>
      <c r="AA856" s="163">
        <v>42644</v>
      </c>
      <c r="AB856" s="92" t="s">
        <v>2576</v>
      </c>
      <c r="AC856" s="164" t="s">
        <v>2576</v>
      </c>
      <c r="AD856" s="164" t="s">
        <v>2577</v>
      </c>
      <c r="AE856" s="758" t="s">
        <v>2578</v>
      </c>
      <c r="AF856" s="164" t="s">
        <v>2576</v>
      </c>
      <c r="AG856" s="164" t="s">
        <v>2576</v>
      </c>
      <c r="AH856" s="675" t="s">
        <v>2184</v>
      </c>
      <c r="AI856" s="124" t="s">
        <v>2185</v>
      </c>
      <c r="AJ856" s="124" t="s">
        <v>2234</v>
      </c>
      <c r="AK856" s="124" t="s">
        <v>2235</v>
      </c>
    </row>
    <row r="857" spans="1:37" s="662" customFormat="1" ht="31.5" customHeight="1" x14ac:dyDescent="0.25">
      <c r="A857" s="4"/>
      <c r="B857" s="1001"/>
      <c r="C857" s="942"/>
      <c r="D857" s="1003"/>
      <c r="E857" s="1005"/>
      <c r="F857" s="65"/>
      <c r="G857" s="495"/>
      <c r="H857" s="495"/>
      <c r="I857" s="727"/>
      <c r="J857" s="728"/>
      <c r="K857" s="548" t="s">
        <v>488</v>
      </c>
      <c r="L857" s="548"/>
      <c r="M857" s="975"/>
      <c r="N857" s="975"/>
      <c r="O857" s="975"/>
      <c r="P857" s="975"/>
      <c r="Q857" s="975"/>
      <c r="R857" s="975"/>
      <c r="S857" s="975"/>
      <c r="T857" s="975"/>
      <c r="U857" s="975"/>
      <c r="V857" s="975"/>
      <c r="W857" s="975"/>
      <c r="X857" s="975"/>
      <c r="Y857" s="975"/>
      <c r="Z857" s="975"/>
      <c r="AA857" s="975"/>
      <c r="AB857" s="975"/>
      <c r="AC857" s="975"/>
      <c r="AD857" s="975"/>
      <c r="AE857" s="975"/>
      <c r="AF857" s="975"/>
      <c r="AG857" s="975"/>
      <c r="AH857" s="975"/>
      <c r="AI857" s="975"/>
      <c r="AJ857" s="975"/>
      <c r="AK857" s="975"/>
    </row>
    <row r="858" spans="1:37" s="662" customFormat="1" ht="45" hidden="1" customHeight="1" x14ac:dyDescent="0.25">
      <c r="A858" s="4"/>
      <c r="B858" s="213"/>
      <c r="C858" s="167"/>
      <c r="D858" s="710"/>
      <c r="E858" s="711"/>
      <c r="F858" s="51"/>
      <c r="G858" s="51"/>
      <c r="H858" s="51"/>
      <c r="I858" s="51"/>
      <c r="J858" s="51"/>
      <c r="K858" s="548"/>
      <c r="L858" s="548"/>
      <c r="M858" s="549"/>
      <c r="N858" s="549"/>
      <c r="O858" s="549"/>
      <c r="P858" s="549"/>
      <c r="Q858" s="549"/>
      <c r="R858" s="549"/>
      <c r="S858" s="549"/>
      <c r="T858" s="549"/>
      <c r="U858" s="549"/>
      <c r="V858" s="549"/>
      <c r="W858" s="549"/>
      <c r="X858" s="549"/>
      <c r="Y858" s="549"/>
      <c r="Z858" s="549"/>
      <c r="AA858" s="549"/>
      <c r="AB858" s="549"/>
      <c r="AC858" s="549"/>
      <c r="AD858" s="549"/>
      <c r="AE858" s="549"/>
      <c r="AF858" s="549"/>
      <c r="AG858" s="549"/>
      <c r="AH858" s="549"/>
      <c r="AI858" s="549"/>
      <c r="AJ858" s="549"/>
      <c r="AK858" s="549"/>
    </row>
    <row r="859" spans="1:37" s="662" customFormat="1" ht="45" hidden="1" customHeight="1" x14ac:dyDescent="0.25">
      <c r="A859" s="4"/>
      <c r="B859" s="213"/>
      <c r="C859" s="167"/>
      <c r="D859" s="710"/>
      <c r="E859" s="711"/>
      <c r="F859" s="51"/>
      <c r="G859" s="51"/>
      <c r="H859" s="51"/>
      <c r="I859" s="51"/>
      <c r="J859" s="51"/>
      <c r="K859" s="548"/>
      <c r="L859" s="548"/>
      <c r="M859" s="549"/>
      <c r="N859" s="549"/>
      <c r="O859" s="549"/>
      <c r="P859" s="549"/>
      <c r="Q859" s="549"/>
      <c r="R859" s="549"/>
      <c r="S859" s="549"/>
      <c r="T859" s="549"/>
      <c r="U859" s="549"/>
      <c r="V859" s="549"/>
      <c r="W859" s="549"/>
      <c r="X859" s="549"/>
      <c r="Y859" s="549"/>
      <c r="Z859" s="549"/>
      <c r="AA859" s="549"/>
      <c r="AB859" s="549"/>
      <c r="AC859" s="549"/>
      <c r="AD859" s="549"/>
      <c r="AE859" s="549"/>
      <c r="AF859" s="549"/>
      <c r="AG859" s="549"/>
      <c r="AH859" s="549"/>
      <c r="AI859" s="549"/>
      <c r="AJ859" s="549"/>
      <c r="AK859" s="549"/>
    </row>
    <row r="860" spans="1:37" s="662" customFormat="1" ht="11.25" hidden="1" customHeight="1" x14ac:dyDescent="0.25">
      <c r="A860" s="4"/>
      <c r="B860" s="213"/>
      <c r="C860" s="167"/>
      <c r="D860" s="710"/>
      <c r="E860" s="711"/>
      <c r="F860" s="51"/>
      <c r="G860" s="51"/>
      <c r="H860" s="51"/>
      <c r="I860" s="51"/>
      <c r="J860" s="51"/>
      <c r="K860" s="548"/>
      <c r="L860" s="548"/>
      <c r="M860" s="549"/>
      <c r="N860" s="549"/>
      <c r="O860" s="549"/>
      <c r="P860" s="549"/>
      <c r="Q860" s="549"/>
      <c r="R860" s="549"/>
      <c r="S860" s="549"/>
      <c r="T860" s="549"/>
      <c r="U860" s="549"/>
      <c r="V860" s="549"/>
      <c r="W860" s="549"/>
      <c r="X860" s="549"/>
      <c r="Y860" s="549"/>
      <c r="Z860" s="549"/>
      <c r="AA860" s="549"/>
      <c r="AB860" s="549"/>
      <c r="AC860" s="549"/>
      <c r="AD860" s="549"/>
      <c r="AE860" s="549"/>
      <c r="AF860" s="549"/>
      <c r="AG860" s="549"/>
      <c r="AH860" s="549"/>
      <c r="AI860" s="549"/>
      <c r="AJ860" s="549"/>
      <c r="AK860" s="549"/>
    </row>
    <row r="861" spans="1:37" s="662" customFormat="1" ht="24" hidden="1" customHeight="1" x14ac:dyDescent="0.25">
      <c r="A861" s="4"/>
      <c r="B861" s="213"/>
      <c r="C861" s="167"/>
      <c r="D861" s="710"/>
      <c r="E861" s="711"/>
      <c r="F861" s="51"/>
      <c r="G861" s="51"/>
      <c r="H861" s="51"/>
      <c r="I861" s="51"/>
      <c r="J861" s="51"/>
      <c r="K861" s="548"/>
      <c r="L861" s="548"/>
      <c r="M861" s="549"/>
      <c r="N861" s="549"/>
      <c r="O861" s="549"/>
      <c r="P861" s="549"/>
      <c r="Q861" s="549"/>
      <c r="R861" s="549"/>
      <c r="S861" s="549"/>
      <c r="T861" s="549"/>
      <c r="U861" s="549"/>
      <c r="V861" s="549"/>
      <c r="W861" s="549"/>
      <c r="X861" s="549"/>
      <c r="Y861" s="549"/>
      <c r="Z861" s="549"/>
      <c r="AA861" s="549"/>
      <c r="AB861" s="549"/>
      <c r="AC861" s="549"/>
      <c r="AD861" s="549"/>
      <c r="AE861" s="549"/>
      <c r="AF861" s="549"/>
      <c r="AG861" s="549"/>
      <c r="AH861" s="549"/>
      <c r="AI861" s="549"/>
      <c r="AJ861" s="549"/>
      <c r="AK861" s="549"/>
    </row>
    <row r="862" spans="1:37" s="662" customFormat="1" ht="10.7" hidden="1" customHeight="1" x14ac:dyDescent="0.25">
      <c r="A862" s="4"/>
      <c r="B862" s="213"/>
      <c r="C862" s="167"/>
      <c r="D862" s="710"/>
      <c r="E862" s="711"/>
      <c r="F862" s="51"/>
      <c r="G862" s="51"/>
      <c r="H862" s="51"/>
      <c r="I862" s="51"/>
      <c r="J862" s="51"/>
      <c r="K862" s="548"/>
      <c r="L862" s="548"/>
      <c r="M862" s="549"/>
      <c r="N862" s="549"/>
      <c r="O862" s="549"/>
      <c r="P862" s="549"/>
      <c r="Q862" s="549"/>
      <c r="R862" s="549"/>
      <c r="S862" s="549"/>
      <c r="T862" s="549"/>
      <c r="U862" s="549"/>
      <c r="V862" s="549"/>
      <c r="W862" s="549"/>
      <c r="X862" s="549"/>
      <c r="Y862" s="549"/>
      <c r="Z862" s="549"/>
      <c r="AA862" s="549"/>
      <c r="AB862" s="549"/>
      <c r="AC862" s="549"/>
      <c r="AD862" s="549"/>
      <c r="AE862" s="549"/>
      <c r="AF862" s="549"/>
      <c r="AG862" s="549"/>
      <c r="AH862" s="549"/>
      <c r="AI862" s="549"/>
      <c r="AJ862" s="549"/>
      <c r="AK862" s="549"/>
    </row>
    <row r="863" spans="1:37" s="662" customFormat="1" ht="24" hidden="1" customHeight="1" x14ac:dyDescent="0.25">
      <c r="A863" s="4"/>
      <c r="B863" s="213"/>
      <c r="C863" s="167"/>
      <c r="D863" s="710"/>
      <c r="E863" s="711"/>
      <c r="F863" s="51"/>
      <c r="G863" s="51"/>
      <c r="H863" s="51"/>
      <c r="I863" s="51"/>
      <c r="J863" s="51"/>
      <c r="K863" s="548"/>
      <c r="L863" s="548"/>
      <c r="M863" s="549"/>
      <c r="N863" s="549"/>
      <c r="O863" s="549"/>
      <c r="P863" s="549"/>
      <c r="Q863" s="549"/>
      <c r="R863" s="549"/>
      <c r="S863" s="549"/>
      <c r="T863" s="549"/>
      <c r="U863" s="549"/>
      <c r="V863" s="549"/>
      <c r="W863" s="549"/>
      <c r="X863" s="549"/>
      <c r="Y863" s="549"/>
      <c r="Z863" s="549"/>
      <c r="AA863" s="549"/>
      <c r="AB863" s="549"/>
      <c r="AC863" s="549"/>
      <c r="AD863" s="549"/>
      <c r="AE863" s="549"/>
      <c r="AF863" s="549"/>
      <c r="AG863" s="549"/>
      <c r="AH863" s="549"/>
      <c r="AI863" s="549"/>
      <c r="AJ863" s="549"/>
      <c r="AK863" s="549"/>
    </row>
    <row r="864" spans="1:37" s="662" customFormat="1" ht="24" hidden="1" customHeight="1" x14ac:dyDescent="0.25">
      <c r="A864" s="4"/>
      <c r="B864" s="213"/>
      <c r="C864" s="167"/>
      <c r="D864" s="710"/>
      <c r="E864" s="711"/>
      <c r="F864" s="51"/>
      <c r="G864" s="51"/>
      <c r="H864" s="51"/>
      <c r="I864" s="51"/>
      <c r="J864" s="51"/>
      <c r="K864" s="548"/>
      <c r="L864" s="548"/>
      <c r="M864" s="549"/>
      <c r="N864" s="549"/>
      <c r="O864" s="549"/>
      <c r="P864" s="549"/>
      <c r="Q864" s="549"/>
      <c r="R864" s="549"/>
      <c r="S864" s="549"/>
      <c r="T864" s="549"/>
      <c r="U864" s="549"/>
      <c r="V864" s="549"/>
      <c r="W864" s="549"/>
      <c r="X864" s="549"/>
      <c r="Y864" s="549"/>
      <c r="Z864" s="549"/>
      <c r="AA864" s="549"/>
      <c r="AB864" s="549"/>
      <c r="AC864" s="549"/>
      <c r="AD864" s="549"/>
      <c r="AE864" s="549"/>
      <c r="AF864" s="549"/>
      <c r="AG864" s="549"/>
      <c r="AH864" s="549"/>
      <c r="AI864" s="549"/>
      <c r="AJ864" s="549"/>
      <c r="AK864" s="549"/>
    </row>
    <row r="865" spans="1:37" s="662" customFormat="1" ht="24" hidden="1" customHeight="1" x14ac:dyDescent="0.25">
      <c r="A865" s="4"/>
      <c r="B865" s="213"/>
      <c r="C865" s="167"/>
      <c r="D865" s="710"/>
      <c r="E865" s="711"/>
      <c r="F865" s="51"/>
      <c r="G865" s="51"/>
      <c r="H865" s="51"/>
      <c r="I865" s="51"/>
      <c r="J865" s="51"/>
      <c r="K865" s="548"/>
      <c r="L865" s="548"/>
      <c r="M865" s="549"/>
      <c r="N865" s="549"/>
      <c r="O865" s="549"/>
      <c r="P865" s="549"/>
      <c r="Q865" s="549"/>
      <c r="R865" s="549"/>
      <c r="S865" s="549"/>
      <c r="T865" s="549"/>
      <c r="U865" s="549"/>
      <c r="V865" s="549"/>
      <c r="W865" s="549"/>
      <c r="X865" s="549"/>
      <c r="Y865" s="549"/>
      <c r="Z865" s="549"/>
      <c r="AA865" s="549"/>
      <c r="AB865" s="549"/>
      <c r="AC865" s="549"/>
      <c r="AD865" s="549"/>
      <c r="AE865" s="549"/>
      <c r="AF865" s="549"/>
      <c r="AG865" s="549"/>
      <c r="AH865" s="549"/>
      <c r="AI865" s="549"/>
      <c r="AJ865" s="549"/>
      <c r="AK865" s="549"/>
    </row>
    <row r="866" spans="1:37" s="662" customFormat="1" ht="24" hidden="1" customHeight="1" x14ac:dyDescent="0.25">
      <c r="A866" s="4"/>
      <c r="B866" s="213"/>
      <c r="C866" s="167"/>
      <c r="D866" s="710"/>
      <c r="E866" s="711"/>
      <c r="F866" s="51"/>
      <c r="G866" s="51"/>
      <c r="H866" s="51"/>
      <c r="I866" s="51"/>
      <c r="J866" s="51"/>
      <c r="K866" s="548"/>
      <c r="L866" s="548"/>
      <c r="M866" s="549"/>
      <c r="N866" s="549"/>
      <c r="O866" s="549"/>
      <c r="P866" s="549"/>
      <c r="Q866" s="549"/>
      <c r="R866" s="549"/>
      <c r="S866" s="549"/>
      <c r="T866" s="549"/>
      <c r="U866" s="549"/>
      <c r="V866" s="549"/>
      <c r="W866" s="549"/>
      <c r="X866" s="549"/>
      <c r="Y866" s="549"/>
      <c r="Z866" s="549"/>
      <c r="AA866" s="549"/>
      <c r="AB866" s="549"/>
      <c r="AC866" s="549"/>
      <c r="AD866" s="549"/>
      <c r="AE866" s="549"/>
      <c r="AF866" s="549"/>
      <c r="AG866" s="549"/>
      <c r="AH866" s="549"/>
      <c r="AI866" s="549"/>
      <c r="AJ866" s="549"/>
      <c r="AK866" s="549"/>
    </row>
    <row r="867" spans="1:37" s="683" customFormat="1" ht="10.7" hidden="1" customHeight="1" x14ac:dyDescent="0.25">
      <c r="A867" s="678"/>
      <c r="B867" s="1030" t="s">
        <v>2136</v>
      </c>
      <c r="C867" s="1031"/>
      <c r="D867" s="1031"/>
      <c r="E867" s="1031"/>
      <c r="F867" s="1031"/>
      <c r="G867" s="1031"/>
      <c r="H867" s="1031"/>
      <c r="I867" s="1031"/>
      <c r="J867" s="1031"/>
      <c r="K867" s="1031"/>
      <c r="L867" s="1031"/>
      <c r="M867" s="1031"/>
      <c r="N867" s="1031"/>
      <c r="O867" s="1031"/>
      <c r="P867" s="1031"/>
      <c r="Q867" s="1031"/>
      <c r="R867" s="1031"/>
      <c r="S867" s="1031"/>
      <c r="T867" s="1031"/>
      <c r="U867" s="1031"/>
      <c r="V867" s="1031"/>
      <c r="W867" s="1031"/>
      <c r="X867" s="1031"/>
      <c r="Y867" s="1031"/>
      <c r="Z867" s="1031"/>
      <c r="AA867" s="1031"/>
      <c r="AB867" s="1031"/>
      <c r="AC867" s="1031"/>
      <c r="AD867" s="1031"/>
      <c r="AE867" s="1031"/>
      <c r="AF867" s="1031"/>
      <c r="AG867" s="1031"/>
      <c r="AH867" s="1031"/>
      <c r="AI867" s="1031"/>
      <c r="AJ867" s="1031"/>
      <c r="AK867" s="1032"/>
    </row>
    <row r="868" spans="1:37" s="683" customFormat="1" ht="21" hidden="1" customHeight="1" x14ac:dyDescent="0.25">
      <c r="A868" s="678"/>
      <c r="B868" s="1033" t="s">
        <v>2138</v>
      </c>
      <c r="C868" s="1034"/>
      <c r="D868" s="1034"/>
      <c r="E868" s="1034"/>
      <c r="F868" s="1034"/>
      <c r="G868" s="1034"/>
      <c r="H868" s="1034"/>
      <c r="I868" s="1034"/>
      <c r="J868" s="1034"/>
      <c r="K868" s="1034"/>
      <c r="L868" s="1034"/>
      <c r="M868" s="1034"/>
      <c r="N868" s="1034"/>
      <c r="O868" s="1034"/>
      <c r="P868" s="1034"/>
      <c r="Q868" s="1034"/>
      <c r="R868" s="1034"/>
      <c r="S868" s="1034"/>
      <c r="T868" s="1034"/>
      <c r="U868" s="1034"/>
      <c r="V868" s="1034"/>
      <c r="W868" s="1034"/>
      <c r="X868" s="1034"/>
      <c r="Y868" s="1034"/>
      <c r="Z868" s="1034"/>
      <c r="AA868" s="1034"/>
      <c r="AB868" s="1034"/>
      <c r="AC868" s="1034"/>
      <c r="AD868" s="1034"/>
      <c r="AE868" s="1034"/>
      <c r="AF868" s="1034"/>
      <c r="AG868" s="1034"/>
      <c r="AH868" s="1034"/>
      <c r="AI868" s="1034"/>
      <c r="AJ868" s="1034"/>
      <c r="AK868" s="1035"/>
    </row>
    <row r="869" spans="1:37" s="683" customFormat="1" ht="21" hidden="1" customHeight="1" x14ac:dyDescent="0.25">
      <c r="A869" s="678"/>
      <c r="B869" s="1036" t="s">
        <v>2140</v>
      </c>
      <c r="C869" s="1037"/>
      <c r="D869" s="1037"/>
      <c r="E869" s="1037"/>
      <c r="F869" s="1037"/>
      <c r="G869" s="1037"/>
      <c r="H869" s="1037"/>
      <c r="I869" s="1037"/>
      <c r="J869" s="1037"/>
      <c r="K869" s="1037"/>
      <c r="L869" s="1037"/>
      <c r="M869" s="1037"/>
      <c r="N869" s="1037"/>
      <c r="O869" s="1037"/>
      <c r="P869" s="1037"/>
      <c r="Q869" s="1037"/>
      <c r="R869" s="1037"/>
      <c r="S869" s="1037"/>
      <c r="T869" s="1037"/>
      <c r="U869" s="1037"/>
      <c r="V869" s="1037"/>
      <c r="W869" s="1037"/>
      <c r="X869" s="1037"/>
      <c r="Y869" s="1037"/>
      <c r="Z869" s="1037"/>
      <c r="AA869" s="1037"/>
      <c r="AB869" s="1037"/>
      <c r="AC869" s="1037"/>
      <c r="AD869" s="1037"/>
      <c r="AE869" s="1037"/>
      <c r="AF869" s="1037"/>
      <c r="AG869" s="1037"/>
      <c r="AH869" s="1037"/>
      <c r="AI869" s="1037"/>
      <c r="AJ869" s="1037"/>
      <c r="AK869" s="1038"/>
    </row>
    <row r="870" spans="1:37" s="683" customFormat="1" ht="64.5" hidden="1" customHeight="1" x14ac:dyDescent="0.25">
      <c r="A870" s="678"/>
      <c r="B870" s="28" t="s">
        <v>6</v>
      </c>
      <c r="C870" s="28" t="s">
        <v>7</v>
      </c>
      <c r="D870" s="658" t="s">
        <v>8</v>
      </c>
      <c r="E870" s="658" t="s">
        <v>9</v>
      </c>
      <c r="F870" s="658" t="s">
        <v>10</v>
      </c>
      <c r="G870" s="658" t="s">
        <v>11</v>
      </c>
      <c r="H870" s="658" t="s">
        <v>12</v>
      </c>
      <c r="I870" s="658" t="s">
        <v>13</v>
      </c>
      <c r="J870" s="658" t="s">
        <v>14</v>
      </c>
      <c r="K870" s="685" t="s">
        <v>15</v>
      </c>
      <c r="L870" s="658" t="s">
        <v>7</v>
      </c>
      <c r="M870" s="658" t="s">
        <v>16</v>
      </c>
      <c r="N870" s="712" t="s">
        <v>17</v>
      </c>
      <c r="O870" s="712" t="s">
        <v>18</v>
      </c>
      <c r="P870" s="712" t="s">
        <v>19</v>
      </c>
      <c r="Q870" s="658" t="s">
        <v>2141</v>
      </c>
      <c r="R870" s="713" t="s">
        <v>21</v>
      </c>
      <c r="S870" s="713" t="s">
        <v>22</v>
      </c>
      <c r="T870" s="713" t="s">
        <v>23</v>
      </c>
      <c r="U870" s="658" t="s">
        <v>24</v>
      </c>
      <c r="V870" s="209" t="s">
        <v>25</v>
      </c>
      <c r="W870" s="209" t="s">
        <v>26</v>
      </c>
      <c r="X870" s="209" t="s">
        <v>27</v>
      </c>
      <c r="Y870" s="209" t="s">
        <v>28</v>
      </c>
      <c r="Z870" s="210" t="s">
        <v>29</v>
      </c>
      <c r="AA870" s="210" t="s">
        <v>30</v>
      </c>
      <c r="AB870" s="575" t="s">
        <v>31</v>
      </c>
      <c r="AC870" s="211" t="s">
        <v>32</v>
      </c>
      <c r="AD870" s="455" t="s">
        <v>33</v>
      </c>
      <c r="AE870" s="32" t="s">
        <v>34</v>
      </c>
      <c r="AF870" s="32" t="s">
        <v>35</v>
      </c>
      <c r="AG870" s="714"/>
      <c r="AH870" s="713" t="s">
        <v>36</v>
      </c>
      <c r="AI870" s="658" t="s">
        <v>37</v>
      </c>
      <c r="AJ870" s="658" t="s">
        <v>2142</v>
      </c>
      <c r="AK870" s="658" t="s">
        <v>39</v>
      </c>
    </row>
    <row r="871" spans="1:37" s="662" customFormat="1" ht="42" customHeight="1" x14ac:dyDescent="0.25">
      <c r="A871" s="1012"/>
      <c r="B871" s="1012" t="s">
        <v>2360</v>
      </c>
      <c r="C871" s="1421">
        <v>0.03</v>
      </c>
      <c r="D871" s="1013" t="s">
        <v>2603</v>
      </c>
      <c r="E871" s="1013" t="s">
        <v>2361</v>
      </c>
      <c r="F871" s="1013" t="s">
        <v>1677</v>
      </c>
      <c r="G871" s="1013" t="s">
        <v>2362</v>
      </c>
      <c r="H871" s="959" t="s">
        <v>2363</v>
      </c>
      <c r="I871" s="1055">
        <v>95487</v>
      </c>
      <c r="J871" s="1055">
        <f>I871+6000</f>
        <v>101487</v>
      </c>
      <c r="K871" s="998" t="s">
        <v>2364</v>
      </c>
      <c r="L871" s="1015">
        <v>0.04</v>
      </c>
      <c r="M871" s="908" t="s">
        <v>2365</v>
      </c>
      <c r="N871" s="570" t="s">
        <v>2366</v>
      </c>
      <c r="O871" s="570" t="s">
        <v>2367</v>
      </c>
      <c r="P871" s="568" t="s">
        <v>2368</v>
      </c>
      <c r="Q871" s="715">
        <v>4000</v>
      </c>
      <c r="R871" s="704">
        <v>6000</v>
      </c>
      <c r="S871" s="704" t="s">
        <v>61</v>
      </c>
      <c r="T871" s="1018">
        <v>141</v>
      </c>
      <c r="U871" s="159" t="s">
        <v>2604</v>
      </c>
      <c r="V871" s="225" t="s">
        <v>2605</v>
      </c>
      <c r="W871" s="225" t="s">
        <v>1433</v>
      </c>
      <c r="X871" s="225" t="s">
        <v>2606</v>
      </c>
      <c r="Y871" s="225" t="s">
        <v>2607</v>
      </c>
      <c r="Z871" s="295">
        <v>42734</v>
      </c>
      <c r="AA871" s="295">
        <v>42976</v>
      </c>
      <c r="AB871" s="72">
        <v>1.3020315407309E+16</v>
      </c>
      <c r="AC871" s="571">
        <v>1000000000</v>
      </c>
      <c r="AD871" s="159" t="s">
        <v>2608</v>
      </c>
      <c r="AE871" s="159" t="s">
        <v>2609</v>
      </c>
      <c r="AF871" s="571">
        <v>1000000000</v>
      </c>
      <c r="AG871" s="571">
        <v>1000000000</v>
      </c>
      <c r="AH871" s="927" t="s">
        <v>2369</v>
      </c>
      <c r="AI871" s="927" t="s">
        <v>2370</v>
      </c>
      <c r="AJ871" s="564" t="s">
        <v>2371</v>
      </c>
      <c r="AK871" s="716" t="s">
        <v>2296</v>
      </c>
    </row>
    <row r="872" spans="1:37" s="662" customFormat="1" ht="42" customHeight="1" x14ac:dyDescent="0.25">
      <c r="A872" s="1012"/>
      <c r="B872" s="1012"/>
      <c r="C872" s="1422"/>
      <c r="D872" s="1014"/>
      <c r="E872" s="1014"/>
      <c r="F872" s="1014"/>
      <c r="G872" s="1014"/>
      <c r="H872" s="959"/>
      <c r="I872" s="1055"/>
      <c r="J872" s="1055"/>
      <c r="K872" s="998"/>
      <c r="L872" s="1015"/>
      <c r="M872" s="908"/>
      <c r="N872" s="570" t="s">
        <v>2366</v>
      </c>
      <c r="O872" s="570" t="s">
        <v>2367</v>
      </c>
      <c r="P872" s="568" t="s">
        <v>2368</v>
      </c>
      <c r="Q872" s="715">
        <v>4000</v>
      </c>
      <c r="R872" s="704">
        <v>6000</v>
      </c>
      <c r="S872" s="704" t="s">
        <v>61</v>
      </c>
      <c r="T872" s="1019"/>
      <c r="U872" s="159" t="s">
        <v>2610</v>
      </c>
      <c r="V872" s="72" t="s">
        <v>947</v>
      </c>
      <c r="W872" s="72" t="s">
        <v>947</v>
      </c>
      <c r="X872" s="72" t="s">
        <v>947</v>
      </c>
      <c r="Y872" s="225" t="s">
        <v>2607</v>
      </c>
      <c r="Z872" s="295"/>
      <c r="AA872" s="295">
        <v>42735</v>
      </c>
      <c r="AB872" s="72" t="s">
        <v>947</v>
      </c>
      <c r="AC872" s="72" t="s">
        <v>947</v>
      </c>
      <c r="AD872" s="72" t="s">
        <v>947</v>
      </c>
      <c r="AE872" s="72" t="s">
        <v>947</v>
      </c>
      <c r="AF872" s="72" t="s">
        <v>947</v>
      </c>
      <c r="AG872" s="72" t="s">
        <v>947</v>
      </c>
      <c r="AH872" s="928"/>
      <c r="AI872" s="928"/>
      <c r="AJ872" s="564"/>
      <c r="AK872" s="716"/>
    </row>
    <row r="873" spans="1:37" s="662" customFormat="1" ht="42" customHeight="1" x14ac:dyDescent="0.25">
      <c r="A873" s="1012"/>
      <c r="B873" s="1012"/>
      <c r="C873" s="1422"/>
      <c r="D873" s="1014"/>
      <c r="E873" s="1014"/>
      <c r="F873" s="1014"/>
      <c r="G873" s="1014"/>
      <c r="H873" s="959"/>
      <c r="I873" s="1055"/>
      <c r="J873" s="1055"/>
      <c r="K873" s="998"/>
      <c r="L873" s="1015"/>
      <c r="M873" s="908"/>
      <c r="N873" s="908" t="s">
        <v>2372</v>
      </c>
      <c r="O873" s="908" t="s">
        <v>2373</v>
      </c>
      <c r="P873" s="789" t="s">
        <v>2374</v>
      </c>
      <c r="Q873" s="715">
        <v>3448</v>
      </c>
      <c r="R873" s="747">
        <v>1000</v>
      </c>
      <c r="S873" s="747" t="s">
        <v>61</v>
      </c>
      <c r="T873" s="108">
        <v>100</v>
      </c>
      <c r="U873" s="108" t="s">
        <v>2611</v>
      </c>
      <c r="V873" s="491" t="s">
        <v>2612</v>
      </c>
      <c r="W873" s="491" t="s">
        <v>1583</v>
      </c>
      <c r="X873" s="491" t="s">
        <v>2613</v>
      </c>
      <c r="Y873" s="491" t="s">
        <v>2374</v>
      </c>
      <c r="Z873" s="573">
        <v>42704</v>
      </c>
      <c r="AA873" s="573">
        <v>42733</v>
      </c>
      <c r="AB873" s="574" t="s">
        <v>2614</v>
      </c>
      <c r="AC873" s="572">
        <f>988800+4456385</f>
        <v>5445185</v>
      </c>
      <c r="AD873" s="159" t="s">
        <v>2615</v>
      </c>
      <c r="AE873" s="108" t="s">
        <v>2616</v>
      </c>
      <c r="AF873" s="572">
        <f>988800+4456385</f>
        <v>5445185</v>
      </c>
      <c r="AG873" s="572">
        <v>5445185</v>
      </c>
      <c r="AH873" s="928"/>
      <c r="AI873" s="928"/>
      <c r="AJ873" s="564" t="s">
        <v>2371</v>
      </c>
      <c r="AK873" s="716" t="s">
        <v>2296</v>
      </c>
    </row>
    <row r="874" spans="1:37" s="662" customFormat="1" ht="42" customHeight="1" x14ac:dyDescent="0.25">
      <c r="A874" s="1012"/>
      <c r="B874" s="1012"/>
      <c r="C874" s="1422"/>
      <c r="D874" s="1014"/>
      <c r="E874" s="1014"/>
      <c r="F874" s="1014"/>
      <c r="G874" s="1014"/>
      <c r="H874" s="959"/>
      <c r="I874" s="1055"/>
      <c r="J874" s="1055"/>
      <c r="K874" s="998"/>
      <c r="L874" s="1015"/>
      <c r="M874" s="908"/>
      <c r="N874" s="908"/>
      <c r="O874" s="908"/>
      <c r="P874" s="568" t="s">
        <v>2375</v>
      </c>
      <c r="Q874" s="567">
        <v>0</v>
      </c>
      <c r="R874" s="699">
        <v>1200</v>
      </c>
      <c r="S874" s="699" t="s">
        <v>61</v>
      </c>
      <c r="T874" s="159">
        <v>0</v>
      </c>
      <c r="U874" s="159"/>
      <c r="V874" s="225"/>
      <c r="W874" s="225"/>
      <c r="X874" s="225"/>
      <c r="Y874" s="225"/>
      <c r="Z874" s="295"/>
      <c r="AA874" s="295"/>
      <c r="AB874" s="72"/>
      <c r="AC874" s="571"/>
      <c r="AD874" s="159"/>
      <c r="AE874" s="159"/>
      <c r="AF874" s="571"/>
      <c r="AG874" s="571"/>
      <c r="AH874" s="928"/>
      <c r="AI874" s="928"/>
      <c r="AJ874" s="564" t="s">
        <v>2371</v>
      </c>
      <c r="AK874" s="716" t="s">
        <v>2296</v>
      </c>
    </row>
    <row r="875" spans="1:37" s="662" customFormat="1" ht="42" customHeight="1" x14ac:dyDescent="0.25">
      <c r="A875" s="1012"/>
      <c r="B875" s="1012"/>
      <c r="C875" s="1422"/>
      <c r="D875" s="1014"/>
      <c r="E875" s="1014"/>
      <c r="F875" s="1014"/>
      <c r="G875" s="1014"/>
      <c r="H875" s="959"/>
      <c r="I875" s="1055"/>
      <c r="J875" s="1055"/>
      <c r="K875" s="998"/>
      <c r="L875" s="1015"/>
      <c r="M875" s="908"/>
      <c r="N875" s="908"/>
      <c r="O875" s="908"/>
      <c r="P875" s="568" t="s">
        <v>2376</v>
      </c>
      <c r="Q875" s="567">
        <v>3</v>
      </c>
      <c r="R875" s="569">
        <v>4</v>
      </c>
      <c r="S875" s="569" t="s">
        <v>61</v>
      </c>
      <c r="T875" s="95">
        <v>0</v>
      </c>
      <c r="U875" s="95"/>
      <c r="V875" s="225"/>
      <c r="W875" s="225"/>
      <c r="X875" s="225"/>
      <c r="Y875" s="225"/>
      <c r="Z875" s="295"/>
      <c r="AA875" s="295"/>
      <c r="AB875" s="72"/>
      <c r="AC875" s="571"/>
      <c r="AD875" s="95"/>
      <c r="AE875" s="95"/>
      <c r="AF875" s="571"/>
      <c r="AG875" s="571"/>
      <c r="AH875" s="928"/>
      <c r="AI875" s="928"/>
      <c r="AJ875" s="564" t="s">
        <v>2371</v>
      </c>
      <c r="AK875" s="716" t="s">
        <v>2296</v>
      </c>
    </row>
    <row r="876" spans="1:37" s="662" customFormat="1" ht="42" customHeight="1" x14ac:dyDescent="0.25">
      <c r="A876" s="1012"/>
      <c r="B876" s="1012"/>
      <c r="C876" s="1422"/>
      <c r="D876" s="1014"/>
      <c r="E876" s="1014"/>
      <c r="F876" s="1014"/>
      <c r="G876" s="1014"/>
      <c r="H876" s="959"/>
      <c r="I876" s="1055"/>
      <c r="J876" s="1055"/>
      <c r="K876" s="998"/>
      <c r="L876" s="1015"/>
      <c r="M876" s="908"/>
      <c r="N876" s="908"/>
      <c r="O876" s="908"/>
      <c r="P876" s="568" t="s">
        <v>2377</v>
      </c>
      <c r="Q876" s="567">
        <v>413</v>
      </c>
      <c r="R876" s="704">
        <v>1400</v>
      </c>
      <c r="S876" s="704" t="s">
        <v>61</v>
      </c>
      <c r="T876" s="1692">
        <v>350</v>
      </c>
      <c r="U876" s="159"/>
      <c r="V876" s="225"/>
      <c r="W876" s="225"/>
      <c r="X876" s="225"/>
      <c r="Y876" s="225"/>
      <c r="Z876" s="295"/>
      <c r="AA876" s="295"/>
      <c r="AB876" s="72"/>
      <c r="AC876" s="571"/>
      <c r="AD876" s="159"/>
      <c r="AE876" s="159"/>
      <c r="AF876" s="571"/>
      <c r="AG876" s="571"/>
      <c r="AH876" s="928"/>
      <c r="AI876" s="928"/>
      <c r="AJ876" s="564" t="s">
        <v>2371</v>
      </c>
      <c r="AK876" s="716" t="s">
        <v>2296</v>
      </c>
    </row>
    <row r="877" spans="1:37" s="662" customFormat="1" ht="42" customHeight="1" x14ac:dyDescent="0.25">
      <c r="A877" s="1012"/>
      <c r="B877" s="1012"/>
      <c r="C877" s="1422"/>
      <c r="D877" s="1014"/>
      <c r="E877" s="1014"/>
      <c r="F877" s="1014"/>
      <c r="G877" s="1014"/>
      <c r="H877" s="959"/>
      <c r="I877" s="1055"/>
      <c r="J877" s="1055"/>
      <c r="K877" s="998"/>
      <c r="L877" s="1015"/>
      <c r="M877" s="908"/>
      <c r="N877" s="908"/>
      <c r="O877" s="908"/>
      <c r="P877" s="1483" t="s">
        <v>2378</v>
      </c>
      <c r="Q877" s="1483">
        <v>8</v>
      </c>
      <c r="R877" s="979">
        <v>10</v>
      </c>
      <c r="S877" s="979" t="s">
        <v>61</v>
      </c>
      <c r="T877" s="899">
        <v>2</v>
      </c>
      <c r="U877" s="95" t="s">
        <v>3212</v>
      </c>
      <c r="V877" s="95" t="s">
        <v>3213</v>
      </c>
      <c r="W877" s="899">
        <v>2</v>
      </c>
      <c r="X877" s="95" t="s">
        <v>3214</v>
      </c>
      <c r="Y877" s="95" t="s">
        <v>2378</v>
      </c>
      <c r="Z877" s="95"/>
      <c r="AA877" s="295">
        <v>43037</v>
      </c>
      <c r="AB877" s="72" t="s">
        <v>3215</v>
      </c>
      <c r="AC877" s="1663">
        <v>400000000</v>
      </c>
      <c r="AD877" s="95" t="s">
        <v>3216</v>
      </c>
      <c r="AE877" s="1663">
        <v>400000000</v>
      </c>
      <c r="AF877" s="1663">
        <v>400000000</v>
      </c>
      <c r="AG877" s="1663">
        <v>400000000</v>
      </c>
      <c r="AH877" s="928"/>
      <c r="AI877" s="928"/>
      <c r="AJ877" s="564"/>
      <c r="AK877" s="716"/>
    </row>
    <row r="878" spans="1:37" s="662" customFormat="1" ht="42" customHeight="1" x14ac:dyDescent="0.25">
      <c r="A878" s="1012"/>
      <c r="B878" s="1012"/>
      <c r="C878" s="1422"/>
      <c r="D878" s="1014"/>
      <c r="E878" s="1014"/>
      <c r="F878" s="1014"/>
      <c r="G878" s="1014"/>
      <c r="H878" s="959"/>
      <c r="I878" s="1055"/>
      <c r="J878" s="1055"/>
      <c r="K878" s="998"/>
      <c r="L878" s="1015"/>
      <c r="M878" s="908"/>
      <c r="N878" s="908"/>
      <c r="O878" s="908"/>
      <c r="P878" s="1662"/>
      <c r="Q878" s="1662"/>
      <c r="R878" s="1077"/>
      <c r="S878" s="1077"/>
      <c r="T878" s="900"/>
      <c r="U878" s="95" t="s">
        <v>2379</v>
      </c>
      <c r="V878" s="95" t="s">
        <v>3217</v>
      </c>
      <c r="W878" s="900"/>
      <c r="X878" s="95" t="s">
        <v>3218</v>
      </c>
      <c r="Y878" s="95" t="s">
        <v>3219</v>
      </c>
      <c r="Z878" s="95"/>
      <c r="AA878" s="295">
        <v>42734</v>
      </c>
      <c r="AB878" s="72" t="s">
        <v>3220</v>
      </c>
      <c r="AC878" s="1663">
        <v>217400000</v>
      </c>
      <c r="AD878" s="95" t="s">
        <v>3221</v>
      </c>
      <c r="AE878" s="1663">
        <v>217400000</v>
      </c>
      <c r="AF878" s="1663">
        <v>217400000</v>
      </c>
      <c r="AG878" s="1663">
        <v>217400000</v>
      </c>
      <c r="AH878" s="928"/>
      <c r="AI878" s="928"/>
      <c r="AJ878" s="564" t="s">
        <v>2371</v>
      </c>
      <c r="AK878" s="716" t="s">
        <v>2296</v>
      </c>
    </row>
    <row r="879" spans="1:37" s="662" customFormat="1" ht="42" customHeight="1" x14ac:dyDescent="0.25">
      <c r="A879" s="1012"/>
      <c r="B879" s="1012"/>
      <c r="C879" s="1422"/>
      <c r="D879" s="1014"/>
      <c r="E879" s="1014"/>
      <c r="F879" s="1014"/>
      <c r="G879" s="1014"/>
      <c r="H879" s="959"/>
      <c r="I879" s="1055"/>
      <c r="J879" s="1055"/>
      <c r="K879" s="998"/>
      <c r="L879" s="1015"/>
      <c r="M879" s="908"/>
      <c r="N879" s="908"/>
      <c r="O879" s="908"/>
      <c r="P879" s="1484"/>
      <c r="Q879" s="1484"/>
      <c r="R879" s="980"/>
      <c r="S879" s="980"/>
      <c r="T879" s="901"/>
      <c r="U879" s="95" t="s">
        <v>3222</v>
      </c>
      <c r="V879" s="95" t="s">
        <v>3217</v>
      </c>
      <c r="W879" s="901"/>
      <c r="X879" s="95" t="s">
        <v>3223</v>
      </c>
      <c r="Y879" s="95" t="s">
        <v>3219</v>
      </c>
      <c r="Z879" s="95"/>
      <c r="AA879" s="295">
        <v>42587</v>
      </c>
      <c r="AB879" s="72" t="s">
        <v>3224</v>
      </c>
      <c r="AC879" s="1663">
        <v>217300000</v>
      </c>
      <c r="AD879" s="95" t="s">
        <v>3221</v>
      </c>
      <c r="AE879" s="1663">
        <v>217300000</v>
      </c>
      <c r="AF879" s="1663">
        <v>217300000</v>
      </c>
      <c r="AG879" s="1663">
        <v>217300000</v>
      </c>
      <c r="AH879" s="928"/>
      <c r="AI879" s="928"/>
      <c r="AJ879" s="788"/>
      <c r="AK879" s="716"/>
    </row>
    <row r="880" spans="1:37" s="662" customFormat="1" ht="42" customHeight="1" x14ac:dyDescent="0.25">
      <c r="A880" s="1012"/>
      <c r="B880" s="1012"/>
      <c r="C880" s="1422"/>
      <c r="D880" s="1014"/>
      <c r="E880" s="1014"/>
      <c r="F880" s="1097"/>
      <c r="G880" s="1097"/>
      <c r="H880" s="959"/>
      <c r="I880" s="1055"/>
      <c r="J880" s="1055"/>
      <c r="K880" s="998"/>
      <c r="L880" s="1015"/>
      <c r="M880" s="908"/>
      <c r="N880" s="908"/>
      <c r="O880" s="908"/>
      <c r="P880" s="568" t="s">
        <v>2380</v>
      </c>
      <c r="Q880" s="687" t="s">
        <v>2381</v>
      </c>
      <c r="R880" s="569" t="s">
        <v>2382</v>
      </c>
      <c r="S880" s="569" t="s">
        <v>61</v>
      </c>
      <c r="T880" s="95">
        <v>0</v>
      </c>
      <c r="U880" s="95"/>
      <c r="V880" s="225"/>
      <c r="W880" s="225"/>
      <c r="X880" s="225"/>
      <c r="Y880" s="225"/>
      <c r="Z880" s="295"/>
      <c r="AA880" s="295"/>
      <c r="AB880" s="72"/>
      <c r="AC880" s="571"/>
      <c r="AD880" s="95"/>
      <c r="AE880" s="95"/>
      <c r="AF880" s="571"/>
      <c r="AG880" s="571"/>
      <c r="AH880" s="928"/>
      <c r="AI880" s="928"/>
      <c r="AJ880" s="564" t="s">
        <v>2371</v>
      </c>
      <c r="AK880" s="716" t="s">
        <v>2296</v>
      </c>
    </row>
    <row r="881" spans="1:37" s="662" customFormat="1" ht="42" customHeight="1" x14ac:dyDescent="0.25">
      <c r="A881" s="1012"/>
      <c r="B881" s="1012"/>
      <c r="C881" s="1422"/>
      <c r="D881" s="1014"/>
      <c r="E881" s="1014"/>
      <c r="F881" s="570" t="s">
        <v>1689</v>
      </c>
      <c r="G881" s="570" t="s">
        <v>2383</v>
      </c>
      <c r="H881" s="717" t="s">
        <v>2384</v>
      </c>
      <c r="I881" s="720" t="s">
        <v>2385</v>
      </c>
      <c r="J881" s="718">
        <v>768318</v>
      </c>
      <c r="K881" s="998"/>
      <c r="L881" s="1015"/>
      <c r="M881" s="908"/>
      <c r="N881" s="570" t="s">
        <v>2386</v>
      </c>
      <c r="O881" s="570" t="s">
        <v>2387</v>
      </c>
      <c r="P881" s="568" t="s">
        <v>2388</v>
      </c>
      <c r="Q881" s="715">
        <v>1300</v>
      </c>
      <c r="R881" s="704">
        <v>1000</v>
      </c>
      <c r="S881" s="704" t="s">
        <v>61</v>
      </c>
      <c r="T881" s="159">
        <v>250</v>
      </c>
      <c r="U881" s="159" t="s">
        <v>2617</v>
      </c>
      <c r="V881" s="225" t="s">
        <v>2618</v>
      </c>
      <c r="W881" s="225" t="s">
        <v>2619</v>
      </c>
      <c r="X881" s="225" t="s">
        <v>2620</v>
      </c>
      <c r="Y881" s="225" t="s">
        <v>2388</v>
      </c>
      <c r="Z881" s="295" t="s">
        <v>2621</v>
      </c>
      <c r="AA881" s="295">
        <v>42735</v>
      </c>
      <c r="AB881" s="72" t="s">
        <v>2622</v>
      </c>
      <c r="AC881" s="571">
        <v>407170447.65999997</v>
      </c>
      <c r="AD881" s="159" t="s">
        <v>2615</v>
      </c>
      <c r="AE881" s="159" t="s">
        <v>2623</v>
      </c>
      <c r="AF881" s="571">
        <f>200000000+2500000+200450388.89+4220058.77</f>
        <v>407170447.65999997</v>
      </c>
      <c r="AG881" s="571">
        <v>407170447.65999997</v>
      </c>
      <c r="AH881" s="928"/>
      <c r="AI881" s="928"/>
      <c r="AJ881" s="903" t="s">
        <v>2389</v>
      </c>
      <c r="AK881" s="716" t="s">
        <v>2296</v>
      </c>
    </row>
    <row r="882" spans="1:37" s="780" customFormat="1" ht="42" customHeight="1" x14ac:dyDescent="0.25">
      <c r="A882" s="1012"/>
      <c r="B882" s="1012"/>
      <c r="C882" s="1422"/>
      <c r="D882" s="1014"/>
      <c r="E882" s="1014"/>
      <c r="F882" s="1470" t="s">
        <v>2390</v>
      </c>
      <c r="G882" s="1470" t="s">
        <v>2391</v>
      </c>
      <c r="H882" s="956" t="s">
        <v>2392</v>
      </c>
      <c r="I882" s="1485">
        <v>1062000</v>
      </c>
      <c r="J882" s="911">
        <v>1168200</v>
      </c>
      <c r="K882" s="998"/>
      <c r="L882" s="1015"/>
      <c r="M882" s="908"/>
      <c r="N882" s="570" t="s">
        <v>2393</v>
      </c>
      <c r="O882" s="565" t="s">
        <v>2394</v>
      </c>
      <c r="P882" s="719" t="s">
        <v>2395</v>
      </c>
      <c r="Q882" s="567">
        <v>543</v>
      </c>
      <c r="R882" s="566">
        <v>300</v>
      </c>
      <c r="S882" s="566" t="s">
        <v>61</v>
      </c>
      <c r="T882" s="95">
        <v>0</v>
      </c>
      <c r="U882" s="95"/>
      <c r="V882" s="225"/>
      <c r="W882" s="225"/>
      <c r="X882" s="225"/>
      <c r="Y882" s="225"/>
      <c r="Z882" s="295"/>
      <c r="AA882" s="295"/>
      <c r="AB882" s="72"/>
      <c r="AC882" s="571"/>
      <c r="AD882" s="95"/>
      <c r="AE882" s="95"/>
      <c r="AF882" s="571"/>
      <c r="AG882" s="571"/>
      <c r="AH882" s="928"/>
      <c r="AI882" s="928"/>
      <c r="AJ882" s="903"/>
      <c r="AK882" s="716" t="s">
        <v>2296</v>
      </c>
    </row>
    <row r="883" spans="1:37" s="662" customFormat="1" ht="42" customHeight="1" x14ac:dyDescent="0.25">
      <c r="A883" s="1012"/>
      <c r="B883" s="1012"/>
      <c r="C883" s="1422"/>
      <c r="D883" s="1014"/>
      <c r="E883" s="1014"/>
      <c r="F883" s="1471"/>
      <c r="G883" s="1471"/>
      <c r="H883" s="956"/>
      <c r="I883" s="1485"/>
      <c r="J883" s="911"/>
      <c r="K883" s="998"/>
      <c r="L883" s="1015"/>
      <c r="M883" s="908"/>
      <c r="N883" s="908" t="s">
        <v>2396</v>
      </c>
      <c r="O883" s="908" t="s">
        <v>2397</v>
      </c>
      <c r="P883" s="568" t="s">
        <v>2398</v>
      </c>
      <c r="Q883" s="567">
        <v>501</v>
      </c>
      <c r="R883" s="699">
        <v>1000</v>
      </c>
      <c r="S883" s="699" t="s">
        <v>61</v>
      </c>
      <c r="T883" s="1692">
        <v>0</v>
      </c>
      <c r="U883" s="159"/>
      <c r="V883" s="225"/>
      <c r="W883" s="225"/>
      <c r="X883" s="225"/>
      <c r="Y883" s="225"/>
      <c r="Z883" s="295"/>
      <c r="AA883" s="295"/>
      <c r="AB883" s="72"/>
      <c r="AC883" s="571"/>
      <c r="AD883" s="159"/>
      <c r="AE883" s="159"/>
      <c r="AF883" s="571"/>
      <c r="AG883" s="571"/>
      <c r="AH883" s="928"/>
      <c r="AI883" s="928"/>
      <c r="AJ883" s="903"/>
      <c r="AK883" s="716" t="s">
        <v>2296</v>
      </c>
    </row>
    <row r="884" spans="1:37" s="662" customFormat="1" ht="42" customHeight="1" x14ac:dyDescent="0.25">
      <c r="A884" s="1012"/>
      <c r="B884" s="1012"/>
      <c r="C884" s="1422"/>
      <c r="D884" s="1014"/>
      <c r="E884" s="1014"/>
      <c r="F884" s="1471"/>
      <c r="G884" s="1471"/>
      <c r="H884" s="956"/>
      <c r="I884" s="1485"/>
      <c r="J884" s="911"/>
      <c r="K884" s="998"/>
      <c r="L884" s="1015"/>
      <c r="M884" s="908"/>
      <c r="N884" s="908"/>
      <c r="O884" s="908"/>
      <c r="P884" s="568" t="s">
        <v>2399</v>
      </c>
      <c r="Q884" s="567">
        <v>32</v>
      </c>
      <c r="R884" s="569">
        <v>100</v>
      </c>
      <c r="S884" s="569" t="s">
        <v>61</v>
      </c>
      <c r="T884" s="95">
        <v>0</v>
      </c>
      <c r="U884" s="95"/>
      <c r="V884" s="225"/>
      <c r="W884" s="225"/>
      <c r="X884" s="225"/>
      <c r="Y884" s="225"/>
      <c r="Z884" s="295"/>
      <c r="AA884" s="295"/>
      <c r="AB884" s="72"/>
      <c r="AC884" s="571"/>
      <c r="AD884" s="95"/>
      <c r="AE884" s="95"/>
      <c r="AF884" s="571"/>
      <c r="AG884" s="571"/>
      <c r="AH884" s="928"/>
      <c r="AI884" s="928"/>
      <c r="AJ884" s="903"/>
      <c r="AK884" s="716" t="s">
        <v>2296</v>
      </c>
    </row>
    <row r="885" spans="1:37" s="662" customFormat="1" ht="42" customHeight="1" x14ac:dyDescent="0.25">
      <c r="A885" s="1012"/>
      <c r="B885" s="1012"/>
      <c r="C885" s="1422"/>
      <c r="D885" s="1014"/>
      <c r="E885" s="1014"/>
      <c r="F885" s="1472"/>
      <c r="G885" s="1472"/>
      <c r="H885" s="956"/>
      <c r="I885" s="1485"/>
      <c r="J885" s="911"/>
      <c r="K885" s="998"/>
      <c r="L885" s="1015"/>
      <c r="M885" s="908"/>
      <c r="N885" s="908"/>
      <c r="O885" s="908"/>
      <c r="P885" s="568" t="s">
        <v>2400</v>
      </c>
      <c r="Q885" s="567">
        <v>100</v>
      </c>
      <c r="R885" s="569">
        <v>80</v>
      </c>
      <c r="S885" s="569" t="s">
        <v>61</v>
      </c>
      <c r="T885" s="95">
        <v>0</v>
      </c>
      <c r="U885" s="95"/>
      <c r="V885" s="225"/>
      <c r="W885" s="225"/>
      <c r="X885" s="225"/>
      <c r="Y885" s="225"/>
      <c r="Z885" s="295"/>
      <c r="AA885" s="295"/>
      <c r="AB885" s="72"/>
      <c r="AC885" s="571"/>
      <c r="AD885" s="95"/>
      <c r="AE885" s="95"/>
      <c r="AF885" s="571"/>
      <c r="AG885" s="571"/>
      <c r="AH885" s="928"/>
      <c r="AI885" s="928"/>
      <c r="AJ885" s="903"/>
      <c r="AK885" s="716" t="s">
        <v>2296</v>
      </c>
    </row>
    <row r="886" spans="1:37" s="662" customFormat="1" ht="42" customHeight="1" x14ac:dyDescent="0.25">
      <c r="A886" s="1012"/>
      <c r="B886" s="1012"/>
      <c r="C886" s="1422"/>
      <c r="D886" s="1014"/>
      <c r="E886" s="1014"/>
      <c r="F886" s="1013" t="s">
        <v>2401</v>
      </c>
      <c r="G886" s="1013" t="s">
        <v>2402</v>
      </c>
      <c r="H886" s="957" t="s">
        <v>2403</v>
      </c>
      <c r="I886" s="1486" t="s">
        <v>2404</v>
      </c>
      <c r="J886" s="1486" t="s">
        <v>2405</v>
      </c>
      <c r="K886" s="998"/>
      <c r="L886" s="1015"/>
      <c r="M886" s="908"/>
      <c r="N886" s="1047" t="s">
        <v>2406</v>
      </c>
      <c r="O886" s="927" t="s">
        <v>2407</v>
      </c>
      <c r="P886" s="1487" t="s">
        <v>2408</v>
      </c>
      <c r="Q886" s="1489">
        <v>1120</v>
      </c>
      <c r="R886" s="1028">
        <v>1000</v>
      </c>
      <c r="S886" s="981" t="s">
        <v>61</v>
      </c>
      <c r="T886" s="1018">
        <v>825</v>
      </c>
      <c r="U886" s="159" t="s">
        <v>2624</v>
      </c>
      <c r="V886" s="225" t="s">
        <v>2625</v>
      </c>
      <c r="W886" s="225" t="s">
        <v>2626</v>
      </c>
      <c r="X886" s="225" t="s">
        <v>2627</v>
      </c>
      <c r="Y886" s="225" t="s">
        <v>2628</v>
      </c>
      <c r="Z886" s="295">
        <v>42655</v>
      </c>
      <c r="AA886" s="295">
        <v>42978</v>
      </c>
      <c r="AB886" s="72">
        <v>7020315401513050</v>
      </c>
      <c r="AC886" s="571">
        <v>2200000000</v>
      </c>
      <c r="AD886" s="159" t="s">
        <v>2629</v>
      </c>
      <c r="AE886" s="159" t="s">
        <v>2630</v>
      </c>
      <c r="AF886" s="571">
        <v>1000000000</v>
      </c>
      <c r="AG886" s="571">
        <v>1000000000</v>
      </c>
      <c r="AH886" s="928"/>
      <c r="AI886" s="928"/>
      <c r="AJ886" s="564" t="s">
        <v>2409</v>
      </c>
      <c r="AK886" s="716" t="s">
        <v>2296</v>
      </c>
    </row>
    <row r="887" spans="1:37" s="662" customFormat="1" ht="42" customHeight="1" x14ac:dyDescent="0.25">
      <c r="A887" s="1012"/>
      <c r="B887" s="1012"/>
      <c r="C887" s="1422"/>
      <c r="D887" s="1014"/>
      <c r="E887" s="1014"/>
      <c r="F887" s="1014"/>
      <c r="G887" s="1014"/>
      <c r="H887" s="957"/>
      <c r="I887" s="1486"/>
      <c r="J887" s="1486"/>
      <c r="K887" s="998"/>
      <c r="L887" s="1015"/>
      <c r="M887" s="908"/>
      <c r="N887" s="1088"/>
      <c r="O887" s="929"/>
      <c r="P887" s="1488"/>
      <c r="Q887" s="1490"/>
      <c r="R887" s="1029"/>
      <c r="S887" s="982"/>
      <c r="T887" s="1019"/>
      <c r="U887" s="159" t="s">
        <v>2631</v>
      </c>
      <c r="V887" s="225" t="s">
        <v>2632</v>
      </c>
      <c r="W887" s="225" t="s">
        <v>1433</v>
      </c>
      <c r="X887" s="225" t="s">
        <v>2633</v>
      </c>
      <c r="Y887" s="225" t="s">
        <v>2628</v>
      </c>
      <c r="Z887" s="295">
        <v>42730</v>
      </c>
      <c r="AA887" s="295">
        <v>42819</v>
      </c>
      <c r="AB887" s="72">
        <v>7020315401380050</v>
      </c>
      <c r="AC887" s="571">
        <v>800000000</v>
      </c>
      <c r="AD887" s="159" t="s">
        <v>2629</v>
      </c>
      <c r="AE887" s="159" t="s">
        <v>56</v>
      </c>
      <c r="AF887" s="571">
        <v>800000000</v>
      </c>
      <c r="AG887" s="571">
        <v>800000000</v>
      </c>
      <c r="AH887" s="928"/>
      <c r="AI887" s="928"/>
      <c r="AJ887" s="564"/>
      <c r="AK887" s="716"/>
    </row>
    <row r="888" spans="1:37" s="662" customFormat="1" ht="42" customHeight="1" x14ac:dyDescent="0.25">
      <c r="A888" s="1012"/>
      <c r="B888" s="1012"/>
      <c r="C888" s="1422"/>
      <c r="D888" s="1014"/>
      <c r="E888" s="1014"/>
      <c r="F888" s="1014"/>
      <c r="G888" s="1014"/>
      <c r="H888" s="957"/>
      <c r="I888" s="1486"/>
      <c r="J888" s="1486"/>
      <c r="K888" s="998"/>
      <c r="L888" s="1015"/>
      <c r="M888" s="908"/>
      <c r="N888" s="570" t="s">
        <v>2410</v>
      </c>
      <c r="O888" s="568" t="s">
        <v>2411</v>
      </c>
      <c r="P888" s="674" t="s">
        <v>2412</v>
      </c>
      <c r="Q888" s="567">
        <v>880</v>
      </c>
      <c r="R888" s="747">
        <v>1120</v>
      </c>
      <c r="S888" s="747" t="s">
        <v>61</v>
      </c>
      <c r="T888" s="1704">
        <v>200</v>
      </c>
      <c r="U888" s="108"/>
      <c r="V888" s="491"/>
      <c r="W888" s="491"/>
      <c r="X888" s="491"/>
      <c r="Y888" s="491"/>
      <c r="Z888" s="573"/>
      <c r="AA888" s="573"/>
      <c r="AB888" s="574"/>
      <c r="AC888" s="572"/>
      <c r="AD888" s="108"/>
      <c r="AE888" s="108"/>
      <c r="AF888" s="572"/>
      <c r="AG888" s="572"/>
      <c r="AH888" s="928"/>
      <c r="AI888" s="928"/>
      <c r="AJ888" s="564" t="s">
        <v>2413</v>
      </c>
      <c r="AK888" s="716" t="s">
        <v>2296</v>
      </c>
    </row>
    <row r="889" spans="1:37" s="662" customFormat="1" ht="42" customHeight="1" x14ac:dyDescent="0.25">
      <c r="A889" s="1012"/>
      <c r="B889" s="1012"/>
      <c r="C889" s="1422"/>
      <c r="D889" s="1014"/>
      <c r="E889" s="1014"/>
      <c r="F889" s="1014"/>
      <c r="G889" s="1014"/>
      <c r="H889" s="957"/>
      <c r="I889" s="1486"/>
      <c r="J889" s="1486"/>
      <c r="K889" s="998"/>
      <c r="L889" s="1015"/>
      <c r="M889" s="908"/>
      <c r="N889" s="570" t="s">
        <v>2414</v>
      </c>
      <c r="O889" s="721" t="s">
        <v>2415</v>
      </c>
      <c r="P889" s="568" t="s">
        <v>2416</v>
      </c>
      <c r="Q889" s="567">
        <v>120</v>
      </c>
      <c r="R889" s="569">
        <v>130</v>
      </c>
      <c r="S889" s="569" t="s">
        <v>61</v>
      </c>
      <c r="T889" s="95">
        <v>30</v>
      </c>
      <c r="U889" s="95" t="s">
        <v>2634</v>
      </c>
      <c r="V889" s="225" t="s">
        <v>2635</v>
      </c>
      <c r="W889" s="225" t="s">
        <v>2636</v>
      </c>
      <c r="X889" s="225" t="s">
        <v>2637</v>
      </c>
      <c r="Y889" s="225" t="s">
        <v>2416</v>
      </c>
      <c r="Z889" s="295"/>
      <c r="AA889" s="295"/>
      <c r="AB889" s="72">
        <v>7020315401379050</v>
      </c>
      <c r="AC889" s="571">
        <v>1282600000</v>
      </c>
      <c r="AD889" s="95" t="s">
        <v>2638</v>
      </c>
      <c r="AE889" s="159" t="s">
        <v>56</v>
      </c>
      <c r="AF889" s="571">
        <v>1282600000</v>
      </c>
      <c r="AG889" s="571">
        <v>1282600000</v>
      </c>
      <c r="AH889" s="929"/>
      <c r="AI889" s="929"/>
      <c r="AJ889" s="564" t="s">
        <v>2413</v>
      </c>
      <c r="AK889" s="716" t="s">
        <v>2296</v>
      </c>
    </row>
    <row r="890" spans="1:37" s="662" customFormat="1" ht="12.6" customHeight="1" x14ac:dyDescent="0.25">
      <c r="A890" s="1012"/>
      <c r="B890" s="1012"/>
      <c r="C890" s="1422"/>
      <c r="D890" s="1014"/>
      <c r="E890" s="1014"/>
      <c r="F890" s="1014"/>
      <c r="G890" s="1014"/>
      <c r="H890" s="957"/>
      <c r="I890" s="1486"/>
      <c r="J890" s="1486"/>
      <c r="K890" s="698"/>
      <c r="L890" s="722"/>
      <c r="M890" s="696"/>
      <c r="N890" s="696"/>
      <c r="O890" s="696"/>
      <c r="P890" s="723"/>
      <c r="Q890" s="724"/>
      <c r="R890" s="524"/>
      <c r="S890" s="524"/>
      <c r="T890" s="524"/>
      <c r="U890" s="524"/>
      <c r="V890" s="781"/>
      <c r="W890" s="781"/>
      <c r="X890" s="781"/>
      <c r="Y890" s="781"/>
      <c r="Z890" s="782"/>
      <c r="AA890" s="782"/>
      <c r="AB890" s="783"/>
      <c r="AC890" s="784"/>
      <c r="AD890" s="524"/>
      <c r="AE890" s="524"/>
      <c r="AF890" s="784"/>
      <c r="AG890" s="784"/>
      <c r="AH890" s="524"/>
      <c r="AI890" s="703"/>
      <c r="AJ890" s="138"/>
      <c r="AK890" s="725"/>
    </row>
    <row r="891" spans="1:37" s="662" customFormat="1" ht="46.5" customHeight="1" x14ac:dyDescent="0.25">
      <c r="A891" s="1012"/>
      <c r="B891" s="1012"/>
      <c r="C891" s="1422"/>
      <c r="D891" s="1014"/>
      <c r="E891" s="1014"/>
      <c r="F891" s="1014"/>
      <c r="G891" s="1014"/>
      <c r="H891" s="957"/>
      <c r="I891" s="1486"/>
      <c r="J891" s="1486"/>
      <c r="K891" s="998" t="s">
        <v>2417</v>
      </c>
      <c r="L891" s="1015">
        <v>0.01</v>
      </c>
      <c r="M891" s="908" t="s">
        <v>2418</v>
      </c>
      <c r="N891" s="908" t="s">
        <v>2419</v>
      </c>
      <c r="O891" s="908" t="s">
        <v>2420</v>
      </c>
      <c r="P891" s="959" t="s">
        <v>2421</v>
      </c>
      <c r="Q891" s="1039">
        <v>0</v>
      </c>
      <c r="R891" s="1040">
        <v>16600</v>
      </c>
      <c r="S891" s="1028" t="s">
        <v>61</v>
      </c>
      <c r="T891" s="1705">
        <v>0</v>
      </c>
      <c r="U891" s="1018"/>
      <c r="V891" s="1020"/>
      <c r="W891" s="1020"/>
      <c r="X891" s="1020"/>
      <c r="Y891" s="1020"/>
      <c r="Z891" s="1022"/>
      <c r="AA891" s="1022"/>
      <c r="AB891" s="1024"/>
      <c r="AC891" s="1026"/>
      <c r="AD891" s="1018"/>
      <c r="AE891" s="1018"/>
      <c r="AF891" s="1026"/>
      <c r="AG891" s="1026"/>
      <c r="AH891" s="927" t="s">
        <v>2369</v>
      </c>
      <c r="AI891" s="927" t="s">
        <v>2370</v>
      </c>
      <c r="AJ891" s="903" t="s">
        <v>2422</v>
      </c>
      <c r="AK891" s="927" t="s">
        <v>2296</v>
      </c>
    </row>
    <row r="892" spans="1:37" s="662" customFormat="1" ht="46.5" customHeight="1" x14ac:dyDescent="0.25">
      <c r="A892" s="1012"/>
      <c r="B892" s="1012"/>
      <c r="C892" s="1422"/>
      <c r="D892" s="1014"/>
      <c r="E892" s="1014"/>
      <c r="F892" s="1097"/>
      <c r="G892" s="1097"/>
      <c r="H892" s="957"/>
      <c r="I892" s="1486"/>
      <c r="J892" s="1486"/>
      <c r="K892" s="998"/>
      <c r="L892" s="1015"/>
      <c r="M892" s="908"/>
      <c r="N892" s="908"/>
      <c r="O892" s="908"/>
      <c r="P892" s="959"/>
      <c r="Q892" s="1039"/>
      <c r="R892" s="1040"/>
      <c r="S892" s="1029"/>
      <c r="T892" s="1706"/>
      <c r="U892" s="1019"/>
      <c r="V892" s="1021"/>
      <c r="W892" s="1021"/>
      <c r="X892" s="1021"/>
      <c r="Y892" s="1021"/>
      <c r="Z892" s="1023"/>
      <c r="AA892" s="1023"/>
      <c r="AB892" s="1025"/>
      <c r="AC892" s="1027"/>
      <c r="AD892" s="1019"/>
      <c r="AE892" s="1019"/>
      <c r="AF892" s="1027"/>
      <c r="AG892" s="1027"/>
      <c r="AH892" s="929"/>
      <c r="AI892" s="929"/>
      <c r="AJ892" s="903"/>
      <c r="AK892" s="929"/>
    </row>
    <row r="893" spans="1:37" s="662" customFormat="1" ht="38.25" customHeight="1" x14ac:dyDescent="0.25">
      <c r="A893" s="1012"/>
      <c r="B893" s="1012"/>
      <c r="C893" s="1482"/>
      <c r="D893" s="1097"/>
      <c r="E893" s="1014"/>
      <c r="F893" s="726"/>
      <c r="G893" s="726"/>
      <c r="H893" s="726"/>
      <c r="I893" s="726"/>
      <c r="J893" s="726"/>
      <c r="K893" s="172" t="s">
        <v>488</v>
      </c>
      <c r="L893" s="366"/>
      <c r="M893" s="1072"/>
      <c r="N893" s="1073"/>
      <c r="O893" s="1073"/>
      <c r="P893" s="1073"/>
      <c r="Q893" s="1073"/>
      <c r="R893" s="1073"/>
      <c r="S893" s="1073"/>
      <c r="T893" s="1073"/>
      <c r="U893" s="1073"/>
      <c r="V893" s="1073"/>
      <c r="W893" s="1073"/>
      <c r="X893" s="1073"/>
      <c r="Y893" s="1073"/>
      <c r="Z893" s="1073"/>
      <c r="AA893" s="1073"/>
      <c r="AB893" s="1073"/>
      <c r="AC893" s="1073"/>
      <c r="AD893" s="1073"/>
      <c r="AE893" s="1073"/>
      <c r="AF893" s="1073"/>
      <c r="AG893" s="1073"/>
      <c r="AH893" s="1073"/>
      <c r="AI893" s="1073"/>
      <c r="AJ893" s="1073"/>
      <c r="AK893" s="1073"/>
    </row>
    <row r="894" spans="1:37" s="729" customFormat="1" ht="24.75" customHeight="1" x14ac:dyDescent="0.25">
      <c r="A894" s="498"/>
      <c r="B894" s="1006" t="s">
        <v>2440</v>
      </c>
      <c r="C894" s="1006"/>
      <c r="D894" s="1006"/>
      <c r="E894" s="1007" t="s">
        <v>2136</v>
      </c>
      <c r="F894" s="1007"/>
      <c r="G894" s="1007"/>
      <c r="H894" s="1007"/>
      <c r="I894" s="1007"/>
      <c r="J894" s="1007"/>
      <c r="K894" s="1007"/>
      <c r="L894" s="1007"/>
      <c r="M894" s="1007"/>
      <c r="N894" s="1007"/>
      <c r="O894" s="1007"/>
      <c r="P894" s="1007"/>
      <c r="Q894" s="1007"/>
      <c r="R894" s="1007"/>
      <c r="S894" s="1007"/>
      <c r="T894" s="1007"/>
      <c r="U894" s="1007"/>
      <c r="V894" s="1007"/>
      <c r="W894" s="1007"/>
      <c r="X894" s="1007"/>
      <c r="Y894" s="1007"/>
      <c r="Z894" s="1007"/>
      <c r="AA894" s="1007"/>
      <c r="AB894" s="1007"/>
      <c r="AC894" s="1007"/>
      <c r="AD894" s="1007"/>
      <c r="AE894" s="1007"/>
      <c r="AF894" s="1007"/>
      <c r="AG894" s="1007"/>
      <c r="AH894" s="1007"/>
      <c r="AI894" s="1007"/>
      <c r="AJ894" s="1007"/>
      <c r="AK894" s="1007"/>
    </row>
    <row r="895" spans="1:37" s="656" customFormat="1" ht="28.5" customHeight="1" x14ac:dyDescent="0.25">
      <c r="A895" s="498"/>
      <c r="B895" s="1008" t="s">
        <v>2441</v>
      </c>
      <c r="C895" s="1008"/>
      <c r="D895" s="1008"/>
      <c r="E895" s="1008" t="s">
        <v>2138</v>
      </c>
      <c r="F895" s="1008"/>
      <c r="G895" s="1008"/>
      <c r="H895" s="1008"/>
      <c r="I895" s="1008"/>
      <c r="J895" s="1008"/>
      <c r="K895" s="1008"/>
      <c r="L895" s="1008"/>
      <c r="M895" s="1008"/>
      <c r="N895" s="1008"/>
      <c r="O895" s="1008"/>
      <c r="P895" s="1008"/>
      <c r="Q895" s="1008"/>
      <c r="R895" s="1008"/>
      <c r="S895" s="1008"/>
      <c r="T895" s="1008"/>
      <c r="U895" s="1008"/>
      <c r="V895" s="1008"/>
      <c r="W895" s="1008"/>
      <c r="X895" s="1008"/>
      <c r="Y895" s="1008"/>
      <c r="Z895" s="1008"/>
      <c r="AA895" s="1008"/>
      <c r="AB895" s="1008"/>
      <c r="AC895" s="1008"/>
      <c r="AD895" s="1008"/>
      <c r="AE895" s="1008"/>
      <c r="AF895" s="1008"/>
      <c r="AG895" s="1008"/>
      <c r="AH895" s="1008"/>
      <c r="AI895" s="1008"/>
      <c r="AJ895" s="1008"/>
      <c r="AK895" s="1008"/>
    </row>
    <row r="896" spans="1:37" s="656" customFormat="1" ht="21.75" customHeight="1" x14ac:dyDescent="0.25">
      <c r="A896" s="498"/>
      <c r="B896" s="657" t="s">
        <v>2139</v>
      </c>
      <c r="C896" s="657"/>
      <c r="D896" s="657"/>
      <c r="E896" s="1009" t="s">
        <v>2140</v>
      </c>
      <c r="F896" s="1009"/>
      <c r="G896" s="1009"/>
      <c r="H896" s="1009"/>
      <c r="I896" s="1009"/>
      <c r="J896" s="1009"/>
      <c r="K896" s="1009"/>
      <c r="L896" s="1009"/>
      <c r="M896" s="1009"/>
      <c r="N896" s="1009"/>
      <c r="O896" s="1009"/>
      <c r="P896" s="1009"/>
      <c r="Q896" s="1009"/>
      <c r="R896" s="1009"/>
      <c r="S896" s="1009"/>
      <c r="T896" s="1009"/>
      <c r="U896" s="1009"/>
      <c r="V896" s="1009"/>
      <c r="W896" s="1009"/>
      <c r="X896" s="1009"/>
      <c r="Y896" s="1009"/>
      <c r="Z896" s="1009"/>
      <c r="AA896" s="1009"/>
      <c r="AB896" s="1009"/>
      <c r="AC896" s="1009"/>
      <c r="AD896" s="1009"/>
      <c r="AE896" s="1009"/>
      <c r="AF896" s="1009"/>
      <c r="AG896" s="1009"/>
      <c r="AH896" s="1009"/>
      <c r="AI896" s="1009"/>
      <c r="AJ896" s="1009"/>
      <c r="AK896" s="1009"/>
    </row>
    <row r="897" spans="1:74" s="730" customFormat="1" ht="63" customHeight="1" x14ac:dyDescent="0.25">
      <c r="A897" s="499"/>
      <c r="B897" s="658" t="s">
        <v>6</v>
      </c>
      <c r="C897" s="658" t="s">
        <v>7</v>
      </c>
      <c r="D897" s="658" t="s">
        <v>8</v>
      </c>
      <c r="E897" s="658" t="s">
        <v>9</v>
      </c>
      <c r="F897" s="658" t="s">
        <v>10</v>
      </c>
      <c r="G897" s="658" t="s">
        <v>11</v>
      </c>
      <c r="H897" s="658" t="s">
        <v>12</v>
      </c>
      <c r="I897" s="658" t="s">
        <v>13</v>
      </c>
      <c r="J897" s="658" t="s">
        <v>14</v>
      </c>
      <c r="K897" s="658" t="s">
        <v>15</v>
      </c>
      <c r="L897" s="658" t="s">
        <v>7</v>
      </c>
      <c r="M897" s="658" t="s">
        <v>16</v>
      </c>
      <c r="N897" s="658" t="s">
        <v>17</v>
      </c>
      <c r="O897" s="658" t="s">
        <v>18</v>
      </c>
      <c r="P897" s="658" t="s">
        <v>19</v>
      </c>
      <c r="Q897" s="658" t="s">
        <v>2141</v>
      </c>
      <c r="R897" s="658" t="s">
        <v>21</v>
      </c>
      <c r="S897" s="658" t="s">
        <v>22</v>
      </c>
      <c r="T897" s="658" t="s">
        <v>23</v>
      </c>
      <c r="U897" s="209" t="s">
        <v>24</v>
      </c>
      <c r="V897" s="209" t="s">
        <v>25</v>
      </c>
      <c r="W897" s="209" t="s">
        <v>491</v>
      </c>
      <c r="X897" s="209" t="s">
        <v>27</v>
      </c>
      <c r="Y897" s="209" t="s">
        <v>28</v>
      </c>
      <c r="Z897" s="210" t="s">
        <v>29</v>
      </c>
      <c r="AA897" s="210" t="s">
        <v>30</v>
      </c>
      <c r="AB897" s="575" t="s">
        <v>31</v>
      </c>
      <c r="AC897" s="211" t="s">
        <v>32</v>
      </c>
      <c r="AD897" s="209" t="s">
        <v>33</v>
      </c>
      <c r="AE897" s="209" t="s">
        <v>34</v>
      </c>
      <c r="AF897" s="211" t="s">
        <v>35</v>
      </c>
      <c r="AG897" s="395" t="s">
        <v>493</v>
      </c>
      <c r="AH897" s="658" t="s">
        <v>36</v>
      </c>
      <c r="AI897" s="658" t="s">
        <v>37</v>
      </c>
      <c r="AJ897" s="658" t="s">
        <v>2142</v>
      </c>
      <c r="AK897" s="658" t="s">
        <v>39</v>
      </c>
    </row>
    <row r="898" spans="1:74" ht="9.75" hidden="1" customHeight="1" x14ac:dyDescent="0.25">
      <c r="A898" s="4"/>
      <c r="B898" s="904" t="s">
        <v>2248</v>
      </c>
      <c r="C898" s="145"/>
      <c r="D898" s="906" t="s">
        <v>2442</v>
      </c>
      <c r="E898" s="904"/>
      <c r="F898" s="145"/>
      <c r="G898" s="997"/>
      <c r="H898" s="908"/>
      <c r="I898" s="997"/>
      <c r="J898" s="997"/>
      <c r="K898" s="998" t="s">
        <v>2443</v>
      </c>
      <c r="L898" s="181"/>
      <c r="M898" s="908"/>
      <c r="N898" s="418"/>
      <c r="O898" s="902"/>
      <c r="P898" s="146"/>
      <c r="Q898" s="339"/>
      <c r="R898" s="339"/>
      <c r="S898" s="339"/>
      <c r="T898" s="339"/>
      <c r="U898" s="731"/>
      <c r="V898" s="731"/>
      <c r="W898" s="731"/>
      <c r="X898" s="731"/>
      <c r="Y898" s="731"/>
      <c r="Z898" s="732"/>
      <c r="AA898" s="732"/>
      <c r="AB898" s="733"/>
      <c r="AC898" s="734"/>
      <c r="AD898" s="731"/>
      <c r="AE898" s="731"/>
      <c r="AF898" s="734"/>
      <c r="AG898" s="734"/>
      <c r="AH898" s="339"/>
      <c r="AI898" s="339"/>
      <c r="AJ898" s="339"/>
      <c r="AK898" s="339"/>
      <c r="BT898" s="8"/>
      <c r="BU898" s="8"/>
      <c r="BV898" s="8"/>
    </row>
    <row r="899" spans="1:74" ht="15" hidden="1" x14ac:dyDescent="0.25">
      <c r="A899" s="4"/>
      <c r="B899" s="904"/>
      <c r="C899" s="145"/>
      <c r="D899" s="906"/>
      <c r="E899" s="904"/>
      <c r="F899" s="145"/>
      <c r="G899" s="997"/>
      <c r="H899" s="908"/>
      <c r="I899" s="997"/>
      <c r="J899" s="997"/>
      <c r="K899" s="998"/>
      <c r="L899" s="181"/>
      <c r="M899" s="908"/>
      <c r="N899" s="418"/>
      <c r="O899" s="902"/>
      <c r="P899" s="146"/>
      <c r="Q899" s="339"/>
      <c r="R899" s="339"/>
      <c r="S899" s="339"/>
      <c r="T899" s="339"/>
      <c r="U899" s="731"/>
      <c r="V899" s="731"/>
      <c r="W899" s="731"/>
      <c r="X899" s="731"/>
      <c r="Y899" s="731"/>
      <c r="Z899" s="732"/>
      <c r="AA899" s="732"/>
      <c r="AB899" s="733"/>
      <c r="AC899" s="734"/>
      <c r="AD899" s="731"/>
      <c r="AE899" s="731"/>
      <c r="AF899" s="734"/>
      <c r="AG899" s="734"/>
      <c r="AH899" s="339"/>
      <c r="AI899" s="339"/>
      <c r="AJ899" s="339"/>
      <c r="AK899" s="339"/>
      <c r="BT899" s="8"/>
      <c r="BU899" s="8"/>
      <c r="BV899" s="8"/>
    </row>
    <row r="900" spans="1:74" ht="15" hidden="1" x14ac:dyDescent="0.25">
      <c r="A900" s="4"/>
      <c r="B900" s="904"/>
      <c r="C900" s="145"/>
      <c r="D900" s="906"/>
      <c r="E900" s="904"/>
      <c r="F900" s="145"/>
      <c r="G900" s="997"/>
      <c r="H900" s="908"/>
      <c r="I900" s="997"/>
      <c r="J900" s="997"/>
      <c r="K900" s="998"/>
      <c r="L900" s="181"/>
      <c r="M900" s="908"/>
      <c r="N900" s="418"/>
      <c r="O900" s="902"/>
      <c r="P900" s="146"/>
      <c r="Q900" s="339"/>
      <c r="R900" s="339"/>
      <c r="S900" s="339"/>
      <c r="T900" s="339"/>
      <c r="U900" s="731"/>
      <c r="V900" s="731"/>
      <c r="W900" s="731"/>
      <c r="X900" s="731"/>
      <c r="Y900" s="731"/>
      <c r="Z900" s="732"/>
      <c r="AA900" s="732"/>
      <c r="AB900" s="733"/>
      <c r="AC900" s="734"/>
      <c r="AD900" s="731"/>
      <c r="AE900" s="731"/>
      <c r="AF900" s="734"/>
      <c r="AG900" s="734"/>
      <c r="AH900" s="339"/>
      <c r="AI900" s="339"/>
      <c r="AJ900" s="339"/>
      <c r="AK900" s="339"/>
      <c r="BT900" s="8"/>
      <c r="BU900" s="8"/>
      <c r="BV900" s="8"/>
    </row>
    <row r="901" spans="1:74" ht="15" hidden="1" x14ac:dyDescent="0.25">
      <c r="A901" s="4"/>
      <c r="B901" s="904"/>
      <c r="C901" s="145"/>
      <c r="D901" s="906"/>
      <c r="E901" s="904"/>
      <c r="F901" s="145"/>
      <c r="G901" s="997"/>
      <c r="H901" s="908"/>
      <c r="I901" s="997"/>
      <c r="J901" s="997"/>
      <c r="K901" s="998"/>
      <c r="L901" s="181"/>
      <c r="M901" s="908"/>
      <c r="N901" s="418"/>
      <c r="O901" s="902"/>
      <c r="P901" s="38"/>
      <c r="Q901" s="339"/>
      <c r="R901" s="339"/>
      <c r="S901" s="339"/>
      <c r="T901" s="339"/>
      <c r="U901" s="731"/>
      <c r="V901" s="731"/>
      <c r="W901" s="731"/>
      <c r="X901" s="731"/>
      <c r="Y901" s="731"/>
      <c r="Z901" s="732"/>
      <c r="AA901" s="732"/>
      <c r="AB901" s="733"/>
      <c r="AC901" s="734"/>
      <c r="AD901" s="731"/>
      <c r="AE901" s="731"/>
      <c r="AF901" s="734"/>
      <c r="AG901" s="734"/>
      <c r="AH901" s="339"/>
      <c r="AI901" s="339"/>
      <c r="AJ901" s="339"/>
      <c r="AK901" s="339"/>
      <c r="BT901" s="8"/>
      <c r="BU901" s="8"/>
      <c r="BV901" s="8"/>
    </row>
    <row r="902" spans="1:74" ht="15" hidden="1" x14ac:dyDescent="0.25">
      <c r="A902" s="4"/>
      <c r="B902" s="904"/>
      <c r="C902" s="145"/>
      <c r="D902" s="906"/>
      <c r="E902" s="904"/>
      <c r="F902" s="145"/>
      <c r="G902" s="997"/>
      <c r="H902" s="908"/>
      <c r="I902" s="997"/>
      <c r="J902" s="997"/>
      <c r="K902" s="998"/>
      <c r="L902" s="181"/>
      <c r="M902" s="908"/>
      <c r="N902" s="418"/>
      <c r="O902" s="997"/>
      <c r="P902" s="38"/>
      <c r="Q902" s="339"/>
      <c r="R902" s="339"/>
      <c r="S902" s="339"/>
      <c r="T902" s="339"/>
      <c r="U902" s="731"/>
      <c r="V902" s="731"/>
      <c r="W902" s="731"/>
      <c r="X902" s="731"/>
      <c r="Y902" s="731"/>
      <c r="Z902" s="732"/>
      <c r="AA902" s="732"/>
      <c r="AB902" s="733"/>
      <c r="AC902" s="734"/>
      <c r="AD902" s="731"/>
      <c r="AE902" s="731"/>
      <c r="AF902" s="734"/>
      <c r="AG902" s="734"/>
      <c r="AH902" s="339"/>
      <c r="AI902" s="339"/>
      <c r="AJ902" s="339"/>
      <c r="AK902" s="339"/>
      <c r="BT902" s="8"/>
      <c r="BU902" s="8"/>
      <c r="BV902" s="8"/>
    </row>
    <row r="903" spans="1:74" ht="15" hidden="1" x14ac:dyDescent="0.25">
      <c r="A903" s="4"/>
      <c r="B903" s="904"/>
      <c r="C903" s="145"/>
      <c r="D903" s="906"/>
      <c r="E903" s="904"/>
      <c r="F903" s="145"/>
      <c r="G903" s="997"/>
      <c r="H903" s="908"/>
      <c r="I903" s="997"/>
      <c r="J903" s="997"/>
      <c r="K903" s="998"/>
      <c r="L903" s="181"/>
      <c r="M903" s="908"/>
      <c r="N903" s="418"/>
      <c r="O903" s="997"/>
      <c r="P903" s="38"/>
      <c r="Q903" s="339"/>
      <c r="R903" s="339"/>
      <c r="S903" s="339"/>
      <c r="T903" s="339"/>
      <c r="U903" s="731"/>
      <c r="V903" s="731"/>
      <c r="W903" s="731"/>
      <c r="X903" s="731"/>
      <c r="Y903" s="731"/>
      <c r="Z903" s="732"/>
      <c r="AA903" s="732"/>
      <c r="AB903" s="733"/>
      <c r="AC903" s="734"/>
      <c r="AD903" s="731"/>
      <c r="AE903" s="731"/>
      <c r="AF903" s="734"/>
      <c r="AG903" s="734"/>
      <c r="AH903" s="339"/>
      <c r="AI903" s="339"/>
      <c r="AJ903" s="339"/>
      <c r="AK903" s="339"/>
      <c r="BT903" s="8"/>
      <c r="BU903" s="8"/>
      <c r="BV903" s="8"/>
    </row>
    <row r="904" spans="1:74" ht="15" hidden="1" x14ac:dyDescent="0.25">
      <c r="A904" s="4"/>
      <c r="B904" s="904"/>
      <c r="C904" s="145"/>
      <c r="D904" s="906"/>
      <c r="E904" s="904"/>
      <c r="F904" s="145"/>
      <c r="G904" s="997"/>
      <c r="H904" s="908"/>
      <c r="I904" s="997"/>
      <c r="J904" s="997"/>
      <c r="K904" s="998"/>
      <c r="L904" s="181"/>
      <c r="M904" s="908"/>
      <c r="N904" s="418"/>
      <c r="O904" s="997"/>
      <c r="P904" s="38"/>
      <c r="Q904" s="339"/>
      <c r="R904" s="339"/>
      <c r="S904" s="339"/>
      <c r="T904" s="339"/>
      <c r="U904" s="731"/>
      <c r="V904" s="731"/>
      <c r="W904" s="731"/>
      <c r="X904" s="731"/>
      <c r="Y904" s="731"/>
      <c r="Z904" s="732"/>
      <c r="AA904" s="732"/>
      <c r="AB904" s="733"/>
      <c r="AC904" s="734"/>
      <c r="AD904" s="731"/>
      <c r="AE904" s="731"/>
      <c r="AF904" s="734"/>
      <c r="AG904" s="734"/>
      <c r="AH904" s="339"/>
      <c r="AI904" s="339"/>
      <c r="AJ904" s="339"/>
      <c r="AK904" s="339"/>
      <c r="BT904" s="8"/>
      <c r="BU904" s="8"/>
      <c r="BV904" s="8"/>
    </row>
    <row r="905" spans="1:74" ht="15" hidden="1" x14ac:dyDescent="0.25">
      <c r="A905" s="4"/>
      <c r="B905" s="904"/>
      <c r="C905" s="145"/>
      <c r="D905" s="906"/>
      <c r="E905" s="904"/>
      <c r="F905" s="145"/>
      <c r="G905" s="997"/>
      <c r="H905" s="908"/>
      <c r="I905" s="997"/>
      <c r="J905" s="997"/>
      <c r="K905" s="998"/>
      <c r="L905" s="181"/>
      <c r="M905" s="908"/>
      <c r="N905" s="418"/>
      <c r="O905" s="997"/>
      <c r="P905" s="38"/>
      <c r="Q905" s="339"/>
      <c r="R905" s="339"/>
      <c r="S905" s="339"/>
      <c r="T905" s="339"/>
      <c r="U905" s="731"/>
      <c r="V905" s="731"/>
      <c r="W905" s="731"/>
      <c r="X905" s="731"/>
      <c r="Y905" s="731"/>
      <c r="Z905" s="732"/>
      <c r="AA905" s="732"/>
      <c r="AB905" s="733"/>
      <c r="AC905" s="734"/>
      <c r="AD905" s="731"/>
      <c r="AE905" s="731"/>
      <c r="AF905" s="734"/>
      <c r="AG905" s="734"/>
      <c r="AH905" s="339"/>
      <c r="AI905" s="339"/>
      <c r="AJ905" s="339"/>
      <c r="AK905" s="339"/>
      <c r="BT905" s="8"/>
      <c r="BU905" s="8"/>
      <c r="BV905" s="8"/>
    </row>
    <row r="906" spans="1:74" ht="15" hidden="1" x14ac:dyDescent="0.25">
      <c r="A906" s="4"/>
      <c r="B906" s="904"/>
      <c r="C906" s="145"/>
      <c r="D906" s="906"/>
      <c r="E906" s="904"/>
      <c r="F906" s="145"/>
      <c r="G906" s="669"/>
      <c r="H906" s="669"/>
      <c r="I906" s="669"/>
      <c r="J906" s="669"/>
      <c r="K906" s="666"/>
      <c r="L906" s="666"/>
      <c r="M906" s="668"/>
      <c r="N906" s="669"/>
      <c r="O906" s="668"/>
      <c r="P906" s="668"/>
      <c r="Q906" s="339"/>
      <c r="R906" s="339"/>
      <c r="S906" s="339"/>
      <c r="T906" s="339"/>
      <c r="U906" s="731"/>
      <c r="V906" s="731"/>
      <c r="W906" s="731"/>
      <c r="X906" s="731"/>
      <c r="Y906" s="731"/>
      <c r="Z906" s="732"/>
      <c r="AA906" s="732"/>
      <c r="AB906" s="733"/>
      <c r="AC906" s="734"/>
      <c r="AD906" s="731"/>
      <c r="AE906" s="731"/>
      <c r="AF906" s="734"/>
      <c r="AG906" s="734"/>
      <c r="AH906" s="339"/>
      <c r="AI906" s="339"/>
      <c r="AJ906" s="339"/>
      <c r="AK906" s="339"/>
      <c r="BT906" s="8"/>
      <c r="BU906" s="8"/>
      <c r="BV906" s="8"/>
    </row>
    <row r="907" spans="1:74" ht="9.75" hidden="1" customHeight="1" x14ac:dyDescent="0.25">
      <c r="A907" s="4"/>
      <c r="B907" s="904"/>
      <c r="C907" s="145"/>
      <c r="D907" s="906"/>
      <c r="E907" s="904"/>
      <c r="F907" s="145"/>
      <c r="G907" s="902"/>
      <c r="H907" s="906"/>
      <c r="I907" s="977"/>
      <c r="J907" s="977"/>
      <c r="K907" s="904" t="s">
        <v>2444</v>
      </c>
      <c r="L907" s="145"/>
      <c r="M907" s="906"/>
      <c r="N907" s="264"/>
      <c r="O907" s="902"/>
      <c r="P907" s="146"/>
      <c r="Q907" s="339"/>
      <c r="R907" s="339"/>
      <c r="S907" s="339"/>
      <c r="T907" s="339"/>
      <c r="U907" s="731"/>
      <c r="V907" s="731"/>
      <c r="W907" s="731"/>
      <c r="X907" s="731"/>
      <c r="Y907" s="731"/>
      <c r="Z907" s="732"/>
      <c r="AA907" s="732"/>
      <c r="AB907" s="733"/>
      <c r="AC907" s="734"/>
      <c r="AD907" s="731"/>
      <c r="AE907" s="731"/>
      <c r="AF907" s="734"/>
      <c r="AG907" s="734"/>
      <c r="AH907" s="339"/>
      <c r="AI907" s="339"/>
      <c r="AJ907" s="339"/>
      <c r="AK907" s="339"/>
      <c r="BT907" s="8"/>
      <c r="BU907" s="8"/>
      <c r="BV907" s="8"/>
    </row>
    <row r="908" spans="1:74" ht="15" hidden="1" x14ac:dyDescent="0.25">
      <c r="A908" s="4"/>
      <c r="B908" s="904"/>
      <c r="C908" s="145"/>
      <c r="D908" s="906"/>
      <c r="E908" s="904"/>
      <c r="F908" s="145"/>
      <c r="G908" s="902"/>
      <c r="H908" s="906"/>
      <c r="I908" s="977"/>
      <c r="J908" s="977"/>
      <c r="K908" s="904"/>
      <c r="L908" s="145"/>
      <c r="M908" s="906"/>
      <c r="N908" s="264"/>
      <c r="O908" s="902"/>
      <c r="P908" s="146"/>
      <c r="Q908" s="339"/>
      <c r="R908" s="339"/>
      <c r="S908" s="339"/>
      <c r="T908" s="339"/>
      <c r="U908" s="731"/>
      <c r="V908" s="731"/>
      <c r="W908" s="731"/>
      <c r="X908" s="731"/>
      <c r="Y908" s="731"/>
      <c r="Z908" s="732"/>
      <c r="AA908" s="732"/>
      <c r="AB908" s="733"/>
      <c r="AC908" s="734"/>
      <c r="AD908" s="731"/>
      <c r="AE908" s="731"/>
      <c r="AF908" s="734"/>
      <c r="AG908" s="734"/>
      <c r="AH908" s="339"/>
      <c r="AI908" s="339"/>
      <c r="AJ908" s="339"/>
      <c r="AK908" s="339"/>
      <c r="BT908" s="8"/>
      <c r="BU908" s="8"/>
      <c r="BV908" s="8"/>
    </row>
    <row r="909" spans="1:74" ht="15" hidden="1" x14ac:dyDescent="0.25">
      <c r="A909" s="4"/>
      <c r="B909" s="904"/>
      <c r="C909" s="145"/>
      <c r="D909" s="906"/>
      <c r="E909" s="904"/>
      <c r="F909" s="145"/>
      <c r="G909" s="902"/>
      <c r="H909" s="906"/>
      <c r="I909" s="977"/>
      <c r="J909" s="977"/>
      <c r="K909" s="904"/>
      <c r="L909" s="145"/>
      <c r="M909" s="906"/>
      <c r="N909" s="264"/>
      <c r="O909" s="902"/>
      <c r="P909" s="146"/>
      <c r="Q909" s="339"/>
      <c r="R909" s="339"/>
      <c r="S909" s="339"/>
      <c r="T909" s="339"/>
      <c r="U909" s="731"/>
      <c r="V909" s="731"/>
      <c r="W909" s="731"/>
      <c r="X909" s="731"/>
      <c r="Y909" s="731"/>
      <c r="Z909" s="732"/>
      <c r="AA909" s="732"/>
      <c r="AB909" s="733"/>
      <c r="AC909" s="734"/>
      <c r="AD909" s="731"/>
      <c r="AE909" s="731"/>
      <c r="AF909" s="734"/>
      <c r="AG909" s="734"/>
      <c r="AH909" s="339"/>
      <c r="AI909" s="339"/>
      <c r="AJ909" s="339"/>
      <c r="AK909" s="339"/>
      <c r="BT909" s="8"/>
      <c r="BU909" s="8"/>
      <c r="BV909" s="8"/>
    </row>
    <row r="910" spans="1:74" ht="15" hidden="1" x14ac:dyDescent="0.25">
      <c r="A910" s="4"/>
      <c r="B910" s="904"/>
      <c r="C910" s="145"/>
      <c r="D910" s="906"/>
      <c r="E910" s="904"/>
      <c r="F910" s="145"/>
      <c r="G910" s="902"/>
      <c r="H910" s="906"/>
      <c r="I910" s="977"/>
      <c r="J910" s="977"/>
      <c r="K910" s="904"/>
      <c r="L910" s="145"/>
      <c r="M910" s="906"/>
      <c r="N910" s="264"/>
      <c r="O910" s="902"/>
      <c r="P910" s="146"/>
      <c r="Q910" s="339"/>
      <c r="R910" s="339"/>
      <c r="S910" s="339"/>
      <c r="T910" s="339"/>
      <c r="U910" s="731"/>
      <c r="V910" s="731"/>
      <c r="W910" s="731"/>
      <c r="X910" s="731"/>
      <c r="Y910" s="731"/>
      <c r="Z910" s="732"/>
      <c r="AA910" s="732"/>
      <c r="AB910" s="733"/>
      <c r="AC910" s="734"/>
      <c r="AD910" s="731"/>
      <c r="AE910" s="731"/>
      <c r="AF910" s="734"/>
      <c r="AG910" s="734"/>
      <c r="AH910" s="339"/>
      <c r="AI910" s="339"/>
      <c r="AJ910" s="339"/>
      <c r="AK910" s="339"/>
      <c r="BT910" s="8"/>
      <c r="BU910" s="8"/>
      <c r="BV910" s="8"/>
    </row>
    <row r="911" spans="1:74" ht="3" hidden="1" customHeight="1" x14ac:dyDescent="0.25">
      <c r="A911" s="4"/>
      <c r="B911" s="904"/>
      <c r="C911" s="145"/>
      <c r="D911" s="906"/>
      <c r="E911" s="904"/>
      <c r="F911" s="145"/>
      <c r="G911" s="735"/>
      <c r="H911" s="906"/>
      <c r="I911" s="977"/>
      <c r="J911" s="977"/>
      <c r="K911" s="904"/>
      <c r="L911" s="145"/>
      <c r="M911" s="906"/>
      <c r="N911" s="264"/>
      <c r="O911" s="902"/>
      <c r="P911" s="146"/>
      <c r="Q911" s="339"/>
      <c r="R911" s="339"/>
      <c r="S911" s="339"/>
      <c r="T911" s="339"/>
      <c r="U911" s="731"/>
      <c r="V911" s="731"/>
      <c r="W911" s="731"/>
      <c r="X911" s="731"/>
      <c r="Y911" s="731"/>
      <c r="Z911" s="732"/>
      <c r="AA911" s="732"/>
      <c r="AB911" s="733"/>
      <c r="AC911" s="734"/>
      <c r="AD911" s="731"/>
      <c r="AE911" s="731"/>
      <c r="AF911" s="734"/>
      <c r="AG911" s="734"/>
      <c r="AH911" s="339"/>
      <c r="AI911" s="339"/>
      <c r="AJ911" s="339"/>
      <c r="AK911" s="339"/>
      <c r="BT911" s="8"/>
      <c r="BU911" s="8"/>
      <c r="BV911" s="8"/>
    </row>
    <row r="912" spans="1:74" ht="9" hidden="1" customHeight="1" x14ac:dyDescent="0.25">
      <c r="A912" s="4"/>
      <c r="B912" s="904"/>
      <c r="C912" s="145"/>
      <c r="D912" s="906"/>
      <c r="E912" s="904"/>
      <c r="F912" s="145"/>
      <c r="G912" s="735"/>
      <c r="H912" s="906"/>
      <c r="I912" s="977"/>
      <c r="J912" s="977"/>
      <c r="K912" s="904"/>
      <c r="L912" s="145"/>
      <c r="M912" s="906"/>
      <c r="N912" s="264"/>
      <c r="O912" s="902"/>
      <c r="P912" s="146"/>
      <c r="Q912" s="339"/>
      <c r="R912" s="339"/>
      <c r="S912" s="339"/>
      <c r="T912" s="339"/>
      <c r="U912" s="731"/>
      <c r="V912" s="731"/>
      <c r="W912" s="731"/>
      <c r="X912" s="731"/>
      <c r="Y912" s="731"/>
      <c r="Z912" s="732"/>
      <c r="AA912" s="732"/>
      <c r="AB912" s="733"/>
      <c r="AC912" s="734"/>
      <c r="AD912" s="731"/>
      <c r="AE912" s="731"/>
      <c r="AF912" s="734"/>
      <c r="AG912" s="734"/>
      <c r="AH912" s="339"/>
      <c r="AI912" s="339"/>
      <c r="AJ912" s="339"/>
      <c r="AK912" s="339"/>
      <c r="BT912" s="8"/>
      <c r="BU912" s="8"/>
      <c r="BV912" s="8"/>
    </row>
    <row r="913" spans="1:74" ht="11.25" hidden="1" customHeight="1" x14ac:dyDescent="0.25">
      <c r="A913" s="4"/>
      <c r="B913" s="904"/>
      <c r="C913" s="145"/>
      <c r="D913" s="906"/>
      <c r="E913" s="904"/>
      <c r="F913" s="145"/>
      <c r="G913" s="735"/>
      <c r="H913" s="906"/>
      <c r="I913" s="977"/>
      <c r="J913" s="977"/>
      <c r="K913" s="904"/>
      <c r="L913" s="145"/>
      <c r="M913" s="906"/>
      <c r="N913" s="264"/>
      <c r="O913" s="902"/>
      <c r="P913" s="146"/>
      <c r="Q913" s="339"/>
      <c r="R913" s="339"/>
      <c r="S913" s="339"/>
      <c r="T913" s="339"/>
      <c r="U913" s="731"/>
      <c r="V913" s="731"/>
      <c r="W913" s="731"/>
      <c r="X913" s="731"/>
      <c r="Y913" s="731"/>
      <c r="Z913" s="732"/>
      <c r="AA913" s="732"/>
      <c r="AB913" s="733"/>
      <c r="AC913" s="734"/>
      <c r="AD913" s="731"/>
      <c r="AE913" s="731"/>
      <c r="AF913" s="734"/>
      <c r="AG913" s="734"/>
      <c r="AH913" s="339"/>
      <c r="AI913" s="339"/>
      <c r="AJ913" s="339"/>
      <c r="AK913" s="339"/>
      <c r="BT913" s="8"/>
      <c r="BU913" s="8"/>
      <c r="BV913" s="8"/>
    </row>
    <row r="914" spans="1:74" s="497" customFormat="1" ht="15" hidden="1" x14ac:dyDescent="0.25">
      <c r="A914" s="534"/>
      <c r="B914" s="904"/>
      <c r="C914" s="145"/>
      <c r="D914" s="906"/>
      <c r="E914" s="904"/>
      <c r="F914" s="145"/>
      <c r="G914" s="672"/>
      <c r="H914" s="672"/>
      <c r="I914" s="672"/>
      <c r="J914" s="672"/>
      <c r="K914" s="670"/>
      <c r="L914" s="670"/>
      <c r="M914" s="672"/>
      <c r="N914" s="673"/>
      <c r="O914" s="672"/>
      <c r="P914" s="672"/>
      <c r="Q914" s="736"/>
      <c r="R914" s="736"/>
      <c r="S914" s="736"/>
      <c r="T914" s="736"/>
      <c r="U914" s="737"/>
      <c r="V914" s="737"/>
      <c r="W914" s="737"/>
      <c r="X914" s="737"/>
      <c r="Y914" s="737"/>
      <c r="Z914" s="738"/>
      <c r="AA914" s="738"/>
      <c r="AB914" s="739"/>
      <c r="AC914" s="740"/>
      <c r="AD914" s="737"/>
      <c r="AE914" s="737"/>
      <c r="AF914" s="740"/>
      <c r="AG914" s="740"/>
      <c r="AH914" s="736"/>
      <c r="AI914" s="736"/>
      <c r="AJ914" s="736"/>
      <c r="AK914" s="736"/>
    </row>
    <row r="915" spans="1:74" ht="30" hidden="1" customHeight="1" x14ac:dyDescent="0.25">
      <c r="A915" s="4"/>
      <c r="B915" s="904"/>
      <c r="C915" s="145"/>
      <c r="D915" s="906"/>
      <c r="E915" s="904"/>
      <c r="F915" s="145"/>
      <c r="G915" s="906"/>
      <c r="H915" s="906"/>
      <c r="I915" s="902"/>
      <c r="J915" s="902"/>
      <c r="K915" s="904" t="s">
        <v>2445</v>
      </c>
      <c r="L915" s="145"/>
      <c r="M915" s="906"/>
      <c r="N915" s="264"/>
      <c r="O915" s="146"/>
      <c r="P915" s="146"/>
      <c r="Q915" s="339"/>
      <c r="R915" s="339"/>
      <c r="S915" s="339"/>
      <c r="T915" s="339"/>
      <c r="U915" s="731"/>
      <c r="V915" s="731"/>
      <c r="W915" s="731"/>
      <c r="X915" s="731"/>
      <c r="Y915" s="731"/>
      <c r="Z915" s="732"/>
      <c r="AA915" s="732"/>
      <c r="AB915" s="733"/>
      <c r="AC915" s="734"/>
      <c r="AD915" s="731"/>
      <c r="AE915" s="731"/>
      <c r="AF915" s="734"/>
      <c r="AG915" s="734"/>
      <c r="AH915" s="339"/>
      <c r="AI915" s="339"/>
      <c r="AJ915" s="339"/>
      <c r="AK915" s="339"/>
      <c r="BT915" s="8"/>
      <c r="BU915" s="8"/>
      <c r="BV915" s="8"/>
    </row>
    <row r="916" spans="1:74" ht="15" hidden="1" x14ac:dyDescent="0.25">
      <c r="A916" s="4"/>
      <c r="B916" s="904"/>
      <c r="C916" s="145"/>
      <c r="D916" s="906"/>
      <c r="E916" s="904"/>
      <c r="F916" s="145"/>
      <c r="G916" s="906"/>
      <c r="H916" s="906"/>
      <c r="I916" s="902"/>
      <c r="J916" s="902"/>
      <c r="K916" s="904"/>
      <c r="L916" s="145"/>
      <c r="M916" s="906"/>
      <c r="N916" s="264"/>
      <c r="O916" s="146"/>
      <c r="P916" s="146"/>
      <c r="Q916" s="339"/>
      <c r="R916" s="339"/>
      <c r="S916" s="339"/>
      <c r="T916" s="339"/>
      <c r="U916" s="731"/>
      <c r="V916" s="731"/>
      <c r="W916" s="731"/>
      <c r="X916" s="731"/>
      <c r="Y916" s="731"/>
      <c r="Z916" s="732"/>
      <c r="AA916" s="732"/>
      <c r="AB916" s="733"/>
      <c r="AC916" s="734"/>
      <c r="AD916" s="731"/>
      <c r="AE916" s="731"/>
      <c r="AF916" s="734"/>
      <c r="AG916" s="734"/>
      <c r="AH916" s="339"/>
      <c r="AI916" s="339"/>
      <c r="AJ916" s="339"/>
      <c r="AK916" s="339"/>
      <c r="BT916" s="8"/>
      <c r="BU916" s="8"/>
      <c r="BV916" s="8"/>
    </row>
    <row r="917" spans="1:74" ht="15" hidden="1" x14ac:dyDescent="0.25">
      <c r="A917" s="4"/>
      <c r="B917" s="904"/>
      <c r="C917" s="145"/>
      <c r="D917" s="906"/>
      <c r="E917" s="904"/>
      <c r="F917" s="145"/>
      <c r="G917" s="906"/>
      <c r="H917" s="906"/>
      <c r="I917" s="902"/>
      <c r="J917" s="902"/>
      <c r="K917" s="904"/>
      <c r="L917" s="145"/>
      <c r="M917" s="906"/>
      <c r="N917" s="264"/>
      <c r="O917" s="146"/>
      <c r="P917" s="146"/>
      <c r="Q917" s="339"/>
      <c r="R917" s="339"/>
      <c r="S917" s="339"/>
      <c r="T917" s="339"/>
      <c r="U917" s="731"/>
      <c r="V917" s="731"/>
      <c r="W917" s="731"/>
      <c r="X917" s="731"/>
      <c r="Y917" s="731"/>
      <c r="Z917" s="732"/>
      <c r="AA917" s="732"/>
      <c r="AB917" s="733"/>
      <c r="AC917" s="734"/>
      <c r="AD917" s="731"/>
      <c r="AE917" s="731"/>
      <c r="AF917" s="734"/>
      <c r="AG917" s="734"/>
      <c r="AH917" s="339"/>
      <c r="AI917" s="339"/>
      <c r="AJ917" s="339"/>
      <c r="AK917" s="339"/>
      <c r="BT917" s="8"/>
      <c r="BU917" s="8"/>
      <c r="BV917" s="8"/>
    </row>
    <row r="918" spans="1:74" s="497" customFormat="1" ht="15" hidden="1" x14ac:dyDescent="0.25">
      <c r="A918" s="534"/>
      <c r="B918" s="904"/>
      <c r="C918" s="145"/>
      <c r="D918" s="906"/>
      <c r="E918" s="904"/>
      <c r="F918" s="145"/>
      <c r="G918" s="672"/>
      <c r="H918" s="672"/>
      <c r="I918" s="673"/>
      <c r="J918" s="673"/>
      <c r="K918" s="670"/>
      <c r="L918" s="670"/>
      <c r="M918" s="672"/>
      <c r="N918" s="673"/>
      <c r="O918" s="672"/>
      <c r="P918" s="672"/>
      <c r="Q918" s="736"/>
      <c r="R918" s="736"/>
      <c r="S918" s="736"/>
      <c r="T918" s="736"/>
      <c r="U918" s="737"/>
      <c r="V918" s="737"/>
      <c r="W918" s="737"/>
      <c r="X918" s="737"/>
      <c r="Y918" s="737"/>
      <c r="Z918" s="738"/>
      <c r="AA918" s="738"/>
      <c r="AB918" s="739"/>
      <c r="AC918" s="740"/>
      <c r="AD918" s="737"/>
      <c r="AE918" s="737"/>
      <c r="AF918" s="740"/>
      <c r="AG918" s="740"/>
      <c r="AH918" s="736"/>
      <c r="AI918" s="736"/>
      <c r="AJ918" s="736"/>
      <c r="AK918" s="736"/>
    </row>
    <row r="919" spans="1:74" ht="15" hidden="1" x14ac:dyDescent="0.25">
      <c r="A919" s="4"/>
      <c r="B919" s="904"/>
      <c r="C919" s="145"/>
      <c r="D919" s="906"/>
      <c r="E919" s="904"/>
      <c r="F919" s="145"/>
      <c r="G919" s="978"/>
      <c r="H919" s="978"/>
      <c r="I919" s="978"/>
      <c r="J919" s="978"/>
      <c r="K919" s="904" t="s">
        <v>2446</v>
      </c>
      <c r="L919" s="145"/>
      <c r="M919" s="904"/>
      <c r="N919" s="145"/>
      <c r="O919" s="146"/>
      <c r="P919" s="146"/>
      <c r="Q919" s="339"/>
      <c r="R919" s="339"/>
      <c r="S919" s="339"/>
      <c r="T919" s="339"/>
      <c r="U919" s="731"/>
      <c r="V919" s="731"/>
      <c r="W919" s="731"/>
      <c r="X919" s="731"/>
      <c r="Y919" s="731"/>
      <c r="Z919" s="732"/>
      <c r="AA919" s="732"/>
      <c r="AB919" s="733"/>
      <c r="AC919" s="734"/>
      <c r="AD919" s="731"/>
      <c r="AE919" s="731"/>
      <c r="AF919" s="734"/>
      <c r="AG919" s="734"/>
      <c r="AH919" s="339"/>
      <c r="AI919" s="339"/>
      <c r="AJ919" s="339"/>
      <c r="AK919" s="339"/>
      <c r="BT919" s="8"/>
      <c r="BU919" s="8"/>
      <c r="BV919" s="8"/>
    </row>
    <row r="920" spans="1:74" ht="15" hidden="1" x14ac:dyDescent="0.25">
      <c r="A920" s="4"/>
      <c r="B920" s="904"/>
      <c r="C920" s="145"/>
      <c r="D920" s="906"/>
      <c r="E920" s="904"/>
      <c r="F920" s="145"/>
      <c r="G920" s="978"/>
      <c r="H920" s="978"/>
      <c r="I920" s="978"/>
      <c r="J920" s="978"/>
      <c r="K920" s="904"/>
      <c r="L920" s="145"/>
      <c r="M920" s="904"/>
      <c r="N920" s="145"/>
      <c r="O920" s="146"/>
      <c r="P920" s="146"/>
      <c r="Q920" s="339"/>
      <c r="R920" s="339"/>
      <c r="S920" s="339"/>
      <c r="T920" s="339"/>
      <c r="U920" s="731"/>
      <c r="V920" s="731"/>
      <c r="W920" s="731"/>
      <c r="X920" s="731"/>
      <c r="Y920" s="731"/>
      <c r="Z920" s="732"/>
      <c r="AA920" s="732"/>
      <c r="AB920" s="733"/>
      <c r="AC920" s="734"/>
      <c r="AD920" s="731"/>
      <c r="AE920" s="731"/>
      <c r="AF920" s="734"/>
      <c r="AG920" s="734"/>
      <c r="AH920" s="339"/>
      <c r="AI920" s="339"/>
      <c r="AJ920" s="339"/>
      <c r="AK920" s="339"/>
      <c r="BT920" s="8"/>
      <c r="BU920" s="8"/>
      <c r="BV920" s="8"/>
    </row>
    <row r="921" spans="1:74" ht="15" hidden="1" x14ac:dyDescent="0.25">
      <c r="A921" s="4"/>
      <c r="B921" s="904"/>
      <c r="C921" s="145"/>
      <c r="D921" s="906"/>
      <c r="E921" s="904"/>
      <c r="F921" s="145"/>
      <c r="G921" s="978"/>
      <c r="H921" s="978"/>
      <c r="I921" s="978"/>
      <c r="J921" s="978"/>
      <c r="K921" s="904"/>
      <c r="L921" s="145"/>
      <c r="M921" s="904"/>
      <c r="N921" s="145"/>
      <c r="O921" s="146"/>
      <c r="P921" s="146"/>
      <c r="Q921" s="339"/>
      <c r="R921" s="339"/>
      <c r="S921" s="339"/>
      <c r="T921" s="339"/>
      <c r="U921" s="731"/>
      <c r="V921" s="731"/>
      <c r="W921" s="731"/>
      <c r="X921" s="731"/>
      <c r="Y921" s="731"/>
      <c r="Z921" s="732"/>
      <c r="AA921" s="732"/>
      <c r="AB921" s="733"/>
      <c r="AC921" s="734"/>
      <c r="AD921" s="731"/>
      <c r="AE921" s="731"/>
      <c r="AF921" s="734"/>
      <c r="AG921" s="734"/>
      <c r="AH921" s="339"/>
      <c r="AI921" s="339"/>
      <c r="AJ921" s="339"/>
      <c r="AK921" s="339"/>
      <c r="BT921" s="8"/>
      <c r="BU921" s="8"/>
      <c r="BV921" s="8"/>
    </row>
    <row r="922" spans="1:74" ht="15" hidden="1" x14ac:dyDescent="0.25">
      <c r="A922" s="4"/>
      <c r="B922" s="741"/>
      <c r="C922" s="741"/>
      <c r="D922" s="670"/>
      <c r="E922" s="742"/>
      <c r="F922" s="742"/>
      <c r="G922" s="672"/>
      <c r="H922" s="672"/>
      <c r="I922" s="743"/>
      <c r="J922" s="744"/>
      <c r="K922" s="741"/>
      <c r="L922" s="741"/>
      <c r="M922" s="742"/>
      <c r="N922" s="673"/>
      <c r="O922" s="672"/>
      <c r="P922" s="672"/>
      <c r="Q922" s="339"/>
      <c r="R922" s="339"/>
      <c r="S922" s="339"/>
      <c r="T922" s="339"/>
      <c r="U922" s="731"/>
      <c r="V922" s="731"/>
      <c r="W922" s="731"/>
      <c r="X922" s="731"/>
      <c r="Y922" s="731"/>
      <c r="Z922" s="732"/>
      <c r="AA922" s="732"/>
      <c r="AB922" s="733"/>
      <c r="AC922" s="734"/>
      <c r="AD922" s="731"/>
      <c r="AE922" s="731"/>
      <c r="AF922" s="734"/>
      <c r="AG922" s="734"/>
      <c r="AH922" s="339"/>
      <c r="AI922" s="339"/>
      <c r="AJ922" s="339"/>
      <c r="AK922" s="339"/>
      <c r="BT922" s="8"/>
      <c r="BU922" s="8"/>
      <c r="BV922" s="8"/>
    </row>
    <row r="923" spans="1:74" ht="15" hidden="1" x14ac:dyDescent="0.25">
      <c r="A923" s="4"/>
      <c r="B923" s="904" t="s">
        <v>2447</v>
      </c>
      <c r="C923" s="145"/>
      <c r="D923" s="999" t="s">
        <v>2448</v>
      </c>
      <c r="E923" s="904"/>
      <c r="F923" s="145"/>
      <c r="G923" s="997"/>
      <c r="H923" s="908"/>
      <c r="I923" s="997"/>
      <c r="J923" s="997"/>
      <c r="K923" s="998" t="s">
        <v>2449</v>
      </c>
      <c r="L923" s="181"/>
      <c r="M923" s="908"/>
      <c r="N923" s="418"/>
      <c r="O923" s="902"/>
      <c r="P923" s="146"/>
      <c r="Q923" s="339"/>
      <c r="R923" s="339"/>
      <c r="S923" s="339"/>
      <c r="T923" s="339"/>
      <c r="U923" s="731"/>
      <c r="V923" s="731"/>
      <c r="W923" s="731"/>
      <c r="X923" s="731"/>
      <c r="Y923" s="731"/>
      <c r="Z923" s="732"/>
      <c r="AA923" s="732"/>
      <c r="AB923" s="733"/>
      <c r="AC923" s="734"/>
      <c r="AD923" s="731"/>
      <c r="AE923" s="731"/>
      <c r="AF923" s="734"/>
      <c r="AG923" s="734"/>
      <c r="AH923" s="339"/>
      <c r="AI923" s="339"/>
      <c r="AJ923" s="339"/>
      <c r="AK923" s="339"/>
      <c r="BT923" s="8"/>
      <c r="BU923" s="8"/>
      <c r="BV923" s="8"/>
    </row>
    <row r="924" spans="1:74" ht="15" hidden="1" x14ac:dyDescent="0.25">
      <c r="A924" s="4"/>
      <c r="B924" s="904"/>
      <c r="C924" s="145"/>
      <c r="D924" s="999"/>
      <c r="E924" s="904"/>
      <c r="F924" s="145"/>
      <c r="G924" s="997"/>
      <c r="H924" s="908"/>
      <c r="I924" s="997"/>
      <c r="J924" s="997"/>
      <c r="K924" s="998"/>
      <c r="L924" s="181"/>
      <c r="M924" s="908"/>
      <c r="N924" s="418"/>
      <c r="O924" s="902"/>
      <c r="P924" s="146"/>
      <c r="Q924" s="339"/>
      <c r="R924" s="339"/>
      <c r="S924" s="339"/>
      <c r="T924" s="339"/>
      <c r="U924" s="731"/>
      <c r="V924" s="731"/>
      <c r="W924" s="731"/>
      <c r="X924" s="731"/>
      <c r="Y924" s="731"/>
      <c r="Z924" s="732"/>
      <c r="AA924" s="732"/>
      <c r="AB924" s="733"/>
      <c r="AC924" s="734"/>
      <c r="AD924" s="731"/>
      <c r="AE924" s="731"/>
      <c r="AF924" s="734"/>
      <c r="AG924" s="734"/>
      <c r="AH924" s="339"/>
      <c r="AI924" s="339"/>
      <c r="AJ924" s="339"/>
      <c r="AK924" s="339"/>
      <c r="BT924" s="8"/>
      <c r="BU924" s="8"/>
      <c r="BV924" s="8"/>
    </row>
    <row r="925" spans="1:74" ht="15" hidden="1" x14ac:dyDescent="0.25">
      <c r="A925" s="4"/>
      <c r="B925" s="904"/>
      <c r="C925" s="145"/>
      <c r="D925" s="999"/>
      <c r="E925" s="904"/>
      <c r="F925" s="145"/>
      <c r="G925" s="997"/>
      <c r="H925" s="908"/>
      <c r="I925" s="997"/>
      <c r="J925" s="997"/>
      <c r="K925" s="998"/>
      <c r="L925" s="181"/>
      <c r="M925" s="908"/>
      <c r="N925" s="418"/>
      <c r="O925" s="902"/>
      <c r="P925" s="146"/>
      <c r="Q925" s="339"/>
      <c r="R925" s="339"/>
      <c r="S925" s="339"/>
      <c r="T925" s="339"/>
      <c r="U925" s="731"/>
      <c r="V925" s="731"/>
      <c r="W925" s="731"/>
      <c r="X925" s="731"/>
      <c r="Y925" s="731"/>
      <c r="Z925" s="732"/>
      <c r="AA925" s="732"/>
      <c r="AB925" s="733"/>
      <c r="AC925" s="734"/>
      <c r="AD925" s="731"/>
      <c r="AE925" s="731"/>
      <c r="AF925" s="734"/>
      <c r="AG925" s="734"/>
      <c r="AH925" s="339"/>
      <c r="AI925" s="339"/>
      <c r="AJ925" s="339"/>
      <c r="AK925" s="339"/>
      <c r="BT925" s="8"/>
      <c r="BU925" s="8"/>
      <c r="BV925" s="8"/>
    </row>
    <row r="926" spans="1:74" ht="15" hidden="1" x14ac:dyDescent="0.25">
      <c r="A926" s="4"/>
      <c r="B926" s="904"/>
      <c r="C926" s="145"/>
      <c r="D926" s="999"/>
      <c r="E926" s="904"/>
      <c r="F926" s="145"/>
      <c r="G926" s="997"/>
      <c r="H926" s="908"/>
      <c r="I926" s="997"/>
      <c r="J926" s="997"/>
      <c r="K926" s="998"/>
      <c r="L926" s="181"/>
      <c r="M926" s="908"/>
      <c r="N926" s="418"/>
      <c r="O926" s="902"/>
      <c r="P926" s="38"/>
      <c r="Q926" s="339"/>
      <c r="R926" s="339"/>
      <c r="S926" s="339"/>
      <c r="T926" s="339"/>
      <c r="U926" s="731"/>
      <c r="V926" s="731"/>
      <c r="W926" s="731"/>
      <c r="X926" s="731"/>
      <c r="Y926" s="731"/>
      <c r="Z926" s="732"/>
      <c r="AA926" s="732"/>
      <c r="AB926" s="733"/>
      <c r="AC926" s="734"/>
      <c r="AD926" s="731"/>
      <c r="AE926" s="731"/>
      <c r="AF926" s="734"/>
      <c r="AG926" s="734"/>
      <c r="AH926" s="339"/>
      <c r="AI926" s="339"/>
      <c r="AJ926" s="339"/>
      <c r="AK926" s="339"/>
      <c r="BT926" s="8"/>
      <c r="BU926" s="8"/>
      <c r="BV926" s="8"/>
    </row>
    <row r="927" spans="1:74" ht="15" hidden="1" x14ac:dyDescent="0.25">
      <c r="A927" s="4"/>
      <c r="B927" s="904"/>
      <c r="C927" s="145"/>
      <c r="D927" s="999"/>
      <c r="E927" s="904"/>
      <c r="F927" s="145"/>
      <c r="G927" s="997"/>
      <c r="H927" s="908"/>
      <c r="I927" s="997"/>
      <c r="J927" s="997"/>
      <c r="K927" s="998"/>
      <c r="L927" s="181"/>
      <c r="M927" s="908"/>
      <c r="N927" s="418"/>
      <c r="O927" s="997"/>
      <c r="P927" s="38"/>
      <c r="Q927" s="339"/>
      <c r="R927" s="339"/>
      <c r="S927" s="339"/>
      <c r="T927" s="339"/>
      <c r="U927" s="731"/>
      <c r="V927" s="731"/>
      <c r="W927" s="731"/>
      <c r="X927" s="731"/>
      <c r="Y927" s="731"/>
      <c r="Z927" s="732"/>
      <c r="AA927" s="732"/>
      <c r="AB927" s="733"/>
      <c r="AC927" s="734"/>
      <c r="AD927" s="731"/>
      <c r="AE927" s="731"/>
      <c r="AF927" s="734"/>
      <c r="AG927" s="734"/>
      <c r="AH927" s="339"/>
      <c r="AI927" s="339"/>
      <c r="AJ927" s="339"/>
      <c r="AK927" s="339"/>
      <c r="BT927" s="8"/>
      <c r="BU927" s="8"/>
      <c r="BV927" s="8"/>
    </row>
    <row r="928" spans="1:74" ht="15" hidden="1" x14ac:dyDescent="0.25">
      <c r="A928" s="4"/>
      <c r="B928" s="904"/>
      <c r="C928" s="145"/>
      <c r="D928" s="999"/>
      <c r="E928" s="904"/>
      <c r="F928" s="145"/>
      <c r="G928" s="997"/>
      <c r="H928" s="908"/>
      <c r="I928" s="997"/>
      <c r="J928" s="997"/>
      <c r="K928" s="998"/>
      <c r="L928" s="181"/>
      <c r="M928" s="908"/>
      <c r="N928" s="418"/>
      <c r="O928" s="997"/>
      <c r="P928" s="38"/>
      <c r="Q928" s="339"/>
      <c r="R928" s="339"/>
      <c r="S928" s="339"/>
      <c r="T928" s="339"/>
      <c r="U928" s="731"/>
      <c r="V928" s="731"/>
      <c r="W928" s="731"/>
      <c r="X928" s="731"/>
      <c r="Y928" s="731"/>
      <c r="Z928" s="732"/>
      <c r="AA928" s="732"/>
      <c r="AB928" s="733"/>
      <c r="AC928" s="734"/>
      <c r="AD928" s="731"/>
      <c r="AE928" s="731"/>
      <c r="AF928" s="734"/>
      <c r="AG928" s="734"/>
      <c r="AH928" s="339"/>
      <c r="AI928" s="339"/>
      <c r="AJ928" s="339"/>
      <c r="AK928" s="339"/>
      <c r="BT928" s="8"/>
      <c r="BU928" s="8"/>
      <c r="BV928" s="8"/>
    </row>
    <row r="929" spans="1:74" ht="15" hidden="1" x14ac:dyDescent="0.25">
      <c r="A929" s="4"/>
      <c r="B929" s="904"/>
      <c r="C929" s="145"/>
      <c r="D929" s="999"/>
      <c r="E929" s="904"/>
      <c r="F929" s="145"/>
      <c r="G929" s="997"/>
      <c r="H929" s="908"/>
      <c r="I929" s="997"/>
      <c r="J929" s="997"/>
      <c r="K929" s="998"/>
      <c r="L929" s="181"/>
      <c r="M929" s="908"/>
      <c r="N929" s="418"/>
      <c r="O929" s="997"/>
      <c r="P929" s="38"/>
      <c r="Q929" s="339"/>
      <c r="R929" s="339"/>
      <c r="S929" s="339"/>
      <c r="T929" s="339"/>
      <c r="U929" s="731"/>
      <c r="V929" s="731"/>
      <c r="W929" s="731"/>
      <c r="X929" s="731"/>
      <c r="Y929" s="731"/>
      <c r="Z929" s="732"/>
      <c r="AA929" s="732"/>
      <c r="AB929" s="733"/>
      <c r="AC929" s="734"/>
      <c r="AD929" s="731"/>
      <c r="AE929" s="731"/>
      <c r="AF929" s="734"/>
      <c r="AG929" s="734"/>
      <c r="AH929" s="339"/>
      <c r="AI929" s="339"/>
      <c r="AJ929" s="339"/>
      <c r="AK929" s="339"/>
      <c r="BT929" s="8"/>
      <c r="BU929" s="8"/>
      <c r="BV929" s="8"/>
    </row>
    <row r="930" spans="1:74" ht="15" hidden="1" x14ac:dyDescent="0.25">
      <c r="A930" s="4"/>
      <c r="B930" s="904"/>
      <c r="C930" s="145"/>
      <c r="D930" s="999"/>
      <c r="E930" s="904"/>
      <c r="F930" s="145"/>
      <c r="G930" s="997"/>
      <c r="H930" s="908"/>
      <c r="I930" s="997"/>
      <c r="J930" s="997"/>
      <c r="K930" s="998"/>
      <c r="L930" s="181"/>
      <c r="M930" s="908"/>
      <c r="N930" s="418"/>
      <c r="O930" s="997"/>
      <c r="P930" s="38"/>
      <c r="Q930" s="339"/>
      <c r="R930" s="339"/>
      <c r="S930" s="339"/>
      <c r="T930" s="339"/>
      <c r="U930" s="731"/>
      <c r="V930" s="731"/>
      <c r="W930" s="731"/>
      <c r="X930" s="731"/>
      <c r="Y930" s="731"/>
      <c r="Z930" s="732"/>
      <c r="AA930" s="732"/>
      <c r="AB930" s="733"/>
      <c r="AC930" s="734"/>
      <c r="AD930" s="731"/>
      <c r="AE930" s="731"/>
      <c r="AF930" s="734"/>
      <c r="AG930" s="734"/>
      <c r="AH930" s="339"/>
      <c r="AI930" s="339"/>
      <c r="AJ930" s="339"/>
      <c r="AK930" s="339"/>
      <c r="BT930" s="8"/>
      <c r="BU930" s="8"/>
      <c r="BV930" s="8"/>
    </row>
    <row r="931" spans="1:74" ht="15" hidden="1" x14ac:dyDescent="0.25">
      <c r="A931" s="4"/>
      <c r="B931" s="904"/>
      <c r="C931" s="145"/>
      <c r="D931" s="999"/>
      <c r="E931" s="904"/>
      <c r="F931" s="145"/>
      <c r="G931" s="669"/>
      <c r="H931" s="669"/>
      <c r="I931" s="669"/>
      <c r="J931" s="669"/>
      <c r="K931" s="666"/>
      <c r="L931" s="666"/>
      <c r="M931" s="668"/>
      <c r="N931" s="669"/>
      <c r="O931" s="668"/>
      <c r="P931" s="668"/>
      <c r="Q931" s="339"/>
      <c r="R931" s="339"/>
      <c r="S931" s="339"/>
      <c r="T931" s="339"/>
      <c r="U931" s="731"/>
      <c r="V931" s="731"/>
      <c r="W931" s="731"/>
      <c r="X931" s="731"/>
      <c r="Y931" s="731"/>
      <c r="Z931" s="732"/>
      <c r="AA931" s="732"/>
      <c r="AB931" s="733"/>
      <c r="AC931" s="734"/>
      <c r="AD931" s="731"/>
      <c r="AE931" s="731"/>
      <c r="AF931" s="734"/>
      <c r="AG931" s="734"/>
      <c r="AH931" s="339"/>
      <c r="AI931" s="339"/>
      <c r="AJ931" s="339"/>
      <c r="AK931" s="339"/>
      <c r="BT931" s="8"/>
      <c r="BU931" s="8"/>
      <c r="BV931" s="8"/>
    </row>
    <row r="932" spans="1:74" ht="15" hidden="1" x14ac:dyDescent="0.25">
      <c r="A932" s="4"/>
      <c r="B932" s="904"/>
      <c r="C932" s="145"/>
      <c r="D932" s="999"/>
      <c r="E932" s="904"/>
      <c r="F932" s="145"/>
      <c r="G932" s="997"/>
      <c r="H932" s="997"/>
      <c r="I932" s="997"/>
      <c r="J932" s="997"/>
      <c r="K932" s="998" t="s">
        <v>2450</v>
      </c>
      <c r="L932" s="181"/>
      <c r="M932" s="997"/>
      <c r="N932" s="418"/>
      <c r="O932" s="997"/>
      <c r="P932" s="38"/>
      <c r="Q932" s="339"/>
      <c r="R932" s="339"/>
      <c r="S932" s="339"/>
      <c r="T932" s="339"/>
      <c r="U932" s="731"/>
      <c r="V932" s="731"/>
      <c r="W932" s="731"/>
      <c r="X932" s="731"/>
      <c r="Y932" s="731"/>
      <c r="Z932" s="732"/>
      <c r="AA932" s="732"/>
      <c r="AB932" s="733"/>
      <c r="AC932" s="734"/>
      <c r="AD932" s="731"/>
      <c r="AE932" s="731"/>
      <c r="AF932" s="734"/>
      <c r="AG932" s="734"/>
      <c r="AH932" s="339"/>
      <c r="AI932" s="339"/>
      <c r="AJ932" s="339"/>
      <c r="AK932" s="339"/>
      <c r="BT932" s="8"/>
      <c r="BU932" s="8"/>
      <c r="BV932" s="8"/>
    </row>
    <row r="933" spans="1:74" ht="15" hidden="1" x14ac:dyDescent="0.25">
      <c r="A933" s="4"/>
      <c r="B933" s="904"/>
      <c r="C933" s="145"/>
      <c r="D933" s="999"/>
      <c r="E933" s="904"/>
      <c r="F933" s="145"/>
      <c r="G933" s="997"/>
      <c r="H933" s="997"/>
      <c r="I933" s="997"/>
      <c r="J933" s="997"/>
      <c r="K933" s="997"/>
      <c r="L933" s="418"/>
      <c r="M933" s="997"/>
      <c r="N933" s="418"/>
      <c r="O933" s="997"/>
      <c r="P933" s="38"/>
      <c r="Q933" s="339"/>
      <c r="R933" s="339"/>
      <c r="S933" s="339"/>
      <c r="T933" s="339"/>
      <c r="U933" s="731"/>
      <c r="V933" s="731"/>
      <c r="W933" s="731"/>
      <c r="X933" s="731"/>
      <c r="Y933" s="731"/>
      <c r="Z933" s="732"/>
      <c r="AA933" s="732"/>
      <c r="AB933" s="733"/>
      <c r="AC933" s="734"/>
      <c r="AD933" s="731"/>
      <c r="AE933" s="731"/>
      <c r="AF933" s="734"/>
      <c r="AG933" s="734"/>
      <c r="AH933" s="339"/>
      <c r="AI933" s="339"/>
      <c r="AJ933" s="339"/>
      <c r="AK933" s="339"/>
      <c r="BT933" s="8"/>
      <c r="BU933" s="8"/>
      <c r="BV933" s="8"/>
    </row>
    <row r="934" spans="1:74" ht="15" hidden="1" x14ac:dyDescent="0.25">
      <c r="A934" s="4"/>
      <c r="B934" s="904"/>
      <c r="C934" s="145"/>
      <c r="D934" s="999"/>
      <c r="E934" s="904"/>
      <c r="F934" s="145"/>
      <c r="G934" s="997"/>
      <c r="H934" s="997"/>
      <c r="I934" s="997"/>
      <c r="J934" s="997"/>
      <c r="K934" s="997"/>
      <c r="L934" s="418"/>
      <c r="M934" s="997"/>
      <c r="N934" s="418"/>
      <c r="O934" s="38"/>
      <c r="P934" s="38"/>
      <c r="Q934" s="339"/>
      <c r="R934" s="339"/>
      <c r="S934" s="339"/>
      <c r="T934" s="339"/>
      <c r="U934" s="731"/>
      <c r="V934" s="731"/>
      <c r="W934" s="731"/>
      <c r="X934" s="731"/>
      <c r="Y934" s="731"/>
      <c r="Z934" s="732"/>
      <c r="AA934" s="732"/>
      <c r="AB934" s="733"/>
      <c r="AC934" s="734"/>
      <c r="AD934" s="731"/>
      <c r="AE934" s="731"/>
      <c r="AF934" s="734"/>
      <c r="AG934" s="734"/>
      <c r="AH934" s="339"/>
      <c r="AI934" s="339"/>
      <c r="AJ934" s="339"/>
      <c r="AK934" s="339"/>
      <c r="BT934" s="8"/>
      <c r="BU934" s="8"/>
      <c r="BV934" s="8"/>
    </row>
    <row r="935" spans="1:74" ht="15" hidden="1" x14ac:dyDescent="0.25">
      <c r="A935" s="4"/>
      <c r="B935" s="904"/>
      <c r="C935" s="145"/>
      <c r="D935" s="999"/>
      <c r="E935" s="904"/>
      <c r="F935" s="145"/>
      <c r="G935" s="997"/>
      <c r="H935" s="997"/>
      <c r="I935" s="997"/>
      <c r="J935" s="997"/>
      <c r="K935" s="997"/>
      <c r="L935" s="418"/>
      <c r="M935" s="997"/>
      <c r="N935" s="418"/>
      <c r="O935" s="997"/>
      <c r="P935" s="38"/>
      <c r="Q935" s="339"/>
      <c r="R935" s="339"/>
      <c r="S935" s="339"/>
      <c r="T935" s="339"/>
      <c r="U935" s="731"/>
      <c r="V935" s="731"/>
      <c r="W935" s="731"/>
      <c r="X935" s="731"/>
      <c r="Y935" s="731"/>
      <c r="Z935" s="732"/>
      <c r="AA935" s="732"/>
      <c r="AB935" s="733"/>
      <c r="AC935" s="734"/>
      <c r="AD935" s="731"/>
      <c r="AE935" s="731"/>
      <c r="AF935" s="734"/>
      <c r="AG935" s="734"/>
      <c r="AH935" s="339"/>
      <c r="AI935" s="339"/>
      <c r="AJ935" s="339"/>
      <c r="AK935" s="339"/>
      <c r="BT935" s="8"/>
      <c r="BU935" s="8"/>
      <c r="BV935" s="8"/>
    </row>
    <row r="936" spans="1:74" ht="15" hidden="1" x14ac:dyDescent="0.25">
      <c r="A936" s="4"/>
      <c r="B936" s="904"/>
      <c r="C936" s="145"/>
      <c r="D936" s="999"/>
      <c r="E936" s="904"/>
      <c r="F936" s="145"/>
      <c r="G936" s="997"/>
      <c r="H936" s="997"/>
      <c r="I936" s="997"/>
      <c r="J936" s="997"/>
      <c r="K936" s="997"/>
      <c r="L936" s="418"/>
      <c r="M936" s="997"/>
      <c r="N936" s="418"/>
      <c r="O936" s="997"/>
      <c r="P936" s="38"/>
      <c r="Q936" s="339"/>
      <c r="R936" s="339"/>
      <c r="S936" s="339"/>
      <c r="T936" s="339"/>
      <c r="U936" s="731"/>
      <c r="V936" s="731"/>
      <c r="W936" s="731"/>
      <c r="X936" s="731"/>
      <c r="Y936" s="731"/>
      <c r="Z936" s="732"/>
      <c r="AA936" s="732"/>
      <c r="AB936" s="733"/>
      <c r="AC936" s="734"/>
      <c r="AD936" s="731"/>
      <c r="AE936" s="731"/>
      <c r="AF936" s="734"/>
      <c r="AG936" s="734"/>
      <c r="AH936" s="339"/>
      <c r="AI936" s="339"/>
      <c r="AJ936" s="339"/>
      <c r="AK936" s="339"/>
      <c r="BT936" s="8"/>
      <c r="BU936" s="8"/>
      <c r="BV936" s="8"/>
    </row>
    <row r="937" spans="1:74" ht="15" hidden="1" x14ac:dyDescent="0.25">
      <c r="A937" s="4"/>
      <c r="B937" s="904"/>
      <c r="C937" s="145"/>
      <c r="D937" s="999"/>
      <c r="E937" s="904"/>
      <c r="F937" s="145"/>
      <c r="G937" s="997"/>
      <c r="H937" s="997"/>
      <c r="I937" s="997"/>
      <c r="J937" s="997"/>
      <c r="K937" s="997"/>
      <c r="L937" s="418"/>
      <c r="M937" s="997"/>
      <c r="N937" s="418"/>
      <c r="O937" s="997"/>
      <c r="P937" s="38"/>
      <c r="Q937" s="339"/>
      <c r="R937" s="339"/>
      <c r="S937" s="339"/>
      <c r="T937" s="339"/>
      <c r="U937" s="731"/>
      <c r="V937" s="731"/>
      <c r="W937" s="731"/>
      <c r="X937" s="731"/>
      <c r="Y937" s="731"/>
      <c r="Z937" s="732"/>
      <c r="AA937" s="732"/>
      <c r="AB937" s="733"/>
      <c r="AC937" s="734"/>
      <c r="AD937" s="731"/>
      <c r="AE937" s="731"/>
      <c r="AF937" s="734"/>
      <c r="AG937" s="734"/>
      <c r="AH937" s="339"/>
      <c r="AI937" s="339"/>
      <c r="AJ937" s="339"/>
      <c r="AK937" s="339"/>
      <c r="BT937" s="8"/>
      <c r="BU937" s="8"/>
      <c r="BV937" s="8"/>
    </row>
    <row r="938" spans="1:74" ht="15" hidden="1" x14ac:dyDescent="0.25">
      <c r="A938" s="4"/>
      <c r="B938" s="904"/>
      <c r="C938" s="145"/>
      <c r="D938" s="999"/>
      <c r="E938" s="904"/>
      <c r="F938" s="145"/>
      <c r="G938" s="997"/>
      <c r="H938" s="997"/>
      <c r="I938" s="997"/>
      <c r="J938" s="997"/>
      <c r="K938" s="997"/>
      <c r="L938" s="418"/>
      <c r="M938" s="997"/>
      <c r="N938" s="418"/>
      <c r="O938" s="997"/>
      <c r="P938" s="38"/>
      <c r="Q938" s="339"/>
      <c r="R938" s="339"/>
      <c r="S938" s="339"/>
      <c r="T938" s="339"/>
      <c r="U938" s="731"/>
      <c r="V938" s="731"/>
      <c r="W938" s="731"/>
      <c r="X938" s="731"/>
      <c r="Y938" s="731"/>
      <c r="Z938" s="732"/>
      <c r="AA938" s="732"/>
      <c r="AB938" s="733"/>
      <c r="AC938" s="734"/>
      <c r="AD938" s="731"/>
      <c r="AE938" s="731"/>
      <c r="AF938" s="734"/>
      <c r="AG938" s="734"/>
      <c r="AH938" s="339"/>
      <c r="AI938" s="339"/>
      <c r="AJ938" s="339"/>
      <c r="AK938" s="339"/>
      <c r="BT938" s="8"/>
      <c r="BU938" s="8"/>
      <c r="BV938" s="8"/>
    </row>
    <row r="939" spans="1:74" ht="15" hidden="1" x14ac:dyDescent="0.25">
      <c r="A939" s="4"/>
      <c r="B939" s="904"/>
      <c r="C939" s="145"/>
      <c r="D939" s="999"/>
      <c r="E939" s="904"/>
      <c r="F939" s="145"/>
      <c r="G939" s="669"/>
      <c r="H939" s="669"/>
      <c r="I939" s="669"/>
      <c r="J939" s="669"/>
      <c r="K939" s="666"/>
      <c r="L939" s="666"/>
      <c r="M939" s="668"/>
      <c r="N939" s="669"/>
      <c r="O939" s="668"/>
      <c r="P939" s="668"/>
      <c r="Q939" s="339"/>
      <c r="R939" s="339"/>
      <c r="S939" s="339"/>
      <c r="T939" s="339"/>
      <c r="U939" s="731"/>
      <c r="V939" s="731"/>
      <c r="W939" s="731"/>
      <c r="X939" s="731"/>
      <c r="Y939" s="731"/>
      <c r="Z939" s="732"/>
      <c r="AA939" s="732"/>
      <c r="AB939" s="733"/>
      <c r="AC939" s="734"/>
      <c r="AD939" s="731"/>
      <c r="AE939" s="731"/>
      <c r="AF939" s="734"/>
      <c r="AG939" s="734"/>
      <c r="AH939" s="339"/>
      <c r="AI939" s="339"/>
      <c r="AJ939" s="339"/>
      <c r="AK939" s="339"/>
      <c r="BT939" s="8"/>
      <c r="BU939" s="8"/>
      <c r="BV939" s="8"/>
    </row>
    <row r="940" spans="1:74" ht="15" hidden="1" x14ac:dyDescent="0.25">
      <c r="A940" s="4"/>
      <c r="B940" s="904"/>
      <c r="C940" s="145"/>
      <c r="D940" s="999"/>
      <c r="E940" s="904"/>
      <c r="F940" s="145"/>
      <c r="G940" s="902"/>
      <c r="H940" s="906"/>
      <c r="I940" s="977"/>
      <c r="J940" s="977"/>
      <c r="K940" s="904" t="s">
        <v>2451</v>
      </c>
      <c r="L940" s="145"/>
      <c r="M940" s="906"/>
      <c r="N940" s="264"/>
      <c r="O940" s="902"/>
      <c r="P940" s="146"/>
      <c r="Q940" s="339"/>
      <c r="R940" s="339"/>
      <c r="S940" s="339"/>
      <c r="T940" s="339"/>
      <c r="U940" s="731"/>
      <c r="V940" s="731"/>
      <c r="W940" s="731"/>
      <c r="X940" s="731"/>
      <c r="Y940" s="731"/>
      <c r="Z940" s="732"/>
      <c r="AA940" s="732"/>
      <c r="AB940" s="733"/>
      <c r="AC940" s="734"/>
      <c r="AD940" s="731"/>
      <c r="AE940" s="731"/>
      <c r="AF940" s="734"/>
      <c r="AG940" s="734"/>
      <c r="AH940" s="339"/>
      <c r="AI940" s="339"/>
      <c r="AJ940" s="339"/>
      <c r="AK940" s="339"/>
      <c r="BT940" s="8"/>
      <c r="BU940" s="8"/>
      <c r="BV940" s="8"/>
    </row>
    <row r="941" spans="1:74" ht="15" hidden="1" x14ac:dyDescent="0.25">
      <c r="A941" s="4"/>
      <c r="B941" s="904"/>
      <c r="C941" s="145"/>
      <c r="D941" s="999"/>
      <c r="E941" s="904"/>
      <c r="F941" s="145"/>
      <c r="G941" s="902"/>
      <c r="H941" s="906"/>
      <c r="I941" s="977"/>
      <c r="J941" s="977"/>
      <c r="K941" s="904"/>
      <c r="L941" s="145"/>
      <c r="M941" s="906"/>
      <c r="N941" s="264"/>
      <c r="O941" s="902"/>
      <c r="P941" s="146"/>
      <c r="Q941" s="339"/>
      <c r="R941" s="339"/>
      <c r="S941" s="339"/>
      <c r="T941" s="339"/>
      <c r="U941" s="731"/>
      <c r="V941" s="731"/>
      <c r="W941" s="731"/>
      <c r="X941" s="731"/>
      <c r="Y941" s="731"/>
      <c r="Z941" s="732"/>
      <c r="AA941" s="732"/>
      <c r="AB941" s="733"/>
      <c r="AC941" s="734"/>
      <c r="AD941" s="731"/>
      <c r="AE941" s="731"/>
      <c r="AF941" s="734"/>
      <c r="AG941" s="734"/>
      <c r="AH941" s="339"/>
      <c r="AI941" s="339"/>
      <c r="AJ941" s="339"/>
      <c r="AK941" s="339"/>
      <c r="BT941" s="8"/>
      <c r="BU941" s="8"/>
      <c r="BV941" s="8"/>
    </row>
    <row r="942" spans="1:74" ht="15" hidden="1" x14ac:dyDescent="0.25">
      <c r="A942" s="4"/>
      <c r="B942" s="904"/>
      <c r="C942" s="145"/>
      <c r="D942" s="999"/>
      <c r="E942" s="904"/>
      <c r="F942" s="145"/>
      <c r="G942" s="902"/>
      <c r="H942" s="906"/>
      <c r="I942" s="977"/>
      <c r="J942" s="977"/>
      <c r="K942" s="904"/>
      <c r="L942" s="145"/>
      <c r="M942" s="906"/>
      <c r="N942" s="264"/>
      <c r="O942" s="902"/>
      <c r="P942" s="146"/>
      <c r="Q942" s="339"/>
      <c r="R942" s="339"/>
      <c r="S942" s="339"/>
      <c r="T942" s="339"/>
      <c r="U942" s="731"/>
      <c r="V942" s="731"/>
      <c r="W942" s="731"/>
      <c r="X942" s="731"/>
      <c r="Y942" s="731"/>
      <c r="Z942" s="732"/>
      <c r="AA942" s="732"/>
      <c r="AB942" s="733"/>
      <c r="AC942" s="734"/>
      <c r="AD942" s="731"/>
      <c r="AE942" s="731"/>
      <c r="AF942" s="734"/>
      <c r="AG942" s="734"/>
      <c r="AH942" s="339"/>
      <c r="AI942" s="339"/>
      <c r="AJ942" s="339"/>
      <c r="AK942" s="339"/>
      <c r="BT942" s="8"/>
      <c r="BU942" s="8"/>
      <c r="BV942" s="8"/>
    </row>
    <row r="943" spans="1:74" ht="15" hidden="1" x14ac:dyDescent="0.25">
      <c r="A943" s="4"/>
      <c r="B943" s="904"/>
      <c r="C943" s="145"/>
      <c r="D943" s="999"/>
      <c r="E943" s="904"/>
      <c r="F943" s="145"/>
      <c r="G943" s="902"/>
      <c r="H943" s="906"/>
      <c r="I943" s="977"/>
      <c r="J943" s="977"/>
      <c r="K943" s="904"/>
      <c r="L943" s="145"/>
      <c r="M943" s="906"/>
      <c r="N943" s="264"/>
      <c r="O943" s="902"/>
      <c r="P943" s="146"/>
      <c r="Q943" s="339"/>
      <c r="R943" s="339"/>
      <c r="S943" s="339"/>
      <c r="T943" s="339"/>
      <c r="U943" s="731"/>
      <c r="V943" s="731"/>
      <c r="W943" s="731"/>
      <c r="X943" s="731"/>
      <c r="Y943" s="731"/>
      <c r="Z943" s="732"/>
      <c r="AA943" s="732"/>
      <c r="AB943" s="733"/>
      <c r="AC943" s="734"/>
      <c r="AD943" s="731"/>
      <c r="AE943" s="731"/>
      <c r="AF943" s="734"/>
      <c r="AG943" s="734"/>
      <c r="AH943" s="339"/>
      <c r="AI943" s="339"/>
      <c r="AJ943" s="339"/>
      <c r="AK943" s="339"/>
      <c r="BT943" s="8"/>
      <c r="BU943" s="8"/>
      <c r="BV943" s="8"/>
    </row>
    <row r="944" spans="1:74" ht="15" hidden="1" x14ac:dyDescent="0.25">
      <c r="A944" s="4"/>
      <c r="B944" s="904"/>
      <c r="C944" s="145"/>
      <c r="D944" s="999"/>
      <c r="E944" s="904"/>
      <c r="F944" s="145"/>
      <c r="G944" s="902"/>
      <c r="H944" s="906"/>
      <c r="I944" s="977"/>
      <c r="J944" s="977"/>
      <c r="K944" s="904"/>
      <c r="L944" s="145"/>
      <c r="M944" s="906"/>
      <c r="N944" s="264"/>
      <c r="O944" s="902"/>
      <c r="P944" s="146"/>
      <c r="Q944" s="339"/>
      <c r="R944" s="339"/>
      <c r="S944" s="339"/>
      <c r="T944" s="339"/>
      <c r="U944" s="731"/>
      <c r="V944" s="731"/>
      <c r="W944" s="731"/>
      <c r="X944" s="731"/>
      <c r="Y944" s="731"/>
      <c r="Z944" s="732"/>
      <c r="AA944" s="732"/>
      <c r="AB944" s="733"/>
      <c r="AC944" s="734"/>
      <c r="AD944" s="731"/>
      <c r="AE944" s="731"/>
      <c r="AF944" s="734"/>
      <c r="AG944" s="734"/>
      <c r="AH944" s="339"/>
      <c r="AI944" s="339"/>
      <c r="AJ944" s="339"/>
      <c r="AK944" s="339"/>
      <c r="BT944" s="8"/>
      <c r="BU944" s="8"/>
      <c r="BV944" s="8"/>
    </row>
    <row r="945" spans="1:74" ht="15" hidden="1" x14ac:dyDescent="0.25">
      <c r="A945" s="4"/>
      <c r="B945" s="904"/>
      <c r="C945" s="145"/>
      <c r="D945" s="999"/>
      <c r="E945" s="904"/>
      <c r="F945" s="145"/>
      <c r="G945" s="902"/>
      <c r="H945" s="906"/>
      <c r="I945" s="977"/>
      <c r="J945" s="977"/>
      <c r="K945" s="904"/>
      <c r="L945" s="145"/>
      <c r="M945" s="906"/>
      <c r="N945" s="264"/>
      <c r="O945" s="902"/>
      <c r="P945" s="146"/>
      <c r="Q945" s="339"/>
      <c r="R945" s="339"/>
      <c r="S945" s="339"/>
      <c r="T945" s="339"/>
      <c r="U945" s="731"/>
      <c r="V945" s="731"/>
      <c r="W945" s="731"/>
      <c r="X945" s="731"/>
      <c r="Y945" s="731"/>
      <c r="Z945" s="732"/>
      <c r="AA945" s="732"/>
      <c r="AB945" s="733"/>
      <c r="AC945" s="734"/>
      <c r="AD945" s="731"/>
      <c r="AE945" s="731"/>
      <c r="AF945" s="734"/>
      <c r="AG945" s="734"/>
      <c r="AH945" s="339"/>
      <c r="AI945" s="339"/>
      <c r="AJ945" s="339"/>
      <c r="AK945" s="339"/>
      <c r="BT945" s="8"/>
      <c r="BU945" s="8"/>
      <c r="BV945" s="8"/>
    </row>
    <row r="946" spans="1:74" ht="15" hidden="1" x14ac:dyDescent="0.25">
      <c r="A946" s="4"/>
      <c r="B946" s="904"/>
      <c r="C946" s="145"/>
      <c r="D946" s="999"/>
      <c r="E946" s="904"/>
      <c r="F946" s="145"/>
      <c r="G946" s="902"/>
      <c r="H946" s="906"/>
      <c r="I946" s="977"/>
      <c r="J946" s="977"/>
      <c r="K946" s="904"/>
      <c r="L946" s="145"/>
      <c r="M946" s="906"/>
      <c r="N946" s="264"/>
      <c r="O946" s="902"/>
      <c r="P946" s="146"/>
      <c r="Q946" s="339"/>
      <c r="R946" s="339"/>
      <c r="S946" s="339"/>
      <c r="T946" s="339"/>
      <c r="U946" s="731"/>
      <c r="V946" s="731"/>
      <c r="W946" s="731"/>
      <c r="X946" s="731"/>
      <c r="Y946" s="731"/>
      <c r="Z946" s="732"/>
      <c r="AA946" s="732"/>
      <c r="AB946" s="733"/>
      <c r="AC946" s="734"/>
      <c r="AD946" s="731"/>
      <c r="AE946" s="731"/>
      <c r="AF946" s="734"/>
      <c r="AG946" s="734"/>
      <c r="AH946" s="339"/>
      <c r="AI946" s="339"/>
      <c r="AJ946" s="339"/>
      <c r="AK946" s="339"/>
      <c r="BT946" s="8"/>
      <c r="BU946" s="8"/>
      <c r="BV946" s="8"/>
    </row>
    <row r="947" spans="1:74" ht="15" hidden="1" x14ac:dyDescent="0.25">
      <c r="A947" s="4"/>
      <c r="B947" s="904"/>
      <c r="C947" s="145"/>
      <c r="D947" s="999"/>
      <c r="E947" s="904"/>
      <c r="F947" s="145"/>
      <c r="G947" s="672"/>
      <c r="H947" s="672"/>
      <c r="I947" s="672"/>
      <c r="J947" s="672"/>
      <c r="K947" s="670"/>
      <c r="L947" s="670"/>
      <c r="M947" s="672"/>
      <c r="N947" s="673"/>
      <c r="O947" s="672"/>
      <c r="P947" s="672"/>
      <c r="Q947" s="339"/>
      <c r="R947" s="339"/>
      <c r="S947" s="339"/>
      <c r="T947" s="339"/>
      <c r="U947" s="731"/>
      <c r="V947" s="731"/>
      <c r="W947" s="731"/>
      <c r="X947" s="731"/>
      <c r="Y947" s="731"/>
      <c r="Z947" s="732"/>
      <c r="AA947" s="732"/>
      <c r="AB947" s="733"/>
      <c r="AC947" s="734"/>
      <c r="AD947" s="731"/>
      <c r="AE947" s="731"/>
      <c r="AF947" s="734"/>
      <c r="AG947" s="734"/>
      <c r="AH947" s="339"/>
      <c r="AI947" s="339"/>
      <c r="AJ947" s="339"/>
      <c r="AK947" s="339"/>
      <c r="BT947" s="8"/>
      <c r="BU947" s="8"/>
      <c r="BV947" s="8"/>
    </row>
    <row r="948" spans="1:74" ht="28.5" hidden="1" customHeight="1" x14ac:dyDescent="0.25">
      <c r="A948" s="4"/>
      <c r="B948" s="904"/>
      <c r="C948" s="145"/>
      <c r="D948" s="999"/>
      <c r="E948" s="904"/>
      <c r="F948" s="145"/>
      <c r="G948" s="906"/>
      <c r="H948" s="906"/>
      <c r="I948" s="902"/>
      <c r="J948" s="902"/>
      <c r="K948" s="904" t="s">
        <v>2452</v>
      </c>
      <c r="L948" s="145"/>
      <c r="M948" s="906"/>
      <c r="N948" s="264"/>
      <c r="O948" s="146"/>
      <c r="P948" s="146"/>
      <c r="Q948" s="339"/>
      <c r="R948" s="339"/>
      <c r="S948" s="339"/>
      <c r="T948" s="339"/>
      <c r="U948" s="731"/>
      <c r="V948" s="731"/>
      <c r="W948" s="731"/>
      <c r="X948" s="731"/>
      <c r="Y948" s="731"/>
      <c r="Z948" s="732"/>
      <c r="AA948" s="732"/>
      <c r="AB948" s="733"/>
      <c r="AC948" s="734"/>
      <c r="AD948" s="731"/>
      <c r="AE948" s="731"/>
      <c r="AF948" s="734"/>
      <c r="AG948" s="734"/>
      <c r="AH948" s="339"/>
      <c r="AI948" s="339"/>
      <c r="AJ948" s="339"/>
      <c r="AK948" s="339"/>
      <c r="BT948" s="8"/>
      <c r="BU948" s="8"/>
      <c r="BV948" s="8"/>
    </row>
    <row r="949" spans="1:74" ht="23.25" hidden="1" customHeight="1" x14ac:dyDescent="0.25">
      <c r="A949" s="4"/>
      <c r="B949" s="904"/>
      <c r="C949" s="145"/>
      <c r="D949" s="999"/>
      <c r="E949" s="904"/>
      <c r="F949" s="145"/>
      <c r="G949" s="906"/>
      <c r="H949" s="906"/>
      <c r="I949" s="902"/>
      <c r="J949" s="902"/>
      <c r="K949" s="904"/>
      <c r="L949" s="145"/>
      <c r="M949" s="906"/>
      <c r="N949" s="264"/>
      <c r="O949" s="146"/>
      <c r="P949" s="146"/>
      <c r="Q949" s="339"/>
      <c r="R949" s="339"/>
      <c r="S949" s="339"/>
      <c r="T949" s="339"/>
      <c r="U949" s="731"/>
      <c r="V949" s="731"/>
      <c r="W949" s="731"/>
      <c r="X949" s="731"/>
      <c r="Y949" s="731"/>
      <c r="Z949" s="732"/>
      <c r="AA949" s="732"/>
      <c r="AB949" s="733"/>
      <c r="AC949" s="734"/>
      <c r="AD949" s="731"/>
      <c r="AE949" s="731"/>
      <c r="AF949" s="734"/>
      <c r="AG949" s="734"/>
      <c r="AH949" s="339"/>
      <c r="AI949" s="339"/>
      <c r="AJ949" s="339"/>
      <c r="AK949" s="339"/>
      <c r="BT949" s="8"/>
      <c r="BU949" s="8"/>
      <c r="BV949" s="8"/>
    </row>
    <row r="950" spans="1:74" ht="15" hidden="1" x14ac:dyDescent="0.25">
      <c r="A950" s="4"/>
      <c r="B950" s="904"/>
      <c r="C950" s="145"/>
      <c r="D950" s="999"/>
      <c r="E950" s="904"/>
      <c r="F950" s="145"/>
      <c r="G950" s="906"/>
      <c r="H950" s="906"/>
      <c r="I950" s="902"/>
      <c r="J950" s="902"/>
      <c r="K950" s="904"/>
      <c r="L950" s="145"/>
      <c r="M950" s="906"/>
      <c r="N950" s="264"/>
      <c r="O950" s="146"/>
      <c r="P950" s="146"/>
      <c r="Q950" s="339"/>
      <c r="R950" s="339"/>
      <c r="S950" s="339"/>
      <c r="T950" s="339"/>
      <c r="U950" s="731"/>
      <c r="V950" s="731"/>
      <c r="W950" s="731"/>
      <c r="X950" s="731"/>
      <c r="Y950" s="731"/>
      <c r="Z950" s="732"/>
      <c r="AA950" s="732"/>
      <c r="AB950" s="733"/>
      <c r="AC950" s="734"/>
      <c r="AD950" s="731"/>
      <c r="AE950" s="731"/>
      <c r="AF950" s="734"/>
      <c r="AG950" s="734"/>
      <c r="AH950" s="339"/>
      <c r="AI950" s="339"/>
      <c r="AJ950" s="339"/>
      <c r="AK950" s="339"/>
      <c r="BT950" s="8"/>
      <c r="BU950" s="8"/>
      <c r="BV950" s="8"/>
    </row>
    <row r="951" spans="1:74" ht="13.5" hidden="1" customHeight="1" x14ac:dyDescent="0.25">
      <c r="A951" s="4"/>
      <c r="B951" s="904"/>
      <c r="C951" s="145"/>
      <c r="D951" s="999"/>
      <c r="E951" s="904"/>
      <c r="F951" s="145"/>
      <c r="G951" s="672"/>
      <c r="H951" s="672"/>
      <c r="I951" s="673"/>
      <c r="J951" s="673"/>
      <c r="K951" s="670"/>
      <c r="L951" s="670"/>
      <c r="M951" s="672"/>
      <c r="N951" s="673"/>
      <c r="O951" s="672"/>
      <c r="P951" s="672"/>
      <c r="Q951" s="339"/>
      <c r="R951" s="339"/>
      <c r="S951" s="339"/>
      <c r="T951" s="339"/>
      <c r="U951" s="731"/>
      <c r="V951" s="731"/>
      <c r="W951" s="731"/>
      <c r="X951" s="731"/>
      <c r="Y951" s="731"/>
      <c r="Z951" s="732"/>
      <c r="AA951" s="732"/>
      <c r="AB951" s="733"/>
      <c r="AC951" s="734"/>
      <c r="AD951" s="731"/>
      <c r="AE951" s="731"/>
      <c r="AF951" s="734"/>
      <c r="AG951" s="734"/>
      <c r="AH951" s="339"/>
      <c r="AI951" s="339"/>
      <c r="AJ951" s="339"/>
      <c r="AK951" s="339"/>
      <c r="BT951" s="8"/>
      <c r="BU951" s="8"/>
      <c r="BV951" s="8"/>
    </row>
    <row r="952" spans="1:74" ht="28.5" hidden="1" customHeight="1" x14ac:dyDescent="0.25">
      <c r="A952" s="4"/>
      <c r="B952" s="904"/>
      <c r="C952" s="145"/>
      <c r="D952" s="999"/>
      <c r="E952" s="904"/>
      <c r="F952" s="145"/>
      <c r="G952" s="978"/>
      <c r="H952" s="978"/>
      <c r="I952" s="978"/>
      <c r="J952" s="978"/>
      <c r="K952" s="904" t="s">
        <v>2453</v>
      </c>
      <c r="L952" s="145"/>
      <c r="M952" s="904"/>
      <c r="N952" s="145"/>
      <c r="O952" s="146"/>
      <c r="P952" s="146"/>
      <c r="Q952" s="339"/>
      <c r="R952" s="339"/>
      <c r="S952" s="339"/>
      <c r="T952" s="339"/>
      <c r="U952" s="731"/>
      <c r="V952" s="731"/>
      <c r="W952" s="731"/>
      <c r="X952" s="731"/>
      <c r="Y952" s="731"/>
      <c r="Z952" s="732"/>
      <c r="AA952" s="732"/>
      <c r="AB952" s="733"/>
      <c r="AC952" s="734"/>
      <c r="AD952" s="731"/>
      <c r="AE952" s="731"/>
      <c r="AF952" s="734"/>
      <c r="AG952" s="734"/>
      <c r="AH952" s="339"/>
      <c r="AI952" s="339"/>
      <c r="AJ952" s="339"/>
      <c r="AK952" s="339"/>
      <c r="BT952" s="8"/>
      <c r="BU952" s="8"/>
      <c r="BV952" s="8"/>
    </row>
    <row r="953" spans="1:74" ht="19.5" hidden="1" customHeight="1" x14ac:dyDescent="0.25">
      <c r="A953" s="4"/>
      <c r="B953" s="904"/>
      <c r="C953" s="145"/>
      <c r="D953" s="999"/>
      <c r="E953" s="904"/>
      <c r="F953" s="145"/>
      <c r="G953" s="978"/>
      <c r="H953" s="978"/>
      <c r="I953" s="978"/>
      <c r="J953" s="978"/>
      <c r="K953" s="904"/>
      <c r="L953" s="145"/>
      <c r="M953" s="904"/>
      <c r="N953" s="145"/>
      <c r="O953" s="146"/>
      <c r="P953" s="146"/>
      <c r="Q953" s="339"/>
      <c r="R953" s="339"/>
      <c r="S953" s="339"/>
      <c r="T953" s="339"/>
      <c r="U953" s="731"/>
      <c r="V953" s="731"/>
      <c r="W953" s="731"/>
      <c r="X953" s="731"/>
      <c r="Y953" s="731"/>
      <c r="Z953" s="732"/>
      <c r="AA953" s="732"/>
      <c r="AB953" s="733"/>
      <c r="AC953" s="734"/>
      <c r="AD953" s="731"/>
      <c r="AE953" s="731"/>
      <c r="AF953" s="734"/>
      <c r="AG953" s="734"/>
      <c r="AH953" s="339"/>
      <c r="AI953" s="339"/>
      <c r="AJ953" s="339"/>
      <c r="AK953" s="339"/>
      <c r="BT953" s="8"/>
      <c r="BU953" s="8"/>
      <c r="BV953" s="8"/>
    </row>
    <row r="954" spans="1:74" ht="15" hidden="1" x14ac:dyDescent="0.25">
      <c r="A954" s="4"/>
      <c r="B954" s="904"/>
      <c r="C954" s="145"/>
      <c r="D954" s="999"/>
      <c r="E954" s="904"/>
      <c r="F954" s="145"/>
      <c r="G954" s="978"/>
      <c r="H954" s="978"/>
      <c r="I954" s="978"/>
      <c r="J954" s="978"/>
      <c r="K954" s="904"/>
      <c r="L954" s="145"/>
      <c r="M954" s="904"/>
      <c r="N954" s="145"/>
      <c r="O954" s="146"/>
      <c r="P954" s="146"/>
      <c r="Q954" s="339"/>
      <c r="R954" s="339"/>
      <c r="S954" s="339"/>
      <c r="T954" s="339"/>
      <c r="U954" s="731"/>
      <c r="V954" s="731"/>
      <c r="W954" s="731"/>
      <c r="X954" s="731"/>
      <c r="Y954" s="731"/>
      <c r="Z954" s="732"/>
      <c r="AA954" s="732"/>
      <c r="AB954" s="733"/>
      <c r="AC954" s="734"/>
      <c r="AD954" s="731"/>
      <c r="AE954" s="731"/>
      <c r="AF954" s="734"/>
      <c r="AG954" s="734"/>
      <c r="AH954" s="339"/>
      <c r="AI954" s="339"/>
      <c r="AJ954" s="339"/>
      <c r="AK954" s="339"/>
      <c r="BT954" s="8"/>
      <c r="BU954" s="8"/>
      <c r="BV954" s="8"/>
    </row>
    <row r="955" spans="1:74" ht="15" hidden="1" x14ac:dyDescent="0.25">
      <c r="A955" s="4"/>
      <c r="B955" s="741"/>
      <c r="C955" s="741"/>
      <c r="D955" s="670"/>
      <c r="E955" s="742"/>
      <c r="F955" s="742"/>
      <c r="G955" s="672"/>
      <c r="H955" s="672"/>
      <c r="I955" s="743"/>
      <c r="J955" s="744"/>
      <c r="K955" s="741"/>
      <c r="L955" s="741"/>
      <c r="M955" s="742"/>
      <c r="N955" s="673"/>
      <c r="O955" s="672"/>
      <c r="P955" s="672"/>
      <c r="Q955" s="339"/>
      <c r="R955" s="339"/>
      <c r="S955" s="339"/>
      <c r="T955" s="339"/>
      <c r="U955" s="731"/>
      <c r="V955" s="731"/>
      <c r="W955" s="731"/>
      <c r="X955" s="731"/>
      <c r="Y955" s="731"/>
      <c r="Z955" s="732"/>
      <c r="AA955" s="732"/>
      <c r="AB955" s="733"/>
      <c r="AC955" s="734"/>
      <c r="AD955" s="731"/>
      <c r="AE955" s="731"/>
      <c r="AF955" s="734"/>
      <c r="AG955" s="734"/>
      <c r="AH955" s="339"/>
      <c r="AI955" s="339"/>
      <c r="AJ955" s="339"/>
      <c r="AK955" s="339"/>
      <c r="BT955" s="8"/>
      <c r="BU955" s="8"/>
      <c r="BV955" s="8"/>
    </row>
    <row r="956" spans="1:74" ht="81" hidden="1" customHeight="1" x14ac:dyDescent="0.25">
      <c r="A956" s="4"/>
      <c r="B956" s="984" t="s">
        <v>2454</v>
      </c>
      <c r="C956" s="468"/>
      <c r="D956" s="957" t="s">
        <v>2455</v>
      </c>
      <c r="E956" s="903"/>
      <c r="F956" s="124"/>
      <c r="G956" s="903"/>
      <c r="H956" s="903"/>
      <c r="I956" s="903"/>
      <c r="J956" s="903"/>
      <c r="K956" s="984" t="s">
        <v>2456</v>
      </c>
      <c r="L956" s="468"/>
      <c r="M956" s="903"/>
      <c r="N956" s="124"/>
      <c r="O956" s="903"/>
      <c r="P956" s="339"/>
      <c r="Q956" s="339"/>
      <c r="R956" s="339"/>
      <c r="S956" s="339"/>
      <c r="T956" s="339"/>
      <c r="U956" s="731"/>
      <c r="V956" s="731"/>
      <c r="W956" s="731"/>
      <c r="X956" s="731"/>
      <c r="Y956" s="731"/>
      <c r="Z956" s="732"/>
      <c r="AA956" s="732"/>
      <c r="AB956" s="733"/>
      <c r="AC956" s="734"/>
      <c r="AD956" s="731"/>
      <c r="AE956" s="731"/>
      <c r="AF956" s="734"/>
      <c r="AG956" s="734"/>
      <c r="AH956" s="339"/>
      <c r="AI956" s="339"/>
      <c r="AJ956" s="339"/>
      <c r="AK956" s="339"/>
      <c r="BT956" s="8"/>
      <c r="BU956" s="8"/>
      <c r="BV956" s="8"/>
    </row>
    <row r="957" spans="1:74" ht="93.75" hidden="1" customHeight="1" x14ac:dyDescent="0.25">
      <c r="A957" s="4"/>
      <c r="B957" s="903"/>
      <c r="C957" s="124"/>
      <c r="D957" s="957"/>
      <c r="E957" s="903"/>
      <c r="F957" s="124"/>
      <c r="G957" s="903"/>
      <c r="H957" s="903"/>
      <c r="I957" s="903"/>
      <c r="J957" s="903"/>
      <c r="K957" s="903"/>
      <c r="L957" s="124"/>
      <c r="M957" s="903"/>
      <c r="N957" s="124"/>
      <c r="O957" s="903"/>
      <c r="P957" s="339"/>
      <c r="Q957" s="339"/>
      <c r="R957" s="339"/>
      <c r="S957" s="339"/>
      <c r="T957" s="339"/>
      <c r="U957" s="731"/>
      <c r="V957" s="731"/>
      <c r="W957" s="731"/>
      <c r="X957" s="731"/>
      <c r="Y957" s="731"/>
      <c r="Z957" s="732"/>
      <c r="AA957" s="732"/>
      <c r="AB957" s="733"/>
      <c r="AC957" s="734"/>
      <c r="AD957" s="731"/>
      <c r="AE957" s="731"/>
      <c r="AF957" s="734"/>
      <c r="AG957" s="734"/>
      <c r="AH957" s="339"/>
      <c r="AI957" s="339"/>
      <c r="AJ957" s="339"/>
      <c r="AK957" s="339"/>
      <c r="BT957" s="8"/>
      <c r="BU957" s="8"/>
      <c r="BV957" s="8"/>
    </row>
    <row r="958" spans="1:74" ht="71.25" hidden="1" customHeight="1" x14ac:dyDescent="0.25">
      <c r="A958" s="4"/>
      <c r="B958" s="903"/>
      <c r="C958" s="124"/>
      <c r="D958" s="957"/>
      <c r="E958" s="903"/>
      <c r="F958" s="124"/>
      <c r="G958" s="903"/>
      <c r="H958" s="903"/>
      <c r="I958" s="903"/>
      <c r="J958" s="903"/>
      <c r="K958" s="903"/>
      <c r="L958" s="124"/>
      <c r="M958" s="903"/>
      <c r="N958" s="124"/>
      <c r="O958" s="903"/>
      <c r="P958" s="339"/>
      <c r="Q958" s="339"/>
      <c r="R958" s="339"/>
      <c r="S958" s="339"/>
      <c r="T958" s="339"/>
      <c r="U958" s="731"/>
      <c r="V958" s="731"/>
      <c r="W958" s="731"/>
      <c r="X958" s="731"/>
      <c r="Y958" s="731"/>
      <c r="Z958" s="732"/>
      <c r="AA958" s="732"/>
      <c r="AB958" s="733"/>
      <c r="AC958" s="734"/>
      <c r="AD958" s="731"/>
      <c r="AE958" s="731"/>
      <c r="AF958" s="734"/>
      <c r="AG958" s="734"/>
      <c r="AH958" s="339"/>
      <c r="AI958" s="339"/>
      <c r="AJ958" s="339"/>
      <c r="AK958" s="339"/>
      <c r="BT958" s="8"/>
      <c r="BU958" s="8"/>
      <c r="BV958" s="8"/>
    </row>
    <row r="959" spans="1:74" ht="84" hidden="1" customHeight="1" x14ac:dyDescent="0.25">
      <c r="A959" s="4"/>
      <c r="B959" s="903"/>
      <c r="C959" s="124"/>
      <c r="D959" s="957"/>
      <c r="E959" s="903"/>
      <c r="F959" s="124"/>
      <c r="G959" s="903"/>
      <c r="H959" s="903"/>
      <c r="I959" s="903"/>
      <c r="J959" s="903"/>
      <c r="K959" s="903"/>
      <c r="L959" s="124"/>
      <c r="M959" s="903"/>
      <c r="N959" s="124"/>
      <c r="O959" s="903"/>
      <c r="P959" s="339"/>
      <c r="Q959" s="339"/>
      <c r="R959" s="339"/>
      <c r="S959" s="339"/>
      <c r="T959" s="339"/>
      <c r="U959" s="731"/>
      <c r="V959" s="731"/>
      <c r="W959" s="731"/>
      <c r="X959" s="731"/>
      <c r="Y959" s="731"/>
      <c r="Z959" s="732"/>
      <c r="AA959" s="732"/>
      <c r="AB959" s="733"/>
      <c r="AC959" s="734"/>
      <c r="AD959" s="731"/>
      <c r="AE959" s="731"/>
      <c r="AF959" s="734"/>
      <c r="AG959" s="734"/>
      <c r="AH959" s="339"/>
      <c r="AI959" s="339"/>
      <c r="AJ959" s="339"/>
      <c r="AK959" s="339"/>
      <c r="BT959" s="8"/>
      <c r="BU959" s="8"/>
      <c r="BV959" s="8"/>
    </row>
    <row r="960" spans="1:74" ht="15" hidden="1" x14ac:dyDescent="0.25">
      <c r="A960" s="4"/>
      <c r="B960" s="745"/>
      <c r="C960" s="745"/>
      <c r="D960" s="746"/>
      <c r="E960" s="746"/>
      <c r="F960" s="746"/>
      <c r="G960" s="746"/>
      <c r="H960" s="746"/>
      <c r="I960" s="745"/>
      <c r="J960" s="745"/>
      <c r="K960" s="745"/>
      <c r="L960" s="745"/>
      <c r="M960" s="746"/>
      <c r="N960" s="745"/>
      <c r="O960" s="746"/>
      <c r="P960" s="746"/>
      <c r="Q960" s="339"/>
      <c r="R960" s="339"/>
      <c r="S960" s="339"/>
      <c r="T960" s="339"/>
      <c r="U960" s="731"/>
      <c r="V960" s="731"/>
      <c r="W960" s="731"/>
      <c r="X960" s="731"/>
      <c r="Y960" s="731"/>
      <c r="Z960" s="732"/>
      <c r="AA960" s="732"/>
      <c r="AB960" s="733"/>
      <c r="AC960" s="734"/>
      <c r="AD960" s="731"/>
      <c r="AE960" s="731"/>
      <c r="AF960" s="734"/>
      <c r="AG960" s="734"/>
      <c r="AH960" s="339"/>
      <c r="AI960" s="339"/>
      <c r="AJ960" s="339"/>
      <c r="AK960" s="339"/>
      <c r="BT960" s="8"/>
      <c r="BU960" s="8"/>
      <c r="BV960" s="8"/>
    </row>
    <row r="961" spans="1:74" ht="41.25" hidden="1" customHeight="1" x14ac:dyDescent="0.25">
      <c r="A961" s="4"/>
      <c r="B961" s="984" t="s">
        <v>2360</v>
      </c>
      <c r="C961" s="468"/>
      <c r="D961" s="957" t="s">
        <v>2457</v>
      </c>
      <c r="E961" s="903"/>
      <c r="F961" s="124"/>
      <c r="G961" s="903"/>
      <c r="H961" s="903"/>
      <c r="I961" s="903"/>
      <c r="J961" s="903"/>
      <c r="K961" s="984" t="s">
        <v>2458</v>
      </c>
      <c r="L961" s="468"/>
      <c r="M961" s="903"/>
      <c r="N961" s="124"/>
      <c r="O961" s="903"/>
      <c r="P961" s="339"/>
      <c r="Q961" s="339"/>
      <c r="R961" s="339"/>
      <c r="S961" s="339"/>
      <c r="T961" s="339"/>
      <c r="U961" s="731"/>
      <c r="V961" s="731"/>
      <c r="W961" s="731"/>
      <c r="X961" s="731"/>
      <c r="Y961" s="731"/>
      <c r="Z961" s="732"/>
      <c r="AA961" s="732"/>
      <c r="AB961" s="733"/>
      <c r="AC961" s="734"/>
      <c r="AD961" s="731"/>
      <c r="AE961" s="731"/>
      <c r="AF961" s="734"/>
      <c r="AG961" s="734"/>
      <c r="AH961" s="339"/>
      <c r="AI961" s="339"/>
      <c r="AJ961" s="339"/>
      <c r="AK961" s="339"/>
      <c r="BT961" s="8"/>
      <c r="BU961" s="8"/>
      <c r="BV961" s="8"/>
    </row>
    <row r="962" spans="1:74" ht="48" hidden="1" customHeight="1" x14ac:dyDescent="0.25">
      <c r="A962" s="4"/>
      <c r="B962" s="903"/>
      <c r="C962" s="124"/>
      <c r="D962" s="957"/>
      <c r="E962" s="903"/>
      <c r="F962" s="124"/>
      <c r="G962" s="903"/>
      <c r="H962" s="903"/>
      <c r="I962" s="903"/>
      <c r="J962" s="903"/>
      <c r="K962" s="984"/>
      <c r="L962" s="468"/>
      <c r="M962" s="903"/>
      <c r="N962" s="124"/>
      <c r="O962" s="903"/>
      <c r="P962" s="339"/>
      <c r="Q962" s="339"/>
      <c r="R962" s="339"/>
      <c r="S962" s="339"/>
      <c r="T962" s="339"/>
      <c r="U962" s="731"/>
      <c r="V962" s="731"/>
      <c r="W962" s="731"/>
      <c r="X962" s="731"/>
      <c r="Y962" s="731"/>
      <c r="Z962" s="732"/>
      <c r="AA962" s="732"/>
      <c r="AB962" s="733"/>
      <c r="AC962" s="734"/>
      <c r="AD962" s="731"/>
      <c r="AE962" s="731"/>
      <c r="AF962" s="734"/>
      <c r="AG962" s="734"/>
      <c r="AH962" s="339"/>
      <c r="AI962" s="339"/>
      <c r="AJ962" s="339"/>
      <c r="AK962" s="339"/>
      <c r="BT962" s="8"/>
      <c r="BU962" s="8"/>
      <c r="BV962" s="8"/>
    </row>
    <row r="963" spans="1:74" ht="42" hidden="1" customHeight="1" x14ac:dyDescent="0.25">
      <c r="A963" s="4"/>
      <c r="B963" s="903"/>
      <c r="C963" s="124"/>
      <c r="D963" s="957"/>
      <c r="E963" s="903"/>
      <c r="F963" s="124"/>
      <c r="G963" s="903"/>
      <c r="H963" s="903"/>
      <c r="I963" s="903"/>
      <c r="J963" s="903"/>
      <c r="K963" s="984"/>
      <c r="L963" s="468"/>
      <c r="M963" s="903"/>
      <c r="N963" s="124"/>
      <c r="O963" s="903"/>
      <c r="P963" s="339"/>
      <c r="Q963" s="339"/>
      <c r="R963" s="339"/>
      <c r="S963" s="339"/>
      <c r="T963" s="339"/>
      <c r="U963" s="731"/>
      <c r="V963" s="731"/>
      <c r="W963" s="731"/>
      <c r="X963" s="731"/>
      <c r="Y963" s="731"/>
      <c r="Z963" s="732"/>
      <c r="AA963" s="732"/>
      <c r="AB963" s="733"/>
      <c r="AC963" s="734"/>
      <c r="AD963" s="731"/>
      <c r="AE963" s="731"/>
      <c r="AF963" s="734"/>
      <c r="AG963" s="734"/>
      <c r="AH963" s="339"/>
      <c r="AI963" s="339"/>
      <c r="AJ963" s="339"/>
      <c r="AK963" s="339"/>
      <c r="BT963" s="8"/>
      <c r="BU963" s="8"/>
      <c r="BV963" s="8"/>
    </row>
    <row r="964" spans="1:74" ht="56.25" hidden="1" customHeight="1" x14ac:dyDescent="0.25">
      <c r="A964" s="4"/>
      <c r="B964" s="903"/>
      <c r="C964" s="124"/>
      <c r="D964" s="957"/>
      <c r="E964" s="903"/>
      <c r="F964" s="124"/>
      <c r="G964" s="903"/>
      <c r="H964" s="903"/>
      <c r="I964" s="903"/>
      <c r="J964" s="903"/>
      <c r="K964" s="984"/>
      <c r="L964" s="468"/>
      <c r="M964" s="903"/>
      <c r="N964" s="124"/>
      <c r="O964" s="903"/>
      <c r="P964" s="339"/>
      <c r="Q964" s="339"/>
      <c r="R964" s="339"/>
      <c r="S964" s="339"/>
      <c r="T964" s="339"/>
      <c r="U964" s="731"/>
      <c r="V964" s="731"/>
      <c r="W964" s="731"/>
      <c r="X964" s="731"/>
      <c r="Y964" s="731"/>
      <c r="Z964" s="732"/>
      <c r="AA964" s="732"/>
      <c r="AB964" s="733"/>
      <c r="AC964" s="734"/>
      <c r="AD964" s="731"/>
      <c r="AE964" s="731"/>
      <c r="AF964" s="734"/>
      <c r="AG964" s="734"/>
      <c r="AH964" s="339"/>
      <c r="AI964" s="339"/>
      <c r="AJ964" s="339"/>
      <c r="AK964" s="339"/>
      <c r="BT964" s="8"/>
      <c r="BU964" s="8"/>
      <c r="BV964" s="8"/>
    </row>
    <row r="965" spans="1:74" ht="15" hidden="1" x14ac:dyDescent="0.25">
      <c r="A965" s="4"/>
      <c r="B965" s="903"/>
      <c r="C965" s="124"/>
      <c r="D965" s="957"/>
      <c r="E965" s="903"/>
      <c r="F965" s="124"/>
      <c r="G965" s="746"/>
      <c r="H965" s="746"/>
      <c r="I965" s="745"/>
      <c r="J965" s="745"/>
      <c r="K965" s="745"/>
      <c r="L965" s="745"/>
      <c r="M965" s="746"/>
      <c r="N965" s="745"/>
      <c r="O965" s="746"/>
      <c r="P965" s="746"/>
      <c r="Q965" s="339"/>
      <c r="R965" s="339"/>
      <c r="S965" s="339"/>
      <c r="T965" s="339"/>
      <c r="U965" s="731"/>
      <c r="V965" s="731"/>
      <c r="W965" s="731"/>
      <c r="X965" s="731"/>
      <c r="Y965" s="731"/>
      <c r="Z965" s="732"/>
      <c r="AA965" s="732"/>
      <c r="AB965" s="733"/>
      <c r="AC965" s="734"/>
      <c r="AD965" s="731"/>
      <c r="AE965" s="731"/>
      <c r="AF965" s="734"/>
      <c r="AG965" s="734"/>
      <c r="AH965" s="339"/>
      <c r="AI965" s="339"/>
      <c r="AJ965" s="339"/>
      <c r="AK965" s="339"/>
      <c r="BT965" s="8"/>
      <c r="BU965" s="8"/>
      <c r="BV965" s="8"/>
    </row>
    <row r="966" spans="1:74" ht="36" hidden="1" customHeight="1" x14ac:dyDescent="0.25">
      <c r="A966" s="4"/>
      <c r="B966" s="903"/>
      <c r="C966" s="124"/>
      <c r="D966" s="957"/>
      <c r="E966" s="903"/>
      <c r="F966" s="124"/>
      <c r="G966" s="903"/>
      <c r="H966" s="903"/>
      <c r="I966" s="903"/>
      <c r="J966" s="903"/>
      <c r="K966" s="984" t="s">
        <v>2459</v>
      </c>
      <c r="L966" s="468"/>
      <c r="M966" s="903"/>
      <c r="N966" s="124"/>
      <c r="O966" s="903"/>
      <c r="P966" s="339"/>
      <c r="Q966" s="339"/>
      <c r="R966" s="339"/>
      <c r="S966" s="339"/>
      <c r="T966" s="339"/>
      <c r="U966" s="731"/>
      <c r="V966" s="731"/>
      <c r="W966" s="731"/>
      <c r="X966" s="731"/>
      <c r="Y966" s="731"/>
      <c r="Z966" s="732"/>
      <c r="AA966" s="732"/>
      <c r="AB966" s="733"/>
      <c r="AC966" s="734"/>
      <c r="AD966" s="731"/>
      <c r="AE966" s="731"/>
      <c r="AF966" s="734"/>
      <c r="AG966" s="734"/>
      <c r="AH966" s="339"/>
      <c r="AI966" s="339"/>
      <c r="AJ966" s="339"/>
      <c r="AK966" s="339"/>
      <c r="BT966" s="8"/>
      <c r="BU966" s="8"/>
      <c r="BV966" s="8"/>
    </row>
    <row r="967" spans="1:74" ht="41.25" hidden="1" customHeight="1" x14ac:dyDescent="0.25">
      <c r="A967" s="4"/>
      <c r="B967" s="903"/>
      <c r="C967" s="124"/>
      <c r="D967" s="957"/>
      <c r="E967" s="903"/>
      <c r="F967" s="124"/>
      <c r="G967" s="903"/>
      <c r="H967" s="903"/>
      <c r="I967" s="903"/>
      <c r="J967" s="903"/>
      <c r="K967" s="903"/>
      <c r="L967" s="124"/>
      <c r="M967" s="903"/>
      <c r="N967" s="124"/>
      <c r="O967" s="903"/>
      <c r="P967" s="339"/>
      <c r="Q967" s="339"/>
      <c r="R967" s="339"/>
      <c r="S967" s="339"/>
      <c r="T967" s="339"/>
      <c r="U967" s="731"/>
      <c r="V967" s="731"/>
      <c r="W967" s="731"/>
      <c r="X967" s="731"/>
      <c r="Y967" s="731"/>
      <c r="Z967" s="732"/>
      <c r="AA967" s="732"/>
      <c r="AB967" s="733"/>
      <c r="AC967" s="734"/>
      <c r="AD967" s="731"/>
      <c r="AE967" s="731"/>
      <c r="AF967" s="734"/>
      <c r="AG967" s="734"/>
      <c r="AH967" s="339"/>
      <c r="AI967" s="339"/>
      <c r="AJ967" s="339"/>
      <c r="AK967" s="339"/>
      <c r="BT967" s="8"/>
      <c r="BU967" s="8"/>
      <c r="BV967" s="8"/>
    </row>
    <row r="968" spans="1:74" ht="40.5" hidden="1" customHeight="1" x14ac:dyDescent="0.25">
      <c r="A968" s="4"/>
      <c r="B968" s="903"/>
      <c r="C968" s="124"/>
      <c r="D968" s="957"/>
      <c r="E968" s="903"/>
      <c r="F968" s="124"/>
      <c r="G968" s="903"/>
      <c r="H968" s="903"/>
      <c r="I968" s="903"/>
      <c r="J968" s="903"/>
      <c r="K968" s="903"/>
      <c r="L968" s="124"/>
      <c r="M968" s="903"/>
      <c r="N968" s="124"/>
      <c r="O968" s="903"/>
      <c r="P968" s="339"/>
      <c r="Q968" s="339"/>
      <c r="R968" s="339"/>
      <c r="S968" s="339"/>
      <c r="T968" s="339"/>
      <c r="U968" s="731"/>
      <c r="V968" s="731"/>
      <c r="W968" s="731"/>
      <c r="X968" s="731"/>
      <c r="Y968" s="731"/>
      <c r="Z968" s="732"/>
      <c r="AA968" s="732"/>
      <c r="AB968" s="733"/>
      <c r="AC968" s="734"/>
      <c r="AD968" s="731"/>
      <c r="AE968" s="731"/>
      <c r="AF968" s="734"/>
      <c r="AG968" s="734"/>
      <c r="AH968" s="339"/>
      <c r="AI968" s="339"/>
      <c r="AJ968" s="339"/>
      <c r="AK968" s="339"/>
      <c r="BT968" s="8"/>
      <c r="BU968" s="8"/>
      <c r="BV968" s="8"/>
    </row>
    <row r="969" spans="1:74" ht="32.25" hidden="1" customHeight="1" x14ac:dyDescent="0.25">
      <c r="A969" s="4"/>
      <c r="B969" s="903"/>
      <c r="C969" s="124"/>
      <c r="D969" s="957"/>
      <c r="E969" s="903"/>
      <c r="F969" s="124"/>
      <c r="G969" s="903"/>
      <c r="H969" s="903"/>
      <c r="I969" s="903"/>
      <c r="J969" s="903"/>
      <c r="K969" s="903"/>
      <c r="L969" s="124"/>
      <c r="M969" s="903"/>
      <c r="N969" s="124"/>
      <c r="O969" s="903"/>
      <c r="P969" s="339"/>
      <c r="Q969" s="339"/>
      <c r="R969" s="339"/>
      <c r="S969" s="339"/>
      <c r="T969" s="339"/>
      <c r="U969" s="731"/>
      <c r="V969" s="731"/>
      <c r="W969" s="731"/>
      <c r="X969" s="731"/>
      <c r="Y969" s="731"/>
      <c r="Z969" s="732"/>
      <c r="AA969" s="732"/>
      <c r="AB969" s="733"/>
      <c r="AC969" s="734"/>
      <c r="AD969" s="731"/>
      <c r="AE969" s="731"/>
      <c r="AF969" s="734"/>
      <c r="AG969" s="734"/>
      <c r="AH969" s="339"/>
      <c r="AI969" s="339"/>
      <c r="AJ969" s="339"/>
      <c r="AK969" s="339"/>
      <c r="BT969" s="8"/>
      <c r="BU969" s="8"/>
      <c r="BV969" s="8"/>
    </row>
    <row r="970" spans="1:74" ht="42" hidden="1" customHeight="1" x14ac:dyDescent="0.25">
      <c r="A970" s="4"/>
      <c r="B970" s="990" t="s">
        <v>2460</v>
      </c>
      <c r="C970" s="991">
        <v>0.03</v>
      </c>
      <c r="D970" s="957" t="s">
        <v>2461</v>
      </c>
      <c r="E970" s="957" t="s">
        <v>2462</v>
      </c>
      <c r="F970" s="927" t="s">
        <v>1694</v>
      </c>
      <c r="G970" s="957" t="s">
        <v>2463</v>
      </c>
      <c r="H970" s="957" t="s">
        <v>2464</v>
      </c>
      <c r="I970" s="958">
        <v>0.4</v>
      </c>
      <c r="J970" s="958">
        <v>0.6</v>
      </c>
      <c r="K970" s="984" t="s">
        <v>2465</v>
      </c>
      <c r="L970" s="985">
        <v>0.01</v>
      </c>
      <c r="M970" s="957" t="s">
        <v>2466</v>
      </c>
      <c r="N970" s="903" t="s">
        <v>2467</v>
      </c>
      <c r="O970" s="957" t="s">
        <v>2468</v>
      </c>
      <c r="P970" s="339" t="s">
        <v>2469</v>
      </c>
      <c r="Q970" s="124">
        <v>1</v>
      </c>
      <c r="R970" s="124">
        <v>3</v>
      </c>
      <c r="S970" s="124" t="s">
        <v>61</v>
      </c>
      <c r="T970" s="135">
        <v>1</v>
      </c>
      <c r="U970" s="491"/>
      <c r="V970" s="491"/>
      <c r="W970" s="491"/>
      <c r="X970" s="491"/>
      <c r="Y970" s="491"/>
      <c r="Z970" s="163"/>
      <c r="AA970" s="163"/>
      <c r="AB970" s="92"/>
      <c r="AC970" s="164"/>
      <c r="AD970" s="491"/>
      <c r="AE970" s="491"/>
      <c r="AF970" s="164"/>
      <c r="AG970" s="164"/>
      <c r="AH970" s="903"/>
      <c r="AI970" s="903" t="s">
        <v>2193</v>
      </c>
      <c r="AJ970" s="903" t="s">
        <v>2470</v>
      </c>
      <c r="AK970" s="124" t="s">
        <v>1961</v>
      </c>
      <c r="BT970" s="8"/>
      <c r="BU970" s="8"/>
      <c r="BV970" s="8"/>
    </row>
    <row r="971" spans="1:74" ht="42" hidden="1" customHeight="1" x14ac:dyDescent="0.25">
      <c r="A971" s="4"/>
      <c r="B971" s="990"/>
      <c r="C971" s="992"/>
      <c r="D971" s="957"/>
      <c r="E971" s="957"/>
      <c r="F971" s="928"/>
      <c r="G971" s="957"/>
      <c r="H971" s="957"/>
      <c r="I971" s="903"/>
      <c r="J971" s="903"/>
      <c r="K971" s="984"/>
      <c r="L971" s="985"/>
      <c r="M971" s="957"/>
      <c r="N971" s="903"/>
      <c r="O971" s="957"/>
      <c r="P971" s="339" t="s">
        <v>2471</v>
      </c>
      <c r="Q971" s="124">
        <v>0</v>
      </c>
      <c r="R971" s="124">
        <v>7</v>
      </c>
      <c r="S971" s="124" t="s">
        <v>61</v>
      </c>
      <c r="T971" s="135">
        <v>0</v>
      </c>
      <c r="U971" s="491"/>
      <c r="V971" s="491"/>
      <c r="W971" s="491"/>
      <c r="X971" s="491"/>
      <c r="Y971" s="491"/>
      <c r="Z971" s="163"/>
      <c r="AA971" s="163"/>
      <c r="AB971" s="92"/>
      <c r="AC971" s="164"/>
      <c r="AD971" s="491"/>
      <c r="AE971" s="491"/>
      <c r="AF971" s="164"/>
      <c r="AG971" s="164"/>
      <c r="AH971" s="903"/>
      <c r="AI971" s="903"/>
      <c r="AJ971" s="903"/>
      <c r="AK971" s="124" t="s">
        <v>1961</v>
      </c>
      <c r="BT971" s="8"/>
      <c r="BU971" s="8"/>
      <c r="BV971" s="8"/>
    </row>
    <row r="972" spans="1:74" ht="42" hidden="1" customHeight="1" x14ac:dyDescent="0.25">
      <c r="A972" s="4"/>
      <c r="B972" s="990"/>
      <c r="C972" s="992"/>
      <c r="D972" s="957"/>
      <c r="E972" s="957"/>
      <c r="F972" s="928"/>
      <c r="G972" s="957"/>
      <c r="H972" s="957"/>
      <c r="I972" s="903"/>
      <c r="J972" s="903"/>
      <c r="K972" s="984"/>
      <c r="L972" s="985"/>
      <c r="M972" s="957"/>
      <c r="N972" s="903"/>
      <c r="O972" s="957"/>
      <c r="P972" s="339" t="s">
        <v>2472</v>
      </c>
      <c r="Q972" s="124">
        <v>1</v>
      </c>
      <c r="R972" s="124">
        <v>2</v>
      </c>
      <c r="S972" s="124" t="s">
        <v>61</v>
      </c>
      <c r="T972" s="135">
        <v>1</v>
      </c>
      <c r="U972" s="491"/>
      <c r="V972" s="491"/>
      <c r="W972" s="491"/>
      <c r="X972" s="491"/>
      <c r="Y972" s="491"/>
      <c r="Z972" s="163"/>
      <c r="AA972" s="163"/>
      <c r="AB972" s="92"/>
      <c r="AC972" s="164"/>
      <c r="AD972" s="491"/>
      <c r="AE972" s="491"/>
      <c r="AF972" s="164"/>
      <c r="AG972" s="164"/>
      <c r="AH972" s="903"/>
      <c r="AI972" s="903"/>
      <c r="AJ972" s="903"/>
      <c r="AK972" s="124" t="s">
        <v>1961</v>
      </c>
      <c r="BT972" s="8"/>
      <c r="BU972" s="8"/>
      <c r="BV972" s="8"/>
    </row>
    <row r="973" spans="1:74" ht="42" hidden="1" customHeight="1" x14ac:dyDescent="0.25">
      <c r="A973" s="4"/>
      <c r="B973" s="990"/>
      <c r="C973" s="992"/>
      <c r="D973" s="957"/>
      <c r="E973" s="957"/>
      <c r="F973" s="928"/>
      <c r="G973" s="957"/>
      <c r="H973" s="957" t="s">
        <v>2473</v>
      </c>
      <c r="I973" s="994">
        <v>130000</v>
      </c>
      <c r="J973" s="994">
        <v>178000</v>
      </c>
      <c r="K973" s="984"/>
      <c r="L973" s="985"/>
      <c r="M973" s="957"/>
      <c r="N973" s="124" t="s">
        <v>2474</v>
      </c>
      <c r="O973" s="339" t="s">
        <v>2475</v>
      </c>
      <c r="P973" s="339" t="s">
        <v>2476</v>
      </c>
      <c r="Q973" s="124">
        <v>2</v>
      </c>
      <c r="R973" s="124">
        <v>4</v>
      </c>
      <c r="S973" s="124" t="s">
        <v>61</v>
      </c>
      <c r="T973" s="135">
        <v>0</v>
      </c>
      <c r="U973" s="491"/>
      <c r="V973" s="491"/>
      <c r="W973" s="491"/>
      <c r="X973" s="491"/>
      <c r="Y973" s="491"/>
      <c r="Z973" s="163"/>
      <c r="AA973" s="163"/>
      <c r="AB973" s="92"/>
      <c r="AC973" s="164"/>
      <c r="AD973" s="491"/>
      <c r="AE973" s="491"/>
      <c r="AF973" s="164"/>
      <c r="AG973" s="164"/>
      <c r="AH973" s="903"/>
      <c r="AI973" s="903"/>
      <c r="AJ973" s="903"/>
      <c r="AK973" s="124" t="s">
        <v>1961</v>
      </c>
      <c r="BT973" s="8"/>
      <c r="BU973" s="8"/>
      <c r="BV973" s="8"/>
    </row>
    <row r="974" spans="1:74" ht="42" hidden="1" customHeight="1" x14ac:dyDescent="0.25">
      <c r="A974" s="4"/>
      <c r="B974" s="990"/>
      <c r="C974" s="992"/>
      <c r="D974" s="957"/>
      <c r="E974" s="957"/>
      <c r="F974" s="928"/>
      <c r="G974" s="957"/>
      <c r="H974" s="957"/>
      <c r="I974" s="903"/>
      <c r="J974" s="903"/>
      <c r="K974" s="984"/>
      <c r="L974" s="985"/>
      <c r="M974" s="957"/>
      <c r="N974" s="903" t="s">
        <v>2477</v>
      </c>
      <c r="O974" s="957" t="s">
        <v>2478</v>
      </c>
      <c r="P974" s="339" t="s">
        <v>2479</v>
      </c>
      <c r="Q974" s="124">
        <v>1</v>
      </c>
      <c r="R974" s="124">
        <v>4</v>
      </c>
      <c r="S974" s="124" t="s">
        <v>61</v>
      </c>
      <c r="T974" s="135">
        <v>1</v>
      </c>
      <c r="U974" s="491"/>
      <c r="V974" s="491"/>
      <c r="W974" s="491"/>
      <c r="X974" s="491"/>
      <c r="Y974" s="491"/>
      <c r="Z974" s="163"/>
      <c r="AA974" s="163"/>
      <c r="AB974" s="92"/>
      <c r="AC974" s="164"/>
      <c r="AD974" s="491"/>
      <c r="AE974" s="491"/>
      <c r="AF974" s="164"/>
      <c r="AG974" s="164"/>
      <c r="AH974" s="903"/>
      <c r="AI974" s="903"/>
      <c r="AJ974" s="903"/>
      <c r="AK974" s="124" t="s">
        <v>1961</v>
      </c>
      <c r="BT974" s="8"/>
      <c r="BU974" s="8"/>
      <c r="BV974" s="8"/>
    </row>
    <row r="975" spans="1:74" ht="42" hidden="1" customHeight="1" x14ac:dyDescent="0.25">
      <c r="A975" s="4"/>
      <c r="B975" s="990"/>
      <c r="C975" s="992"/>
      <c r="D975" s="957"/>
      <c r="E975" s="957"/>
      <c r="F975" s="928"/>
      <c r="G975" s="957"/>
      <c r="H975" s="957"/>
      <c r="I975" s="903"/>
      <c r="J975" s="903"/>
      <c r="K975" s="984"/>
      <c r="L975" s="985"/>
      <c r="M975" s="957"/>
      <c r="N975" s="903"/>
      <c r="O975" s="957"/>
      <c r="P975" s="339" t="s">
        <v>2480</v>
      </c>
      <c r="Q975" s="124">
        <v>2</v>
      </c>
      <c r="R975" s="124">
        <v>4</v>
      </c>
      <c r="S975" s="124" t="s">
        <v>61</v>
      </c>
      <c r="T975" s="135">
        <v>1</v>
      </c>
      <c r="U975" s="491"/>
      <c r="V975" s="491"/>
      <c r="W975" s="491"/>
      <c r="X975" s="491"/>
      <c r="Y975" s="491"/>
      <c r="Z975" s="163"/>
      <c r="AA975" s="163"/>
      <c r="AB975" s="92"/>
      <c r="AC975" s="164"/>
      <c r="AD975" s="491"/>
      <c r="AE975" s="491"/>
      <c r="AF975" s="164"/>
      <c r="AG975" s="164"/>
      <c r="AH975" s="903"/>
      <c r="AI975" s="903"/>
      <c r="AJ975" s="903"/>
      <c r="AK975" s="124" t="s">
        <v>1961</v>
      </c>
      <c r="BT975" s="8"/>
      <c r="BU975" s="8"/>
      <c r="BV975" s="8"/>
    </row>
    <row r="976" spans="1:74" ht="42" hidden="1" customHeight="1" x14ac:dyDescent="0.25">
      <c r="A976" s="4"/>
      <c r="B976" s="990"/>
      <c r="C976" s="992"/>
      <c r="D976" s="957"/>
      <c r="E976" s="957"/>
      <c r="F976" s="928"/>
      <c r="G976" s="957"/>
      <c r="H976" s="957"/>
      <c r="I976" s="903"/>
      <c r="J976" s="903"/>
      <c r="K976" s="984"/>
      <c r="L976" s="985"/>
      <c r="M976" s="957"/>
      <c r="N976" s="903" t="s">
        <v>2481</v>
      </c>
      <c r="O976" s="957" t="s">
        <v>2482</v>
      </c>
      <c r="P976" s="339" t="s">
        <v>2483</v>
      </c>
      <c r="Q976" s="124">
        <v>0</v>
      </c>
      <c r="R976" s="124">
        <v>2</v>
      </c>
      <c r="S976" s="124" t="s">
        <v>61</v>
      </c>
      <c r="T976" s="135">
        <v>0</v>
      </c>
      <c r="U976" s="491"/>
      <c r="V976" s="491"/>
      <c r="W976" s="491"/>
      <c r="X976" s="491"/>
      <c r="Y976" s="491"/>
      <c r="Z976" s="163"/>
      <c r="AA976" s="163"/>
      <c r="AB976" s="92"/>
      <c r="AC976" s="164"/>
      <c r="AD976" s="491"/>
      <c r="AE976" s="491"/>
      <c r="AF976" s="164"/>
      <c r="AG976" s="164"/>
      <c r="AH976" s="903"/>
      <c r="AI976" s="903"/>
      <c r="AJ976" s="903"/>
      <c r="AK976" s="124" t="s">
        <v>1961</v>
      </c>
      <c r="BT976" s="8"/>
      <c r="BU976" s="8"/>
      <c r="BV976" s="8"/>
    </row>
    <row r="977" spans="1:74" ht="42" hidden="1" customHeight="1" x14ac:dyDescent="0.25">
      <c r="A977" s="4"/>
      <c r="B977" s="990"/>
      <c r="C977" s="992"/>
      <c r="D977" s="957"/>
      <c r="E977" s="957"/>
      <c r="F977" s="928"/>
      <c r="G977" s="957"/>
      <c r="H977" s="957"/>
      <c r="I977" s="903"/>
      <c r="J977" s="903"/>
      <c r="K977" s="984"/>
      <c r="L977" s="985"/>
      <c r="M977" s="957"/>
      <c r="N977" s="903"/>
      <c r="O977" s="957"/>
      <c r="P977" s="339" t="s">
        <v>2484</v>
      </c>
      <c r="Q977" s="124">
        <v>4</v>
      </c>
      <c r="R977" s="124">
        <v>10</v>
      </c>
      <c r="S977" s="124" t="s">
        <v>61</v>
      </c>
      <c r="T977" s="135">
        <v>0</v>
      </c>
      <c r="U977" s="491"/>
      <c r="V977" s="491"/>
      <c r="W977" s="491"/>
      <c r="X977" s="491"/>
      <c r="Y977" s="491"/>
      <c r="Z977" s="163"/>
      <c r="AA977" s="163"/>
      <c r="AB977" s="92"/>
      <c r="AC977" s="164"/>
      <c r="AD977" s="491"/>
      <c r="AE977" s="491"/>
      <c r="AF977" s="164"/>
      <c r="AG977" s="164"/>
      <c r="AH977" s="903"/>
      <c r="AI977" s="903"/>
      <c r="AJ977" s="903"/>
      <c r="AK977" s="124" t="s">
        <v>1961</v>
      </c>
      <c r="BT977" s="8"/>
      <c r="BU977" s="8"/>
      <c r="BV977" s="8"/>
    </row>
    <row r="978" spans="1:74" ht="42" hidden="1" customHeight="1" x14ac:dyDescent="0.25">
      <c r="A978" s="4"/>
      <c r="B978" s="990"/>
      <c r="C978" s="992"/>
      <c r="D978" s="957"/>
      <c r="E978" s="957"/>
      <c r="F978" s="928"/>
      <c r="G978" s="957"/>
      <c r="H978" s="957"/>
      <c r="I978" s="903"/>
      <c r="J978" s="903"/>
      <c r="K978" s="984"/>
      <c r="L978" s="985"/>
      <c r="M978" s="957"/>
      <c r="N978" s="903"/>
      <c r="O978" s="957"/>
      <c r="P978" s="957" t="s">
        <v>2485</v>
      </c>
      <c r="Q978" s="903">
        <v>2</v>
      </c>
      <c r="R978" s="903">
        <v>2</v>
      </c>
      <c r="S978" s="927" t="s">
        <v>50</v>
      </c>
      <c r="T978" s="995">
        <v>0</v>
      </c>
      <c r="U978" s="463"/>
      <c r="V978" s="463"/>
      <c r="W978" s="463"/>
      <c r="X978" s="463"/>
      <c r="Y978" s="463"/>
      <c r="Z978" s="160"/>
      <c r="AA978" s="160"/>
      <c r="AB978" s="89"/>
      <c r="AC978" s="131"/>
      <c r="AD978" s="463"/>
      <c r="AE978" s="463"/>
      <c r="AF978" s="131"/>
      <c r="AG978" s="131"/>
      <c r="AH978" s="903"/>
      <c r="AI978" s="903"/>
      <c r="AJ978" s="903"/>
      <c r="AK978" s="124" t="s">
        <v>1961</v>
      </c>
      <c r="BT978" s="8"/>
      <c r="BU978" s="8"/>
      <c r="BV978" s="8"/>
    </row>
    <row r="979" spans="1:74" ht="42" hidden="1" customHeight="1" x14ac:dyDescent="0.25">
      <c r="A979" s="4"/>
      <c r="B979" s="990"/>
      <c r="C979" s="992"/>
      <c r="D979" s="957"/>
      <c r="E979" s="957"/>
      <c r="F979" s="929"/>
      <c r="G979" s="957"/>
      <c r="H979" s="957"/>
      <c r="I979" s="903"/>
      <c r="J979" s="903"/>
      <c r="K979" s="984"/>
      <c r="L979" s="985"/>
      <c r="M979" s="957"/>
      <c r="N979" s="903"/>
      <c r="O979" s="957"/>
      <c r="P979" s="957"/>
      <c r="Q979" s="903"/>
      <c r="R979" s="903"/>
      <c r="S979" s="929"/>
      <c r="T979" s="996"/>
      <c r="U979" s="748"/>
      <c r="V979" s="748"/>
      <c r="W979" s="748"/>
      <c r="X979" s="748"/>
      <c r="Y979" s="748"/>
      <c r="Z979" s="97"/>
      <c r="AA979" s="97"/>
      <c r="AB979" s="94"/>
      <c r="AC979" s="133"/>
      <c r="AD979" s="748"/>
      <c r="AE979" s="748"/>
      <c r="AF979" s="133"/>
      <c r="AG979" s="133"/>
      <c r="AH979" s="903"/>
      <c r="AI979" s="903"/>
      <c r="AJ979" s="903"/>
      <c r="AK979" s="124" t="s">
        <v>1961</v>
      </c>
      <c r="BT979" s="8"/>
      <c r="BU979" s="8"/>
      <c r="BV979" s="8"/>
    </row>
    <row r="980" spans="1:74" ht="11.45" customHeight="1" x14ac:dyDescent="0.25">
      <c r="A980" s="4"/>
      <c r="B980" s="990"/>
      <c r="C980" s="992"/>
      <c r="D980" s="957"/>
      <c r="E980" s="957"/>
      <c r="F980" s="746"/>
      <c r="G980" s="746"/>
      <c r="H980" s="746"/>
      <c r="I980" s="745"/>
      <c r="J980" s="745"/>
      <c r="K980" s="745"/>
      <c r="L980" s="749"/>
      <c r="M980" s="746"/>
      <c r="N980" s="745"/>
      <c r="O980" s="746"/>
      <c r="P980" s="746"/>
      <c r="Q980" s="746"/>
      <c r="R980" s="746"/>
      <c r="S980" s="746"/>
      <c r="T980" s="746"/>
      <c r="U980" s="750"/>
      <c r="V980" s="750"/>
      <c r="W980" s="750"/>
      <c r="X980" s="750"/>
      <c r="Y980" s="750"/>
      <c r="Z980" s="751"/>
      <c r="AA980" s="751"/>
      <c r="AB980" s="752"/>
      <c r="AC980" s="753"/>
      <c r="AD980" s="750"/>
      <c r="AE980" s="750"/>
      <c r="AF980" s="753"/>
      <c r="AG980" s="753"/>
      <c r="AH980" s="745"/>
      <c r="AI980" s="745"/>
      <c r="AJ980" s="745"/>
      <c r="AK980" s="745"/>
      <c r="BT980" s="8"/>
      <c r="BU980" s="8"/>
      <c r="BV980" s="8"/>
    </row>
    <row r="981" spans="1:74" ht="85.5" customHeight="1" x14ac:dyDescent="0.25">
      <c r="A981" s="4"/>
      <c r="B981" s="990"/>
      <c r="C981" s="992"/>
      <c r="D981" s="957"/>
      <c r="E981" s="957"/>
      <c r="F981" s="927" t="s">
        <v>1698</v>
      </c>
      <c r="G981" s="957" t="s">
        <v>2486</v>
      </c>
      <c r="H981" s="957" t="s">
        <v>2487</v>
      </c>
      <c r="I981" s="983">
        <v>0.14899999999999999</v>
      </c>
      <c r="J981" s="958">
        <v>0.12</v>
      </c>
      <c r="K981" s="984" t="s">
        <v>2488</v>
      </c>
      <c r="L981" s="985">
        <v>0.01</v>
      </c>
      <c r="M981" s="957" t="s">
        <v>2489</v>
      </c>
      <c r="N981" s="986" t="s">
        <v>2490</v>
      </c>
      <c r="O981" s="986" t="s">
        <v>2491</v>
      </c>
      <c r="P981" s="185" t="s">
        <v>2492</v>
      </c>
      <c r="Q981" s="124">
        <v>0</v>
      </c>
      <c r="R981" s="124">
        <v>40</v>
      </c>
      <c r="S981" s="124" t="s">
        <v>61</v>
      </c>
      <c r="T981" s="135">
        <v>10</v>
      </c>
      <c r="U981" s="491" t="s">
        <v>2493</v>
      </c>
      <c r="V981" s="491" t="s">
        <v>2494</v>
      </c>
      <c r="W981" s="491" t="s">
        <v>199</v>
      </c>
      <c r="X981" s="491" t="s">
        <v>199</v>
      </c>
      <c r="Y981" s="491" t="s">
        <v>199</v>
      </c>
      <c r="Z981" s="491" t="s">
        <v>199</v>
      </c>
      <c r="AA981" s="491" t="s">
        <v>199</v>
      </c>
      <c r="AB981" s="491" t="s">
        <v>199</v>
      </c>
      <c r="AC981" s="491" t="s">
        <v>199</v>
      </c>
      <c r="AD981" s="491" t="s">
        <v>2495</v>
      </c>
      <c r="AE981" s="491" t="s">
        <v>199</v>
      </c>
      <c r="AF981" s="491" t="s">
        <v>199</v>
      </c>
      <c r="AG981" s="491" t="s">
        <v>199</v>
      </c>
      <c r="AH981" s="903"/>
      <c r="AI981" s="903" t="s">
        <v>2193</v>
      </c>
      <c r="AJ981" s="903" t="s">
        <v>2496</v>
      </c>
      <c r="AK981" s="124" t="s">
        <v>1961</v>
      </c>
      <c r="BT981" s="8"/>
      <c r="BU981" s="8"/>
      <c r="BV981" s="8"/>
    </row>
    <row r="982" spans="1:74" ht="126" customHeight="1" x14ac:dyDescent="0.25">
      <c r="A982" s="4"/>
      <c r="B982" s="990"/>
      <c r="C982" s="992"/>
      <c r="D982" s="957"/>
      <c r="E982" s="957"/>
      <c r="F982" s="928"/>
      <c r="G982" s="957"/>
      <c r="H982" s="957"/>
      <c r="I982" s="983"/>
      <c r="J982" s="958"/>
      <c r="K982" s="984"/>
      <c r="L982" s="985"/>
      <c r="M982" s="957"/>
      <c r="N982" s="987"/>
      <c r="O982" s="987"/>
      <c r="P982" s="129" t="s">
        <v>2497</v>
      </c>
      <c r="Q982" s="129">
        <v>0</v>
      </c>
      <c r="R982" s="129">
        <v>150</v>
      </c>
      <c r="S982" s="129" t="s">
        <v>61</v>
      </c>
      <c r="T982" s="1690">
        <v>10</v>
      </c>
      <c r="U982" s="1707" t="s">
        <v>2493</v>
      </c>
      <c r="V982" s="1707" t="s">
        <v>2494</v>
      </c>
      <c r="W982" s="1708"/>
      <c r="X982" s="1707"/>
      <c r="Y982" s="1707"/>
      <c r="Z982" s="1709"/>
      <c r="AA982" s="1709"/>
      <c r="AB982" s="1710"/>
      <c r="AC982" s="1711"/>
      <c r="AD982" s="1707"/>
      <c r="AE982" s="1707"/>
      <c r="AF982" s="1711"/>
      <c r="AG982" s="1711"/>
      <c r="AH982" s="903"/>
      <c r="AI982" s="903"/>
      <c r="AJ982" s="903"/>
      <c r="AK982" s="124" t="s">
        <v>1961</v>
      </c>
      <c r="BT982" s="8"/>
      <c r="BU982" s="8"/>
      <c r="BV982" s="8"/>
    </row>
    <row r="983" spans="1:74" ht="42" customHeight="1" x14ac:dyDescent="0.25">
      <c r="A983" s="4"/>
      <c r="B983" s="990"/>
      <c r="C983" s="992"/>
      <c r="D983" s="957"/>
      <c r="E983" s="957"/>
      <c r="F983" s="928"/>
      <c r="G983" s="957"/>
      <c r="H983" s="957"/>
      <c r="I983" s="903"/>
      <c r="J983" s="903"/>
      <c r="K983" s="984"/>
      <c r="L983" s="985"/>
      <c r="M983" s="957"/>
      <c r="N983" s="124" t="s">
        <v>2498</v>
      </c>
      <c r="O983" s="185" t="s">
        <v>2499</v>
      </c>
      <c r="P983" s="821" t="s">
        <v>2500</v>
      </c>
      <c r="Q983" s="677">
        <v>5764</v>
      </c>
      <c r="R983" s="677">
        <v>4611</v>
      </c>
      <c r="S983" s="677" t="s">
        <v>557</v>
      </c>
      <c r="T983" s="1704">
        <v>0</v>
      </c>
      <c r="U983" s="1707" t="s">
        <v>199</v>
      </c>
      <c r="V983" s="1707" t="s">
        <v>199</v>
      </c>
      <c r="W983" s="1707" t="s">
        <v>199</v>
      </c>
      <c r="X983" s="1712" t="s">
        <v>199</v>
      </c>
      <c r="Y983" s="1707" t="s">
        <v>199</v>
      </c>
      <c r="Z983" s="1709" t="s">
        <v>199</v>
      </c>
      <c r="AA983" s="1709" t="s">
        <v>199</v>
      </c>
      <c r="AB983" s="1713" t="s">
        <v>199</v>
      </c>
      <c r="AC983" s="1711" t="s">
        <v>199</v>
      </c>
      <c r="AD983" s="1707" t="s">
        <v>2501</v>
      </c>
      <c r="AE983" s="1707" t="s">
        <v>199</v>
      </c>
      <c r="AF983" s="1711" t="s">
        <v>199</v>
      </c>
      <c r="AG983" s="1711" t="s">
        <v>199</v>
      </c>
      <c r="AH983" s="903"/>
      <c r="AI983" s="903"/>
      <c r="AJ983" s="903"/>
      <c r="AK983" s="124" t="s">
        <v>1961</v>
      </c>
      <c r="BT983" s="8"/>
      <c r="BU983" s="8"/>
      <c r="BV983" s="8"/>
    </row>
    <row r="984" spans="1:74" ht="50.25" customHeight="1" x14ac:dyDescent="0.25">
      <c r="A984" s="4"/>
      <c r="B984" s="990"/>
      <c r="C984" s="992"/>
      <c r="D984" s="957"/>
      <c r="E984" s="957"/>
      <c r="F984" s="928"/>
      <c r="G984" s="957"/>
      <c r="H984" s="957"/>
      <c r="I984" s="903"/>
      <c r="J984" s="903"/>
      <c r="K984" s="984"/>
      <c r="L984" s="985"/>
      <c r="M984" s="957"/>
      <c r="N984" s="124" t="s">
        <v>2502</v>
      </c>
      <c r="O984" s="185" t="s">
        <v>2503</v>
      </c>
      <c r="P984" s="821" t="s">
        <v>2504</v>
      </c>
      <c r="Q984" s="677">
        <v>4614</v>
      </c>
      <c r="R984" s="677">
        <v>5536</v>
      </c>
      <c r="S984" s="800" t="s">
        <v>61</v>
      </c>
      <c r="T984" s="1704">
        <v>4684</v>
      </c>
      <c r="U984" s="1707" t="s">
        <v>199</v>
      </c>
      <c r="V984" s="1707" t="s">
        <v>199</v>
      </c>
      <c r="W984" s="1707" t="s">
        <v>199</v>
      </c>
      <c r="X984" s="1707" t="s">
        <v>199</v>
      </c>
      <c r="Y984" s="1707" t="s">
        <v>199</v>
      </c>
      <c r="Z984" s="1709" t="s">
        <v>199</v>
      </c>
      <c r="AA984" s="1709" t="s">
        <v>199</v>
      </c>
      <c r="AB984" s="1713" t="s">
        <v>199</v>
      </c>
      <c r="AC984" s="1711" t="s">
        <v>199</v>
      </c>
      <c r="AD984" s="1707" t="s">
        <v>2505</v>
      </c>
      <c r="AE984" s="1707" t="s">
        <v>199</v>
      </c>
      <c r="AF984" s="1711" t="s">
        <v>199</v>
      </c>
      <c r="AG984" s="1711" t="s">
        <v>199</v>
      </c>
      <c r="AH984" s="903"/>
      <c r="AI984" s="903"/>
      <c r="AJ984" s="903"/>
      <c r="AK984" s="124" t="s">
        <v>1961</v>
      </c>
      <c r="BT984" s="8"/>
      <c r="BU984" s="8"/>
      <c r="BV984" s="8"/>
    </row>
    <row r="985" spans="1:74" ht="42" customHeight="1" x14ac:dyDescent="0.25">
      <c r="A985" s="4"/>
      <c r="B985" s="990"/>
      <c r="C985" s="992"/>
      <c r="D985" s="957"/>
      <c r="E985" s="957"/>
      <c r="F985" s="928"/>
      <c r="G985" s="957"/>
      <c r="H985" s="957"/>
      <c r="I985" s="903"/>
      <c r="J985" s="903"/>
      <c r="K985" s="984"/>
      <c r="L985" s="985"/>
      <c r="M985" s="957"/>
      <c r="N985" s="988" t="s">
        <v>2506</v>
      </c>
      <c r="O985" s="972" t="s">
        <v>2507</v>
      </c>
      <c r="P985" s="322" t="s">
        <v>2508</v>
      </c>
      <c r="Q985" s="124">
        <v>4</v>
      </c>
      <c r="R985" s="124">
        <v>5</v>
      </c>
      <c r="S985" s="124" t="s">
        <v>61</v>
      </c>
      <c r="T985" s="1690">
        <v>0</v>
      </c>
      <c r="U985" s="1707"/>
      <c r="V985" s="1707"/>
      <c r="W985" s="1707"/>
      <c r="X985" s="1707"/>
      <c r="Y985" s="1707"/>
      <c r="Z985" s="1709"/>
      <c r="AA985" s="1709"/>
      <c r="AB985" s="1713"/>
      <c r="AC985" s="1711"/>
      <c r="AD985" s="1707"/>
      <c r="AE985" s="1707"/>
      <c r="AF985" s="1711"/>
      <c r="AG985" s="1711"/>
      <c r="AH985" s="903"/>
      <c r="AI985" s="903"/>
      <c r="AJ985" s="903"/>
      <c r="AK985" s="124" t="s">
        <v>1961</v>
      </c>
      <c r="BT985" s="8"/>
      <c r="BU985" s="8"/>
      <c r="BV985" s="8"/>
    </row>
    <row r="986" spans="1:74" ht="42" customHeight="1" x14ac:dyDescent="0.25">
      <c r="A986" s="4"/>
      <c r="B986" s="990"/>
      <c r="C986" s="992"/>
      <c r="D986" s="957"/>
      <c r="E986" s="957"/>
      <c r="F986" s="928"/>
      <c r="G986" s="957"/>
      <c r="H986" s="957"/>
      <c r="I986" s="903"/>
      <c r="J986" s="903"/>
      <c r="K986" s="984"/>
      <c r="L986" s="985"/>
      <c r="M986" s="957"/>
      <c r="N986" s="988"/>
      <c r="O986" s="972"/>
      <c r="P986" s="339" t="s">
        <v>2509</v>
      </c>
      <c r="Q986" s="264">
        <v>23</v>
      </c>
      <c r="R986" s="264">
        <v>28</v>
      </c>
      <c r="S986" s="124" t="s">
        <v>61</v>
      </c>
      <c r="T986" s="1689">
        <v>0</v>
      </c>
      <c r="U986" s="1714"/>
      <c r="V986" s="1714"/>
      <c r="W986" s="1714"/>
      <c r="X986" s="1714"/>
      <c r="Y986" s="1714"/>
      <c r="Z986" s="1715"/>
      <c r="AA986" s="1715"/>
      <c r="AB986" s="1716"/>
      <c r="AC986" s="1717"/>
      <c r="AD986" s="1714"/>
      <c r="AE986" s="1714"/>
      <c r="AF986" s="1717"/>
      <c r="AG986" s="1717"/>
      <c r="AH986" s="903"/>
      <c r="AI986" s="903"/>
      <c r="AJ986" s="903"/>
      <c r="AK986" s="124" t="s">
        <v>1961</v>
      </c>
      <c r="BT986" s="8"/>
      <c r="BU986" s="8"/>
      <c r="BV986" s="8"/>
    </row>
    <row r="987" spans="1:74" ht="42" customHeight="1" x14ac:dyDescent="0.25">
      <c r="A987" s="4"/>
      <c r="B987" s="990"/>
      <c r="C987" s="992"/>
      <c r="D987" s="957"/>
      <c r="E987" s="957"/>
      <c r="F987" s="928"/>
      <c r="G987" s="957"/>
      <c r="H987" s="957"/>
      <c r="I987" s="903"/>
      <c r="J987" s="903"/>
      <c r="K987" s="984"/>
      <c r="L987" s="985"/>
      <c r="M987" s="957"/>
      <c r="N987" s="124" t="s">
        <v>2510</v>
      </c>
      <c r="O987" s="185" t="s">
        <v>2511</v>
      </c>
      <c r="P987" s="339" t="s">
        <v>2512</v>
      </c>
      <c r="Q987" s="124">
        <v>4</v>
      </c>
      <c r="R987" s="124">
        <v>8</v>
      </c>
      <c r="S987" s="124" t="s">
        <v>61</v>
      </c>
      <c r="T987" s="1690">
        <v>1</v>
      </c>
      <c r="U987" s="1707" t="s">
        <v>2513</v>
      </c>
      <c r="V987" s="1707" t="s">
        <v>2514</v>
      </c>
      <c r="W987" s="1707" t="s">
        <v>996</v>
      </c>
      <c r="X987" s="1707" t="s">
        <v>2515</v>
      </c>
      <c r="Y987" s="1707" t="s">
        <v>2512</v>
      </c>
      <c r="Z987" s="1709">
        <v>42611</v>
      </c>
      <c r="AA987" s="1709">
        <v>42732</v>
      </c>
      <c r="AB987" s="1710" t="s">
        <v>2516</v>
      </c>
      <c r="AC987" s="1711">
        <v>441400000</v>
      </c>
      <c r="AD987" s="1707" t="s">
        <v>2517</v>
      </c>
      <c r="AE987" s="1707" t="s">
        <v>2518</v>
      </c>
      <c r="AF987" s="1711">
        <v>400000000</v>
      </c>
      <c r="AG987" s="1711">
        <v>400000000</v>
      </c>
      <c r="AH987" s="903"/>
      <c r="AI987" s="903"/>
      <c r="AJ987" s="903"/>
      <c r="AK987" s="124" t="s">
        <v>1961</v>
      </c>
      <c r="BT987" s="8"/>
      <c r="BU987" s="8"/>
      <c r="BV987" s="8"/>
    </row>
    <row r="988" spans="1:74" ht="57" customHeight="1" x14ac:dyDescent="0.25">
      <c r="A988" s="4"/>
      <c r="B988" s="990"/>
      <c r="C988" s="992"/>
      <c r="D988" s="957"/>
      <c r="E988" s="957"/>
      <c r="F988" s="928"/>
      <c r="G988" s="957"/>
      <c r="H988" s="957"/>
      <c r="I988" s="903"/>
      <c r="J988" s="903"/>
      <c r="K988" s="984"/>
      <c r="L988" s="985"/>
      <c r="M988" s="957"/>
      <c r="N988" s="988" t="s">
        <v>2519</v>
      </c>
      <c r="O988" s="972" t="s">
        <v>2520</v>
      </c>
      <c r="P988" s="821" t="s">
        <v>2521</v>
      </c>
      <c r="Q988" s="832">
        <v>0.1</v>
      </c>
      <c r="R988" s="832">
        <v>0.2</v>
      </c>
      <c r="S988" s="800" t="s">
        <v>61</v>
      </c>
      <c r="T988" s="1718">
        <v>0.11</v>
      </c>
      <c r="U988" s="1707" t="s">
        <v>199</v>
      </c>
      <c r="V988" s="1707" t="s">
        <v>199</v>
      </c>
      <c r="W988" s="1707" t="s">
        <v>199</v>
      </c>
      <c r="X988" s="1707" t="s">
        <v>199</v>
      </c>
      <c r="Y988" s="1707" t="s">
        <v>199</v>
      </c>
      <c r="Z988" s="1707" t="s">
        <v>199</v>
      </c>
      <c r="AA988" s="1707" t="s">
        <v>199</v>
      </c>
      <c r="AB988" s="1707" t="s">
        <v>199</v>
      </c>
      <c r="AC988" s="1707" t="s">
        <v>199</v>
      </c>
      <c r="AD988" s="1707" t="s">
        <v>2522</v>
      </c>
      <c r="AE988" s="1707" t="s">
        <v>199</v>
      </c>
      <c r="AF988" s="1707" t="s">
        <v>199</v>
      </c>
      <c r="AG988" s="1707" t="s">
        <v>199</v>
      </c>
      <c r="AH988" s="903"/>
      <c r="AI988" s="903"/>
      <c r="AJ988" s="903"/>
      <c r="AK988" s="124" t="s">
        <v>1961</v>
      </c>
      <c r="BT988" s="8"/>
      <c r="BU988" s="8"/>
      <c r="BV988" s="8"/>
    </row>
    <row r="989" spans="1:74" ht="55.5" customHeight="1" x14ac:dyDescent="0.25">
      <c r="A989" s="4"/>
      <c r="B989" s="990"/>
      <c r="C989" s="992"/>
      <c r="D989" s="957"/>
      <c r="E989" s="957"/>
      <c r="F989" s="929"/>
      <c r="G989" s="957"/>
      <c r="H989" s="957"/>
      <c r="I989" s="903"/>
      <c r="J989" s="903"/>
      <c r="K989" s="984"/>
      <c r="L989" s="985"/>
      <c r="M989" s="957"/>
      <c r="N989" s="988"/>
      <c r="O989" s="972"/>
      <c r="P989" s="821" t="s">
        <v>2523</v>
      </c>
      <c r="Q989" s="832">
        <v>0.23</v>
      </c>
      <c r="R989" s="832">
        <v>0.3</v>
      </c>
      <c r="S989" s="800" t="s">
        <v>61</v>
      </c>
      <c r="T989" s="1718">
        <v>0.28000000000000003</v>
      </c>
      <c r="U989" s="1707" t="s">
        <v>199</v>
      </c>
      <c r="V989" s="1707" t="s">
        <v>199</v>
      </c>
      <c r="W989" s="1707" t="s">
        <v>199</v>
      </c>
      <c r="X989" s="1707" t="s">
        <v>199</v>
      </c>
      <c r="Y989" s="1707" t="s">
        <v>199</v>
      </c>
      <c r="Z989" s="1707" t="s">
        <v>199</v>
      </c>
      <c r="AA989" s="1707" t="s">
        <v>199</v>
      </c>
      <c r="AB989" s="1707" t="s">
        <v>199</v>
      </c>
      <c r="AC989" s="1707" t="s">
        <v>199</v>
      </c>
      <c r="AD989" s="1707" t="s">
        <v>2524</v>
      </c>
      <c r="AE989" s="1707" t="s">
        <v>199</v>
      </c>
      <c r="AF989" s="1707" t="s">
        <v>199</v>
      </c>
      <c r="AG989" s="1707" t="s">
        <v>199</v>
      </c>
      <c r="AH989" s="903"/>
      <c r="AI989" s="903"/>
      <c r="AJ989" s="903"/>
      <c r="AK989" s="124" t="s">
        <v>1961</v>
      </c>
      <c r="BT989" s="8"/>
      <c r="BU989" s="8"/>
      <c r="BV989" s="8"/>
    </row>
    <row r="990" spans="1:74" ht="12" customHeight="1" x14ac:dyDescent="0.25">
      <c r="A990" s="4"/>
      <c r="B990" s="990"/>
      <c r="C990" s="992"/>
      <c r="D990" s="957"/>
      <c r="E990" s="957"/>
      <c r="F990" s="746"/>
      <c r="G990" s="746"/>
      <c r="H990" s="746"/>
      <c r="I990" s="745"/>
      <c r="J990" s="745"/>
      <c r="K990" s="745"/>
      <c r="L990" s="749"/>
      <c r="M990" s="746"/>
      <c r="N990" s="745"/>
      <c r="O990" s="746"/>
      <c r="P990" s="746"/>
      <c r="Q990" s="746"/>
      <c r="R990" s="746"/>
      <c r="S990" s="746"/>
      <c r="T990" s="746"/>
      <c r="U990" s="750"/>
      <c r="V990" s="750"/>
      <c r="W990" s="750"/>
      <c r="X990" s="750"/>
      <c r="Y990" s="750"/>
      <c r="Z990" s="751"/>
      <c r="AA990" s="751"/>
      <c r="AB990" s="752"/>
      <c r="AC990" s="753"/>
      <c r="AD990" s="750"/>
      <c r="AE990" s="750"/>
      <c r="AF990" s="753"/>
      <c r="AG990" s="753"/>
      <c r="AH990" s="745"/>
      <c r="AI990" s="745"/>
      <c r="AJ990" s="745"/>
      <c r="AK990" s="745"/>
      <c r="BT990" s="8"/>
      <c r="BU990" s="8"/>
      <c r="BV990" s="8"/>
    </row>
    <row r="991" spans="1:74" ht="56.25" customHeight="1" x14ac:dyDescent="0.25">
      <c r="A991" s="4"/>
      <c r="B991" s="990"/>
      <c r="C991" s="992"/>
      <c r="D991" s="957"/>
      <c r="E991" s="957"/>
      <c r="F991" s="924" t="s">
        <v>1701</v>
      </c>
      <c r="G991" s="957" t="s">
        <v>2525</v>
      </c>
      <c r="H991" s="972" t="s">
        <v>2526</v>
      </c>
      <c r="I991" s="988">
        <v>4.75</v>
      </c>
      <c r="J991" s="989">
        <v>0.05</v>
      </c>
      <c r="K991" s="984" t="s">
        <v>2527</v>
      </c>
      <c r="L991" s="985">
        <v>0.01</v>
      </c>
      <c r="M991" s="957" t="s">
        <v>2528</v>
      </c>
      <c r="N991" s="903" t="s">
        <v>2529</v>
      </c>
      <c r="O991" s="957" t="s">
        <v>2530</v>
      </c>
      <c r="P991" s="821" t="s">
        <v>2531</v>
      </c>
      <c r="Q991" s="800">
        <v>40</v>
      </c>
      <c r="R991" s="800">
        <v>30</v>
      </c>
      <c r="S991" s="800" t="s">
        <v>61</v>
      </c>
      <c r="T991" s="1690">
        <v>9</v>
      </c>
      <c r="U991" s="1707" t="s">
        <v>978</v>
      </c>
      <c r="V991" s="491" t="s">
        <v>199</v>
      </c>
      <c r="W991" s="491"/>
      <c r="X991" s="491"/>
      <c r="Y991" s="491"/>
      <c r="Z991" s="163">
        <v>42370</v>
      </c>
      <c r="AA991" s="163">
        <v>42735</v>
      </c>
      <c r="AB991" s="491" t="s">
        <v>199</v>
      </c>
      <c r="AC991" s="164"/>
      <c r="AD991" s="491"/>
      <c r="AE991" s="491"/>
      <c r="AF991" s="491" t="s">
        <v>199</v>
      </c>
      <c r="AG991" s="491" t="s">
        <v>199</v>
      </c>
      <c r="AH991" s="903"/>
      <c r="AI991" s="903" t="s">
        <v>2193</v>
      </c>
      <c r="AJ991" s="903" t="s">
        <v>2532</v>
      </c>
      <c r="AK991" s="124" t="s">
        <v>1961</v>
      </c>
      <c r="BT991" s="8"/>
      <c r="BU991" s="8"/>
      <c r="BV991" s="8"/>
    </row>
    <row r="992" spans="1:74" ht="56.25" customHeight="1" x14ac:dyDescent="0.25">
      <c r="A992" s="4"/>
      <c r="B992" s="990"/>
      <c r="C992" s="992"/>
      <c r="D992" s="957"/>
      <c r="E992" s="957"/>
      <c r="F992" s="925"/>
      <c r="G992" s="957"/>
      <c r="H992" s="972"/>
      <c r="I992" s="988"/>
      <c r="J992" s="989"/>
      <c r="K992" s="984"/>
      <c r="L992" s="985"/>
      <c r="M992" s="957"/>
      <c r="N992" s="903"/>
      <c r="O992" s="957"/>
      <c r="P992" s="821" t="s">
        <v>2533</v>
      </c>
      <c r="Q992" s="800">
        <v>44</v>
      </c>
      <c r="R992" s="800">
        <v>50</v>
      </c>
      <c r="S992" s="800" t="s">
        <v>61</v>
      </c>
      <c r="T992" s="1690">
        <v>7</v>
      </c>
      <c r="U992" s="1707" t="s">
        <v>199</v>
      </c>
      <c r="V992" s="491" t="s">
        <v>199</v>
      </c>
      <c r="W992" s="491" t="s">
        <v>199</v>
      </c>
      <c r="X992" s="491" t="s">
        <v>199</v>
      </c>
      <c r="Y992" s="491" t="s">
        <v>199</v>
      </c>
      <c r="Z992" s="163">
        <v>42370</v>
      </c>
      <c r="AA992" s="163">
        <v>42735</v>
      </c>
      <c r="AB992" s="491" t="s">
        <v>199</v>
      </c>
      <c r="AC992" s="491" t="s">
        <v>199</v>
      </c>
      <c r="AD992" s="491" t="s">
        <v>2534</v>
      </c>
      <c r="AE992" s="491" t="s">
        <v>199</v>
      </c>
      <c r="AF992" s="491" t="s">
        <v>199</v>
      </c>
      <c r="AG992" s="491" t="s">
        <v>199</v>
      </c>
      <c r="AH992" s="903"/>
      <c r="AI992" s="903"/>
      <c r="AJ992" s="903"/>
      <c r="AK992" s="124"/>
      <c r="BT992" s="8"/>
      <c r="BU992" s="8"/>
      <c r="BV992" s="8"/>
    </row>
    <row r="993" spans="1:74" ht="61.5" customHeight="1" x14ac:dyDescent="0.25">
      <c r="A993" s="4"/>
      <c r="B993" s="990"/>
      <c r="C993" s="992"/>
      <c r="D993" s="957"/>
      <c r="E993" s="957"/>
      <c r="F993" s="925"/>
      <c r="G993" s="957"/>
      <c r="H993" s="972"/>
      <c r="I993" s="988"/>
      <c r="J993" s="988"/>
      <c r="K993" s="984"/>
      <c r="L993" s="985"/>
      <c r="M993" s="957"/>
      <c r="N993" s="903"/>
      <c r="O993" s="957"/>
      <c r="P993" s="821" t="s">
        <v>2535</v>
      </c>
      <c r="Q993" s="677">
        <v>10000</v>
      </c>
      <c r="R993" s="677">
        <v>3500</v>
      </c>
      <c r="S993" s="800" t="s">
        <v>61</v>
      </c>
      <c r="T993" s="1704">
        <v>400</v>
      </c>
      <c r="U993" s="1707" t="s">
        <v>199</v>
      </c>
      <c r="V993" s="491" t="s">
        <v>199</v>
      </c>
      <c r="W993" s="491" t="s">
        <v>199</v>
      </c>
      <c r="X993" s="491" t="s">
        <v>199</v>
      </c>
      <c r="Y993" s="491" t="s">
        <v>199</v>
      </c>
      <c r="Z993" s="491" t="s">
        <v>199</v>
      </c>
      <c r="AA993" s="491" t="s">
        <v>199</v>
      </c>
      <c r="AB993" s="491" t="s">
        <v>199</v>
      </c>
      <c r="AC993" s="491" t="s">
        <v>199</v>
      </c>
      <c r="AD993" s="491" t="s">
        <v>2536</v>
      </c>
      <c r="AE993" s="491" t="s">
        <v>199</v>
      </c>
      <c r="AF993" s="491" t="s">
        <v>199</v>
      </c>
      <c r="AG993" s="491" t="s">
        <v>199</v>
      </c>
      <c r="AH993" s="903"/>
      <c r="AI993" s="903"/>
      <c r="AJ993" s="903"/>
      <c r="AK993" s="124" t="s">
        <v>1961</v>
      </c>
      <c r="BT993" s="8"/>
      <c r="BU993" s="8"/>
      <c r="BV993" s="8"/>
    </row>
    <row r="994" spans="1:74" ht="59.25" customHeight="1" x14ac:dyDescent="0.25">
      <c r="A994" s="4"/>
      <c r="B994" s="990"/>
      <c r="C994" s="992"/>
      <c r="D994" s="957"/>
      <c r="E994" s="957"/>
      <c r="F994" s="925"/>
      <c r="G994" s="957"/>
      <c r="H994" s="972"/>
      <c r="I994" s="988"/>
      <c r="J994" s="988"/>
      <c r="K994" s="984"/>
      <c r="L994" s="985"/>
      <c r="M994" s="957"/>
      <c r="N994" s="903"/>
      <c r="O994" s="957"/>
      <c r="P994" s="821" t="s">
        <v>2537</v>
      </c>
      <c r="Q994" s="800">
        <v>100</v>
      </c>
      <c r="R994" s="800">
        <v>300</v>
      </c>
      <c r="S994" s="800" t="s">
        <v>61</v>
      </c>
      <c r="T994" s="1690">
        <v>20</v>
      </c>
      <c r="U994" s="1707" t="s">
        <v>2538</v>
      </c>
      <c r="V994" s="491" t="s">
        <v>2539</v>
      </c>
      <c r="W994" s="491" t="s">
        <v>829</v>
      </c>
      <c r="X994" s="491" t="s">
        <v>2540</v>
      </c>
      <c r="Y994" s="491" t="s">
        <v>2537</v>
      </c>
      <c r="Z994" s="163">
        <v>42611</v>
      </c>
      <c r="AA994" s="163">
        <v>42732</v>
      </c>
      <c r="AB994" s="754" t="s">
        <v>2541</v>
      </c>
      <c r="AC994" s="164">
        <v>990000000</v>
      </c>
      <c r="AD994" s="491" t="s">
        <v>2542</v>
      </c>
      <c r="AE994" s="491" t="s">
        <v>2518</v>
      </c>
      <c r="AF994" s="164">
        <v>900000000</v>
      </c>
      <c r="AG994" s="164">
        <f>236000000+84000000+100000000+27000000</f>
        <v>447000000</v>
      </c>
      <c r="AH994" s="903"/>
      <c r="AI994" s="903"/>
      <c r="AJ994" s="903"/>
      <c r="AK994" s="124" t="s">
        <v>1961</v>
      </c>
      <c r="BT994" s="8"/>
      <c r="BU994" s="8"/>
      <c r="BV994" s="8"/>
    </row>
    <row r="995" spans="1:74" ht="42.75" customHeight="1" x14ac:dyDescent="0.25">
      <c r="A995" s="4"/>
      <c r="B995" s="990"/>
      <c r="C995" s="992"/>
      <c r="D995" s="957"/>
      <c r="E995" s="957"/>
      <c r="F995" s="925"/>
      <c r="G995" s="957"/>
      <c r="H995" s="972"/>
      <c r="I995" s="988"/>
      <c r="J995" s="988"/>
      <c r="K995" s="984"/>
      <c r="L995" s="985"/>
      <c r="M995" s="957"/>
      <c r="N995" s="903"/>
      <c r="O995" s="957"/>
      <c r="P995" s="821" t="s">
        <v>2543</v>
      </c>
      <c r="Q995" s="800">
        <v>1</v>
      </c>
      <c r="R995" s="800">
        <v>4</v>
      </c>
      <c r="S995" s="800" t="s">
        <v>61</v>
      </c>
      <c r="T995" s="135">
        <v>0</v>
      </c>
      <c r="U995" s="491"/>
      <c r="V995" s="491"/>
      <c r="W995" s="491"/>
      <c r="X995" s="491"/>
      <c r="Y995" s="491"/>
      <c r="Z995" s="163"/>
      <c r="AA995" s="163"/>
      <c r="AB995" s="92"/>
      <c r="AC995" s="164"/>
      <c r="AD995" s="491"/>
      <c r="AE995" s="491"/>
      <c r="AF995" s="164"/>
      <c r="AG995" s="164"/>
      <c r="AH995" s="903"/>
      <c r="AI995" s="903"/>
      <c r="AJ995" s="903"/>
      <c r="AK995" s="124" t="s">
        <v>1961</v>
      </c>
      <c r="BT995" s="8"/>
      <c r="BU995" s="8"/>
      <c r="BV995" s="8"/>
    </row>
    <row r="996" spans="1:74" ht="42.75" customHeight="1" x14ac:dyDescent="0.25">
      <c r="A996" s="4"/>
      <c r="B996" s="990"/>
      <c r="C996" s="992"/>
      <c r="D996" s="957"/>
      <c r="E996" s="957"/>
      <c r="F996" s="925"/>
      <c r="G996" s="957"/>
      <c r="H996" s="972"/>
      <c r="I996" s="988"/>
      <c r="J996" s="988"/>
      <c r="K996" s="984"/>
      <c r="L996" s="985"/>
      <c r="M996" s="957"/>
      <c r="N996" s="903"/>
      <c r="O996" s="957"/>
      <c r="P996" s="821" t="s">
        <v>2544</v>
      </c>
      <c r="Q996" s="800">
        <v>0</v>
      </c>
      <c r="R996" s="800">
        <v>35</v>
      </c>
      <c r="S996" s="800" t="s">
        <v>61</v>
      </c>
      <c r="T996" s="1690">
        <v>9</v>
      </c>
      <c r="U996" s="1707" t="s">
        <v>2538</v>
      </c>
      <c r="V996" s="1707" t="s">
        <v>2539</v>
      </c>
      <c r="W996" s="491" t="s">
        <v>2545</v>
      </c>
      <c r="X996" s="491" t="s">
        <v>2540</v>
      </c>
      <c r="Y996" s="491" t="s">
        <v>2544</v>
      </c>
      <c r="Z996" s="163">
        <v>42611</v>
      </c>
      <c r="AA996" s="163">
        <v>42732</v>
      </c>
      <c r="AB996" s="754" t="s">
        <v>2541</v>
      </c>
      <c r="AC996" s="164">
        <v>990000000</v>
      </c>
      <c r="AD996" s="491" t="s">
        <v>2542</v>
      </c>
      <c r="AE996" s="491" t="s">
        <v>2518</v>
      </c>
      <c r="AF996" s="164">
        <v>900000000</v>
      </c>
      <c r="AG996" s="164">
        <f>45000000+186000000+125000000</f>
        <v>356000000</v>
      </c>
      <c r="AH996" s="903"/>
      <c r="AI996" s="903"/>
      <c r="AJ996" s="903"/>
      <c r="AK996" s="124" t="s">
        <v>1961</v>
      </c>
      <c r="BT996" s="8"/>
      <c r="BU996" s="8"/>
      <c r="BV996" s="8"/>
    </row>
    <row r="997" spans="1:74" ht="42.75" customHeight="1" x14ac:dyDescent="0.25">
      <c r="A997" s="4"/>
      <c r="B997" s="990"/>
      <c r="C997" s="992"/>
      <c r="D997" s="957"/>
      <c r="E997" s="957"/>
      <c r="F997" s="925"/>
      <c r="G997" s="957"/>
      <c r="H997" s="972"/>
      <c r="I997" s="988"/>
      <c r="J997" s="988"/>
      <c r="K997" s="984"/>
      <c r="L997" s="985"/>
      <c r="M997" s="957"/>
      <c r="N997" s="903"/>
      <c r="O997" s="957"/>
      <c r="P997" s="821" t="s">
        <v>2546</v>
      </c>
      <c r="Q997" s="800">
        <v>0</v>
      </c>
      <c r="R997" s="800">
        <v>40</v>
      </c>
      <c r="S997" s="800" t="s">
        <v>61</v>
      </c>
      <c r="T997" s="1690">
        <v>0</v>
      </c>
      <c r="U997" s="1707"/>
      <c r="V997" s="1707"/>
      <c r="W997" s="491"/>
      <c r="X997" s="491"/>
      <c r="Y997" s="491"/>
      <c r="Z997" s="163"/>
      <c r="AA997" s="163"/>
      <c r="AB997" s="92"/>
      <c r="AC997" s="164"/>
      <c r="AD997" s="491"/>
      <c r="AE997" s="491"/>
      <c r="AF997" s="164"/>
      <c r="AG997" s="164"/>
      <c r="AH997" s="903"/>
      <c r="AI997" s="903"/>
      <c r="AJ997" s="903"/>
      <c r="AK997" s="124" t="s">
        <v>1961</v>
      </c>
      <c r="BT997" s="8"/>
      <c r="BU997" s="8"/>
      <c r="BV997" s="8"/>
    </row>
    <row r="998" spans="1:74" ht="83.25" customHeight="1" x14ac:dyDescent="0.25">
      <c r="A998" s="4"/>
      <c r="B998" s="990"/>
      <c r="C998" s="992"/>
      <c r="D998" s="957"/>
      <c r="E998" s="957"/>
      <c r="F998" s="925"/>
      <c r="G998" s="957"/>
      <c r="H998" s="972"/>
      <c r="I998" s="988"/>
      <c r="J998" s="988"/>
      <c r="K998" s="984"/>
      <c r="L998" s="985"/>
      <c r="M998" s="957"/>
      <c r="N998" s="903"/>
      <c r="O998" s="957"/>
      <c r="P998" s="821" t="s">
        <v>2547</v>
      </c>
      <c r="Q998" s="800">
        <v>1</v>
      </c>
      <c r="R998" s="800">
        <v>1</v>
      </c>
      <c r="S998" s="800" t="s">
        <v>50</v>
      </c>
      <c r="T998" s="1690">
        <v>1</v>
      </c>
      <c r="U998" s="1707" t="s">
        <v>2538</v>
      </c>
      <c r="V998" s="1707" t="s">
        <v>2539</v>
      </c>
      <c r="W998" s="491" t="s">
        <v>996</v>
      </c>
      <c r="X998" s="491" t="s">
        <v>2540</v>
      </c>
      <c r="Y998" s="491" t="s">
        <v>2531</v>
      </c>
      <c r="Z998" s="163">
        <v>42611</v>
      </c>
      <c r="AA998" s="163">
        <v>42732</v>
      </c>
      <c r="AB998" s="754" t="s">
        <v>2541</v>
      </c>
      <c r="AC998" s="164">
        <v>990000000</v>
      </c>
      <c r="AD998" s="491" t="s">
        <v>2542</v>
      </c>
      <c r="AE998" s="491" t="s">
        <v>2518</v>
      </c>
      <c r="AF998" s="164">
        <v>900000000</v>
      </c>
      <c r="AG998" s="164">
        <v>34000000</v>
      </c>
      <c r="AH998" s="903"/>
      <c r="AI998" s="903"/>
      <c r="AJ998" s="903"/>
      <c r="AK998" s="124" t="s">
        <v>1961</v>
      </c>
      <c r="BT998" s="8"/>
      <c r="BU998" s="8"/>
      <c r="BV998" s="8"/>
    </row>
    <row r="999" spans="1:74" ht="42.75" customHeight="1" x14ac:dyDescent="0.25">
      <c r="A999" s="4"/>
      <c r="B999" s="990"/>
      <c r="C999" s="992"/>
      <c r="D999" s="957"/>
      <c r="E999" s="957"/>
      <c r="F999" s="925"/>
      <c r="G999" s="957"/>
      <c r="H999" s="972"/>
      <c r="I999" s="988"/>
      <c r="J999" s="988"/>
      <c r="K999" s="984"/>
      <c r="L999" s="985"/>
      <c r="M999" s="957"/>
      <c r="N999" s="903"/>
      <c r="O999" s="957"/>
      <c r="P999" s="821" t="s">
        <v>2548</v>
      </c>
      <c r="Q999" s="800">
        <v>500</v>
      </c>
      <c r="R999" s="800">
        <v>600</v>
      </c>
      <c r="S999" s="800" t="s">
        <v>61</v>
      </c>
      <c r="T999" s="1690">
        <v>0</v>
      </c>
      <c r="U999" s="1707"/>
      <c r="V999" s="1707"/>
      <c r="W999" s="491"/>
      <c r="X999" s="491"/>
      <c r="Y999" s="491"/>
      <c r="Z999" s="163"/>
      <c r="AA999" s="163"/>
      <c r="AB999" s="755"/>
      <c r="AC999" s="164"/>
      <c r="AD999" s="491"/>
      <c r="AE999" s="491"/>
      <c r="AF999" s="164"/>
      <c r="AG999" s="164"/>
      <c r="AH999" s="903"/>
      <c r="AI999" s="903"/>
      <c r="AJ999" s="903"/>
      <c r="AK999" s="124" t="s">
        <v>1961</v>
      </c>
      <c r="BT999" s="8"/>
      <c r="BU999" s="8"/>
      <c r="BV999" s="8"/>
    </row>
    <row r="1000" spans="1:74" ht="42.75" customHeight="1" x14ac:dyDescent="0.25">
      <c r="A1000" s="4"/>
      <c r="B1000" s="990"/>
      <c r="C1000" s="992"/>
      <c r="D1000" s="957"/>
      <c r="E1000" s="957"/>
      <c r="F1000" s="925"/>
      <c r="G1000" s="957"/>
      <c r="H1000" s="972"/>
      <c r="I1000" s="988"/>
      <c r="J1000" s="988"/>
      <c r="K1000" s="984"/>
      <c r="L1000" s="985"/>
      <c r="M1000" s="957"/>
      <c r="N1000" s="903" t="s">
        <v>2549</v>
      </c>
      <c r="O1000" s="957" t="s">
        <v>2550</v>
      </c>
      <c r="P1000" s="821" t="s">
        <v>2551</v>
      </c>
      <c r="Q1000" s="800">
        <v>2</v>
      </c>
      <c r="R1000" s="800">
        <v>4</v>
      </c>
      <c r="S1000" s="800" t="s">
        <v>61</v>
      </c>
      <c r="T1000" s="135">
        <v>1</v>
      </c>
      <c r="U1000" s="491"/>
      <c r="V1000" s="491"/>
      <c r="W1000" s="491"/>
      <c r="X1000" s="491"/>
      <c r="Y1000" s="491"/>
      <c r="Z1000" s="163"/>
      <c r="AA1000" s="163"/>
      <c r="AB1000" s="755"/>
      <c r="AC1000" s="164"/>
      <c r="AD1000" s="491"/>
      <c r="AE1000" s="491"/>
      <c r="AF1000" s="164"/>
      <c r="AG1000" s="164"/>
      <c r="AH1000" s="903"/>
      <c r="AI1000" s="903"/>
      <c r="AJ1000" s="903"/>
      <c r="AK1000" s="124" t="s">
        <v>1961</v>
      </c>
      <c r="BT1000" s="8"/>
      <c r="BU1000" s="8"/>
      <c r="BV1000" s="8"/>
    </row>
    <row r="1001" spans="1:74" ht="42.75" customHeight="1" x14ac:dyDescent="0.25">
      <c r="A1001" s="4"/>
      <c r="B1001" s="990"/>
      <c r="C1001" s="992"/>
      <c r="D1001" s="957"/>
      <c r="E1001" s="957"/>
      <c r="F1001" s="925"/>
      <c r="G1001" s="957"/>
      <c r="H1001" s="972"/>
      <c r="I1001" s="988"/>
      <c r="J1001" s="988"/>
      <c r="K1001" s="984"/>
      <c r="L1001" s="985"/>
      <c r="M1001" s="957"/>
      <c r="N1001" s="903"/>
      <c r="O1001" s="957"/>
      <c r="P1001" s="821" t="s">
        <v>2552</v>
      </c>
      <c r="Q1001" s="800" t="s">
        <v>664</v>
      </c>
      <c r="R1001" s="800">
        <v>1</v>
      </c>
      <c r="S1001" s="800" t="s">
        <v>61</v>
      </c>
      <c r="T1001" s="1690">
        <v>0</v>
      </c>
      <c r="U1001" s="1707" t="s">
        <v>199</v>
      </c>
      <c r="V1001" s="1707" t="s">
        <v>199</v>
      </c>
      <c r="W1001" s="491" t="s">
        <v>199</v>
      </c>
      <c r="X1001" s="491" t="s">
        <v>199</v>
      </c>
      <c r="Y1001" s="491" t="s">
        <v>199</v>
      </c>
      <c r="Z1001" s="491" t="s">
        <v>199</v>
      </c>
      <c r="AA1001" s="491" t="s">
        <v>199</v>
      </c>
      <c r="AB1001" s="755" t="s">
        <v>199</v>
      </c>
      <c r="AC1001" s="491" t="s">
        <v>199</v>
      </c>
      <c r="AD1001" s="491" t="s">
        <v>2553</v>
      </c>
      <c r="AE1001" s="491" t="s">
        <v>199</v>
      </c>
      <c r="AF1001" s="491" t="s">
        <v>199</v>
      </c>
      <c r="AG1001" s="491" t="s">
        <v>199</v>
      </c>
      <c r="AH1001" s="903"/>
      <c r="AI1001" s="903"/>
      <c r="AJ1001" s="903"/>
      <c r="AK1001" s="124" t="s">
        <v>1961</v>
      </c>
      <c r="BT1001" s="8"/>
      <c r="BU1001" s="8"/>
      <c r="BV1001" s="8"/>
    </row>
    <row r="1002" spans="1:74" ht="42.75" customHeight="1" x14ac:dyDescent="0.25">
      <c r="A1002" s="4"/>
      <c r="B1002" s="990"/>
      <c r="C1002" s="992"/>
      <c r="D1002" s="957"/>
      <c r="E1002" s="957"/>
      <c r="F1002" s="925"/>
      <c r="G1002" s="957"/>
      <c r="H1002" s="972"/>
      <c r="I1002" s="988"/>
      <c r="J1002" s="988"/>
      <c r="K1002" s="984"/>
      <c r="L1002" s="985"/>
      <c r="M1002" s="957"/>
      <c r="N1002" s="903"/>
      <c r="O1002" s="957"/>
      <c r="P1002" s="339" t="s">
        <v>2554</v>
      </c>
      <c r="Q1002" s="124">
        <v>1</v>
      </c>
      <c r="R1002" s="124">
        <v>1</v>
      </c>
      <c r="S1002" s="124" t="s">
        <v>50</v>
      </c>
      <c r="T1002" s="1690">
        <v>1</v>
      </c>
      <c r="U1002" s="1707" t="s">
        <v>2555</v>
      </c>
      <c r="V1002" s="1707" t="s">
        <v>2556</v>
      </c>
      <c r="W1002" s="491" t="s">
        <v>996</v>
      </c>
      <c r="X1002" s="491" t="s">
        <v>2557</v>
      </c>
      <c r="Y1002" s="491" t="s">
        <v>2554</v>
      </c>
      <c r="Z1002" s="163">
        <v>42611</v>
      </c>
      <c r="AA1002" s="163">
        <v>42732</v>
      </c>
      <c r="AB1002" s="755" t="s">
        <v>2558</v>
      </c>
      <c r="AC1002" s="164">
        <f>50000000+20000000</f>
        <v>70000000</v>
      </c>
      <c r="AD1002" s="491" t="s">
        <v>2517</v>
      </c>
      <c r="AE1002" s="491" t="s">
        <v>2559</v>
      </c>
      <c r="AF1002" s="164">
        <f>50000000+20000000</f>
        <v>70000000</v>
      </c>
      <c r="AG1002" s="164">
        <v>70000000</v>
      </c>
      <c r="AH1002" s="903"/>
      <c r="AI1002" s="903"/>
      <c r="AJ1002" s="903"/>
      <c r="AK1002" s="124" t="s">
        <v>1961</v>
      </c>
      <c r="BT1002" s="8"/>
      <c r="BU1002" s="8"/>
      <c r="BV1002" s="8"/>
    </row>
    <row r="1003" spans="1:74" ht="42.75" customHeight="1" x14ac:dyDescent="0.25">
      <c r="A1003" s="4"/>
      <c r="B1003" s="990"/>
      <c r="C1003" s="992"/>
      <c r="D1003" s="957"/>
      <c r="E1003" s="957"/>
      <c r="F1003" s="925"/>
      <c r="G1003" s="957"/>
      <c r="H1003" s="972"/>
      <c r="I1003" s="988"/>
      <c r="J1003" s="988"/>
      <c r="K1003" s="984"/>
      <c r="L1003" s="985"/>
      <c r="M1003" s="957"/>
      <c r="N1003" s="124" t="s">
        <v>2560</v>
      </c>
      <c r="O1003" s="339" t="s">
        <v>2561</v>
      </c>
      <c r="P1003" s="339" t="s">
        <v>2562</v>
      </c>
      <c r="Q1003" s="124">
        <v>1</v>
      </c>
      <c r="R1003" s="124">
        <v>3</v>
      </c>
      <c r="S1003" s="124" t="s">
        <v>61</v>
      </c>
      <c r="T1003" s="1690">
        <v>0</v>
      </c>
      <c r="U1003" s="1707"/>
      <c r="V1003" s="1707"/>
      <c r="W1003" s="491"/>
      <c r="X1003" s="491"/>
      <c r="Y1003" s="491"/>
      <c r="Z1003" s="163"/>
      <c r="AA1003" s="163"/>
      <c r="AB1003" s="755"/>
      <c r="AC1003" s="164"/>
      <c r="AD1003" s="491"/>
      <c r="AE1003" s="491"/>
      <c r="AF1003" s="164"/>
      <c r="AG1003" s="164"/>
      <c r="AH1003" s="903"/>
      <c r="AI1003" s="903"/>
      <c r="AJ1003" s="903"/>
      <c r="AK1003" s="124" t="s">
        <v>1961</v>
      </c>
      <c r="BT1003" s="8"/>
      <c r="BU1003" s="8"/>
      <c r="BV1003" s="8"/>
    </row>
    <row r="1004" spans="1:74" ht="42.75" customHeight="1" x14ac:dyDescent="0.25">
      <c r="A1004" s="4"/>
      <c r="B1004" s="990"/>
      <c r="C1004" s="992"/>
      <c r="D1004" s="957"/>
      <c r="E1004" s="957"/>
      <c r="F1004" s="925"/>
      <c r="G1004" s="957"/>
      <c r="H1004" s="972"/>
      <c r="I1004" s="988"/>
      <c r="J1004" s="988"/>
      <c r="K1004" s="984"/>
      <c r="L1004" s="985"/>
      <c r="M1004" s="957"/>
      <c r="N1004" s="124" t="s">
        <v>2563</v>
      </c>
      <c r="O1004" s="339" t="s">
        <v>2564</v>
      </c>
      <c r="P1004" s="339" t="s">
        <v>2565</v>
      </c>
      <c r="Q1004" s="124">
        <v>2</v>
      </c>
      <c r="R1004" s="124">
        <v>4</v>
      </c>
      <c r="S1004" s="124" t="s">
        <v>61</v>
      </c>
      <c r="T1004" s="1690">
        <v>0</v>
      </c>
      <c r="U1004" s="1707"/>
      <c r="V1004" s="1707"/>
      <c r="W1004" s="491"/>
      <c r="X1004" s="491"/>
      <c r="Y1004" s="491"/>
      <c r="Z1004" s="163"/>
      <c r="AA1004" s="163"/>
      <c r="AB1004" s="755"/>
      <c r="AC1004" s="164"/>
      <c r="AD1004" s="491"/>
      <c r="AE1004" s="491"/>
      <c r="AF1004" s="164"/>
      <c r="AG1004" s="164"/>
      <c r="AH1004" s="903"/>
      <c r="AI1004" s="903"/>
      <c r="AJ1004" s="903"/>
      <c r="AK1004" s="124" t="s">
        <v>1961</v>
      </c>
      <c r="BT1004" s="8"/>
      <c r="BU1004" s="8"/>
      <c r="BV1004" s="8"/>
    </row>
    <row r="1005" spans="1:74" ht="42.75" customHeight="1" x14ac:dyDescent="0.25">
      <c r="A1005" s="4"/>
      <c r="B1005" s="990"/>
      <c r="C1005" s="992"/>
      <c r="D1005" s="957"/>
      <c r="E1005" s="957"/>
      <c r="F1005" s="925"/>
      <c r="G1005" s="957"/>
      <c r="H1005" s="972"/>
      <c r="I1005" s="988"/>
      <c r="J1005" s="988"/>
      <c r="K1005" s="984"/>
      <c r="L1005" s="985"/>
      <c r="M1005" s="957"/>
      <c r="N1005" s="124" t="s">
        <v>2566</v>
      </c>
      <c r="O1005" s="339" t="s">
        <v>2567</v>
      </c>
      <c r="P1005" s="339" t="s">
        <v>2568</v>
      </c>
      <c r="Q1005" s="124">
        <v>0</v>
      </c>
      <c r="R1005" s="124">
        <v>8</v>
      </c>
      <c r="S1005" s="124" t="s">
        <v>61</v>
      </c>
      <c r="T1005" s="1690">
        <v>3</v>
      </c>
      <c r="U1005" s="1707" t="s">
        <v>2538</v>
      </c>
      <c r="V1005" s="1707" t="s">
        <v>2539</v>
      </c>
      <c r="W1005" s="491" t="s">
        <v>1535</v>
      </c>
      <c r="X1005" s="491" t="s">
        <v>2540</v>
      </c>
      <c r="Y1005" s="491" t="s">
        <v>2568</v>
      </c>
      <c r="Z1005" s="163">
        <v>42611</v>
      </c>
      <c r="AA1005" s="163">
        <v>42732</v>
      </c>
      <c r="AB1005" s="755" t="s">
        <v>2541</v>
      </c>
      <c r="AC1005" s="164">
        <v>990000000</v>
      </c>
      <c r="AD1005" s="491" t="s">
        <v>2542</v>
      </c>
      <c r="AE1005" s="491" t="s">
        <v>2518</v>
      </c>
      <c r="AF1005" s="164">
        <v>900000000</v>
      </c>
      <c r="AG1005" s="164">
        <v>63000000</v>
      </c>
      <c r="AH1005" s="903"/>
      <c r="AI1005" s="903"/>
      <c r="AJ1005" s="903"/>
      <c r="AK1005" s="124" t="s">
        <v>1961</v>
      </c>
      <c r="BT1005" s="8"/>
      <c r="BU1005" s="8"/>
      <c r="BV1005" s="8"/>
    </row>
    <row r="1006" spans="1:74" ht="42.75" customHeight="1" x14ac:dyDescent="0.25">
      <c r="A1006" s="4"/>
      <c r="B1006" s="990"/>
      <c r="C1006" s="992"/>
      <c r="D1006" s="957"/>
      <c r="E1006" s="957"/>
      <c r="F1006" s="926"/>
      <c r="G1006" s="957"/>
      <c r="H1006" s="972"/>
      <c r="I1006" s="988"/>
      <c r="J1006" s="988"/>
      <c r="K1006" s="984"/>
      <c r="L1006" s="985"/>
      <c r="M1006" s="957"/>
      <c r="N1006" s="124" t="s">
        <v>2569</v>
      </c>
      <c r="O1006" s="339" t="s">
        <v>2570</v>
      </c>
      <c r="P1006" s="339" t="s">
        <v>2571</v>
      </c>
      <c r="Q1006" s="124">
        <v>6</v>
      </c>
      <c r="R1006" s="124">
        <v>12</v>
      </c>
      <c r="S1006" s="124" t="s">
        <v>61</v>
      </c>
      <c r="T1006" s="1690">
        <v>0</v>
      </c>
      <c r="U1006" s="1707"/>
      <c r="V1006" s="1707"/>
      <c r="W1006" s="491"/>
      <c r="X1006" s="491"/>
      <c r="Y1006" s="491"/>
      <c r="Z1006" s="163"/>
      <c r="AA1006" s="163"/>
      <c r="AB1006" s="755"/>
      <c r="AC1006" s="164"/>
      <c r="AD1006" s="491"/>
      <c r="AE1006" s="491"/>
      <c r="AF1006" s="164"/>
      <c r="AG1006" s="164"/>
      <c r="AH1006" s="903"/>
      <c r="AI1006" s="903"/>
      <c r="AJ1006" s="903"/>
      <c r="AK1006" s="124" t="s">
        <v>1961</v>
      </c>
      <c r="BT1006" s="8"/>
      <c r="BU1006" s="8"/>
      <c r="BV1006" s="8"/>
    </row>
    <row r="1007" spans="1:74" ht="31.9" customHeight="1" x14ac:dyDescent="0.25">
      <c r="A1007" s="4"/>
      <c r="B1007" s="990"/>
      <c r="C1007" s="993"/>
      <c r="D1007" s="957"/>
      <c r="E1007" s="957"/>
      <c r="F1007" s="745"/>
      <c r="G1007" s="745"/>
      <c r="H1007" s="745"/>
      <c r="I1007" s="746"/>
      <c r="J1007" s="746"/>
      <c r="K1007" s="548" t="s">
        <v>488</v>
      </c>
      <c r="L1007" s="548"/>
      <c r="M1007" s="975"/>
      <c r="N1007" s="975"/>
      <c r="O1007" s="975"/>
      <c r="P1007" s="975"/>
      <c r="Q1007" s="975"/>
      <c r="R1007" s="975"/>
      <c r="S1007" s="975"/>
      <c r="T1007" s="975"/>
      <c r="U1007" s="975"/>
      <c r="V1007" s="975"/>
      <c r="W1007" s="975"/>
      <c r="X1007" s="975"/>
      <c r="Y1007" s="975"/>
      <c r="Z1007" s="975"/>
      <c r="AA1007" s="975"/>
      <c r="AB1007" s="975"/>
      <c r="AC1007" s="975"/>
      <c r="AD1007" s="975"/>
      <c r="AE1007" s="975"/>
      <c r="AF1007" s="975"/>
      <c r="AG1007" s="975"/>
      <c r="AH1007" s="975"/>
      <c r="AI1007" s="975"/>
      <c r="AJ1007" s="975"/>
      <c r="AK1007" s="975"/>
      <c r="BT1007" s="8"/>
      <c r="BU1007" s="8"/>
      <c r="BV1007" s="8"/>
    </row>
    <row r="1008" spans="1:74" s="620" customFormat="1" ht="31.9" customHeight="1" x14ac:dyDescent="0.25">
      <c r="A1008" s="186"/>
      <c r="B1008" s="833" t="s">
        <v>0</v>
      </c>
      <c r="C1008" s="834"/>
      <c r="D1008" s="835"/>
      <c r="E1008" s="961" t="s">
        <v>2639</v>
      </c>
      <c r="F1008" s="962"/>
      <c r="G1008" s="962"/>
      <c r="H1008" s="962"/>
      <c r="I1008" s="962"/>
      <c r="J1008" s="962"/>
      <c r="K1008" s="962"/>
      <c r="L1008" s="962"/>
      <c r="M1008" s="962"/>
      <c r="N1008" s="962"/>
      <c r="O1008" s="962"/>
      <c r="P1008" s="962"/>
      <c r="Q1008" s="962"/>
      <c r="R1008" s="962"/>
      <c r="S1008" s="962"/>
      <c r="T1008" s="962"/>
      <c r="U1008" s="962"/>
      <c r="V1008" s="962"/>
      <c r="W1008" s="962"/>
      <c r="X1008" s="962"/>
      <c r="Y1008" s="962"/>
      <c r="Z1008" s="962"/>
      <c r="AA1008" s="962"/>
      <c r="AB1008" s="962"/>
      <c r="AC1008" s="962"/>
      <c r="AD1008" s="962"/>
      <c r="AE1008" s="962"/>
      <c r="AF1008" s="962"/>
      <c r="AG1008" s="962"/>
      <c r="AH1008" s="962"/>
      <c r="AI1008" s="962"/>
      <c r="AJ1008" s="962"/>
      <c r="AK1008" s="962"/>
    </row>
    <row r="1009" spans="1:37" s="837" customFormat="1" ht="31.9" customHeight="1" x14ac:dyDescent="0.25">
      <c r="A1009" s="186"/>
      <c r="B1009" s="836" t="s">
        <v>2</v>
      </c>
      <c r="C1009" s="836"/>
      <c r="D1009" s="836"/>
      <c r="E1009" s="963" t="s">
        <v>2640</v>
      </c>
      <c r="F1009" s="964"/>
      <c r="G1009" s="964"/>
      <c r="H1009" s="964"/>
      <c r="I1009" s="964"/>
      <c r="J1009" s="964"/>
      <c r="K1009" s="964"/>
      <c r="L1009" s="964"/>
      <c r="M1009" s="964"/>
      <c r="N1009" s="964"/>
      <c r="O1009" s="964"/>
      <c r="P1009" s="964"/>
      <c r="Q1009" s="964"/>
      <c r="R1009" s="964"/>
      <c r="S1009" s="964"/>
      <c r="T1009" s="964"/>
      <c r="U1009" s="964"/>
      <c r="V1009" s="964"/>
      <c r="W1009" s="964"/>
      <c r="X1009" s="964"/>
      <c r="Y1009" s="964"/>
      <c r="Z1009" s="964"/>
      <c r="AA1009" s="964"/>
      <c r="AB1009" s="964"/>
      <c r="AC1009" s="964"/>
      <c r="AD1009" s="964"/>
      <c r="AE1009" s="964"/>
      <c r="AF1009" s="964"/>
      <c r="AG1009" s="964"/>
      <c r="AH1009" s="964"/>
      <c r="AI1009" s="964"/>
      <c r="AJ1009" s="964"/>
      <c r="AK1009" s="964"/>
    </row>
    <row r="1010" spans="1:37" s="837" customFormat="1" ht="31.9" customHeight="1" x14ac:dyDescent="0.25">
      <c r="A1010" s="186"/>
      <c r="B1010" s="838" t="s">
        <v>2641</v>
      </c>
      <c r="C1010" s="838"/>
      <c r="D1010" s="839"/>
      <c r="E1010" s="965" t="s">
        <v>2642</v>
      </c>
      <c r="F1010" s="966"/>
      <c r="G1010" s="966"/>
      <c r="H1010" s="966"/>
      <c r="I1010" s="966"/>
      <c r="J1010" s="966"/>
      <c r="K1010" s="966"/>
      <c r="L1010" s="966"/>
      <c r="M1010" s="966"/>
      <c r="N1010" s="966"/>
      <c r="O1010" s="966"/>
      <c r="P1010" s="966"/>
      <c r="Q1010" s="966"/>
      <c r="R1010" s="966"/>
      <c r="S1010" s="966"/>
      <c r="T1010" s="966"/>
      <c r="U1010" s="966"/>
      <c r="V1010" s="966"/>
      <c r="W1010" s="966"/>
      <c r="X1010" s="966"/>
      <c r="Y1010" s="966"/>
      <c r="Z1010" s="966"/>
      <c r="AA1010" s="966"/>
      <c r="AB1010" s="966"/>
      <c r="AC1010" s="966"/>
      <c r="AD1010" s="966"/>
      <c r="AE1010" s="966"/>
      <c r="AF1010" s="966"/>
      <c r="AG1010" s="966"/>
      <c r="AH1010" s="966"/>
      <c r="AI1010" s="966"/>
      <c r="AJ1010" s="966"/>
      <c r="AK1010" s="966"/>
    </row>
    <row r="1011" spans="1:37" s="622" customFormat="1" ht="31.9" customHeight="1" x14ac:dyDescent="0.25">
      <c r="A1011" s="206"/>
      <c r="B1011" s="840" t="s">
        <v>6</v>
      </c>
      <c r="C1011" s="840" t="s">
        <v>7</v>
      </c>
      <c r="D1011" s="840" t="s">
        <v>8</v>
      </c>
      <c r="E1011" s="840" t="s">
        <v>9</v>
      </c>
      <c r="F1011" s="840" t="s">
        <v>10</v>
      </c>
      <c r="G1011" s="840" t="s">
        <v>11</v>
      </c>
      <c r="H1011" s="840" t="s">
        <v>2643</v>
      </c>
      <c r="I1011" s="840" t="s">
        <v>13</v>
      </c>
      <c r="J1011" s="840" t="s">
        <v>2644</v>
      </c>
      <c r="K1011" s="840" t="s">
        <v>15</v>
      </c>
      <c r="L1011" s="840" t="s">
        <v>7</v>
      </c>
      <c r="M1011" s="840" t="s">
        <v>16</v>
      </c>
      <c r="N1011" s="840" t="s">
        <v>17</v>
      </c>
      <c r="O1011" s="840" t="s">
        <v>18</v>
      </c>
      <c r="P1011" s="840" t="s">
        <v>19</v>
      </c>
      <c r="Q1011" s="840" t="s">
        <v>13</v>
      </c>
      <c r="R1011" s="840" t="s">
        <v>21</v>
      </c>
      <c r="S1011" s="840" t="s">
        <v>22</v>
      </c>
      <c r="T1011" s="840" t="s">
        <v>23</v>
      </c>
      <c r="U1011" s="209" t="s">
        <v>24</v>
      </c>
      <c r="V1011" s="209" t="s">
        <v>1915</v>
      </c>
      <c r="W1011" s="209" t="s">
        <v>26</v>
      </c>
      <c r="X1011" s="209" t="s">
        <v>27</v>
      </c>
      <c r="Y1011" s="209" t="s">
        <v>28</v>
      </c>
      <c r="Z1011" s="210" t="s">
        <v>29</v>
      </c>
      <c r="AA1011" s="210" t="s">
        <v>30</v>
      </c>
      <c r="AB1011" s="209" t="s">
        <v>31</v>
      </c>
      <c r="AC1011" s="211" t="s">
        <v>32</v>
      </c>
      <c r="AD1011" s="209" t="s">
        <v>33</v>
      </c>
      <c r="AE1011" s="209" t="s">
        <v>34</v>
      </c>
      <c r="AF1011" s="211" t="s">
        <v>35</v>
      </c>
      <c r="AG1011" s="395" t="s">
        <v>493</v>
      </c>
      <c r="AH1011" s="840" t="s">
        <v>36</v>
      </c>
      <c r="AI1011" s="840" t="s">
        <v>2645</v>
      </c>
      <c r="AJ1011" s="840" t="s">
        <v>2646</v>
      </c>
      <c r="AK1011" s="840" t="s">
        <v>2647</v>
      </c>
    </row>
    <row r="1012" spans="1:37" s="843" customFormat="1" ht="31.9" customHeight="1" x14ac:dyDescent="0.25">
      <c r="A1012" s="231"/>
      <c r="B1012" s="1673" t="s">
        <v>2648</v>
      </c>
      <c r="C1012" s="968">
        <v>0.1</v>
      </c>
      <c r="D1012" s="953" t="s">
        <v>2649</v>
      </c>
      <c r="E1012" s="971" t="s">
        <v>2650</v>
      </c>
      <c r="F1012" s="953" t="s">
        <v>2651</v>
      </c>
      <c r="G1012" s="953" t="s">
        <v>2652</v>
      </c>
      <c r="H1012" s="924" t="s">
        <v>2653</v>
      </c>
      <c r="I1012" s="1670" t="s">
        <v>2654</v>
      </c>
      <c r="J1012" s="979" t="s">
        <v>2655</v>
      </c>
      <c r="K1012" s="1667" t="s">
        <v>2656</v>
      </c>
      <c r="L1012" s="968">
        <v>0.03</v>
      </c>
      <c r="M1012" s="971" t="s">
        <v>2657</v>
      </c>
      <c r="N1012" s="924" t="s">
        <v>2658</v>
      </c>
      <c r="O1012" s="924" t="s">
        <v>2659</v>
      </c>
      <c r="P1012" s="791" t="s">
        <v>2660</v>
      </c>
      <c r="Q1012" s="788">
        <v>0</v>
      </c>
      <c r="R1012" s="788">
        <v>2</v>
      </c>
      <c r="S1012" s="800" t="s">
        <v>61</v>
      </c>
      <c r="T1012" s="135">
        <v>1</v>
      </c>
      <c r="U1012" s="135" t="s">
        <v>3225</v>
      </c>
      <c r="V1012" s="135"/>
      <c r="W1012" s="135"/>
      <c r="X1012" s="135"/>
      <c r="Y1012" s="135"/>
      <c r="Z1012" s="817"/>
      <c r="AA1012" s="817"/>
      <c r="AB1012" s="491" t="s">
        <v>3226</v>
      </c>
      <c r="AC1012" s="816">
        <v>163736358.10999998</v>
      </c>
      <c r="AD1012" s="135" t="s">
        <v>3227</v>
      </c>
      <c r="AE1012" s="135" t="s">
        <v>3228</v>
      </c>
      <c r="AF1012" s="816">
        <f>160360311.1+3376047.01</f>
        <v>163736358.10999998</v>
      </c>
      <c r="AG1012" s="816">
        <v>163736358.10999998</v>
      </c>
      <c r="AH1012" s="927" t="s">
        <v>2661</v>
      </c>
      <c r="AI1012" s="927" t="s">
        <v>2662</v>
      </c>
      <c r="AJ1012" s="927" t="s">
        <v>2663</v>
      </c>
      <c r="AK1012" s="927" t="s">
        <v>2664</v>
      </c>
    </row>
    <row r="1013" spans="1:37" s="843" customFormat="1" ht="31.9" customHeight="1" x14ac:dyDescent="0.25">
      <c r="A1013" s="231"/>
      <c r="B1013" s="1674"/>
      <c r="C1013" s="969"/>
      <c r="D1013" s="954"/>
      <c r="E1013" s="947"/>
      <c r="F1013" s="954"/>
      <c r="G1013" s="954"/>
      <c r="H1013" s="925"/>
      <c r="I1013" s="1671"/>
      <c r="J1013" s="1077"/>
      <c r="K1013" s="1668"/>
      <c r="L1013" s="969"/>
      <c r="M1013" s="947"/>
      <c r="N1013" s="925"/>
      <c r="O1013" s="925"/>
      <c r="P1013" s="791" t="s">
        <v>2665</v>
      </c>
      <c r="Q1013" s="831">
        <v>1020</v>
      </c>
      <c r="R1013" s="831">
        <v>2000</v>
      </c>
      <c r="S1013" s="677" t="s">
        <v>61</v>
      </c>
      <c r="T1013" s="1704">
        <v>0</v>
      </c>
      <c r="U1013" s="108"/>
      <c r="V1013" s="108"/>
      <c r="W1013" s="108"/>
      <c r="X1013" s="108"/>
      <c r="Y1013" s="108"/>
      <c r="Z1013" s="817"/>
      <c r="AA1013" s="817"/>
      <c r="AB1013" s="491"/>
      <c r="AC1013" s="816"/>
      <c r="AD1013" s="108"/>
      <c r="AE1013" s="108"/>
      <c r="AF1013" s="816"/>
      <c r="AG1013" s="816"/>
      <c r="AH1013" s="928"/>
      <c r="AI1013" s="928"/>
      <c r="AJ1013" s="928"/>
      <c r="AK1013" s="928"/>
    </row>
    <row r="1014" spans="1:37" s="843" customFormat="1" ht="31.9" customHeight="1" x14ac:dyDescent="0.25">
      <c r="A1014" s="231"/>
      <c r="B1014" s="1674"/>
      <c r="C1014" s="969"/>
      <c r="D1014" s="954"/>
      <c r="E1014" s="947"/>
      <c r="F1014" s="954"/>
      <c r="G1014" s="954"/>
      <c r="H1014" s="925"/>
      <c r="I1014" s="1671"/>
      <c r="J1014" s="1077"/>
      <c r="K1014" s="1668"/>
      <c r="L1014" s="969"/>
      <c r="M1014" s="947"/>
      <c r="N1014" s="926"/>
      <c r="O1014" s="926"/>
      <c r="P1014" s="793" t="s">
        <v>2666</v>
      </c>
      <c r="Q1014" s="788">
        <v>0</v>
      </c>
      <c r="R1014" s="788">
        <v>5</v>
      </c>
      <c r="S1014" s="800" t="s">
        <v>61</v>
      </c>
      <c r="T1014" s="135">
        <v>0</v>
      </c>
      <c r="U1014" s="135"/>
      <c r="V1014" s="135"/>
      <c r="W1014" s="135"/>
      <c r="X1014" s="135"/>
      <c r="Y1014" s="135"/>
      <c r="Z1014" s="817"/>
      <c r="AA1014" s="817"/>
      <c r="AB1014" s="491"/>
      <c r="AC1014" s="816"/>
      <c r="AD1014" s="135"/>
      <c r="AE1014" s="135"/>
      <c r="AF1014" s="816"/>
      <c r="AG1014" s="816"/>
      <c r="AH1014" s="928"/>
      <c r="AI1014" s="928"/>
      <c r="AJ1014" s="929"/>
      <c r="AK1014" s="928"/>
    </row>
    <row r="1015" spans="1:37" s="843" customFormat="1" ht="31.9" customHeight="1" x14ac:dyDescent="0.25">
      <c r="A1015" s="231"/>
      <c r="B1015" s="1674"/>
      <c r="C1015" s="969"/>
      <c r="D1015" s="954"/>
      <c r="E1015" s="947"/>
      <c r="F1015" s="954"/>
      <c r="G1015" s="954"/>
      <c r="H1015" s="925"/>
      <c r="I1015" s="1671"/>
      <c r="J1015" s="1077"/>
      <c r="K1015" s="1668"/>
      <c r="L1015" s="969"/>
      <c r="M1015" s="947"/>
      <c r="N1015" s="924" t="s">
        <v>2667</v>
      </c>
      <c r="O1015" s="924" t="s">
        <v>2668</v>
      </c>
      <c r="P1015" s="791" t="s">
        <v>2669</v>
      </c>
      <c r="Q1015" s="788">
        <v>0</v>
      </c>
      <c r="R1015" s="788">
        <v>2</v>
      </c>
      <c r="S1015" s="800" t="s">
        <v>61</v>
      </c>
      <c r="T1015" s="135">
        <v>0</v>
      </c>
      <c r="U1015" s="135"/>
      <c r="V1015" s="135"/>
      <c r="W1015" s="135"/>
      <c r="X1015" s="135"/>
      <c r="Y1015" s="135"/>
      <c r="Z1015" s="817"/>
      <c r="AA1015" s="817"/>
      <c r="AB1015" s="491"/>
      <c r="AC1015" s="816"/>
      <c r="AD1015" s="135"/>
      <c r="AE1015" s="135"/>
      <c r="AF1015" s="816"/>
      <c r="AG1015" s="816"/>
      <c r="AH1015" s="928"/>
      <c r="AI1015" s="928"/>
      <c r="AJ1015" s="927" t="s">
        <v>2670</v>
      </c>
      <c r="AK1015" s="928"/>
    </row>
    <row r="1016" spans="1:37" s="843" customFormat="1" ht="31.9" customHeight="1" x14ac:dyDescent="0.25">
      <c r="A1016" s="231"/>
      <c r="B1016" s="1674"/>
      <c r="C1016" s="969"/>
      <c r="D1016" s="954"/>
      <c r="E1016" s="947"/>
      <c r="F1016" s="954"/>
      <c r="G1016" s="954"/>
      <c r="H1016" s="925"/>
      <c r="I1016" s="1671"/>
      <c r="J1016" s="1077"/>
      <c r="K1016" s="1668"/>
      <c r="L1016" s="969"/>
      <c r="M1016" s="947"/>
      <c r="N1016" s="925"/>
      <c r="O1016" s="925"/>
      <c r="P1016" s="791" t="s">
        <v>2671</v>
      </c>
      <c r="Q1016" s="831">
        <v>3575</v>
      </c>
      <c r="R1016" s="831">
        <v>1000</v>
      </c>
      <c r="S1016" s="677" t="s">
        <v>61</v>
      </c>
      <c r="T1016" s="108">
        <v>160</v>
      </c>
      <c r="U1016" s="108" t="s">
        <v>3229</v>
      </c>
      <c r="V1016" s="108" t="s">
        <v>3230</v>
      </c>
      <c r="W1016" s="108" t="s">
        <v>3231</v>
      </c>
      <c r="X1016" s="108" t="s">
        <v>3232</v>
      </c>
      <c r="Y1016" s="108" t="s">
        <v>3233</v>
      </c>
      <c r="Z1016" s="817">
        <v>42727</v>
      </c>
      <c r="AA1016" s="817">
        <v>42734</v>
      </c>
      <c r="AB1016" s="491" t="s">
        <v>3234</v>
      </c>
      <c r="AC1016" s="816">
        <v>769439964.37</v>
      </c>
      <c r="AD1016" s="108" t="s">
        <v>3235</v>
      </c>
      <c r="AE1016" s="108" t="s">
        <v>3236</v>
      </c>
      <c r="AF1016" s="816">
        <v>769439964.37</v>
      </c>
      <c r="AG1016" s="816">
        <v>769439964.37</v>
      </c>
      <c r="AH1016" s="928"/>
      <c r="AI1016" s="928"/>
      <c r="AJ1016" s="928"/>
      <c r="AK1016" s="928"/>
    </row>
    <row r="1017" spans="1:37" s="843" customFormat="1" ht="31.9" customHeight="1" x14ac:dyDescent="0.25">
      <c r="A1017" s="231"/>
      <c r="B1017" s="1674"/>
      <c r="C1017" s="969"/>
      <c r="D1017" s="954"/>
      <c r="E1017" s="947"/>
      <c r="F1017" s="954"/>
      <c r="G1017" s="954"/>
      <c r="H1017" s="925"/>
      <c r="I1017" s="1671"/>
      <c r="J1017" s="1077"/>
      <c r="K1017" s="1668"/>
      <c r="L1017" s="969"/>
      <c r="M1017" s="947"/>
      <c r="N1017" s="925"/>
      <c r="O1017" s="925"/>
      <c r="P1017" s="791" t="s">
        <v>2672</v>
      </c>
      <c r="Q1017" s="788">
        <v>0</v>
      </c>
      <c r="R1017" s="788">
        <v>3</v>
      </c>
      <c r="S1017" s="800" t="s">
        <v>61</v>
      </c>
      <c r="T1017" s="135">
        <v>0</v>
      </c>
      <c r="U1017" s="135"/>
      <c r="V1017" s="135"/>
      <c r="W1017" s="135"/>
      <c r="X1017" s="135"/>
      <c r="Y1017" s="135"/>
      <c r="Z1017" s="817"/>
      <c r="AA1017" s="817"/>
      <c r="AB1017" s="491"/>
      <c r="AC1017" s="816"/>
      <c r="AD1017" s="135"/>
      <c r="AE1017" s="135"/>
      <c r="AF1017" s="816"/>
      <c r="AG1017" s="816"/>
      <c r="AH1017" s="928"/>
      <c r="AI1017" s="928"/>
      <c r="AJ1017" s="929"/>
      <c r="AK1017" s="928"/>
    </row>
    <row r="1018" spans="1:37" s="843" customFormat="1" ht="31.9" customHeight="1" x14ac:dyDescent="0.25">
      <c r="A1018" s="231"/>
      <c r="B1018" s="1674"/>
      <c r="C1018" s="969"/>
      <c r="D1018" s="954"/>
      <c r="E1018" s="947"/>
      <c r="F1018" s="954"/>
      <c r="G1018" s="954"/>
      <c r="H1018" s="925"/>
      <c r="I1018" s="1671"/>
      <c r="J1018" s="1077"/>
      <c r="K1018" s="1668"/>
      <c r="L1018" s="969"/>
      <c r="M1018" s="947"/>
      <c r="N1018" s="925"/>
      <c r="O1018" s="925"/>
      <c r="P1018" s="791" t="s">
        <v>2673</v>
      </c>
      <c r="Q1018" s="788">
        <v>0</v>
      </c>
      <c r="R1018" s="788">
        <v>3</v>
      </c>
      <c r="S1018" s="800" t="s">
        <v>61</v>
      </c>
      <c r="T1018" s="135">
        <v>0</v>
      </c>
      <c r="U1018" s="135"/>
      <c r="V1018" s="135"/>
      <c r="W1018" s="135"/>
      <c r="X1018" s="135"/>
      <c r="Y1018" s="135"/>
      <c r="Z1018" s="817"/>
      <c r="AA1018" s="817"/>
      <c r="AB1018" s="491"/>
      <c r="AC1018" s="816"/>
      <c r="AD1018" s="135"/>
      <c r="AE1018" s="135"/>
      <c r="AF1018" s="816"/>
      <c r="AG1018" s="816"/>
      <c r="AH1018" s="928"/>
      <c r="AI1018" s="928"/>
      <c r="AJ1018" s="788" t="s">
        <v>2674</v>
      </c>
      <c r="AK1018" s="928"/>
    </row>
    <row r="1019" spans="1:37" s="843" customFormat="1" ht="31.9" customHeight="1" x14ac:dyDescent="0.25">
      <c r="A1019" s="231"/>
      <c r="B1019" s="1674"/>
      <c r="C1019" s="969"/>
      <c r="D1019" s="954"/>
      <c r="E1019" s="947"/>
      <c r="F1019" s="954"/>
      <c r="G1019" s="954"/>
      <c r="H1019" s="925"/>
      <c r="I1019" s="1671"/>
      <c r="J1019" s="1077"/>
      <c r="K1019" s="1668"/>
      <c r="L1019" s="969"/>
      <c r="M1019" s="947"/>
      <c r="N1019" s="926"/>
      <c r="O1019" s="926"/>
      <c r="P1019" s="791" t="s">
        <v>2675</v>
      </c>
      <c r="Q1019" s="788">
        <v>0</v>
      </c>
      <c r="R1019" s="788">
        <v>2</v>
      </c>
      <c r="S1019" s="800" t="s">
        <v>61</v>
      </c>
      <c r="T1019" s="135">
        <v>0</v>
      </c>
      <c r="U1019" s="135"/>
      <c r="V1019" s="135"/>
      <c r="W1019" s="135"/>
      <c r="X1019" s="135"/>
      <c r="Y1019" s="135"/>
      <c r="Z1019" s="817"/>
      <c r="AA1019" s="817"/>
      <c r="AB1019" s="491"/>
      <c r="AC1019" s="816"/>
      <c r="AD1019" s="135"/>
      <c r="AE1019" s="135"/>
      <c r="AF1019" s="816"/>
      <c r="AG1019" s="816"/>
      <c r="AH1019" s="928"/>
      <c r="AI1019" s="928"/>
      <c r="AJ1019" s="927" t="s">
        <v>2676</v>
      </c>
      <c r="AK1019" s="928"/>
    </row>
    <row r="1020" spans="1:37" s="843" customFormat="1" ht="31.9" customHeight="1" x14ac:dyDescent="0.25">
      <c r="A1020" s="231"/>
      <c r="B1020" s="1674"/>
      <c r="C1020" s="969"/>
      <c r="D1020" s="954"/>
      <c r="E1020" s="947"/>
      <c r="F1020" s="954"/>
      <c r="G1020" s="954"/>
      <c r="H1020" s="925"/>
      <c r="I1020" s="1671"/>
      <c r="J1020" s="1077"/>
      <c r="K1020" s="1668"/>
      <c r="L1020" s="969"/>
      <c r="M1020" s="947"/>
      <c r="N1020" s="927" t="s">
        <v>2677</v>
      </c>
      <c r="O1020" s="927" t="s">
        <v>2678</v>
      </c>
      <c r="P1020" s="927" t="s">
        <v>2679</v>
      </c>
      <c r="Q1020" s="927">
        <v>0</v>
      </c>
      <c r="R1020" s="927">
        <v>5</v>
      </c>
      <c r="S1020" s="986" t="s">
        <v>61</v>
      </c>
      <c r="T1020" s="995">
        <v>3</v>
      </c>
      <c r="U1020" s="135" t="s">
        <v>3237</v>
      </c>
      <c r="V1020" s="135" t="s">
        <v>3238</v>
      </c>
      <c r="W1020" s="135" t="s">
        <v>3239</v>
      </c>
      <c r="X1020" s="135" t="s">
        <v>3240</v>
      </c>
      <c r="Y1020" s="135" t="s">
        <v>3241</v>
      </c>
      <c r="Z1020" s="817">
        <v>42734</v>
      </c>
      <c r="AA1020" s="817">
        <v>42823</v>
      </c>
      <c r="AB1020" s="491" t="s">
        <v>3242</v>
      </c>
      <c r="AC1020" s="816">
        <v>200000000</v>
      </c>
      <c r="AD1020" s="135" t="s">
        <v>3235</v>
      </c>
      <c r="AE1020" s="135" t="s">
        <v>3243</v>
      </c>
      <c r="AF1020" s="816">
        <v>200000000</v>
      </c>
      <c r="AG1020" s="816">
        <v>200000000</v>
      </c>
      <c r="AH1020" s="928"/>
      <c r="AI1020" s="928"/>
      <c r="AJ1020" s="928"/>
      <c r="AK1020" s="928"/>
    </row>
    <row r="1021" spans="1:37" s="843" customFormat="1" ht="31.9" customHeight="1" x14ac:dyDescent="0.25">
      <c r="A1021" s="231"/>
      <c r="B1021" s="1674"/>
      <c r="C1021" s="969"/>
      <c r="D1021" s="954"/>
      <c r="E1021" s="947"/>
      <c r="F1021" s="954"/>
      <c r="G1021" s="954"/>
      <c r="H1021" s="925"/>
      <c r="I1021" s="1671"/>
      <c r="J1021" s="1077"/>
      <c r="K1021" s="1668"/>
      <c r="L1021" s="969"/>
      <c r="M1021" s="947"/>
      <c r="N1021" s="928"/>
      <c r="O1021" s="928"/>
      <c r="P1021" s="928"/>
      <c r="Q1021" s="928"/>
      <c r="R1021" s="928"/>
      <c r="S1021" s="987"/>
      <c r="T1021" s="1016"/>
      <c r="U1021" s="135" t="s">
        <v>3244</v>
      </c>
      <c r="V1021" s="135" t="s">
        <v>3245</v>
      </c>
      <c r="W1021" s="135" t="s">
        <v>3246</v>
      </c>
      <c r="X1021" s="135" t="s">
        <v>3247</v>
      </c>
      <c r="Y1021" s="135" t="s">
        <v>3241</v>
      </c>
      <c r="Z1021" s="817">
        <v>42675</v>
      </c>
      <c r="AA1021" s="817">
        <v>42735</v>
      </c>
      <c r="AB1021" s="491" t="s">
        <v>3248</v>
      </c>
      <c r="AC1021" s="816">
        <v>162000000</v>
      </c>
      <c r="AD1021" s="135" t="s">
        <v>3249</v>
      </c>
      <c r="AE1021" s="135" t="s">
        <v>3250</v>
      </c>
      <c r="AF1021" s="816">
        <f>160000000+2000000</f>
        <v>162000000</v>
      </c>
      <c r="AG1021" s="816">
        <v>162000000</v>
      </c>
      <c r="AH1021" s="928"/>
      <c r="AI1021" s="928"/>
      <c r="AJ1021" s="928"/>
      <c r="AK1021" s="928"/>
    </row>
    <row r="1022" spans="1:37" s="843" customFormat="1" ht="31.9" customHeight="1" x14ac:dyDescent="0.25">
      <c r="A1022" s="231"/>
      <c r="B1022" s="1674"/>
      <c r="C1022" s="969"/>
      <c r="D1022" s="954"/>
      <c r="E1022" s="947"/>
      <c r="F1022" s="954"/>
      <c r="G1022" s="954"/>
      <c r="H1022" s="925"/>
      <c r="I1022" s="1671"/>
      <c r="J1022" s="1077"/>
      <c r="K1022" s="1668"/>
      <c r="L1022" s="969"/>
      <c r="M1022" s="947"/>
      <c r="N1022" s="928"/>
      <c r="O1022" s="928"/>
      <c r="P1022" s="929"/>
      <c r="Q1022" s="929"/>
      <c r="R1022" s="929"/>
      <c r="S1022" s="1204"/>
      <c r="T1022" s="996"/>
      <c r="U1022" s="135" t="s">
        <v>3251</v>
      </c>
      <c r="V1022" s="135" t="s">
        <v>3252</v>
      </c>
      <c r="W1022" s="135" t="s">
        <v>3253</v>
      </c>
      <c r="X1022" s="135" t="s">
        <v>3254</v>
      </c>
      <c r="Y1022" s="135" t="s">
        <v>3241</v>
      </c>
      <c r="Z1022" s="817">
        <v>42730</v>
      </c>
      <c r="AA1022" s="817">
        <v>42851</v>
      </c>
      <c r="AB1022" s="491" t="s">
        <v>3255</v>
      </c>
      <c r="AC1022" s="816">
        <v>300000000</v>
      </c>
      <c r="AD1022" s="135" t="s">
        <v>3249</v>
      </c>
      <c r="AE1022" s="135" t="s">
        <v>3256</v>
      </c>
      <c r="AF1022" s="816">
        <v>300000000</v>
      </c>
      <c r="AG1022" s="816">
        <v>300000000</v>
      </c>
      <c r="AH1022" s="928"/>
      <c r="AI1022" s="928"/>
      <c r="AJ1022" s="928"/>
      <c r="AK1022" s="928"/>
    </row>
    <row r="1023" spans="1:37" s="843" customFormat="1" ht="31.9" customHeight="1" x14ac:dyDescent="0.25">
      <c r="A1023" s="231"/>
      <c r="B1023" s="1674"/>
      <c r="C1023" s="969"/>
      <c r="D1023" s="954"/>
      <c r="E1023" s="947"/>
      <c r="F1023" s="954"/>
      <c r="G1023" s="954"/>
      <c r="H1023" s="925"/>
      <c r="I1023" s="1671"/>
      <c r="J1023" s="1077"/>
      <c r="K1023" s="1668"/>
      <c r="L1023" s="969"/>
      <c r="M1023" s="947"/>
      <c r="N1023" s="929"/>
      <c r="O1023" s="929"/>
      <c r="P1023" s="791" t="s">
        <v>2680</v>
      </c>
      <c r="Q1023" s="788">
        <v>0</v>
      </c>
      <c r="R1023" s="788">
        <v>7</v>
      </c>
      <c r="S1023" s="800" t="s">
        <v>61</v>
      </c>
      <c r="T1023" s="135">
        <v>1</v>
      </c>
      <c r="U1023" s="135" t="s">
        <v>3225</v>
      </c>
      <c r="V1023" s="135"/>
      <c r="W1023" s="135"/>
      <c r="X1023" s="135"/>
      <c r="Y1023" s="135"/>
      <c r="Z1023" s="817"/>
      <c r="AA1023" s="817"/>
      <c r="AB1023" s="491" t="s">
        <v>3226</v>
      </c>
      <c r="AC1023" s="135"/>
      <c r="AD1023" s="135" t="s">
        <v>3227</v>
      </c>
      <c r="AE1023" s="135"/>
      <c r="AF1023" s="816"/>
      <c r="AG1023" s="816"/>
      <c r="AH1023" s="928"/>
      <c r="AI1023" s="928"/>
      <c r="AJ1023" s="928"/>
      <c r="AK1023" s="928"/>
    </row>
    <row r="1024" spans="1:37" s="843" customFormat="1" ht="31.9" customHeight="1" x14ac:dyDescent="0.25">
      <c r="A1024" s="231"/>
      <c r="B1024" s="1674"/>
      <c r="C1024" s="969"/>
      <c r="D1024" s="954"/>
      <c r="E1024" s="947"/>
      <c r="F1024" s="954"/>
      <c r="G1024" s="954"/>
      <c r="H1024" s="925"/>
      <c r="I1024" s="1671"/>
      <c r="J1024" s="1077"/>
      <c r="K1024" s="1668"/>
      <c r="L1024" s="969"/>
      <c r="M1024" s="947"/>
      <c r="N1024" s="924" t="s">
        <v>2681</v>
      </c>
      <c r="O1024" s="924" t="s">
        <v>2682</v>
      </c>
      <c r="P1024" s="791" t="s">
        <v>2683</v>
      </c>
      <c r="Q1024" s="788">
        <v>0</v>
      </c>
      <c r="R1024" s="788">
        <v>4</v>
      </c>
      <c r="S1024" s="800" t="s">
        <v>61</v>
      </c>
      <c r="T1024" s="135">
        <v>0</v>
      </c>
      <c r="U1024" s="135"/>
      <c r="V1024" s="135"/>
      <c r="W1024" s="135"/>
      <c r="X1024" s="135"/>
      <c r="Y1024" s="135"/>
      <c r="Z1024" s="817"/>
      <c r="AA1024" s="817"/>
      <c r="AB1024" s="491"/>
      <c r="AC1024" s="816"/>
      <c r="AD1024" s="135"/>
      <c r="AE1024" s="135"/>
      <c r="AF1024" s="816"/>
      <c r="AG1024" s="816"/>
      <c r="AH1024" s="928"/>
      <c r="AI1024" s="928"/>
      <c r="AJ1024" s="928"/>
      <c r="AK1024" s="928"/>
    </row>
    <row r="1025" spans="1:37" s="843" customFormat="1" ht="31.9" customHeight="1" x14ac:dyDescent="0.25">
      <c r="A1025" s="231"/>
      <c r="B1025" s="1674"/>
      <c r="C1025" s="969"/>
      <c r="D1025" s="954"/>
      <c r="E1025" s="947"/>
      <c r="F1025" s="955"/>
      <c r="G1025" s="955"/>
      <c r="H1025" s="926"/>
      <c r="I1025" s="1672"/>
      <c r="J1025" s="980"/>
      <c r="K1025" s="1669"/>
      <c r="L1025" s="970"/>
      <c r="M1025" s="948"/>
      <c r="N1025" s="926"/>
      <c r="O1025" s="926"/>
      <c r="P1025" s="791" t="s">
        <v>2684</v>
      </c>
      <c r="Q1025" s="788">
        <v>0</v>
      </c>
      <c r="R1025" s="788">
        <v>50</v>
      </c>
      <c r="S1025" s="800" t="s">
        <v>61</v>
      </c>
      <c r="T1025" s="135">
        <v>0</v>
      </c>
      <c r="U1025" s="135"/>
      <c r="V1025" s="135"/>
      <c r="W1025" s="135"/>
      <c r="X1025" s="135"/>
      <c r="Y1025" s="135"/>
      <c r="Z1025" s="817"/>
      <c r="AA1025" s="817"/>
      <c r="AB1025" s="491"/>
      <c r="AC1025" s="816"/>
      <c r="AD1025" s="135"/>
      <c r="AE1025" s="135"/>
      <c r="AF1025" s="816"/>
      <c r="AG1025" s="816"/>
      <c r="AH1025" s="929"/>
      <c r="AI1025" s="929"/>
      <c r="AJ1025" s="929"/>
      <c r="AK1025" s="929"/>
    </row>
    <row r="1026" spans="1:37" s="843" customFormat="1" ht="31.9" customHeight="1" x14ac:dyDescent="0.25">
      <c r="A1026" s="231"/>
      <c r="B1026" s="1674"/>
      <c r="C1026" s="969"/>
      <c r="D1026" s="954"/>
      <c r="E1026" s="947"/>
      <c r="F1026" s="846"/>
      <c r="G1026" s="846"/>
      <c r="H1026" s="493"/>
      <c r="I1026" s="563"/>
      <c r="J1026" s="563"/>
      <c r="K1026" s="847"/>
      <c r="L1026" s="848"/>
      <c r="M1026" s="846"/>
      <c r="N1026" s="493"/>
      <c r="O1026" s="493"/>
      <c r="P1026" s="493"/>
      <c r="Q1026" s="563"/>
      <c r="R1026" s="563"/>
      <c r="S1026" s="563"/>
      <c r="T1026" s="563"/>
      <c r="U1026" s="563"/>
      <c r="V1026" s="563"/>
      <c r="W1026" s="563"/>
      <c r="X1026" s="563"/>
      <c r="Y1026" s="563"/>
      <c r="Z1026" s="1664"/>
      <c r="AA1026" s="1664"/>
      <c r="AB1026" s="1665"/>
      <c r="AC1026" s="1666"/>
      <c r="AD1026" s="563"/>
      <c r="AE1026" s="563"/>
      <c r="AF1026" s="1666"/>
      <c r="AG1026" s="1666"/>
      <c r="AH1026" s="563"/>
      <c r="AI1026" s="563"/>
      <c r="AJ1026" s="563"/>
      <c r="AK1026" s="563"/>
    </row>
    <row r="1027" spans="1:37" s="843" customFormat="1" ht="37.5" hidden="1" customHeight="1" x14ac:dyDescent="0.25">
      <c r="A1027" s="231"/>
      <c r="B1027" s="967" t="s">
        <v>2648</v>
      </c>
      <c r="C1027" s="968">
        <v>0.1</v>
      </c>
      <c r="D1027" s="953" t="s">
        <v>2649</v>
      </c>
      <c r="E1027" s="971" t="s">
        <v>2650</v>
      </c>
      <c r="F1027" s="972" t="s">
        <v>2651</v>
      </c>
      <c r="G1027" s="972" t="s">
        <v>2652</v>
      </c>
      <c r="H1027" s="957" t="s">
        <v>2653</v>
      </c>
      <c r="I1027" s="973" t="s">
        <v>2654</v>
      </c>
      <c r="J1027" s="902" t="s">
        <v>2655</v>
      </c>
      <c r="K1027" s="945" t="s">
        <v>2656</v>
      </c>
      <c r="L1027" s="946">
        <v>0.03</v>
      </c>
      <c r="M1027" s="956" t="s">
        <v>2657</v>
      </c>
      <c r="N1027" s="957" t="s">
        <v>2658</v>
      </c>
      <c r="O1027" s="957" t="s">
        <v>2659</v>
      </c>
      <c r="P1027" s="760" t="s">
        <v>2660</v>
      </c>
      <c r="Q1027" s="759">
        <v>0</v>
      </c>
      <c r="R1027" s="759">
        <v>2</v>
      </c>
      <c r="S1027" s="761" t="s">
        <v>61</v>
      </c>
      <c r="T1027" s="841">
        <v>1</v>
      </c>
      <c r="U1027" s="766"/>
      <c r="V1027" s="766"/>
      <c r="W1027" s="766"/>
      <c r="X1027" s="766"/>
      <c r="Y1027" s="766"/>
      <c r="Z1027" s="766"/>
      <c r="AA1027" s="766"/>
      <c r="AB1027" s="772"/>
      <c r="AC1027" s="842"/>
      <c r="AD1027" s="766"/>
      <c r="AE1027" s="766"/>
      <c r="AF1027" s="766"/>
      <c r="AG1027" s="842"/>
      <c r="AH1027" s="927" t="s">
        <v>2661</v>
      </c>
      <c r="AI1027" s="927" t="s">
        <v>2662</v>
      </c>
      <c r="AJ1027" s="927" t="s">
        <v>2663</v>
      </c>
      <c r="AK1027" s="927" t="s">
        <v>2664</v>
      </c>
    </row>
    <row r="1028" spans="1:37" s="843" customFormat="1" ht="37.5" hidden="1" customHeight="1" x14ac:dyDescent="0.25">
      <c r="A1028" s="231"/>
      <c r="B1028" s="967"/>
      <c r="C1028" s="969"/>
      <c r="D1028" s="947"/>
      <c r="E1028" s="947"/>
      <c r="F1028" s="956"/>
      <c r="G1028" s="956"/>
      <c r="H1028" s="957"/>
      <c r="I1028" s="973"/>
      <c r="J1028" s="902"/>
      <c r="K1028" s="945"/>
      <c r="L1028" s="946"/>
      <c r="M1028" s="956"/>
      <c r="N1028" s="957"/>
      <c r="O1028" s="957"/>
      <c r="P1028" s="760" t="s">
        <v>2665</v>
      </c>
      <c r="Q1028" s="765">
        <v>1020</v>
      </c>
      <c r="R1028" s="765">
        <v>2000</v>
      </c>
      <c r="S1028" s="677" t="s">
        <v>61</v>
      </c>
      <c r="T1028" s="841">
        <v>500</v>
      </c>
      <c r="U1028" s="771"/>
      <c r="V1028" s="771"/>
      <c r="W1028" s="771"/>
      <c r="X1028" s="771"/>
      <c r="Y1028" s="771"/>
      <c r="Z1028" s="771"/>
      <c r="AA1028" s="771"/>
      <c r="AB1028" s="773"/>
      <c r="AC1028" s="844"/>
      <c r="AD1028" s="771"/>
      <c r="AE1028" s="771"/>
      <c r="AF1028" s="771"/>
      <c r="AG1028" s="844"/>
      <c r="AH1028" s="928"/>
      <c r="AI1028" s="928"/>
      <c r="AJ1028" s="928"/>
      <c r="AK1028" s="928"/>
    </row>
    <row r="1029" spans="1:37" s="843" customFormat="1" ht="37.5" hidden="1" customHeight="1" x14ac:dyDescent="0.25">
      <c r="A1029" s="231"/>
      <c r="B1029" s="967"/>
      <c r="C1029" s="969"/>
      <c r="D1029" s="947"/>
      <c r="E1029" s="947"/>
      <c r="F1029" s="956"/>
      <c r="G1029" s="956"/>
      <c r="H1029" s="957"/>
      <c r="I1029" s="973"/>
      <c r="J1029" s="902"/>
      <c r="K1029" s="945"/>
      <c r="L1029" s="946"/>
      <c r="M1029" s="956"/>
      <c r="N1029" s="957"/>
      <c r="O1029" s="957"/>
      <c r="P1029" s="763" t="s">
        <v>2666</v>
      </c>
      <c r="Q1029" s="759">
        <v>0</v>
      </c>
      <c r="R1029" s="759">
        <v>5</v>
      </c>
      <c r="S1029" s="761" t="s">
        <v>61</v>
      </c>
      <c r="T1029" s="841">
        <v>0</v>
      </c>
      <c r="U1029" s="768"/>
      <c r="V1029" s="768"/>
      <c r="W1029" s="768"/>
      <c r="X1029" s="768"/>
      <c r="Y1029" s="768"/>
      <c r="Z1029" s="768"/>
      <c r="AA1029" s="768"/>
      <c r="AB1029" s="773"/>
      <c r="AC1029" s="844"/>
      <c r="AD1029" s="768"/>
      <c r="AE1029" s="768"/>
      <c r="AF1029" s="768"/>
      <c r="AG1029" s="844"/>
      <c r="AH1029" s="928"/>
      <c r="AI1029" s="928"/>
      <c r="AJ1029" s="929"/>
      <c r="AK1029" s="928"/>
    </row>
    <row r="1030" spans="1:37" s="843" customFormat="1" ht="37.5" hidden="1" customHeight="1" x14ac:dyDescent="0.25">
      <c r="A1030" s="231"/>
      <c r="B1030" s="967"/>
      <c r="C1030" s="969"/>
      <c r="D1030" s="947"/>
      <c r="E1030" s="947"/>
      <c r="F1030" s="956"/>
      <c r="G1030" s="956"/>
      <c r="H1030" s="957"/>
      <c r="I1030" s="973"/>
      <c r="J1030" s="902"/>
      <c r="K1030" s="945"/>
      <c r="L1030" s="946"/>
      <c r="M1030" s="956"/>
      <c r="N1030" s="957" t="s">
        <v>2667</v>
      </c>
      <c r="O1030" s="957" t="s">
        <v>2668</v>
      </c>
      <c r="P1030" s="760" t="s">
        <v>2669</v>
      </c>
      <c r="Q1030" s="759">
        <v>0</v>
      </c>
      <c r="R1030" s="759">
        <v>2</v>
      </c>
      <c r="S1030" s="761" t="s">
        <v>61</v>
      </c>
      <c r="T1030" s="841">
        <v>0</v>
      </c>
      <c r="U1030" s="768"/>
      <c r="V1030" s="768"/>
      <c r="W1030" s="768"/>
      <c r="X1030" s="768"/>
      <c r="Y1030" s="768"/>
      <c r="Z1030" s="768"/>
      <c r="AA1030" s="768"/>
      <c r="AB1030" s="773"/>
      <c r="AC1030" s="844"/>
      <c r="AD1030" s="768"/>
      <c r="AE1030" s="768"/>
      <c r="AF1030" s="768"/>
      <c r="AG1030" s="844"/>
      <c r="AH1030" s="928"/>
      <c r="AI1030" s="928"/>
      <c r="AJ1030" s="903" t="s">
        <v>2670</v>
      </c>
      <c r="AK1030" s="928"/>
    </row>
    <row r="1031" spans="1:37" s="843" customFormat="1" ht="37.5" hidden="1" customHeight="1" x14ac:dyDescent="0.25">
      <c r="A1031" s="231"/>
      <c r="B1031" s="967"/>
      <c r="C1031" s="969"/>
      <c r="D1031" s="947"/>
      <c r="E1031" s="947"/>
      <c r="F1031" s="956"/>
      <c r="G1031" s="956"/>
      <c r="H1031" s="957"/>
      <c r="I1031" s="973"/>
      <c r="J1031" s="902"/>
      <c r="K1031" s="945"/>
      <c r="L1031" s="946"/>
      <c r="M1031" s="956"/>
      <c r="N1031" s="957"/>
      <c r="O1031" s="957"/>
      <c r="P1031" s="760" t="s">
        <v>2671</v>
      </c>
      <c r="Q1031" s="765">
        <v>3575</v>
      </c>
      <c r="R1031" s="765">
        <v>1000</v>
      </c>
      <c r="S1031" s="677" t="s">
        <v>61</v>
      </c>
      <c r="T1031" s="841">
        <v>100</v>
      </c>
      <c r="U1031" s="771"/>
      <c r="V1031" s="771"/>
      <c r="W1031" s="771"/>
      <c r="X1031" s="771"/>
      <c r="Y1031" s="771"/>
      <c r="Z1031" s="771"/>
      <c r="AA1031" s="771"/>
      <c r="AB1031" s="773"/>
      <c r="AC1031" s="844"/>
      <c r="AD1031" s="771"/>
      <c r="AE1031" s="771"/>
      <c r="AF1031" s="771"/>
      <c r="AG1031" s="844"/>
      <c r="AH1031" s="928"/>
      <c r="AI1031" s="928"/>
      <c r="AJ1031" s="903"/>
      <c r="AK1031" s="928"/>
    </row>
    <row r="1032" spans="1:37" s="843" customFormat="1" ht="37.5" hidden="1" customHeight="1" x14ac:dyDescent="0.25">
      <c r="A1032" s="231"/>
      <c r="B1032" s="967"/>
      <c r="C1032" s="969"/>
      <c r="D1032" s="947"/>
      <c r="E1032" s="947"/>
      <c r="F1032" s="956"/>
      <c r="G1032" s="956"/>
      <c r="H1032" s="957"/>
      <c r="I1032" s="973"/>
      <c r="J1032" s="902"/>
      <c r="K1032" s="945"/>
      <c r="L1032" s="946"/>
      <c r="M1032" s="956"/>
      <c r="N1032" s="957"/>
      <c r="O1032" s="957"/>
      <c r="P1032" s="760" t="s">
        <v>2672</v>
      </c>
      <c r="Q1032" s="759">
        <v>0</v>
      </c>
      <c r="R1032" s="759">
        <v>3</v>
      </c>
      <c r="S1032" s="761" t="s">
        <v>61</v>
      </c>
      <c r="T1032" s="841">
        <v>0</v>
      </c>
      <c r="U1032" s="768"/>
      <c r="V1032" s="768"/>
      <c r="W1032" s="768"/>
      <c r="X1032" s="768"/>
      <c r="Y1032" s="768"/>
      <c r="Z1032" s="768"/>
      <c r="AA1032" s="768"/>
      <c r="AB1032" s="773"/>
      <c r="AC1032" s="844"/>
      <c r="AD1032" s="768"/>
      <c r="AE1032" s="768"/>
      <c r="AF1032" s="768"/>
      <c r="AG1032" s="844"/>
      <c r="AH1032" s="928"/>
      <c r="AI1032" s="928"/>
      <c r="AJ1032" s="903"/>
      <c r="AK1032" s="928"/>
    </row>
    <row r="1033" spans="1:37" s="843" customFormat="1" ht="37.5" hidden="1" customHeight="1" x14ac:dyDescent="0.25">
      <c r="A1033" s="231"/>
      <c r="B1033" s="967"/>
      <c r="C1033" s="969"/>
      <c r="D1033" s="947"/>
      <c r="E1033" s="947"/>
      <c r="F1033" s="956"/>
      <c r="G1033" s="956"/>
      <c r="H1033" s="957"/>
      <c r="I1033" s="973"/>
      <c r="J1033" s="902"/>
      <c r="K1033" s="945"/>
      <c r="L1033" s="946"/>
      <c r="M1033" s="956"/>
      <c r="N1033" s="957"/>
      <c r="O1033" s="957"/>
      <c r="P1033" s="760" t="s">
        <v>2673</v>
      </c>
      <c r="Q1033" s="759">
        <v>0</v>
      </c>
      <c r="R1033" s="759">
        <v>3</v>
      </c>
      <c r="S1033" s="761" t="s">
        <v>61</v>
      </c>
      <c r="T1033" s="841">
        <v>0</v>
      </c>
      <c r="U1033" s="768"/>
      <c r="V1033" s="768"/>
      <c r="W1033" s="768"/>
      <c r="X1033" s="768"/>
      <c r="Y1033" s="768"/>
      <c r="Z1033" s="768"/>
      <c r="AA1033" s="768"/>
      <c r="AB1033" s="773"/>
      <c r="AC1033" s="844"/>
      <c r="AD1033" s="768"/>
      <c r="AE1033" s="768"/>
      <c r="AF1033" s="768"/>
      <c r="AG1033" s="844"/>
      <c r="AH1033" s="928"/>
      <c r="AI1033" s="928"/>
      <c r="AJ1033" s="759" t="s">
        <v>2674</v>
      </c>
      <c r="AK1033" s="928"/>
    </row>
    <row r="1034" spans="1:37" s="843" customFormat="1" ht="37.5" hidden="1" customHeight="1" x14ac:dyDescent="0.25">
      <c r="A1034" s="231"/>
      <c r="B1034" s="967"/>
      <c r="C1034" s="969"/>
      <c r="D1034" s="947"/>
      <c r="E1034" s="947"/>
      <c r="F1034" s="956"/>
      <c r="G1034" s="956"/>
      <c r="H1034" s="957"/>
      <c r="I1034" s="973"/>
      <c r="J1034" s="902"/>
      <c r="K1034" s="945"/>
      <c r="L1034" s="946"/>
      <c r="M1034" s="956"/>
      <c r="N1034" s="957"/>
      <c r="O1034" s="957"/>
      <c r="P1034" s="760" t="s">
        <v>2675</v>
      </c>
      <c r="Q1034" s="759">
        <v>0</v>
      </c>
      <c r="R1034" s="759">
        <v>2</v>
      </c>
      <c r="S1034" s="761" t="s">
        <v>61</v>
      </c>
      <c r="T1034" s="841">
        <v>0</v>
      </c>
      <c r="U1034" s="768"/>
      <c r="V1034" s="768"/>
      <c r="W1034" s="768"/>
      <c r="X1034" s="768"/>
      <c r="Y1034" s="768"/>
      <c r="Z1034" s="768"/>
      <c r="AA1034" s="768"/>
      <c r="AB1034" s="773"/>
      <c r="AC1034" s="844"/>
      <c r="AD1034" s="768"/>
      <c r="AE1034" s="768"/>
      <c r="AF1034" s="768"/>
      <c r="AG1034" s="844"/>
      <c r="AH1034" s="928"/>
      <c r="AI1034" s="928"/>
      <c r="AJ1034" s="903" t="s">
        <v>2676</v>
      </c>
      <c r="AK1034" s="928"/>
    </row>
    <row r="1035" spans="1:37" s="843" customFormat="1" ht="37.5" hidden="1" customHeight="1" x14ac:dyDescent="0.25">
      <c r="A1035" s="231"/>
      <c r="B1035" s="967"/>
      <c r="C1035" s="969"/>
      <c r="D1035" s="947"/>
      <c r="E1035" s="947"/>
      <c r="F1035" s="956"/>
      <c r="G1035" s="956"/>
      <c r="H1035" s="957"/>
      <c r="I1035" s="973"/>
      <c r="J1035" s="902"/>
      <c r="K1035" s="945"/>
      <c r="L1035" s="946"/>
      <c r="M1035" s="956"/>
      <c r="N1035" s="957" t="s">
        <v>2677</v>
      </c>
      <c r="O1035" s="957" t="s">
        <v>2678</v>
      </c>
      <c r="P1035" s="760" t="s">
        <v>2679</v>
      </c>
      <c r="Q1035" s="759">
        <v>0</v>
      </c>
      <c r="R1035" s="759">
        <v>5</v>
      </c>
      <c r="S1035" s="761" t="s">
        <v>61</v>
      </c>
      <c r="T1035" s="841">
        <v>2</v>
      </c>
      <c r="U1035" s="768"/>
      <c r="V1035" s="768"/>
      <c r="W1035" s="768"/>
      <c r="X1035" s="768"/>
      <c r="Y1035" s="768"/>
      <c r="Z1035" s="768"/>
      <c r="AA1035" s="768"/>
      <c r="AB1035" s="773"/>
      <c r="AC1035" s="844"/>
      <c r="AD1035" s="768"/>
      <c r="AE1035" s="768"/>
      <c r="AF1035" s="768"/>
      <c r="AG1035" s="844"/>
      <c r="AH1035" s="928"/>
      <c r="AI1035" s="928"/>
      <c r="AJ1035" s="903"/>
      <c r="AK1035" s="928"/>
    </row>
    <row r="1036" spans="1:37" s="843" customFormat="1" ht="37.5" hidden="1" customHeight="1" x14ac:dyDescent="0.25">
      <c r="A1036" s="231"/>
      <c r="B1036" s="967"/>
      <c r="C1036" s="969"/>
      <c r="D1036" s="947"/>
      <c r="E1036" s="947"/>
      <c r="F1036" s="956"/>
      <c r="G1036" s="956"/>
      <c r="H1036" s="957"/>
      <c r="I1036" s="973"/>
      <c r="J1036" s="902"/>
      <c r="K1036" s="945"/>
      <c r="L1036" s="946"/>
      <c r="M1036" s="956"/>
      <c r="N1036" s="957"/>
      <c r="O1036" s="957"/>
      <c r="P1036" s="760" t="s">
        <v>2680</v>
      </c>
      <c r="Q1036" s="759">
        <v>0</v>
      </c>
      <c r="R1036" s="759">
        <v>7</v>
      </c>
      <c r="S1036" s="761" t="s">
        <v>61</v>
      </c>
      <c r="T1036" s="841">
        <v>1</v>
      </c>
      <c r="U1036" s="768"/>
      <c r="V1036" s="768"/>
      <c r="W1036" s="768"/>
      <c r="X1036" s="768"/>
      <c r="Y1036" s="768"/>
      <c r="Z1036" s="768"/>
      <c r="AA1036" s="768"/>
      <c r="AB1036" s="773"/>
      <c r="AC1036" s="844"/>
      <c r="AD1036" s="768"/>
      <c r="AE1036" s="768"/>
      <c r="AF1036" s="768"/>
      <c r="AG1036" s="844"/>
      <c r="AH1036" s="928"/>
      <c r="AI1036" s="928"/>
      <c r="AJ1036" s="903"/>
      <c r="AK1036" s="928"/>
    </row>
    <row r="1037" spans="1:37" s="843" customFormat="1" ht="37.5" hidden="1" customHeight="1" x14ac:dyDescent="0.25">
      <c r="A1037" s="231"/>
      <c r="B1037" s="967"/>
      <c r="C1037" s="969"/>
      <c r="D1037" s="947"/>
      <c r="E1037" s="947"/>
      <c r="F1037" s="956"/>
      <c r="G1037" s="956"/>
      <c r="H1037" s="957"/>
      <c r="I1037" s="973"/>
      <c r="J1037" s="902"/>
      <c r="K1037" s="945"/>
      <c r="L1037" s="946"/>
      <c r="M1037" s="956"/>
      <c r="N1037" s="957" t="s">
        <v>2681</v>
      </c>
      <c r="O1037" s="957" t="s">
        <v>2682</v>
      </c>
      <c r="P1037" s="760" t="s">
        <v>2683</v>
      </c>
      <c r="Q1037" s="759">
        <v>0</v>
      </c>
      <c r="R1037" s="759">
        <v>4</v>
      </c>
      <c r="S1037" s="761" t="s">
        <v>61</v>
      </c>
      <c r="T1037" s="841">
        <v>0</v>
      </c>
      <c r="U1037" s="768"/>
      <c r="V1037" s="768"/>
      <c r="W1037" s="768"/>
      <c r="X1037" s="768"/>
      <c r="Y1037" s="768"/>
      <c r="Z1037" s="768"/>
      <c r="AA1037" s="768"/>
      <c r="AB1037" s="773"/>
      <c r="AC1037" s="844"/>
      <c r="AD1037" s="768"/>
      <c r="AE1037" s="768"/>
      <c r="AF1037" s="768"/>
      <c r="AG1037" s="844"/>
      <c r="AH1037" s="928"/>
      <c r="AI1037" s="928"/>
      <c r="AJ1037" s="903"/>
      <c r="AK1037" s="928"/>
    </row>
    <row r="1038" spans="1:37" s="843" customFormat="1" ht="37.5" hidden="1" customHeight="1" x14ac:dyDescent="0.25">
      <c r="A1038" s="231"/>
      <c r="B1038" s="967"/>
      <c r="C1038" s="969"/>
      <c r="D1038" s="947"/>
      <c r="E1038" s="947"/>
      <c r="F1038" s="956"/>
      <c r="G1038" s="956"/>
      <c r="H1038" s="957"/>
      <c r="I1038" s="973"/>
      <c r="J1038" s="902"/>
      <c r="K1038" s="945"/>
      <c r="L1038" s="946"/>
      <c r="M1038" s="956"/>
      <c r="N1038" s="957"/>
      <c r="O1038" s="957"/>
      <c r="P1038" s="760" t="s">
        <v>2684</v>
      </c>
      <c r="Q1038" s="759">
        <v>0</v>
      </c>
      <c r="R1038" s="759">
        <v>50</v>
      </c>
      <c r="S1038" s="761" t="s">
        <v>61</v>
      </c>
      <c r="T1038" s="841">
        <v>0</v>
      </c>
      <c r="U1038" s="767"/>
      <c r="V1038" s="767"/>
      <c r="W1038" s="767"/>
      <c r="X1038" s="767"/>
      <c r="Y1038" s="767"/>
      <c r="Z1038" s="767"/>
      <c r="AA1038" s="767"/>
      <c r="AB1038" s="775"/>
      <c r="AC1038" s="845"/>
      <c r="AD1038" s="767"/>
      <c r="AE1038" s="767"/>
      <c r="AF1038" s="767"/>
      <c r="AG1038" s="845"/>
      <c r="AH1038" s="929"/>
      <c r="AI1038" s="929"/>
      <c r="AJ1038" s="903"/>
      <c r="AK1038" s="929"/>
    </row>
    <row r="1039" spans="1:37" s="843" customFormat="1" ht="0.75" hidden="1" customHeight="1" x14ac:dyDescent="0.25">
      <c r="A1039" s="231"/>
      <c r="B1039" s="967"/>
      <c r="C1039" s="969"/>
      <c r="D1039" s="947"/>
      <c r="E1039" s="947"/>
      <c r="F1039" s="846"/>
      <c r="G1039" s="846"/>
      <c r="H1039" s="493"/>
      <c r="I1039" s="563"/>
      <c r="J1039" s="563"/>
      <c r="K1039" s="847"/>
      <c r="L1039" s="848"/>
      <c r="M1039" s="846"/>
      <c r="N1039" s="493"/>
      <c r="O1039" s="493"/>
      <c r="P1039" s="493"/>
      <c r="Q1039" s="563"/>
      <c r="R1039" s="563"/>
      <c r="S1039" s="563"/>
      <c r="T1039" s="849"/>
      <c r="U1039" s="563"/>
      <c r="V1039" s="563"/>
      <c r="W1039" s="563"/>
      <c r="X1039" s="563"/>
      <c r="Y1039" s="563"/>
      <c r="Z1039" s="563"/>
      <c r="AA1039" s="563"/>
      <c r="AB1039" s="850"/>
      <c r="AC1039" s="849"/>
      <c r="AD1039" s="563"/>
      <c r="AE1039" s="563"/>
      <c r="AF1039" s="563"/>
      <c r="AG1039" s="849"/>
      <c r="AH1039" s="563"/>
      <c r="AI1039" s="563"/>
      <c r="AJ1039" s="563"/>
      <c r="AK1039" s="563"/>
    </row>
    <row r="1040" spans="1:37" s="843" customFormat="1" ht="65.099999999999994" customHeight="1" x14ac:dyDescent="0.25">
      <c r="A1040" s="231"/>
      <c r="B1040" s="967"/>
      <c r="C1040" s="969"/>
      <c r="D1040" s="947"/>
      <c r="E1040" s="947"/>
      <c r="F1040" s="956" t="s">
        <v>2685</v>
      </c>
      <c r="G1040" s="956" t="s">
        <v>2686</v>
      </c>
      <c r="H1040" s="957" t="s">
        <v>2687</v>
      </c>
      <c r="I1040" s="902">
        <v>0</v>
      </c>
      <c r="J1040" s="902" t="s">
        <v>2688</v>
      </c>
      <c r="K1040" s="945" t="s">
        <v>2689</v>
      </c>
      <c r="L1040" s="946">
        <v>0.02</v>
      </c>
      <c r="M1040" s="947" t="s">
        <v>2690</v>
      </c>
      <c r="N1040" s="774" t="s">
        <v>2691</v>
      </c>
      <c r="O1040" s="779" t="s">
        <v>2692</v>
      </c>
      <c r="P1040" s="762" t="s">
        <v>2693</v>
      </c>
      <c r="Q1040" s="761">
        <v>0</v>
      </c>
      <c r="R1040" s="761">
        <v>10</v>
      </c>
      <c r="S1040" s="761" t="s">
        <v>61</v>
      </c>
      <c r="T1040" s="1690">
        <v>0</v>
      </c>
      <c r="U1040" s="1690" t="s">
        <v>2694</v>
      </c>
      <c r="V1040" s="135" t="s">
        <v>2694</v>
      </c>
      <c r="W1040" s="135">
        <v>1</v>
      </c>
      <c r="X1040" s="135" t="s">
        <v>2695</v>
      </c>
      <c r="Y1040" s="42" t="s">
        <v>2696</v>
      </c>
      <c r="Z1040" s="777">
        <v>42719</v>
      </c>
      <c r="AA1040" s="777">
        <v>42962</v>
      </c>
      <c r="AB1040" s="778">
        <v>2030417451270</v>
      </c>
      <c r="AC1040" s="841">
        <v>575000000</v>
      </c>
      <c r="AD1040" s="42" t="s">
        <v>2697</v>
      </c>
      <c r="AE1040" s="776" t="s">
        <v>2698</v>
      </c>
      <c r="AF1040" s="776" t="s">
        <v>2698</v>
      </c>
      <c r="AG1040" s="841">
        <v>575000000</v>
      </c>
      <c r="AH1040" s="927" t="s">
        <v>2661</v>
      </c>
      <c r="AI1040" s="927" t="s">
        <v>2662</v>
      </c>
      <c r="AJ1040" s="759" t="s">
        <v>2699</v>
      </c>
      <c r="AK1040" s="927" t="s">
        <v>2700</v>
      </c>
    </row>
    <row r="1041" spans="1:37" s="843" customFormat="1" ht="38.25" customHeight="1" x14ac:dyDescent="0.25">
      <c r="A1041" s="231"/>
      <c r="B1041" s="967"/>
      <c r="C1041" s="969"/>
      <c r="D1041" s="947"/>
      <c r="E1041" s="947"/>
      <c r="F1041" s="956"/>
      <c r="G1041" s="956"/>
      <c r="H1041" s="957"/>
      <c r="I1041" s="902"/>
      <c r="J1041" s="902"/>
      <c r="K1041" s="945"/>
      <c r="L1041" s="946"/>
      <c r="M1041" s="947"/>
      <c r="N1041" s="949" t="s">
        <v>2701</v>
      </c>
      <c r="O1041" s="951" t="s">
        <v>2702</v>
      </c>
      <c r="P1041" s="762" t="s">
        <v>2703</v>
      </c>
      <c r="Q1041" s="761">
        <v>0</v>
      </c>
      <c r="R1041" s="761">
        <v>2</v>
      </c>
      <c r="S1041" s="761" t="s">
        <v>61</v>
      </c>
      <c r="T1041" s="1690">
        <v>0</v>
      </c>
      <c r="U1041" s="1690"/>
      <c r="V1041" s="135"/>
      <c r="W1041" s="135"/>
      <c r="X1041" s="135"/>
      <c r="Y1041" s="135"/>
      <c r="Z1041" s="135"/>
      <c r="AA1041" s="135"/>
      <c r="AB1041" s="778"/>
      <c r="AC1041" s="841"/>
      <c r="AD1041" s="135"/>
      <c r="AE1041" s="776"/>
      <c r="AF1041" s="776"/>
      <c r="AG1041" s="841"/>
      <c r="AH1041" s="928"/>
      <c r="AI1041" s="928"/>
      <c r="AJ1041" s="759" t="s">
        <v>2704</v>
      </c>
      <c r="AK1041" s="928"/>
    </row>
    <row r="1042" spans="1:37" s="843" customFormat="1" ht="38.25" customHeight="1" x14ac:dyDescent="0.25">
      <c r="A1042" s="231"/>
      <c r="B1042" s="967"/>
      <c r="C1042" s="969"/>
      <c r="D1042" s="947"/>
      <c r="E1042" s="947"/>
      <c r="F1042" s="956"/>
      <c r="G1042" s="956"/>
      <c r="H1042" s="957"/>
      <c r="I1042" s="902"/>
      <c r="J1042" s="902"/>
      <c r="K1042" s="945"/>
      <c r="L1042" s="946"/>
      <c r="M1042" s="947"/>
      <c r="N1042" s="950"/>
      <c r="O1042" s="952"/>
      <c r="P1042" s="762" t="s">
        <v>2705</v>
      </c>
      <c r="Q1042" s="761">
        <v>0</v>
      </c>
      <c r="R1042" s="761">
        <v>1</v>
      </c>
      <c r="S1042" s="761" t="s">
        <v>61</v>
      </c>
      <c r="T1042" s="1690">
        <v>0</v>
      </c>
      <c r="U1042" s="1690"/>
      <c r="V1042" s="135"/>
      <c r="W1042" s="135"/>
      <c r="X1042" s="135"/>
      <c r="Y1042" s="135"/>
      <c r="Z1042" s="135"/>
      <c r="AA1042" s="135"/>
      <c r="AB1042" s="778"/>
      <c r="AC1042" s="841"/>
      <c r="AD1042" s="135"/>
      <c r="AE1042" s="776"/>
      <c r="AF1042" s="776"/>
      <c r="AG1042" s="841"/>
      <c r="AH1042" s="928"/>
      <c r="AI1042" s="928"/>
      <c r="AJ1042" s="759" t="s">
        <v>2706</v>
      </c>
      <c r="AK1042" s="928"/>
    </row>
    <row r="1043" spans="1:37" s="843" customFormat="1" ht="75.95" customHeight="1" x14ac:dyDescent="0.25">
      <c r="A1043" s="231"/>
      <c r="B1043" s="967"/>
      <c r="C1043" s="969"/>
      <c r="D1043" s="947"/>
      <c r="E1043" s="947"/>
      <c r="F1043" s="956"/>
      <c r="G1043" s="956"/>
      <c r="H1043" s="957"/>
      <c r="I1043" s="902"/>
      <c r="J1043" s="902"/>
      <c r="K1043" s="945"/>
      <c r="L1043" s="946"/>
      <c r="M1043" s="947"/>
      <c r="N1043" s="760" t="s">
        <v>2707</v>
      </c>
      <c r="O1043" s="762" t="s">
        <v>2708</v>
      </c>
      <c r="P1043" s="762" t="s">
        <v>2709</v>
      </c>
      <c r="Q1043" s="761" t="s">
        <v>664</v>
      </c>
      <c r="R1043" s="764">
        <v>0.05</v>
      </c>
      <c r="S1043" s="761" t="s">
        <v>61</v>
      </c>
      <c r="T1043" s="1718">
        <v>0</v>
      </c>
      <c r="U1043" s="1718" t="s">
        <v>2710</v>
      </c>
      <c r="V1043" s="42" t="s">
        <v>2711</v>
      </c>
      <c r="W1043" s="42" t="s">
        <v>2712</v>
      </c>
      <c r="X1043" s="42" t="s">
        <v>2713</v>
      </c>
      <c r="Y1043" s="42" t="s">
        <v>2696</v>
      </c>
      <c r="Z1043" s="777">
        <v>42719</v>
      </c>
      <c r="AA1043" s="777">
        <v>42962</v>
      </c>
      <c r="AB1043" s="778">
        <v>2030417451271</v>
      </c>
      <c r="AC1043" s="841">
        <v>1000000000</v>
      </c>
      <c r="AD1043" s="42" t="s">
        <v>2697</v>
      </c>
      <c r="AE1043" s="776" t="s">
        <v>2714</v>
      </c>
      <c r="AF1043" s="776" t="s">
        <v>2714</v>
      </c>
      <c r="AG1043" s="841">
        <v>1000000000</v>
      </c>
      <c r="AH1043" s="928"/>
      <c r="AI1043" s="928"/>
      <c r="AJ1043" s="927" t="s">
        <v>2715</v>
      </c>
      <c r="AK1043" s="928"/>
    </row>
    <row r="1044" spans="1:37" s="843" customFormat="1" ht="38.25" customHeight="1" x14ac:dyDescent="0.25">
      <c r="A1044" s="231"/>
      <c r="B1044" s="967"/>
      <c r="C1044" s="969"/>
      <c r="D1044" s="947"/>
      <c r="E1044" s="947"/>
      <c r="F1044" s="956"/>
      <c r="G1044" s="956"/>
      <c r="H1044" s="957"/>
      <c r="I1044" s="902"/>
      <c r="J1044" s="902"/>
      <c r="K1044" s="945"/>
      <c r="L1044" s="946"/>
      <c r="M1044" s="947"/>
      <c r="N1044" s="924" t="s">
        <v>2716</v>
      </c>
      <c r="O1044" s="953" t="s">
        <v>2717</v>
      </c>
      <c r="P1044" s="762" t="s">
        <v>2718</v>
      </c>
      <c r="Q1044" s="761">
        <v>0</v>
      </c>
      <c r="R1044" s="761">
        <v>2</v>
      </c>
      <c r="S1044" s="761" t="s">
        <v>61</v>
      </c>
      <c r="T1044" s="1690">
        <v>0</v>
      </c>
      <c r="U1044" s="1690"/>
      <c r="V1044" s="135"/>
      <c r="W1044" s="135"/>
      <c r="X1044" s="135"/>
      <c r="Y1044" s="135"/>
      <c r="Z1044" s="135"/>
      <c r="AA1044" s="135"/>
      <c r="AB1044" s="778"/>
      <c r="AC1044" s="841"/>
      <c r="AD1044" s="135"/>
      <c r="AE1044" s="776"/>
      <c r="AF1044" s="776"/>
      <c r="AG1044" s="841"/>
      <c r="AH1044" s="928"/>
      <c r="AI1044" s="928"/>
      <c r="AJ1044" s="929"/>
      <c r="AK1044" s="928"/>
    </row>
    <row r="1045" spans="1:37" s="843" customFormat="1" ht="38.25" customHeight="1" x14ac:dyDescent="0.25">
      <c r="A1045" s="231"/>
      <c r="B1045" s="967"/>
      <c r="C1045" s="969"/>
      <c r="D1045" s="947"/>
      <c r="E1045" s="947"/>
      <c r="F1045" s="956"/>
      <c r="G1045" s="956"/>
      <c r="H1045" s="957"/>
      <c r="I1045" s="902"/>
      <c r="J1045" s="902"/>
      <c r="K1045" s="945"/>
      <c r="L1045" s="946"/>
      <c r="M1045" s="947"/>
      <c r="N1045" s="925"/>
      <c r="O1045" s="954"/>
      <c r="P1045" s="762" t="s">
        <v>2719</v>
      </c>
      <c r="Q1045" s="761">
        <v>0</v>
      </c>
      <c r="R1045" s="761">
        <v>8</v>
      </c>
      <c r="S1045" s="761" t="s">
        <v>61</v>
      </c>
      <c r="T1045" s="1690">
        <v>0</v>
      </c>
      <c r="U1045" s="1690"/>
      <c r="V1045" s="135"/>
      <c r="W1045" s="135"/>
      <c r="X1045" s="135"/>
      <c r="Y1045" s="135"/>
      <c r="Z1045" s="135"/>
      <c r="AA1045" s="135"/>
      <c r="AB1045" s="778"/>
      <c r="AC1045" s="841"/>
      <c r="AD1045" s="135"/>
      <c r="AE1045" s="776"/>
      <c r="AF1045" s="776"/>
      <c r="AG1045" s="841"/>
      <c r="AH1045" s="928"/>
      <c r="AI1045" s="928"/>
      <c r="AJ1045" s="759" t="s">
        <v>2676</v>
      </c>
      <c r="AK1045" s="928"/>
    </row>
    <row r="1046" spans="1:37" s="843" customFormat="1" ht="38.25" customHeight="1" x14ac:dyDescent="0.25">
      <c r="A1046" s="231"/>
      <c r="B1046" s="967"/>
      <c r="C1046" s="969"/>
      <c r="D1046" s="947"/>
      <c r="E1046" s="947"/>
      <c r="F1046" s="956"/>
      <c r="G1046" s="956"/>
      <c r="H1046" s="957"/>
      <c r="I1046" s="902"/>
      <c r="J1046" s="902"/>
      <c r="K1046" s="945"/>
      <c r="L1046" s="946"/>
      <c r="M1046" s="948"/>
      <c r="N1046" s="926"/>
      <c r="O1046" s="955"/>
      <c r="P1046" s="762" t="s">
        <v>2720</v>
      </c>
      <c r="Q1046" s="761">
        <v>0</v>
      </c>
      <c r="R1046" s="761">
        <v>1</v>
      </c>
      <c r="S1046" s="761" t="s">
        <v>61</v>
      </c>
      <c r="T1046" s="135">
        <v>1</v>
      </c>
      <c r="U1046" s="135"/>
      <c r="V1046" s="135"/>
      <c r="W1046" s="135"/>
      <c r="X1046" s="135"/>
      <c r="Y1046" s="135"/>
      <c r="Z1046" s="135"/>
      <c r="AA1046" s="135"/>
      <c r="AB1046" s="778"/>
      <c r="AC1046" s="841"/>
      <c r="AD1046" s="135"/>
      <c r="AE1046" s="776"/>
      <c r="AF1046" s="776"/>
      <c r="AG1046" s="841"/>
      <c r="AH1046" s="929"/>
      <c r="AI1046" s="929"/>
      <c r="AJ1046" s="759" t="s">
        <v>2699</v>
      </c>
      <c r="AK1046" s="929"/>
    </row>
    <row r="1047" spans="1:37" s="843" customFormat="1" ht="12" customHeight="1" x14ac:dyDescent="0.25">
      <c r="A1047" s="231"/>
      <c r="B1047" s="967"/>
      <c r="C1047" s="969"/>
      <c r="D1047" s="947"/>
      <c r="E1047" s="947"/>
      <c r="F1047" s="846"/>
      <c r="G1047" s="846"/>
      <c r="H1047" s="493"/>
      <c r="I1047" s="563"/>
      <c r="J1047" s="563"/>
      <c r="K1047" s="847"/>
      <c r="L1047" s="848"/>
      <c r="M1047" s="846"/>
      <c r="N1047" s="493"/>
      <c r="O1047" s="493"/>
      <c r="P1047" s="493"/>
      <c r="Q1047" s="563"/>
      <c r="R1047" s="563"/>
      <c r="S1047" s="563"/>
      <c r="T1047" s="849"/>
      <c r="U1047" s="563"/>
      <c r="V1047" s="563"/>
      <c r="W1047" s="563"/>
      <c r="X1047" s="563"/>
      <c r="Y1047" s="563"/>
      <c r="Z1047" s="563"/>
      <c r="AA1047" s="563"/>
      <c r="AB1047" s="850"/>
      <c r="AC1047" s="849"/>
      <c r="AD1047" s="563"/>
      <c r="AE1047" s="563"/>
      <c r="AF1047" s="563"/>
      <c r="AG1047" s="849"/>
      <c r="AH1047" s="563"/>
      <c r="AI1047" s="563"/>
      <c r="AJ1047" s="563"/>
      <c r="AK1047" s="563"/>
    </row>
    <row r="1048" spans="1:37" s="843" customFormat="1" ht="40.5" customHeight="1" x14ac:dyDescent="0.25">
      <c r="A1048" s="231"/>
      <c r="B1048" s="967"/>
      <c r="C1048" s="969"/>
      <c r="D1048" s="947"/>
      <c r="E1048" s="947"/>
      <c r="F1048" s="956" t="s">
        <v>2721</v>
      </c>
      <c r="G1048" s="956" t="s">
        <v>2722</v>
      </c>
      <c r="H1048" s="957" t="s">
        <v>2723</v>
      </c>
      <c r="I1048" s="903">
        <v>0</v>
      </c>
      <c r="J1048" s="958">
        <v>1</v>
      </c>
      <c r="K1048" s="945" t="s">
        <v>2724</v>
      </c>
      <c r="L1048" s="946">
        <v>0.05</v>
      </c>
      <c r="M1048" s="956" t="s">
        <v>2725</v>
      </c>
      <c r="N1048" s="959" t="s">
        <v>2726</v>
      </c>
      <c r="O1048" s="956" t="s">
        <v>2727</v>
      </c>
      <c r="P1048" s="851" t="s">
        <v>2728</v>
      </c>
      <c r="Q1048" s="852">
        <v>0</v>
      </c>
      <c r="R1048" s="852">
        <v>1</v>
      </c>
      <c r="S1048" s="761" t="s">
        <v>61</v>
      </c>
      <c r="T1048" s="1719">
        <v>1</v>
      </c>
      <c r="U1048" s="1719" t="s">
        <v>2729</v>
      </c>
      <c r="V1048" s="853" t="s">
        <v>2729</v>
      </c>
      <c r="W1048" s="853">
        <v>1</v>
      </c>
      <c r="X1048" s="853" t="s">
        <v>2729</v>
      </c>
      <c r="Y1048" s="853" t="s">
        <v>2730</v>
      </c>
      <c r="Z1048" s="854">
        <v>42734</v>
      </c>
      <c r="AA1048" s="854">
        <v>42901</v>
      </c>
      <c r="AB1048" s="855">
        <v>16040417471454</v>
      </c>
      <c r="AC1048" s="856">
        <v>450000000</v>
      </c>
      <c r="AD1048" s="853" t="s">
        <v>2731</v>
      </c>
      <c r="AE1048" s="853" t="s">
        <v>2732</v>
      </c>
      <c r="AF1048" s="853" t="s">
        <v>2733</v>
      </c>
      <c r="AG1048" s="856">
        <v>450000000</v>
      </c>
      <c r="AH1048" s="927" t="s">
        <v>2734</v>
      </c>
      <c r="AI1048" s="927" t="s">
        <v>2735</v>
      </c>
      <c r="AJ1048" s="903" t="s">
        <v>2736</v>
      </c>
      <c r="AK1048" s="927" t="s">
        <v>2737</v>
      </c>
    </row>
    <row r="1049" spans="1:37" s="843" customFormat="1" ht="40.5" customHeight="1" x14ac:dyDescent="0.25">
      <c r="A1049" s="231"/>
      <c r="B1049" s="967"/>
      <c r="C1049" s="969"/>
      <c r="D1049" s="947"/>
      <c r="E1049" s="947"/>
      <c r="F1049" s="956"/>
      <c r="G1049" s="956"/>
      <c r="H1049" s="957"/>
      <c r="I1049" s="903"/>
      <c r="J1049" s="958"/>
      <c r="K1049" s="945"/>
      <c r="L1049" s="946"/>
      <c r="M1049" s="956"/>
      <c r="N1049" s="959"/>
      <c r="O1049" s="956"/>
      <c r="P1049" s="851" t="s">
        <v>2738</v>
      </c>
      <c r="Q1049" s="852">
        <v>7</v>
      </c>
      <c r="R1049" s="852">
        <v>7</v>
      </c>
      <c r="S1049" s="761" t="s">
        <v>61</v>
      </c>
      <c r="T1049" s="1719">
        <v>0</v>
      </c>
      <c r="U1049" s="1719"/>
      <c r="V1049" s="853"/>
      <c r="W1049" s="853"/>
      <c r="X1049" s="853"/>
      <c r="Y1049" s="853"/>
      <c r="Z1049" s="853"/>
      <c r="AA1049" s="853"/>
      <c r="AB1049" s="855"/>
      <c r="AC1049" s="856"/>
      <c r="AD1049" s="853"/>
      <c r="AE1049" s="853"/>
      <c r="AF1049" s="853"/>
      <c r="AG1049" s="856"/>
      <c r="AH1049" s="928"/>
      <c r="AI1049" s="928"/>
      <c r="AJ1049" s="903"/>
      <c r="AK1049" s="928"/>
    </row>
    <row r="1050" spans="1:37" s="843" customFormat="1" ht="40.5" customHeight="1" x14ac:dyDescent="0.25">
      <c r="A1050" s="231"/>
      <c r="B1050" s="967"/>
      <c r="C1050" s="969"/>
      <c r="D1050" s="947"/>
      <c r="E1050" s="947"/>
      <c r="F1050" s="956"/>
      <c r="G1050" s="956"/>
      <c r="H1050" s="957" t="s">
        <v>2739</v>
      </c>
      <c r="I1050" s="903">
        <v>0</v>
      </c>
      <c r="J1050" s="958">
        <v>1</v>
      </c>
      <c r="K1050" s="945"/>
      <c r="L1050" s="946"/>
      <c r="M1050" s="956"/>
      <c r="N1050" s="960" t="s">
        <v>2740</v>
      </c>
      <c r="O1050" s="960" t="s">
        <v>2741</v>
      </c>
      <c r="P1050" s="851" t="s">
        <v>2742</v>
      </c>
      <c r="Q1050" s="852">
        <v>0</v>
      </c>
      <c r="R1050" s="852">
        <v>1</v>
      </c>
      <c r="S1050" s="761" t="s">
        <v>61</v>
      </c>
      <c r="T1050" s="1719">
        <v>0</v>
      </c>
      <c r="U1050" s="1719"/>
      <c r="V1050" s="853"/>
      <c r="W1050" s="853"/>
      <c r="X1050" s="853"/>
      <c r="Y1050" s="853"/>
      <c r="Z1050" s="853"/>
      <c r="AA1050" s="853"/>
      <c r="AB1050" s="855"/>
      <c r="AC1050" s="856"/>
      <c r="AD1050" s="853"/>
      <c r="AE1050" s="853"/>
      <c r="AF1050" s="853"/>
      <c r="AG1050" s="856"/>
      <c r="AH1050" s="928"/>
      <c r="AI1050" s="928"/>
      <c r="AJ1050" s="903" t="s">
        <v>2715</v>
      </c>
      <c r="AK1050" s="928"/>
    </row>
    <row r="1051" spans="1:37" s="843" customFormat="1" ht="63" customHeight="1" x14ac:dyDescent="0.25">
      <c r="A1051" s="231"/>
      <c r="B1051" s="967"/>
      <c r="C1051" s="969"/>
      <c r="D1051" s="947"/>
      <c r="E1051" s="947"/>
      <c r="F1051" s="956"/>
      <c r="G1051" s="956"/>
      <c r="H1051" s="957"/>
      <c r="I1051" s="903"/>
      <c r="J1051" s="958"/>
      <c r="K1051" s="945"/>
      <c r="L1051" s="946"/>
      <c r="M1051" s="956"/>
      <c r="N1051" s="960"/>
      <c r="O1051" s="960"/>
      <c r="P1051" s="851" t="s">
        <v>2743</v>
      </c>
      <c r="Q1051" s="852">
        <v>10</v>
      </c>
      <c r="R1051" s="852">
        <v>30</v>
      </c>
      <c r="S1051" s="761" t="s">
        <v>61</v>
      </c>
      <c r="T1051" s="1719">
        <v>1</v>
      </c>
      <c r="U1051" s="1719" t="s">
        <v>2744</v>
      </c>
      <c r="V1051" s="853" t="s">
        <v>2744</v>
      </c>
      <c r="W1051" s="853">
        <v>2</v>
      </c>
      <c r="X1051" s="853" t="s">
        <v>2745</v>
      </c>
      <c r="Y1051" s="853" t="s">
        <v>2730</v>
      </c>
      <c r="Z1051" s="854">
        <v>42734</v>
      </c>
      <c r="AA1051" s="854">
        <v>42915</v>
      </c>
      <c r="AB1051" s="855">
        <v>16040417471455</v>
      </c>
      <c r="AC1051" s="856">
        <f>793080794+500000000+2000000000</f>
        <v>3293080794</v>
      </c>
      <c r="AD1051" s="853" t="s">
        <v>2731</v>
      </c>
      <c r="AE1051" s="853" t="s">
        <v>2746</v>
      </c>
      <c r="AF1051" s="857" t="s">
        <v>2747</v>
      </c>
      <c r="AG1051" s="856">
        <f>793080794+500000000+2000000000</f>
        <v>3293080794</v>
      </c>
      <c r="AH1051" s="928"/>
      <c r="AI1051" s="928"/>
      <c r="AJ1051" s="903"/>
      <c r="AK1051" s="928"/>
    </row>
    <row r="1052" spans="1:37" s="843" customFormat="1" ht="63" customHeight="1" x14ac:dyDescent="0.25">
      <c r="A1052" s="231"/>
      <c r="B1052" s="967"/>
      <c r="C1052" s="969"/>
      <c r="D1052" s="947"/>
      <c r="E1052" s="947"/>
      <c r="F1052" s="956"/>
      <c r="G1052" s="956"/>
      <c r="H1052" s="957"/>
      <c r="I1052" s="903"/>
      <c r="J1052" s="958"/>
      <c r="K1052" s="945"/>
      <c r="L1052" s="946"/>
      <c r="M1052" s="956"/>
      <c r="N1052" s="960"/>
      <c r="O1052" s="960"/>
      <c r="P1052" s="851" t="s">
        <v>2743</v>
      </c>
      <c r="Q1052" s="852">
        <v>10</v>
      </c>
      <c r="R1052" s="852">
        <v>30</v>
      </c>
      <c r="S1052" s="761" t="s">
        <v>61</v>
      </c>
      <c r="T1052" s="1719">
        <v>1</v>
      </c>
      <c r="U1052" s="1719" t="s">
        <v>2748</v>
      </c>
      <c r="V1052" s="853" t="s">
        <v>2748</v>
      </c>
      <c r="W1052" s="853">
        <v>1</v>
      </c>
      <c r="X1052" s="853" t="s">
        <v>2748</v>
      </c>
      <c r="Y1052" s="853" t="s">
        <v>2730</v>
      </c>
      <c r="Z1052" s="854">
        <v>42719</v>
      </c>
      <c r="AA1052" s="854">
        <v>42901</v>
      </c>
      <c r="AB1052" s="855">
        <v>16040417471512</v>
      </c>
      <c r="AC1052" s="856">
        <v>500000000</v>
      </c>
      <c r="AD1052" s="853" t="s">
        <v>2731</v>
      </c>
      <c r="AE1052" s="858" t="s">
        <v>2749</v>
      </c>
      <c r="AF1052" s="858" t="s">
        <v>2750</v>
      </c>
      <c r="AG1052" s="856">
        <v>500000000</v>
      </c>
      <c r="AH1052" s="928"/>
      <c r="AI1052" s="928"/>
      <c r="AJ1052" s="903"/>
      <c r="AK1052" s="928"/>
    </row>
    <row r="1053" spans="1:37" s="843" customFormat="1" ht="40.5" customHeight="1" x14ac:dyDescent="0.25">
      <c r="A1053" s="231"/>
      <c r="B1053" s="967"/>
      <c r="C1053" s="969"/>
      <c r="D1053" s="947"/>
      <c r="E1053" s="947"/>
      <c r="F1053" s="956"/>
      <c r="G1053" s="956"/>
      <c r="H1053" s="957"/>
      <c r="I1053" s="903"/>
      <c r="J1053" s="958"/>
      <c r="K1053" s="945"/>
      <c r="L1053" s="946"/>
      <c r="M1053" s="956"/>
      <c r="N1053" s="960"/>
      <c r="O1053" s="960"/>
      <c r="P1053" s="851" t="s">
        <v>2751</v>
      </c>
      <c r="Q1053" s="859">
        <v>0.85</v>
      </c>
      <c r="R1053" s="859">
        <v>1</v>
      </c>
      <c r="S1053" s="761" t="s">
        <v>61</v>
      </c>
      <c r="T1053" s="1720">
        <v>0</v>
      </c>
      <c r="U1053" s="1720" t="s">
        <v>2752</v>
      </c>
      <c r="V1053" s="860"/>
      <c r="W1053" s="860"/>
      <c r="X1053" s="860" t="s">
        <v>2753</v>
      </c>
      <c r="Y1053" s="860"/>
      <c r="Z1053" s="860"/>
      <c r="AA1053" s="860"/>
      <c r="AB1053" s="855"/>
      <c r="AC1053" s="856"/>
      <c r="AD1053" s="860"/>
      <c r="AE1053" s="860"/>
      <c r="AF1053" s="860"/>
      <c r="AG1053" s="856"/>
      <c r="AH1053" s="928"/>
      <c r="AI1053" s="928"/>
      <c r="AJ1053" s="903"/>
      <c r="AK1053" s="928"/>
    </row>
    <row r="1054" spans="1:37" s="843" customFormat="1" ht="40.5" customHeight="1" x14ac:dyDescent="0.25">
      <c r="A1054" s="231"/>
      <c r="B1054" s="967"/>
      <c r="C1054" s="969"/>
      <c r="D1054" s="947"/>
      <c r="E1054" s="947"/>
      <c r="F1054" s="956"/>
      <c r="G1054" s="956"/>
      <c r="H1054" s="924" t="s">
        <v>2754</v>
      </c>
      <c r="I1054" s="927">
        <v>0</v>
      </c>
      <c r="J1054" s="930">
        <v>1</v>
      </c>
      <c r="K1054" s="945"/>
      <c r="L1054" s="946"/>
      <c r="M1054" s="956"/>
      <c r="N1054" s="960"/>
      <c r="O1054" s="960"/>
      <c r="P1054" s="769" t="s">
        <v>2755</v>
      </c>
      <c r="Q1054" s="770">
        <v>100000</v>
      </c>
      <c r="R1054" s="770">
        <v>185000</v>
      </c>
      <c r="S1054" s="761" t="s">
        <v>61</v>
      </c>
      <c r="T1054" s="1721">
        <v>5000</v>
      </c>
      <c r="U1054" s="1721" t="s">
        <v>2756</v>
      </c>
      <c r="V1054" s="858" t="s">
        <v>2756</v>
      </c>
      <c r="W1054" s="858">
        <v>5000</v>
      </c>
      <c r="X1054" s="858" t="s">
        <v>2757</v>
      </c>
      <c r="Y1054" s="853" t="s">
        <v>2730</v>
      </c>
      <c r="Z1054" s="854">
        <v>42719</v>
      </c>
      <c r="AA1054" s="854">
        <v>42901</v>
      </c>
      <c r="AB1054" s="76">
        <v>16040417471453</v>
      </c>
      <c r="AC1054" s="861">
        <v>3000000000</v>
      </c>
      <c r="AD1054" s="853" t="s">
        <v>2731</v>
      </c>
      <c r="AE1054" s="858" t="s">
        <v>2749</v>
      </c>
      <c r="AF1054" s="858" t="s">
        <v>2749</v>
      </c>
      <c r="AG1054" s="861">
        <v>3000000000</v>
      </c>
      <c r="AH1054" s="928"/>
      <c r="AI1054" s="928"/>
      <c r="AJ1054" s="903"/>
      <c r="AK1054" s="928"/>
    </row>
    <row r="1055" spans="1:37" s="843" customFormat="1" ht="40.5" customHeight="1" x14ac:dyDescent="0.25">
      <c r="A1055" s="231"/>
      <c r="B1055" s="967"/>
      <c r="C1055" s="969"/>
      <c r="D1055" s="947"/>
      <c r="E1055" s="947"/>
      <c r="F1055" s="956"/>
      <c r="G1055" s="956"/>
      <c r="H1055" s="925"/>
      <c r="I1055" s="928"/>
      <c r="J1055" s="931"/>
      <c r="K1055" s="945"/>
      <c r="L1055" s="946"/>
      <c r="M1055" s="956"/>
      <c r="N1055" s="960"/>
      <c r="O1055" s="960"/>
      <c r="P1055" s="851" t="s">
        <v>2758</v>
      </c>
      <c r="Q1055" s="852">
        <v>1</v>
      </c>
      <c r="R1055" s="852">
        <v>7</v>
      </c>
      <c r="S1055" s="761" t="s">
        <v>61</v>
      </c>
      <c r="T1055" s="1719">
        <v>0</v>
      </c>
      <c r="U1055" s="1719"/>
      <c r="V1055" s="853"/>
      <c r="W1055" s="853"/>
      <c r="X1055" s="853"/>
      <c r="Y1055" s="853"/>
      <c r="Z1055" s="854"/>
      <c r="AA1055" s="854"/>
      <c r="AB1055" s="855"/>
      <c r="AC1055" s="856"/>
      <c r="AD1055" s="853"/>
      <c r="AE1055" s="858"/>
      <c r="AF1055" s="858"/>
      <c r="AG1055" s="856"/>
      <c r="AH1055" s="928"/>
      <c r="AI1055" s="928"/>
      <c r="AJ1055" s="903"/>
      <c r="AK1055" s="928"/>
    </row>
    <row r="1056" spans="1:37" s="843" customFormat="1" ht="40.5" customHeight="1" x14ac:dyDescent="0.25">
      <c r="A1056" s="231"/>
      <c r="B1056" s="967"/>
      <c r="C1056" s="970"/>
      <c r="D1056" s="948"/>
      <c r="E1056" s="948"/>
      <c r="F1056" s="956"/>
      <c r="G1056" s="956"/>
      <c r="H1056" s="926"/>
      <c r="I1056" s="929"/>
      <c r="J1056" s="932"/>
      <c r="K1056" s="945"/>
      <c r="L1056" s="946"/>
      <c r="M1056" s="956"/>
      <c r="N1056" s="862" t="s">
        <v>2759</v>
      </c>
      <c r="O1056" s="851" t="s">
        <v>2760</v>
      </c>
      <c r="P1056" s="851" t="s">
        <v>2761</v>
      </c>
      <c r="Q1056" s="852">
        <v>11</v>
      </c>
      <c r="R1056" s="852">
        <v>11</v>
      </c>
      <c r="S1056" s="761" t="s">
        <v>61</v>
      </c>
      <c r="T1056" s="1719">
        <v>2</v>
      </c>
      <c r="U1056" s="1719" t="s">
        <v>2762</v>
      </c>
      <c r="V1056" s="853" t="s">
        <v>2763</v>
      </c>
      <c r="W1056" s="853">
        <v>4</v>
      </c>
      <c r="X1056" s="853" t="s">
        <v>2763</v>
      </c>
      <c r="Y1056" s="853" t="s">
        <v>2730</v>
      </c>
      <c r="Z1056" s="854">
        <v>42719</v>
      </c>
      <c r="AA1056" s="854">
        <v>42901</v>
      </c>
      <c r="AB1056" s="855">
        <v>16040417471456</v>
      </c>
      <c r="AC1056" s="856">
        <v>750000000</v>
      </c>
      <c r="AD1056" s="853" t="s">
        <v>2731</v>
      </c>
      <c r="AE1056" s="853" t="s">
        <v>2764</v>
      </c>
      <c r="AF1056" s="853" t="s">
        <v>2764</v>
      </c>
      <c r="AG1056" s="856">
        <v>750000000</v>
      </c>
      <c r="AH1056" s="929"/>
      <c r="AI1056" s="929"/>
      <c r="AJ1056" s="759" t="s">
        <v>2765</v>
      </c>
      <c r="AK1056" s="929"/>
    </row>
    <row r="1057" spans="1:76" s="1497" customFormat="1" ht="27" customHeight="1" x14ac:dyDescent="0.25">
      <c r="A1057" s="1491"/>
      <c r="B1057" s="1492" t="s">
        <v>0</v>
      </c>
      <c r="C1057" s="1493"/>
      <c r="D1057" s="1494"/>
      <c r="E1057" s="1495" t="s">
        <v>2967</v>
      </c>
      <c r="F1057" s="1496"/>
      <c r="G1057" s="1496"/>
      <c r="H1057" s="1496"/>
      <c r="I1057" s="1496"/>
      <c r="J1057" s="1496"/>
      <c r="K1057" s="1496"/>
      <c r="L1057" s="1496"/>
      <c r="M1057" s="1496"/>
      <c r="N1057" s="1496"/>
      <c r="O1057" s="1496"/>
      <c r="P1057" s="1496"/>
      <c r="Q1057" s="1496"/>
      <c r="R1057" s="1496"/>
      <c r="S1057" s="1496"/>
      <c r="T1057" s="1496"/>
      <c r="U1057" s="1496"/>
      <c r="V1057" s="1496"/>
      <c r="W1057" s="1496"/>
      <c r="X1057" s="1496"/>
      <c r="Y1057" s="1496"/>
      <c r="Z1057" s="1496"/>
      <c r="AA1057" s="1496"/>
      <c r="AB1057" s="1496"/>
      <c r="AC1057" s="1496"/>
      <c r="AD1057" s="1496"/>
      <c r="AE1057" s="1496"/>
      <c r="AF1057" s="1496"/>
      <c r="AG1057" s="1496"/>
      <c r="AH1057" s="1496"/>
      <c r="AI1057" s="1496"/>
      <c r="AJ1057" s="1496"/>
      <c r="AK1057" s="1496"/>
      <c r="AL1057" s="828"/>
      <c r="AM1057" s="828"/>
      <c r="AN1057" s="1117"/>
      <c r="AO1057" s="1117"/>
      <c r="AP1057" s="1117"/>
      <c r="AQ1057" s="1117"/>
      <c r="AR1057" s="1117"/>
      <c r="AS1057" s="1117"/>
      <c r="AT1057" s="1117"/>
      <c r="AU1057" s="1117"/>
      <c r="AV1057" s="1117"/>
      <c r="AW1057" s="1117"/>
      <c r="AX1057" s="1117"/>
      <c r="AY1057" s="1117"/>
      <c r="AZ1057" s="1117"/>
      <c r="BA1057" s="1117"/>
      <c r="BB1057" s="1117"/>
      <c r="BC1057" s="1117"/>
      <c r="BD1057" s="1117"/>
      <c r="BE1057" s="1117"/>
      <c r="BF1057" s="1117"/>
      <c r="BG1057" s="1117"/>
      <c r="BH1057" s="1117"/>
      <c r="BI1057" s="1117"/>
      <c r="BJ1057" s="1117"/>
      <c r="BK1057" s="1117"/>
      <c r="BL1057" s="1117"/>
      <c r="BM1057" s="1117"/>
      <c r="BN1057" s="1117"/>
      <c r="BO1057" s="1117"/>
      <c r="BP1057" s="1117"/>
      <c r="BQ1057" s="1117"/>
      <c r="BR1057" s="828"/>
      <c r="BS1057" s="1117"/>
      <c r="BT1057" s="1117"/>
      <c r="BU1057" s="1117"/>
      <c r="BV1057" s="1117"/>
      <c r="BW1057" s="1117"/>
      <c r="BX1057" s="1117"/>
    </row>
    <row r="1058" spans="1:76" s="1497" customFormat="1" ht="24.6" customHeight="1" x14ac:dyDescent="0.25">
      <c r="A1058" s="1491"/>
      <c r="B1058" s="1498" t="s">
        <v>2</v>
      </c>
      <c r="C1058" s="1499"/>
      <c r="D1058" s="1500"/>
      <c r="E1058" s="1501" t="s">
        <v>2968</v>
      </c>
      <c r="F1058" s="1502"/>
      <c r="G1058" s="1502"/>
      <c r="H1058" s="1502"/>
      <c r="I1058" s="1502"/>
      <c r="J1058" s="1502"/>
      <c r="K1058" s="1502"/>
      <c r="L1058" s="1502"/>
      <c r="M1058" s="1502"/>
      <c r="N1058" s="1502"/>
      <c r="O1058" s="1502"/>
      <c r="P1058" s="1502"/>
      <c r="Q1058" s="1502"/>
      <c r="R1058" s="1502"/>
      <c r="S1058" s="1502"/>
      <c r="T1058" s="1502"/>
      <c r="U1058" s="1502"/>
      <c r="V1058" s="1502"/>
      <c r="W1058" s="1502"/>
      <c r="X1058" s="1502"/>
      <c r="Y1058" s="1502"/>
      <c r="Z1058" s="1502"/>
      <c r="AA1058" s="1502"/>
      <c r="AB1058" s="1502"/>
      <c r="AC1058" s="1502"/>
      <c r="AD1058" s="1502"/>
      <c r="AE1058" s="1502"/>
      <c r="AF1058" s="1502"/>
      <c r="AG1058" s="1502"/>
      <c r="AH1058" s="1502"/>
      <c r="AI1058" s="1502"/>
      <c r="AJ1058" s="1502"/>
      <c r="AK1058" s="1502"/>
    </row>
    <row r="1059" spans="1:76" s="1497" customFormat="1" ht="32.25" customHeight="1" x14ac:dyDescent="0.25">
      <c r="A1059" s="1491"/>
      <c r="B1059" s="1503" t="s">
        <v>2139</v>
      </c>
      <c r="C1059" s="1503"/>
      <c r="D1059" s="1503"/>
      <c r="E1059" s="1501" t="s">
        <v>2969</v>
      </c>
      <c r="F1059" s="1502"/>
      <c r="G1059" s="1502"/>
      <c r="H1059" s="1502"/>
      <c r="I1059" s="1502"/>
      <c r="J1059" s="1502"/>
      <c r="K1059" s="1502"/>
      <c r="L1059" s="1502"/>
      <c r="M1059" s="1502"/>
      <c r="N1059" s="1502"/>
      <c r="O1059" s="1502"/>
      <c r="P1059" s="1502"/>
      <c r="Q1059" s="1502"/>
      <c r="R1059" s="1502"/>
      <c r="S1059" s="1502"/>
      <c r="T1059" s="1502"/>
      <c r="U1059" s="1502"/>
      <c r="V1059" s="1502"/>
      <c r="W1059" s="1502"/>
      <c r="X1059" s="1502"/>
      <c r="Y1059" s="1502"/>
      <c r="Z1059" s="1502"/>
      <c r="AA1059" s="1502"/>
      <c r="AB1059" s="1502"/>
      <c r="AC1059" s="1502"/>
      <c r="AD1059" s="1502"/>
      <c r="AE1059" s="1502"/>
      <c r="AF1059" s="1502"/>
      <c r="AG1059" s="1502"/>
      <c r="AH1059" s="1502"/>
      <c r="AI1059" s="1502"/>
      <c r="AJ1059" s="1502"/>
      <c r="AK1059" s="1502"/>
    </row>
    <row r="1060" spans="1:76" s="730" customFormat="1" ht="52.5" customHeight="1" x14ac:dyDescent="0.25">
      <c r="A1060" s="206"/>
      <c r="B1060" s="658" t="s">
        <v>6</v>
      </c>
      <c r="C1060" s="658" t="s">
        <v>7</v>
      </c>
      <c r="D1060" s="658" t="s">
        <v>8</v>
      </c>
      <c r="E1060" s="1504" t="s">
        <v>9</v>
      </c>
      <c r="F1060" s="1504" t="s">
        <v>10</v>
      </c>
      <c r="G1060" s="1504" t="s">
        <v>11</v>
      </c>
      <c r="H1060" s="1504" t="s">
        <v>12</v>
      </c>
      <c r="I1060" s="1504" t="s">
        <v>13</v>
      </c>
      <c r="J1060" s="1504" t="s">
        <v>14</v>
      </c>
      <c r="K1060" s="1504" t="s">
        <v>15</v>
      </c>
      <c r="L1060" s="1504" t="s">
        <v>7</v>
      </c>
      <c r="M1060" s="1504" t="s">
        <v>16</v>
      </c>
      <c r="N1060" s="1504" t="s">
        <v>17</v>
      </c>
      <c r="O1060" s="1504" t="s">
        <v>18</v>
      </c>
      <c r="P1060" s="1504" t="s">
        <v>19</v>
      </c>
      <c r="Q1060" s="1504" t="s">
        <v>2141</v>
      </c>
      <c r="R1060" s="1504" t="s">
        <v>21</v>
      </c>
      <c r="S1060" s="1504" t="s">
        <v>22</v>
      </c>
      <c r="T1060" s="1505" t="s">
        <v>23</v>
      </c>
      <c r="U1060" s="1504" t="s">
        <v>24</v>
      </c>
      <c r="V1060" s="1504" t="s">
        <v>25</v>
      </c>
      <c r="W1060" s="1504" t="s">
        <v>26</v>
      </c>
      <c r="X1060" s="1504" t="s">
        <v>27</v>
      </c>
      <c r="Y1060" s="1504" t="s">
        <v>28</v>
      </c>
      <c r="Z1060" s="210" t="s">
        <v>29</v>
      </c>
      <c r="AA1060" s="210" t="s">
        <v>30</v>
      </c>
      <c r="AB1060" s="575" t="s">
        <v>31</v>
      </c>
      <c r="AC1060" s="1506" t="s">
        <v>32</v>
      </c>
      <c r="AD1060" s="1504" t="s">
        <v>33</v>
      </c>
      <c r="AE1060" s="1504" t="s">
        <v>34</v>
      </c>
      <c r="AF1060" s="1504" t="s">
        <v>35</v>
      </c>
      <c r="AG1060" s="395" t="s">
        <v>493</v>
      </c>
      <c r="AH1060" s="1504" t="s">
        <v>36</v>
      </c>
      <c r="AI1060" s="1504" t="s">
        <v>37</v>
      </c>
      <c r="AJ1060" s="1504" t="s">
        <v>2142</v>
      </c>
      <c r="AK1060" s="1504" t="s">
        <v>39</v>
      </c>
    </row>
    <row r="1061" spans="1:76" s="843" customFormat="1" ht="44.25" customHeight="1" x14ac:dyDescent="0.25">
      <c r="A1061" s="231"/>
      <c r="B1061" s="658"/>
      <c r="C1061" s="712"/>
      <c r="D1061" s="658"/>
      <c r="E1061" s="1504"/>
      <c r="F1061" s="798" t="s">
        <v>1166</v>
      </c>
      <c r="G1061" s="1675" t="s">
        <v>2973</v>
      </c>
      <c r="H1061" s="1676" t="s">
        <v>2974</v>
      </c>
      <c r="I1061" s="37">
        <v>0.70530000000000004</v>
      </c>
      <c r="J1061" s="542">
        <v>0.75</v>
      </c>
      <c r="K1061" s="1504"/>
      <c r="L1061" s="1504"/>
      <c r="M1061" s="1504"/>
      <c r="N1061" s="1047" t="s">
        <v>2977</v>
      </c>
      <c r="O1061" s="979" t="s">
        <v>2978</v>
      </c>
      <c r="P1061" s="1253" t="s">
        <v>2979</v>
      </c>
      <c r="Q1061" s="1256">
        <v>0.5</v>
      </c>
      <c r="R1061" s="1256">
        <v>0.85</v>
      </c>
      <c r="S1061" s="1256" t="s">
        <v>61</v>
      </c>
      <c r="T1061" s="1277">
        <v>0.05</v>
      </c>
      <c r="U1061" s="1714" t="s">
        <v>3257</v>
      </c>
      <c r="V1061" s="225"/>
      <c r="W1061" s="225"/>
      <c r="X1061" s="225"/>
      <c r="Y1061" s="225"/>
      <c r="Z1061" s="295"/>
      <c r="AA1061" s="295"/>
      <c r="AB1061" s="72">
        <v>3040518481009</v>
      </c>
      <c r="AC1061" s="815">
        <v>80000000</v>
      </c>
      <c r="AD1061" s="225" t="s">
        <v>3258</v>
      </c>
      <c r="AE1061" s="225" t="s">
        <v>3259</v>
      </c>
      <c r="AF1061" s="815">
        <v>80000000</v>
      </c>
      <c r="AG1061" s="815">
        <v>80000000</v>
      </c>
      <c r="AH1061" s="225"/>
      <c r="AI1061" s="1504"/>
      <c r="AJ1061" s="1504"/>
      <c r="AK1061" s="803" t="s">
        <v>2982</v>
      </c>
    </row>
    <row r="1062" spans="1:76" s="843" customFormat="1" ht="44.25" customHeight="1" x14ac:dyDescent="0.25">
      <c r="A1062" s="231"/>
      <c r="B1062" s="658"/>
      <c r="C1062" s="712"/>
      <c r="D1062" s="658"/>
      <c r="E1062" s="1504"/>
      <c r="F1062" s="798"/>
      <c r="G1062" s="287"/>
      <c r="H1062" s="1676"/>
      <c r="I1062" s="37"/>
      <c r="J1062" s="542"/>
      <c r="K1062" s="1504"/>
      <c r="L1062" s="1504"/>
      <c r="M1062" s="1504"/>
      <c r="N1062" s="1048"/>
      <c r="O1062" s="1077"/>
      <c r="P1062" s="1254"/>
      <c r="Q1062" s="1257"/>
      <c r="R1062" s="1257"/>
      <c r="S1062" s="1257"/>
      <c r="T1062" s="1283"/>
      <c r="U1062" s="1714" t="s">
        <v>3260</v>
      </c>
      <c r="V1062" s="225"/>
      <c r="W1062" s="225"/>
      <c r="X1062" s="225"/>
      <c r="Y1062" s="225"/>
      <c r="Z1062" s="295"/>
      <c r="AA1062" s="295"/>
      <c r="AB1062" s="72">
        <v>3040518481008</v>
      </c>
      <c r="AC1062" s="815">
        <v>190500000</v>
      </c>
      <c r="AD1062" s="225" t="s">
        <v>3258</v>
      </c>
      <c r="AE1062" s="225" t="s">
        <v>3261</v>
      </c>
      <c r="AF1062" s="815">
        <v>190500000</v>
      </c>
      <c r="AG1062" s="815">
        <v>190500000</v>
      </c>
      <c r="AH1062" s="225"/>
      <c r="AI1062" s="1504"/>
      <c r="AJ1062" s="1504"/>
      <c r="AK1062" s="803" t="s">
        <v>2982</v>
      </c>
    </row>
    <row r="1063" spans="1:76" s="843" customFormat="1" ht="44.25" customHeight="1" x14ac:dyDescent="0.25">
      <c r="A1063" s="231"/>
      <c r="B1063" s="658"/>
      <c r="C1063" s="712"/>
      <c r="D1063" s="658"/>
      <c r="E1063" s="1504"/>
      <c r="F1063" s="798"/>
      <c r="G1063" s="288"/>
      <c r="H1063" s="1676"/>
      <c r="I1063" s="37"/>
      <c r="J1063" s="542"/>
      <c r="K1063" s="1504"/>
      <c r="L1063" s="1504"/>
      <c r="M1063" s="1504"/>
      <c r="N1063" s="1088"/>
      <c r="O1063" s="1077"/>
      <c r="P1063" s="1254"/>
      <c r="Q1063" s="1257"/>
      <c r="R1063" s="1257"/>
      <c r="S1063" s="1257"/>
      <c r="T1063" s="1283"/>
      <c r="U1063" s="1714" t="s">
        <v>3262</v>
      </c>
      <c r="V1063" s="225"/>
      <c r="W1063" s="225"/>
      <c r="X1063" s="225"/>
      <c r="Y1063" s="225"/>
      <c r="Z1063" s="295"/>
      <c r="AA1063" s="295"/>
      <c r="AB1063" s="72">
        <v>3040518481011</v>
      </c>
      <c r="AC1063" s="815">
        <v>100000000</v>
      </c>
      <c r="AD1063" s="225" t="s">
        <v>3258</v>
      </c>
      <c r="AE1063" s="225" t="s">
        <v>3263</v>
      </c>
      <c r="AF1063" s="815">
        <v>100000000</v>
      </c>
      <c r="AG1063" s="815">
        <v>100000000</v>
      </c>
      <c r="AH1063" s="225"/>
      <c r="AI1063" s="1504"/>
      <c r="AJ1063" s="1504"/>
      <c r="AK1063" s="803" t="s">
        <v>2982</v>
      </c>
    </row>
    <row r="1064" spans="1:76" s="843" customFormat="1" ht="44.25" customHeight="1" x14ac:dyDescent="0.25">
      <c r="A1064" s="231"/>
      <c r="B1064" s="658"/>
      <c r="C1064" s="712"/>
      <c r="D1064" s="658"/>
      <c r="E1064" s="1504"/>
      <c r="F1064" s="798"/>
      <c r="G1064" s="792"/>
      <c r="H1064" s="1676"/>
      <c r="I1064" s="37"/>
      <c r="J1064" s="542"/>
      <c r="K1064" s="1504"/>
      <c r="L1064" s="1504"/>
      <c r="M1064" s="1504"/>
      <c r="N1064" s="792"/>
      <c r="O1064" s="980"/>
      <c r="P1064" s="1255"/>
      <c r="Q1064" s="1258"/>
      <c r="R1064" s="1258"/>
      <c r="S1064" s="1258"/>
      <c r="T1064" s="1278"/>
      <c r="U1064" s="1714" t="s">
        <v>3264</v>
      </c>
      <c r="V1064" s="225" t="s">
        <v>3265</v>
      </c>
      <c r="W1064" s="225"/>
      <c r="X1064" s="225"/>
      <c r="Y1064" s="225"/>
      <c r="Z1064" s="295"/>
      <c r="AA1064" s="295"/>
      <c r="AB1064" s="72">
        <v>3040518481285</v>
      </c>
      <c r="AC1064" s="815">
        <v>200000000</v>
      </c>
      <c r="AD1064" s="225" t="s">
        <v>3258</v>
      </c>
      <c r="AE1064" s="225" t="s">
        <v>3266</v>
      </c>
      <c r="AF1064" s="815">
        <v>200000000</v>
      </c>
      <c r="AG1064" s="815">
        <v>200000000</v>
      </c>
      <c r="AH1064" s="225"/>
      <c r="AI1064" s="1504"/>
      <c r="AJ1064" s="1504"/>
      <c r="AK1064" s="803" t="s">
        <v>2982</v>
      </c>
    </row>
    <row r="1065" spans="1:76" s="843" customFormat="1" ht="44.25" customHeight="1" x14ac:dyDescent="0.25">
      <c r="A1065" s="231"/>
      <c r="B1065" s="658"/>
      <c r="C1065" s="712"/>
      <c r="D1065" s="658"/>
      <c r="E1065" s="1504"/>
      <c r="F1065" s="997" t="s">
        <v>1179</v>
      </c>
      <c r="G1065" s="908" t="s">
        <v>2983</v>
      </c>
      <c r="H1065" s="1677" t="s">
        <v>2984</v>
      </c>
      <c r="I1065" s="1678">
        <v>0.625</v>
      </c>
      <c r="J1065" s="1134">
        <v>0.8</v>
      </c>
      <c r="K1065" s="1504"/>
      <c r="L1065" s="1504"/>
      <c r="M1065" s="1504"/>
      <c r="N1065" s="979" t="s">
        <v>2985</v>
      </c>
      <c r="O1065" s="979" t="s">
        <v>2986</v>
      </c>
      <c r="P1065" s="799" t="s">
        <v>2987</v>
      </c>
      <c r="Q1065" s="803">
        <v>5</v>
      </c>
      <c r="R1065" s="803">
        <v>3</v>
      </c>
      <c r="S1065" s="805" t="s">
        <v>61</v>
      </c>
      <c r="T1065" s="95">
        <v>1</v>
      </c>
      <c r="U1065" s="1714" t="s">
        <v>3267</v>
      </c>
      <c r="V1065" s="225" t="s">
        <v>3268</v>
      </c>
      <c r="W1065" s="225"/>
      <c r="X1065" s="225"/>
      <c r="Y1065" s="225"/>
      <c r="Z1065" s="295"/>
      <c r="AA1065" s="295"/>
      <c r="AB1065" s="72">
        <v>3040518481283000</v>
      </c>
      <c r="AC1065" s="815">
        <v>100000000</v>
      </c>
      <c r="AD1065" s="225" t="s">
        <v>3258</v>
      </c>
      <c r="AE1065" s="225" t="s">
        <v>3269</v>
      </c>
      <c r="AF1065" s="815">
        <v>100000000</v>
      </c>
      <c r="AG1065" s="815">
        <v>100000000</v>
      </c>
      <c r="AH1065" s="225"/>
      <c r="AI1065" s="1504"/>
      <c r="AJ1065" s="1504"/>
      <c r="AK1065" s="803" t="s">
        <v>2982</v>
      </c>
    </row>
    <row r="1066" spans="1:76" s="843" customFormat="1" ht="60.75" customHeight="1" x14ac:dyDescent="0.25">
      <c r="A1066" s="231"/>
      <c r="B1066" s="658"/>
      <c r="C1066" s="712"/>
      <c r="D1066" s="658"/>
      <c r="E1066" s="1504"/>
      <c r="F1066" s="997"/>
      <c r="G1066" s="908"/>
      <c r="H1066" s="1677"/>
      <c r="I1066" s="1678"/>
      <c r="J1066" s="1134"/>
      <c r="K1066" s="1504"/>
      <c r="L1066" s="1504"/>
      <c r="M1066" s="1504"/>
      <c r="N1066" s="1077"/>
      <c r="O1066" s="1077"/>
      <c r="P1066" s="799" t="s">
        <v>2988</v>
      </c>
      <c r="Q1066" s="803">
        <v>2</v>
      </c>
      <c r="R1066" s="803">
        <v>6</v>
      </c>
      <c r="S1066" s="805" t="s">
        <v>61</v>
      </c>
      <c r="T1066" s="95">
        <v>1</v>
      </c>
      <c r="U1066" s="1714" t="s">
        <v>3270</v>
      </c>
      <c r="V1066" s="225"/>
      <c r="W1066" s="225"/>
      <c r="X1066" s="225"/>
      <c r="Y1066" s="225"/>
      <c r="Z1066" s="295"/>
      <c r="AA1066" s="295"/>
      <c r="AB1066" s="72">
        <v>3040518481284000</v>
      </c>
      <c r="AC1066" s="815">
        <v>100000000</v>
      </c>
      <c r="AD1066" s="225" t="s">
        <v>3258</v>
      </c>
      <c r="AE1066" s="225" t="s">
        <v>3271</v>
      </c>
      <c r="AF1066" s="815">
        <v>100000000</v>
      </c>
      <c r="AG1066" s="815">
        <v>100000000</v>
      </c>
      <c r="AH1066" s="225"/>
      <c r="AI1066" s="1504"/>
      <c r="AJ1066" s="1504"/>
      <c r="AK1066" s="803" t="s">
        <v>2982</v>
      </c>
    </row>
    <row r="1067" spans="1:76" s="843" customFormat="1" ht="68.25" customHeight="1" x14ac:dyDescent="0.25">
      <c r="A1067" s="231"/>
      <c r="B1067" s="658"/>
      <c r="C1067" s="712"/>
      <c r="D1067" s="658"/>
      <c r="E1067" s="1504"/>
      <c r="F1067" s="997"/>
      <c r="G1067" s="908"/>
      <c r="H1067" s="1677"/>
      <c r="I1067" s="1678"/>
      <c r="J1067" s="1134"/>
      <c r="K1067" s="1504"/>
      <c r="L1067" s="1504"/>
      <c r="M1067" s="1504"/>
      <c r="N1067" s="1077"/>
      <c r="O1067" s="1077"/>
      <c r="P1067" s="979" t="s">
        <v>2989</v>
      </c>
      <c r="Q1067" s="979">
        <v>0</v>
      </c>
      <c r="R1067" s="979">
        <v>1</v>
      </c>
      <c r="S1067" s="1256" t="s">
        <v>50</v>
      </c>
      <c r="T1067" s="899">
        <v>1</v>
      </c>
      <c r="U1067" s="1722" t="s">
        <v>3272</v>
      </c>
      <c r="V1067" s="1020" t="s">
        <v>3273</v>
      </c>
      <c r="W1067" s="225"/>
      <c r="X1067" s="225"/>
      <c r="Y1067" s="225"/>
      <c r="Z1067" s="295"/>
      <c r="AA1067" s="295"/>
      <c r="AB1067" s="72">
        <v>3040518481286000</v>
      </c>
      <c r="AC1067" s="1026">
        <v>80000000</v>
      </c>
      <c r="AD1067" s="1020" t="s">
        <v>3258</v>
      </c>
      <c r="AE1067" s="225" t="s">
        <v>3274</v>
      </c>
      <c r="AF1067" s="815">
        <v>44000000</v>
      </c>
      <c r="AG1067" s="1026">
        <v>80000000</v>
      </c>
      <c r="AH1067" s="225"/>
      <c r="AI1067" s="1504"/>
      <c r="AJ1067" s="1504"/>
      <c r="AK1067" s="803" t="s">
        <v>2982</v>
      </c>
    </row>
    <row r="1068" spans="1:76" s="843" customFormat="1" ht="68.25" customHeight="1" x14ac:dyDescent="0.25">
      <c r="A1068" s="231"/>
      <c r="B1068" s="658"/>
      <c r="C1068" s="712"/>
      <c r="D1068" s="658"/>
      <c r="E1068" s="1504"/>
      <c r="F1068" s="997"/>
      <c r="G1068" s="908"/>
      <c r="H1068" s="1677"/>
      <c r="I1068" s="1678"/>
      <c r="J1068" s="1134"/>
      <c r="K1068" s="1504"/>
      <c r="L1068" s="1504"/>
      <c r="M1068" s="1504"/>
      <c r="N1068" s="980"/>
      <c r="O1068" s="980"/>
      <c r="P1068" s="980"/>
      <c r="Q1068" s="980"/>
      <c r="R1068" s="980"/>
      <c r="S1068" s="1258"/>
      <c r="T1068" s="901"/>
      <c r="U1068" s="1723"/>
      <c r="V1068" s="1021"/>
      <c r="W1068" s="225"/>
      <c r="X1068" s="225"/>
      <c r="Y1068" s="225"/>
      <c r="Z1068" s="295"/>
      <c r="AA1068" s="295"/>
      <c r="AB1068" s="72">
        <v>3040518481286020</v>
      </c>
      <c r="AC1068" s="1027"/>
      <c r="AD1068" s="1021"/>
      <c r="AE1068" s="225" t="s">
        <v>3275</v>
      </c>
      <c r="AF1068" s="815">
        <v>36000000</v>
      </c>
      <c r="AG1068" s="1027"/>
      <c r="AH1068" s="225"/>
      <c r="AI1068" s="1504"/>
      <c r="AJ1068" s="1504"/>
      <c r="AK1068" s="803" t="s">
        <v>2982</v>
      </c>
    </row>
    <row r="1069" spans="1:76" s="843" customFormat="1" ht="44.25" customHeight="1" x14ac:dyDescent="0.25">
      <c r="A1069" s="231"/>
      <c r="B1069" s="658"/>
      <c r="C1069" s="712"/>
      <c r="D1069" s="658"/>
      <c r="E1069" s="1504"/>
      <c r="F1069" s="997"/>
      <c r="G1069" s="908"/>
      <c r="H1069" s="1677"/>
      <c r="I1069" s="1678"/>
      <c r="J1069" s="1134"/>
      <c r="K1069" s="1504"/>
      <c r="L1069" s="1504"/>
      <c r="M1069" s="1504"/>
      <c r="N1069" s="1047" t="s">
        <v>2990</v>
      </c>
      <c r="O1069" s="1079" t="s">
        <v>2991</v>
      </c>
      <c r="P1069" s="1047" t="s">
        <v>2992</v>
      </c>
      <c r="Q1069" s="1079">
        <v>1</v>
      </c>
      <c r="R1069" s="1079">
        <v>1</v>
      </c>
      <c r="S1069" s="1256" t="s">
        <v>1177</v>
      </c>
      <c r="T1069" s="899">
        <v>1</v>
      </c>
      <c r="U1069" s="1722" t="s">
        <v>3276</v>
      </c>
      <c r="V1069" s="1020" t="s">
        <v>3277</v>
      </c>
      <c r="W1069" s="1020"/>
      <c r="X1069" s="1020"/>
      <c r="Y1069" s="1020"/>
      <c r="Z1069" s="1020"/>
      <c r="AA1069" s="1020"/>
      <c r="AB1069" s="72">
        <v>3040518481288000</v>
      </c>
      <c r="AC1069" s="815">
        <v>90000000</v>
      </c>
      <c r="AD1069" s="225"/>
      <c r="AE1069" s="225" t="s">
        <v>3278</v>
      </c>
      <c r="AF1069" s="815">
        <v>90000000</v>
      </c>
      <c r="AG1069" s="1026">
        <v>100000000</v>
      </c>
      <c r="AH1069" s="225"/>
      <c r="AI1069" s="1504"/>
      <c r="AJ1069" s="1504"/>
      <c r="AK1069" s="803" t="s">
        <v>2993</v>
      </c>
    </row>
    <row r="1070" spans="1:76" s="843" customFormat="1" ht="75.75" customHeight="1" x14ac:dyDescent="0.25">
      <c r="A1070" s="231"/>
      <c r="B1070" s="658"/>
      <c r="C1070" s="712"/>
      <c r="D1070" s="658"/>
      <c r="E1070" s="1504"/>
      <c r="F1070" s="802"/>
      <c r="G1070" s="786"/>
      <c r="H1070" s="735"/>
      <c r="I1070" s="1679"/>
      <c r="J1070" s="826"/>
      <c r="K1070" s="1504"/>
      <c r="L1070" s="1504"/>
      <c r="M1070" s="1504"/>
      <c r="N1070" s="1088"/>
      <c r="O1070" s="1081"/>
      <c r="P1070" s="1088"/>
      <c r="Q1070" s="1081"/>
      <c r="R1070" s="1081"/>
      <c r="S1070" s="1258"/>
      <c r="T1070" s="901"/>
      <c r="U1070" s="1723"/>
      <c r="V1070" s="1021"/>
      <c r="W1070" s="1021"/>
      <c r="X1070" s="1021"/>
      <c r="Y1070" s="1021"/>
      <c r="Z1070" s="1021"/>
      <c r="AA1070" s="1021"/>
      <c r="AB1070" s="72">
        <v>3040518481288020</v>
      </c>
      <c r="AC1070" s="815">
        <v>10000000</v>
      </c>
      <c r="AD1070" s="225"/>
      <c r="AE1070" s="225" t="s">
        <v>3279</v>
      </c>
      <c r="AF1070" s="815">
        <v>10000000</v>
      </c>
      <c r="AG1070" s="1027"/>
      <c r="AH1070" s="225"/>
      <c r="AI1070" s="1504"/>
      <c r="AJ1070" s="1504"/>
      <c r="AK1070" s="803" t="s">
        <v>2993</v>
      </c>
    </row>
    <row r="1071" spans="1:76" s="843" customFormat="1" ht="62.25" customHeight="1" x14ac:dyDescent="0.25">
      <c r="A1071" s="231"/>
      <c r="B1071" s="658"/>
      <c r="C1071" s="712"/>
      <c r="D1071" s="658"/>
      <c r="E1071" s="1504"/>
      <c r="F1071" s="902" t="s">
        <v>1190</v>
      </c>
      <c r="G1071" s="906" t="s">
        <v>2994</v>
      </c>
      <c r="H1071" s="974" t="s">
        <v>2995</v>
      </c>
      <c r="I1071" s="912">
        <v>6</v>
      </c>
      <c r="J1071" s="912">
        <v>7</v>
      </c>
      <c r="K1071" s="1504"/>
      <c r="L1071" s="1504"/>
      <c r="M1071" s="1504"/>
      <c r="N1071" s="903" t="s">
        <v>2996</v>
      </c>
      <c r="O1071" s="957" t="s">
        <v>2997</v>
      </c>
      <c r="P1071" s="786" t="s">
        <v>2998</v>
      </c>
      <c r="Q1071" s="798">
        <v>0</v>
      </c>
      <c r="R1071" s="798">
        <v>1</v>
      </c>
      <c r="S1071" s="805" t="s">
        <v>61</v>
      </c>
      <c r="T1071" s="95">
        <v>0</v>
      </c>
      <c r="U1071" s="1714"/>
      <c r="V1071" s="225"/>
      <c r="W1071" s="225"/>
      <c r="X1071" s="225"/>
      <c r="Y1071" s="225"/>
      <c r="Z1071" s="295"/>
      <c r="AA1071" s="295"/>
      <c r="AB1071" s="72"/>
      <c r="AC1071" s="815"/>
      <c r="AD1071" s="225"/>
      <c r="AE1071" s="225"/>
      <c r="AF1071" s="815"/>
      <c r="AG1071" s="815"/>
      <c r="AH1071" s="225"/>
      <c r="AI1071" s="1504"/>
      <c r="AJ1071" s="1504"/>
      <c r="AK1071" s="803" t="s">
        <v>2982</v>
      </c>
    </row>
    <row r="1072" spans="1:76" s="843" customFormat="1" ht="44.25" customHeight="1" x14ac:dyDescent="0.25">
      <c r="A1072" s="231"/>
      <c r="B1072" s="1507" t="s">
        <v>2970</v>
      </c>
      <c r="C1072" s="1508">
        <v>0.02</v>
      </c>
      <c r="D1072" s="1152" t="s">
        <v>2971</v>
      </c>
      <c r="E1072" s="1055" t="s">
        <v>2972</v>
      </c>
      <c r="F1072" s="902"/>
      <c r="G1072" s="906"/>
      <c r="H1072" s="974"/>
      <c r="I1072" s="912"/>
      <c r="J1072" s="912"/>
      <c r="K1072" s="1510" t="s">
        <v>2975</v>
      </c>
      <c r="L1072" s="1510">
        <v>0.01</v>
      </c>
      <c r="M1072" s="1511" t="s">
        <v>2976</v>
      </c>
      <c r="N1072" s="903"/>
      <c r="O1072" s="957"/>
      <c r="P1072" s="1680" t="s">
        <v>2999</v>
      </c>
      <c r="Q1072" s="504">
        <v>1</v>
      </c>
      <c r="R1072" s="504">
        <v>1</v>
      </c>
      <c r="S1072" s="805" t="s">
        <v>61</v>
      </c>
      <c r="T1072" s="112">
        <v>0</v>
      </c>
      <c r="U1072" s="1724"/>
      <c r="V1072" s="516"/>
      <c r="W1072" s="516"/>
      <c r="X1072" s="516"/>
      <c r="Y1072" s="516"/>
      <c r="Z1072" s="517"/>
      <c r="AA1072" s="517"/>
      <c r="AB1072" s="76"/>
      <c r="AC1072" s="518"/>
      <c r="AD1072" s="516"/>
      <c r="AE1072" s="516"/>
      <c r="AF1072" s="518"/>
      <c r="AG1072" s="518"/>
      <c r="AH1072" s="1040" t="s">
        <v>2790</v>
      </c>
      <c r="AI1072" s="1040" t="s">
        <v>2980</v>
      </c>
      <c r="AJ1072" s="1040" t="s">
        <v>2981</v>
      </c>
      <c r="AK1072" s="1681" t="s">
        <v>2982</v>
      </c>
    </row>
    <row r="1073" spans="1:37" s="843" customFormat="1" ht="77.25" customHeight="1" x14ac:dyDescent="0.25">
      <c r="A1073" s="231"/>
      <c r="B1073" s="1507"/>
      <c r="C1073" s="1513"/>
      <c r="D1073" s="1152"/>
      <c r="E1073" s="1055"/>
      <c r="F1073" s="902"/>
      <c r="G1073" s="906"/>
      <c r="H1073" s="974"/>
      <c r="I1073" s="912"/>
      <c r="J1073" s="912"/>
      <c r="K1073" s="1510"/>
      <c r="L1073" s="1510"/>
      <c r="M1073" s="1511"/>
      <c r="N1073" s="903"/>
      <c r="O1073" s="957"/>
      <c r="P1073" s="1047" t="s">
        <v>3000</v>
      </c>
      <c r="Q1073" s="1079">
        <v>6</v>
      </c>
      <c r="R1073" s="1079">
        <v>6</v>
      </c>
      <c r="S1073" s="1256" t="s">
        <v>61</v>
      </c>
      <c r="T1073" s="899">
        <v>2</v>
      </c>
      <c r="U1073" s="1714" t="s">
        <v>3280</v>
      </c>
      <c r="V1073" s="225" t="s">
        <v>3281</v>
      </c>
      <c r="W1073" s="225"/>
      <c r="X1073" s="225"/>
      <c r="Y1073" s="225"/>
      <c r="Z1073" s="295"/>
      <c r="AA1073" s="295"/>
      <c r="AB1073" s="72">
        <v>3040518481289020</v>
      </c>
      <c r="AC1073" s="815">
        <v>550000000</v>
      </c>
      <c r="AD1073" s="225"/>
      <c r="AE1073" s="225" t="s">
        <v>3275</v>
      </c>
      <c r="AF1073" s="815">
        <v>55000000</v>
      </c>
      <c r="AG1073" s="815"/>
      <c r="AH1073" s="1040"/>
      <c r="AI1073" s="1040"/>
      <c r="AJ1073" s="1040"/>
      <c r="AK1073" s="803" t="s">
        <v>2982</v>
      </c>
    </row>
    <row r="1074" spans="1:37" s="843" customFormat="1" ht="44.25" customHeight="1" x14ac:dyDescent="0.25">
      <c r="A1074" s="231"/>
      <c r="B1074" s="1507"/>
      <c r="C1074" s="1513"/>
      <c r="D1074" s="1152"/>
      <c r="E1074" s="1055"/>
      <c r="F1074" s="902"/>
      <c r="G1074" s="906"/>
      <c r="H1074" s="974"/>
      <c r="I1074" s="912"/>
      <c r="J1074" s="912"/>
      <c r="K1074" s="1510"/>
      <c r="L1074" s="1510"/>
      <c r="M1074" s="1511"/>
      <c r="N1074" s="903"/>
      <c r="O1074" s="957"/>
      <c r="P1074" s="1088"/>
      <c r="Q1074" s="1081"/>
      <c r="R1074" s="1081"/>
      <c r="S1074" s="1258"/>
      <c r="T1074" s="901"/>
      <c r="U1074" s="1714" t="s">
        <v>3282</v>
      </c>
      <c r="V1074" s="225" t="s">
        <v>3283</v>
      </c>
      <c r="W1074" s="225"/>
      <c r="X1074" s="225"/>
      <c r="Y1074" s="225"/>
      <c r="Z1074" s="295"/>
      <c r="AA1074" s="295"/>
      <c r="AB1074" s="72">
        <v>3040518481290000</v>
      </c>
      <c r="AC1074" s="815">
        <v>150000000</v>
      </c>
      <c r="AD1074" s="225"/>
      <c r="AE1074" s="225" t="s">
        <v>3284</v>
      </c>
      <c r="AF1074" s="815">
        <v>150000000</v>
      </c>
      <c r="AG1074" s="815"/>
      <c r="AH1074" s="1040"/>
      <c r="AI1074" s="1040"/>
      <c r="AJ1074" s="1040"/>
      <c r="AK1074" s="803"/>
    </row>
    <row r="1075" spans="1:37" s="843" customFormat="1" ht="44.25" customHeight="1" x14ac:dyDescent="0.25">
      <c r="A1075" s="231"/>
      <c r="B1075" s="1507"/>
      <c r="C1075" s="1513"/>
      <c r="D1075" s="1152"/>
      <c r="E1075" s="1055"/>
      <c r="F1075" s="902"/>
      <c r="G1075" s="906"/>
      <c r="H1075" s="974"/>
      <c r="I1075" s="912"/>
      <c r="J1075" s="912"/>
      <c r="K1075" s="1510"/>
      <c r="L1075" s="1510"/>
      <c r="M1075" s="1511"/>
      <c r="N1075" s="903"/>
      <c r="O1075" s="957"/>
      <c r="P1075" s="786" t="s">
        <v>3001</v>
      </c>
      <c r="Q1075" s="798">
        <v>0</v>
      </c>
      <c r="R1075" s="798">
        <v>10</v>
      </c>
      <c r="S1075" s="805" t="s">
        <v>61</v>
      </c>
      <c r="T1075" s="95">
        <v>0</v>
      </c>
      <c r="U1075" s="1714"/>
      <c r="V1075" s="225"/>
      <c r="W1075" s="225"/>
      <c r="X1075" s="225"/>
      <c r="Y1075" s="225"/>
      <c r="Z1075" s="295"/>
      <c r="AA1075" s="295"/>
      <c r="AB1075" s="72"/>
      <c r="AC1075" s="815"/>
      <c r="AD1075" s="225"/>
      <c r="AE1075" s="225"/>
      <c r="AF1075" s="815"/>
      <c r="AG1075" s="815"/>
      <c r="AH1075" s="1040"/>
      <c r="AI1075" s="1040"/>
      <c r="AJ1075" s="1040"/>
      <c r="AK1075" s="803" t="s">
        <v>2982</v>
      </c>
    </row>
    <row r="1076" spans="1:37" s="843" customFormat="1" ht="44.25" customHeight="1" x14ac:dyDescent="0.25">
      <c r="A1076" s="231"/>
      <c r="B1076" s="1507"/>
      <c r="C1076" s="1513"/>
      <c r="D1076" s="1152"/>
      <c r="E1076" s="1055"/>
      <c r="F1076" s="902"/>
      <c r="G1076" s="906"/>
      <c r="H1076" s="974"/>
      <c r="I1076" s="912"/>
      <c r="J1076" s="912"/>
      <c r="K1076" s="1510"/>
      <c r="L1076" s="1510"/>
      <c r="M1076" s="1511"/>
      <c r="N1076" s="903"/>
      <c r="O1076" s="957"/>
      <c r="P1076" s="786" t="s">
        <v>3002</v>
      </c>
      <c r="Q1076" s="809">
        <v>6</v>
      </c>
      <c r="R1076" s="809">
        <v>6</v>
      </c>
      <c r="S1076" s="805" t="s">
        <v>61</v>
      </c>
      <c r="T1076" s="60">
        <v>0</v>
      </c>
      <c r="U1076" s="1725"/>
      <c r="V1076" s="1682"/>
      <c r="W1076" s="1682"/>
      <c r="X1076" s="1682"/>
      <c r="Y1076" s="1682"/>
      <c r="Z1076" s="1519"/>
      <c r="AA1076" s="1519"/>
      <c r="AB1076" s="307"/>
      <c r="AC1076" s="883"/>
      <c r="AD1076" s="1682"/>
      <c r="AE1076" s="1682"/>
      <c r="AF1076" s="883"/>
      <c r="AG1076" s="883"/>
      <c r="AH1076" s="1040"/>
      <c r="AI1076" s="1040"/>
      <c r="AJ1076" s="1040"/>
      <c r="AK1076" s="803" t="s">
        <v>2982</v>
      </c>
    </row>
    <row r="1077" spans="1:37" s="843" customFormat="1" ht="86.25" customHeight="1" x14ac:dyDescent="0.25">
      <c r="A1077" s="231"/>
      <c r="B1077" s="1507"/>
      <c r="C1077" s="1513"/>
      <c r="D1077" s="1152"/>
      <c r="E1077" s="1055"/>
      <c r="F1077" s="1040" t="s">
        <v>1190</v>
      </c>
      <c r="G1077" s="1514" t="s">
        <v>2994</v>
      </c>
      <c r="H1077" s="1515" t="s">
        <v>2995</v>
      </c>
      <c r="I1077" s="911">
        <v>6</v>
      </c>
      <c r="J1077" s="911">
        <v>7</v>
      </c>
      <c r="K1077" s="1510"/>
      <c r="L1077" s="1510"/>
      <c r="M1077" s="1511"/>
      <c r="N1077" s="994" t="s">
        <v>2996</v>
      </c>
      <c r="O1077" s="1516" t="s">
        <v>2997</v>
      </c>
      <c r="P1077" s="1095" t="s">
        <v>3007</v>
      </c>
      <c r="Q1077" s="1095">
        <v>1</v>
      </c>
      <c r="R1077" s="1095">
        <v>6</v>
      </c>
      <c r="S1077" s="1256" t="s">
        <v>61</v>
      </c>
      <c r="T1077" s="60" t="s">
        <v>3285</v>
      </c>
      <c r="U1077" s="1725" t="s">
        <v>3276</v>
      </c>
      <c r="V1077" s="1682"/>
      <c r="W1077" s="1682"/>
      <c r="X1077" s="1682"/>
      <c r="Y1077" s="1682"/>
      <c r="Z1077" s="1519"/>
      <c r="AA1077" s="1519"/>
      <c r="AB1077" s="307" t="s">
        <v>3286</v>
      </c>
      <c r="AC1077" s="883" t="s">
        <v>3286</v>
      </c>
      <c r="AD1077" s="1682"/>
      <c r="AE1077" s="1682"/>
      <c r="AF1077" s="883"/>
      <c r="AG1077" s="883"/>
      <c r="AH1077" s="1040"/>
      <c r="AI1077" s="1040"/>
      <c r="AJ1077" s="1040"/>
      <c r="AK1077" s="803"/>
    </row>
    <row r="1078" spans="1:37" s="843" customFormat="1" ht="44.25" customHeight="1" x14ac:dyDescent="0.25">
      <c r="A1078" s="231"/>
      <c r="B1078" s="1507"/>
      <c r="C1078" s="1513"/>
      <c r="D1078" s="1152"/>
      <c r="E1078" s="1055"/>
      <c r="F1078" s="1040"/>
      <c r="G1078" s="1514"/>
      <c r="H1078" s="1515"/>
      <c r="I1078" s="911"/>
      <c r="J1078" s="911"/>
      <c r="K1078" s="1510"/>
      <c r="L1078" s="1510"/>
      <c r="M1078" s="1511"/>
      <c r="N1078" s="994"/>
      <c r="O1078" s="1516"/>
      <c r="P1078" s="1096"/>
      <c r="Q1078" s="1096"/>
      <c r="R1078" s="1096"/>
      <c r="S1078" s="1258"/>
      <c r="T1078" s="60" t="s">
        <v>3008</v>
      </c>
      <c r="U1078" s="1725" t="s">
        <v>3287</v>
      </c>
      <c r="V1078" s="1682" t="s">
        <v>3288</v>
      </c>
      <c r="W1078" s="1682"/>
      <c r="X1078" s="1682"/>
      <c r="Y1078" s="1682"/>
      <c r="Z1078" s="1519"/>
      <c r="AA1078" s="1519"/>
      <c r="AB1078" s="307">
        <v>3040518481287</v>
      </c>
      <c r="AC1078" s="883">
        <v>300000000</v>
      </c>
      <c r="AD1078" s="1682"/>
      <c r="AE1078" s="1682"/>
      <c r="AF1078" s="883"/>
      <c r="AG1078" s="883"/>
      <c r="AH1078" s="1040"/>
      <c r="AI1078" s="1040"/>
      <c r="AJ1078" s="1040"/>
      <c r="AK1078" s="803" t="s">
        <v>2982</v>
      </c>
    </row>
    <row r="1079" spans="1:37" s="843" customFormat="1" ht="44.25" customHeight="1" x14ac:dyDescent="0.25">
      <c r="A1079" s="231"/>
      <c r="B1079" s="1507"/>
      <c r="C1079" s="1513"/>
      <c r="D1079" s="1152"/>
      <c r="E1079" s="1055"/>
      <c r="F1079" s="1040"/>
      <c r="G1079" s="1514"/>
      <c r="H1079" s="1515"/>
      <c r="I1079" s="911"/>
      <c r="J1079" s="911"/>
      <c r="K1079" s="1510"/>
      <c r="L1079" s="1510"/>
      <c r="M1079" s="1511"/>
      <c r="N1079" s="994"/>
      <c r="O1079" s="1516"/>
      <c r="P1079" s="1509" t="s">
        <v>3000</v>
      </c>
      <c r="Q1079" s="785">
        <v>6</v>
      </c>
      <c r="R1079" s="785">
        <v>6</v>
      </c>
      <c r="S1079" s="785"/>
      <c r="T1079" s="406">
        <v>2</v>
      </c>
      <c r="U1079" s="1692"/>
      <c r="V1079" s="159"/>
      <c r="W1079" s="159"/>
      <c r="X1079" s="159"/>
      <c r="Y1079" s="159"/>
      <c r="Z1079" s="295"/>
      <c r="AA1079" s="295"/>
      <c r="AB1079" s="72"/>
      <c r="AC1079" s="406"/>
      <c r="AD1079" s="159"/>
      <c r="AE1079" s="159"/>
      <c r="AF1079" s="159"/>
      <c r="AG1079" s="406"/>
      <c r="AH1079" s="1040"/>
      <c r="AI1079" s="1040"/>
      <c r="AJ1079" s="1040"/>
      <c r="AK1079" s="830" t="s">
        <v>2982</v>
      </c>
    </row>
    <row r="1080" spans="1:37" s="843" customFormat="1" ht="44.25" customHeight="1" x14ac:dyDescent="0.25">
      <c r="A1080" s="231"/>
      <c r="B1080" s="1507"/>
      <c r="C1080" s="1513"/>
      <c r="D1080" s="1152"/>
      <c r="E1080" s="1055"/>
      <c r="F1080" s="1040"/>
      <c r="G1080" s="1514"/>
      <c r="H1080" s="1515"/>
      <c r="I1080" s="911"/>
      <c r="J1080" s="911"/>
      <c r="K1080" s="1510"/>
      <c r="L1080" s="1510"/>
      <c r="M1080" s="1511"/>
      <c r="N1080" s="994"/>
      <c r="O1080" s="1516"/>
      <c r="P1080" s="1509" t="s">
        <v>3001</v>
      </c>
      <c r="Q1080" s="785">
        <v>0</v>
      </c>
      <c r="R1080" s="785">
        <v>10</v>
      </c>
      <c r="S1080" s="785"/>
      <c r="T1080" s="406">
        <v>0</v>
      </c>
      <c r="U1080" s="1692"/>
      <c r="V1080" s="159"/>
      <c r="W1080" s="159"/>
      <c r="X1080" s="159"/>
      <c r="Y1080" s="159"/>
      <c r="Z1080" s="295"/>
      <c r="AA1080" s="295"/>
      <c r="AB1080" s="72"/>
      <c r="AC1080" s="406"/>
      <c r="AD1080" s="159"/>
      <c r="AE1080" s="159"/>
      <c r="AF1080" s="159"/>
      <c r="AG1080" s="406"/>
      <c r="AH1080" s="1040"/>
      <c r="AI1080" s="1040"/>
      <c r="AJ1080" s="1040"/>
      <c r="AK1080" s="830" t="s">
        <v>2982</v>
      </c>
    </row>
    <row r="1081" spans="1:37" s="843" customFormat="1" ht="44.25" customHeight="1" x14ac:dyDescent="0.25">
      <c r="A1081" s="231"/>
      <c r="B1081" s="1507"/>
      <c r="C1081" s="1513"/>
      <c r="D1081" s="1152"/>
      <c r="E1081" s="1055"/>
      <c r="F1081" s="1040"/>
      <c r="G1081" s="1514"/>
      <c r="H1081" s="1515"/>
      <c r="I1081" s="911"/>
      <c r="J1081" s="911"/>
      <c r="K1081" s="1510"/>
      <c r="L1081" s="1510"/>
      <c r="M1081" s="1511"/>
      <c r="N1081" s="994"/>
      <c r="O1081" s="1516"/>
      <c r="P1081" s="1509" t="s">
        <v>3002</v>
      </c>
      <c r="Q1081" s="790">
        <v>6</v>
      </c>
      <c r="R1081" s="790">
        <v>6</v>
      </c>
      <c r="S1081" s="790"/>
      <c r="T1081" s="1518">
        <v>2</v>
      </c>
      <c r="U1081" s="688"/>
      <c r="V1081" s="688"/>
      <c r="W1081" s="688"/>
      <c r="X1081" s="688"/>
      <c r="Y1081" s="688"/>
      <c r="Z1081" s="1519"/>
      <c r="AA1081" s="1519"/>
      <c r="AB1081" s="307"/>
      <c r="AC1081" s="1518"/>
      <c r="AD1081" s="688"/>
      <c r="AE1081" s="688"/>
      <c r="AF1081" s="688"/>
      <c r="AG1081" s="1518"/>
      <c r="AH1081" s="1040"/>
      <c r="AI1081" s="1040"/>
      <c r="AJ1081" s="1040"/>
      <c r="AK1081" s="830" t="s">
        <v>2982</v>
      </c>
    </row>
    <row r="1082" spans="1:37" s="843" customFormat="1" ht="44.25" customHeight="1" x14ac:dyDescent="0.25">
      <c r="A1082" s="231"/>
      <c r="B1082" s="1507"/>
      <c r="C1082" s="1513"/>
      <c r="D1082" s="1152"/>
      <c r="E1082" s="1055"/>
      <c r="F1082" s="785" t="s">
        <v>1209</v>
      </c>
      <c r="G1082" s="1520" t="s">
        <v>3003</v>
      </c>
      <c r="H1082" s="1520" t="s">
        <v>3004</v>
      </c>
      <c r="I1082" s="790">
        <v>0</v>
      </c>
      <c r="J1082" s="790">
        <v>0.5</v>
      </c>
      <c r="K1082" s="1510"/>
      <c r="L1082" s="1510"/>
      <c r="M1082" s="1511"/>
      <c r="N1082" s="308" t="s">
        <v>3005</v>
      </c>
      <c r="O1082" s="1521" t="s">
        <v>3006</v>
      </c>
      <c r="P1082" s="884" t="s">
        <v>3007</v>
      </c>
      <c r="Q1082" s="790">
        <v>1</v>
      </c>
      <c r="R1082" s="790">
        <v>6</v>
      </c>
      <c r="S1082" s="790"/>
      <c r="T1082" s="1518" t="s">
        <v>3008</v>
      </c>
      <c r="U1082" s="688"/>
      <c r="V1082" s="688"/>
      <c r="W1082" s="688"/>
      <c r="X1082" s="688"/>
      <c r="Y1082" s="688"/>
      <c r="Z1082" s="1519"/>
      <c r="AA1082" s="1519"/>
      <c r="AB1082" s="307"/>
      <c r="AC1082" s="1518"/>
      <c r="AD1082" s="688"/>
      <c r="AE1082" s="688"/>
      <c r="AF1082" s="688"/>
      <c r="AG1082" s="1518"/>
      <c r="AH1082" s="1040"/>
      <c r="AI1082" s="1040"/>
      <c r="AJ1082" s="1040"/>
      <c r="AK1082" s="830" t="s">
        <v>2982</v>
      </c>
    </row>
    <row r="1083" spans="1:37" s="843" customFormat="1" ht="11.45" customHeight="1" x14ac:dyDescent="0.25">
      <c r="A1083" s="231"/>
      <c r="B1083" s="1507"/>
      <c r="C1083" s="1513"/>
      <c r="D1083" s="1152"/>
      <c r="E1083" s="1055"/>
      <c r="F1083" s="1522"/>
      <c r="G1083" s="1522"/>
      <c r="H1083" s="1523"/>
      <c r="I1083" s="1522"/>
      <c r="J1083" s="1522"/>
      <c r="K1083" s="1522"/>
      <c r="L1083" s="1522"/>
      <c r="M1083" s="1522"/>
      <c r="N1083" s="1522"/>
      <c r="O1083" s="1523"/>
      <c r="P1083" s="1523"/>
      <c r="Q1083" s="1522"/>
      <c r="R1083" s="1522"/>
      <c r="S1083" s="1522"/>
      <c r="T1083" s="1524"/>
      <c r="U1083" s="1522"/>
      <c r="V1083" s="1522"/>
      <c r="W1083" s="1522"/>
      <c r="X1083" s="1522"/>
      <c r="Y1083" s="1522"/>
      <c r="Z1083" s="1525"/>
      <c r="AA1083" s="1525"/>
      <c r="AB1083" s="1526"/>
      <c r="AC1083" s="1524"/>
      <c r="AD1083" s="1522"/>
      <c r="AE1083" s="1522"/>
      <c r="AF1083" s="1522"/>
      <c r="AG1083" s="1524"/>
      <c r="AH1083" s="1522"/>
      <c r="AI1083" s="1522"/>
      <c r="AJ1083" s="1522"/>
      <c r="AK1083" s="1522"/>
    </row>
    <row r="1084" spans="1:37" s="843" customFormat="1" ht="50.25" customHeight="1" x14ac:dyDescent="0.25">
      <c r="A1084" s="231"/>
      <c r="B1084" s="1507"/>
      <c r="C1084" s="1513"/>
      <c r="D1084" s="1152"/>
      <c r="E1084" s="1055"/>
      <c r="F1084" s="1040" t="s">
        <v>1226</v>
      </c>
      <c r="G1084" s="1514" t="s">
        <v>3009</v>
      </c>
      <c r="H1084" s="1514" t="s">
        <v>3010</v>
      </c>
      <c r="I1084" s="1040">
        <v>0.70858169897041501</v>
      </c>
      <c r="J1084" s="1040">
        <v>0.72</v>
      </c>
      <c r="K1084" s="1527" t="s">
        <v>3011</v>
      </c>
      <c r="L1084" s="1527">
        <v>5.0000000000000001E-3</v>
      </c>
      <c r="M1084" s="1514" t="s">
        <v>3012</v>
      </c>
      <c r="N1084" s="830" t="s">
        <v>3013</v>
      </c>
      <c r="O1084" s="1512" t="s">
        <v>3014</v>
      </c>
      <c r="P1084" s="1512" t="s">
        <v>3015</v>
      </c>
      <c r="Q1084" s="830">
        <v>0.12</v>
      </c>
      <c r="R1084" s="830">
        <v>0.15</v>
      </c>
      <c r="S1084" s="830" t="s">
        <v>61</v>
      </c>
      <c r="T1084" s="406">
        <v>0.125</v>
      </c>
      <c r="U1084" s="159"/>
      <c r="V1084" s="159"/>
      <c r="W1084" s="159"/>
      <c r="X1084" s="159"/>
      <c r="Y1084" s="159"/>
      <c r="Z1084" s="295"/>
      <c r="AA1084" s="295"/>
      <c r="AB1084" s="72"/>
      <c r="AC1084" s="406"/>
      <c r="AD1084" s="159"/>
      <c r="AE1084" s="159"/>
      <c r="AF1084" s="159"/>
      <c r="AG1084" s="406"/>
      <c r="AH1084" s="1040" t="s">
        <v>2790</v>
      </c>
      <c r="AI1084" s="1040" t="s">
        <v>3016</v>
      </c>
      <c r="AJ1084" s="830" t="s">
        <v>3017</v>
      </c>
      <c r="AK1084" s="1528" t="s">
        <v>3018</v>
      </c>
    </row>
    <row r="1085" spans="1:37" s="843" customFormat="1" ht="50.25" customHeight="1" x14ac:dyDescent="0.25">
      <c r="A1085" s="231"/>
      <c r="B1085" s="1507"/>
      <c r="C1085" s="1513"/>
      <c r="D1085" s="1152"/>
      <c r="E1085" s="1055"/>
      <c r="F1085" s="1040"/>
      <c r="G1085" s="1514"/>
      <c r="H1085" s="1514"/>
      <c r="I1085" s="1040"/>
      <c r="J1085" s="1040"/>
      <c r="K1085" s="1527"/>
      <c r="L1085" s="1527"/>
      <c r="M1085" s="1514"/>
      <c r="N1085" s="1040" t="s">
        <v>3019</v>
      </c>
      <c r="O1085" s="1514" t="s">
        <v>3020</v>
      </c>
      <c r="P1085" s="1520" t="s">
        <v>3021</v>
      </c>
      <c r="Q1085" s="830">
        <v>0</v>
      </c>
      <c r="R1085" s="830">
        <v>1</v>
      </c>
      <c r="S1085" s="830" t="s">
        <v>61</v>
      </c>
      <c r="T1085" s="406">
        <v>0.7</v>
      </c>
      <c r="U1085" s="159"/>
      <c r="V1085" s="159"/>
      <c r="W1085" s="159"/>
      <c r="X1085" s="159"/>
      <c r="Y1085" s="159"/>
      <c r="Z1085" s="295"/>
      <c r="AA1085" s="295"/>
      <c r="AB1085" s="72"/>
      <c r="AC1085" s="406"/>
      <c r="AD1085" s="159"/>
      <c r="AE1085" s="159"/>
      <c r="AF1085" s="159"/>
      <c r="AG1085" s="406"/>
      <c r="AH1085" s="1040"/>
      <c r="AI1085" s="1040"/>
      <c r="AJ1085" s="1040" t="s">
        <v>3022</v>
      </c>
      <c r="AK1085" s="1528" t="s">
        <v>3018</v>
      </c>
    </row>
    <row r="1086" spans="1:37" s="843" customFormat="1" ht="50.25" customHeight="1" x14ac:dyDescent="0.25">
      <c r="A1086" s="231"/>
      <c r="B1086" s="1507"/>
      <c r="C1086" s="1513"/>
      <c r="D1086" s="1152"/>
      <c r="E1086" s="1055"/>
      <c r="F1086" s="1040"/>
      <c r="G1086" s="1514"/>
      <c r="H1086" s="1514"/>
      <c r="I1086" s="1040"/>
      <c r="J1086" s="1040"/>
      <c r="K1086" s="1527"/>
      <c r="L1086" s="1527"/>
      <c r="M1086" s="1514"/>
      <c r="N1086" s="1040"/>
      <c r="O1086" s="1514"/>
      <c r="P1086" s="1520" t="s">
        <v>3023</v>
      </c>
      <c r="Q1086" s="830">
        <v>50</v>
      </c>
      <c r="R1086" s="830">
        <v>100</v>
      </c>
      <c r="S1086" s="830" t="s">
        <v>61</v>
      </c>
      <c r="T1086" s="406">
        <v>80</v>
      </c>
      <c r="U1086" s="159"/>
      <c r="V1086" s="159"/>
      <c r="W1086" s="159"/>
      <c r="X1086" s="159"/>
      <c r="Y1086" s="159"/>
      <c r="Z1086" s="295"/>
      <c r="AA1086" s="295"/>
      <c r="AB1086" s="72"/>
      <c r="AC1086" s="406"/>
      <c r="AD1086" s="159"/>
      <c r="AE1086" s="159"/>
      <c r="AF1086" s="159"/>
      <c r="AG1086" s="406"/>
      <c r="AH1086" s="1040"/>
      <c r="AI1086" s="1040"/>
      <c r="AJ1086" s="1040"/>
      <c r="AK1086" s="1528" t="s">
        <v>3018</v>
      </c>
    </row>
    <row r="1087" spans="1:37" s="843" customFormat="1" ht="50.25" customHeight="1" x14ac:dyDescent="0.25">
      <c r="A1087" s="231"/>
      <c r="B1087" s="1507"/>
      <c r="C1087" s="1513"/>
      <c r="D1087" s="1152"/>
      <c r="E1087" s="1055"/>
      <c r="F1087" s="1040"/>
      <c r="G1087" s="1514"/>
      <c r="H1087" s="1514"/>
      <c r="I1087" s="1040"/>
      <c r="J1087" s="1040"/>
      <c r="K1087" s="1527"/>
      <c r="L1087" s="1527"/>
      <c r="M1087" s="1514"/>
      <c r="N1087" s="1040" t="s">
        <v>3024</v>
      </c>
      <c r="O1087" s="1514" t="s">
        <v>3025</v>
      </c>
      <c r="P1087" s="1512" t="s">
        <v>3026</v>
      </c>
      <c r="Q1087" s="830">
        <v>0</v>
      </c>
      <c r="R1087" s="830">
        <v>1</v>
      </c>
      <c r="S1087" s="830" t="s">
        <v>61</v>
      </c>
      <c r="T1087" s="406">
        <v>1</v>
      </c>
      <c r="U1087" s="159"/>
      <c r="V1087" s="159"/>
      <c r="W1087" s="159"/>
      <c r="X1087" s="159"/>
      <c r="Y1087" s="159"/>
      <c r="Z1087" s="295"/>
      <c r="AA1087" s="295"/>
      <c r="AB1087" s="72"/>
      <c r="AC1087" s="406"/>
      <c r="AD1087" s="159"/>
      <c r="AE1087" s="159"/>
      <c r="AF1087" s="159"/>
      <c r="AG1087" s="406"/>
      <c r="AH1087" s="1040"/>
      <c r="AI1087" s="1040"/>
      <c r="AJ1087" s="1040"/>
      <c r="AK1087" s="1528" t="s">
        <v>3018</v>
      </c>
    </row>
    <row r="1088" spans="1:37" s="843" customFormat="1" ht="50.25" customHeight="1" x14ac:dyDescent="0.25">
      <c r="A1088" s="231"/>
      <c r="B1088" s="1507"/>
      <c r="C1088" s="1513"/>
      <c r="D1088" s="1152"/>
      <c r="E1088" s="1055"/>
      <c r="F1088" s="1040"/>
      <c r="G1088" s="1514"/>
      <c r="H1088" s="1514"/>
      <c r="I1088" s="1040"/>
      <c r="J1088" s="1040"/>
      <c r="K1088" s="1527"/>
      <c r="L1088" s="1527"/>
      <c r="M1088" s="1514"/>
      <c r="N1088" s="1040"/>
      <c r="O1088" s="1514"/>
      <c r="P1088" s="1520" t="s">
        <v>3027</v>
      </c>
      <c r="Q1088" s="785">
        <v>0</v>
      </c>
      <c r="R1088" s="785">
        <v>100</v>
      </c>
      <c r="S1088" s="830" t="s">
        <v>61</v>
      </c>
      <c r="T1088" s="406">
        <v>70</v>
      </c>
      <c r="U1088" s="159"/>
      <c r="V1088" s="159"/>
      <c r="W1088" s="159"/>
      <c r="X1088" s="159"/>
      <c r="Y1088" s="159"/>
      <c r="Z1088" s="295"/>
      <c r="AA1088" s="295"/>
      <c r="AB1088" s="72"/>
      <c r="AC1088" s="406"/>
      <c r="AD1088" s="159"/>
      <c r="AE1088" s="159"/>
      <c r="AF1088" s="159"/>
      <c r="AG1088" s="406"/>
      <c r="AH1088" s="1040"/>
      <c r="AI1088" s="1040"/>
      <c r="AJ1088" s="1040"/>
      <c r="AK1088" s="1528" t="s">
        <v>3018</v>
      </c>
    </row>
    <row r="1089" spans="1:37" s="843" customFormat="1" ht="11.85" customHeight="1" x14ac:dyDescent="0.25">
      <c r="A1089" s="231"/>
      <c r="B1089" s="1507"/>
      <c r="C1089" s="1513"/>
      <c r="D1089" s="1152"/>
      <c r="E1089" s="1055"/>
      <c r="F1089" s="1522"/>
      <c r="G1089" s="1522"/>
      <c r="H1089" s="1523"/>
      <c r="I1089" s="1522"/>
      <c r="J1089" s="1522"/>
      <c r="K1089" s="1522"/>
      <c r="L1089" s="1522"/>
      <c r="M1089" s="1522"/>
      <c r="N1089" s="1522"/>
      <c r="O1089" s="1523"/>
      <c r="P1089" s="1522"/>
      <c r="Q1089" s="1522"/>
      <c r="R1089" s="1522"/>
      <c r="S1089" s="1522"/>
      <c r="T1089" s="1524"/>
      <c r="U1089" s="1522"/>
      <c r="V1089" s="1522"/>
      <c r="W1089" s="1522"/>
      <c r="X1089" s="1522"/>
      <c r="Y1089" s="1522"/>
      <c r="Z1089" s="1525"/>
      <c r="AA1089" s="1525"/>
      <c r="AB1089" s="1526"/>
      <c r="AC1089" s="1524"/>
      <c r="AD1089" s="1522"/>
      <c r="AE1089" s="1522"/>
      <c r="AF1089" s="1522"/>
      <c r="AG1089" s="1524"/>
      <c r="AH1089" s="1522"/>
      <c r="AI1089" s="1522"/>
      <c r="AJ1089" s="1522"/>
      <c r="AK1089" s="1522"/>
    </row>
    <row r="1090" spans="1:37" s="843" customFormat="1" ht="45" customHeight="1" x14ac:dyDescent="0.25">
      <c r="A1090" s="231"/>
      <c r="B1090" s="1507"/>
      <c r="C1090" s="1513"/>
      <c r="D1090" s="1152"/>
      <c r="E1090" s="1055"/>
      <c r="F1090" s="911" t="s">
        <v>1233</v>
      </c>
      <c r="G1090" s="909" t="s">
        <v>3028</v>
      </c>
      <c r="H1090" s="909" t="s">
        <v>3029</v>
      </c>
      <c r="I1090" s="911">
        <v>1295</v>
      </c>
      <c r="J1090" s="911">
        <v>2050</v>
      </c>
      <c r="K1090" s="1529" t="s">
        <v>3030</v>
      </c>
      <c r="L1090" s="1529">
        <v>5.0000000000000001E-3</v>
      </c>
      <c r="M1090" s="1514" t="s">
        <v>3031</v>
      </c>
      <c r="N1090" s="1040" t="s">
        <v>3032</v>
      </c>
      <c r="O1090" s="1515" t="s">
        <v>3033</v>
      </c>
      <c r="P1090" s="884" t="s">
        <v>3034</v>
      </c>
      <c r="Q1090" s="1530">
        <v>700</v>
      </c>
      <c r="R1090" s="790">
        <v>1000</v>
      </c>
      <c r="S1090" s="790" t="s">
        <v>61</v>
      </c>
      <c r="T1090" s="1726">
        <v>200</v>
      </c>
      <c r="U1090" s="688" t="s">
        <v>3035</v>
      </c>
      <c r="V1090" s="688" t="s">
        <v>3036</v>
      </c>
      <c r="W1090" s="688" t="s">
        <v>3037</v>
      </c>
      <c r="X1090" s="688" t="s">
        <v>3038</v>
      </c>
      <c r="Y1090" s="159" t="s">
        <v>2696</v>
      </c>
      <c r="Z1090" s="1519">
        <v>42614</v>
      </c>
      <c r="AA1090" s="1519">
        <v>42735</v>
      </c>
      <c r="AB1090" s="307" t="s">
        <v>3039</v>
      </c>
      <c r="AC1090" s="1518">
        <v>35000000</v>
      </c>
      <c r="AD1090" s="159" t="s">
        <v>3040</v>
      </c>
      <c r="AE1090" s="688" t="s">
        <v>3041</v>
      </c>
      <c r="AF1090" s="688">
        <v>35000000</v>
      </c>
      <c r="AG1090" s="1518">
        <v>35000000</v>
      </c>
      <c r="AH1090" s="1040" t="s">
        <v>1172</v>
      </c>
      <c r="AI1090" s="1040" t="s">
        <v>3042</v>
      </c>
      <c r="AJ1090" s="1040" t="s">
        <v>3043</v>
      </c>
      <c r="AK1090" s="790" t="s">
        <v>3044</v>
      </c>
    </row>
    <row r="1091" spans="1:37" s="843" customFormat="1" ht="45" customHeight="1" x14ac:dyDescent="0.25">
      <c r="A1091" s="231"/>
      <c r="B1091" s="1507"/>
      <c r="C1091" s="1513"/>
      <c r="D1091" s="1152"/>
      <c r="E1091" s="1055"/>
      <c r="F1091" s="911"/>
      <c r="G1091" s="909"/>
      <c r="H1091" s="909"/>
      <c r="I1091" s="911"/>
      <c r="J1091" s="911"/>
      <c r="K1091" s="1529"/>
      <c r="L1091" s="1529"/>
      <c r="M1091" s="1514"/>
      <c r="N1091" s="1040"/>
      <c r="O1091" s="1515"/>
      <c r="P1091" s="1520" t="s">
        <v>3045</v>
      </c>
      <c r="Q1091" s="785">
        <v>40</v>
      </c>
      <c r="R1091" s="785">
        <v>50</v>
      </c>
      <c r="S1091" s="785"/>
      <c r="T1091" s="1716">
        <v>8</v>
      </c>
      <c r="U1091" s="159" t="s">
        <v>3035</v>
      </c>
      <c r="V1091" s="159" t="s">
        <v>3036</v>
      </c>
      <c r="W1091" s="159" t="s">
        <v>3046</v>
      </c>
      <c r="X1091" s="159" t="s">
        <v>3038</v>
      </c>
      <c r="Y1091" s="159" t="s">
        <v>2696</v>
      </c>
      <c r="Z1091" s="1519">
        <v>42614</v>
      </c>
      <c r="AA1091" s="1519">
        <v>42735</v>
      </c>
      <c r="AB1091" s="72" t="s">
        <v>3039</v>
      </c>
      <c r="AC1091" s="406">
        <v>35000000</v>
      </c>
      <c r="AD1091" s="159" t="s">
        <v>3040</v>
      </c>
      <c r="AE1091" s="159" t="s">
        <v>3041</v>
      </c>
      <c r="AF1091" s="159">
        <v>35000000</v>
      </c>
      <c r="AG1091" s="406">
        <v>35000000</v>
      </c>
      <c r="AH1091" s="1040"/>
      <c r="AI1091" s="1040"/>
      <c r="AJ1091" s="1040"/>
      <c r="AK1091" s="790" t="s">
        <v>3044</v>
      </c>
    </row>
    <row r="1092" spans="1:37" s="843" customFormat="1" ht="45" customHeight="1" x14ac:dyDescent="0.25">
      <c r="A1092" s="231"/>
      <c r="B1092" s="1507"/>
      <c r="C1092" s="1513"/>
      <c r="D1092" s="1152"/>
      <c r="E1092" s="1055"/>
      <c r="F1092" s="911"/>
      <c r="G1092" s="909"/>
      <c r="H1092" s="909"/>
      <c r="I1092" s="911"/>
      <c r="J1092" s="911"/>
      <c r="K1092" s="1529"/>
      <c r="L1092" s="1529"/>
      <c r="M1092" s="1514"/>
      <c r="N1092" s="1040"/>
      <c r="O1092" s="1515"/>
      <c r="P1092" s="1520" t="s">
        <v>3047</v>
      </c>
      <c r="Q1092" s="785">
        <v>0</v>
      </c>
      <c r="R1092" s="785">
        <v>7</v>
      </c>
      <c r="S1092" s="785"/>
      <c r="T1092" s="1716">
        <v>0</v>
      </c>
      <c r="U1092" s="159"/>
      <c r="V1092" s="159"/>
      <c r="W1092" s="159"/>
      <c r="X1092" s="159"/>
      <c r="Y1092" s="159"/>
      <c r="Z1092" s="295"/>
      <c r="AA1092" s="295"/>
      <c r="AB1092" s="72"/>
      <c r="AC1092" s="406"/>
      <c r="AD1092" s="159" t="s">
        <v>3040</v>
      </c>
      <c r="AE1092" s="159"/>
      <c r="AF1092" s="159"/>
      <c r="AG1092" s="406"/>
      <c r="AH1092" s="1040"/>
      <c r="AI1092" s="1040"/>
      <c r="AJ1092" s="1040"/>
      <c r="AK1092" s="790" t="s">
        <v>2793</v>
      </c>
    </row>
    <row r="1093" spans="1:37" s="843" customFormat="1" ht="45" customHeight="1" x14ac:dyDescent="0.25">
      <c r="A1093" s="231"/>
      <c r="B1093" s="1507"/>
      <c r="C1093" s="1513"/>
      <c r="D1093" s="1152"/>
      <c r="E1093" s="1055"/>
      <c r="F1093" s="911"/>
      <c r="G1093" s="909"/>
      <c r="H1093" s="909"/>
      <c r="I1093" s="911"/>
      <c r="J1093" s="911"/>
      <c r="K1093" s="1529"/>
      <c r="L1093" s="1529"/>
      <c r="M1093" s="1514"/>
      <c r="N1093" s="830" t="s">
        <v>3048</v>
      </c>
      <c r="O1093" s="1520" t="s">
        <v>3049</v>
      </c>
      <c r="P1093" s="1520" t="s">
        <v>3050</v>
      </c>
      <c r="Q1093" s="785">
        <v>270</v>
      </c>
      <c r="R1093" s="785">
        <v>300</v>
      </c>
      <c r="S1093" s="785"/>
      <c r="T1093" s="72">
        <v>0</v>
      </c>
      <c r="U1093" s="159" t="s">
        <v>3051</v>
      </c>
      <c r="V1093" s="159" t="s">
        <v>3052</v>
      </c>
      <c r="W1093" s="159" t="s">
        <v>3053</v>
      </c>
      <c r="X1093" s="159" t="s">
        <v>3054</v>
      </c>
      <c r="Y1093" s="159" t="s">
        <v>2696</v>
      </c>
      <c r="Z1093" s="295">
        <v>42675</v>
      </c>
      <c r="AA1093" s="295">
        <v>42794</v>
      </c>
      <c r="AB1093" s="72">
        <v>2040518501272</v>
      </c>
      <c r="AC1093" s="406">
        <v>140000000</v>
      </c>
      <c r="AD1093" s="159" t="s">
        <v>3040</v>
      </c>
      <c r="AE1093" s="159" t="s">
        <v>3055</v>
      </c>
      <c r="AF1093" s="159" t="s">
        <v>3056</v>
      </c>
      <c r="AG1093" s="406">
        <v>140000000</v>
      </c>
      <c r="AH1093" s="1040"/>
      <c r="AI1093" s="1040"/>
      <c r="AJ1093" s="520" t="s">
        <v>1268</v>
      </c>
      <c r="AK1093" s="790" t="s">
        <v>3044</v>
      </c>
    </row>
    <row r="1094" spans="1:37" s="843" customFormat="1" ht="45" customHeight="1" x14ac:dyDescent="0.25">
      <c r="A1094" s="231"/>
      <c r="B1094" s="1507"/>
      <c r="C1094" s="1513"/>
      <c r="D1094" s="1152"/>
      <c r="E1094" s="1055"/>
      <c r="F1094" s="911"/>
      <c r="G1094" s="909"/>
      <c r="H1094" s="909"/>
      <c r="I1094" s="911"/>
      <c r="J1094" s="911"/>
      <c r="K1094" s="1529"/>
      <c r="L1094" s="1529"/>
      <c r="M1094" s="1514"/>
      <c r="N1094" s="830" t="s">
        <v>3057</v>
      </c>
      <c r="O1094" s="1512" t="s">
        <v>3058</v>
      </c>
      <c r="P1094" s="1512" t="s">
        <v>3059</v>
      </c>
      <c r="Q1094" s="830">
        <v>200</v>
      </c>
      <c r="R1094" s="830">
        <v>500</v>
      </c>
      <c r="S1094" s="830"/>
      <c r="T1094" s="72">
        <v>0</v>
      </c>
      <c r="U1094" s="159"/>
      <c r="V1094" s="159"/>
      <c r="W1094" s="159"/>
      <c r="X1094" s="159"/>
      <c r="Y1094" s="159"/>
      <c r="Z1094" s="295"/>
      <c r="AA1094" s="295"/>
      <c r="AB1094" s="72"/>
      <c r="AC1094" s="406"/>
      <c r="AD1094" s="159" t="s">
        <v>3040</v>
      </c>
      <c r="AE1094" s="159"/>
      <c r="AF1094" s="159"/>
      <c r="AG1094" s="406"/>
      <c r="AH1094" s="1040"/>
      <c r="AI1094" s="1040"/>
      <c r="AJ1094" s="520" t="s">
        <v>3060</v>
      </c>
      <c r="AK1094" s="790" t="s">
        <v>3044</v>
      </c>
    </row>
    <row r="1095" spans="1:37" s="843" customFormat="1" ht="45" customHeight="1" x14ac:dyDescent="0.25">
      <c r="A1095" s="231"/>
      <c r="B1095" s="1507"/>
      <c r="C1095" s="1513"/>
      <c r="D1095" s="1152"/>
      <c r="E1095" s="1055"/>
      <c r="F1095" s="911"/>
      <c r="G1095" s="909"/>
      <c r="H1095" s="909"/>
      <c r="I1095" s="911"/>
      <c r="J1095" s="911"/>
      <c r="K1095" s="1529"/>
      <c r="L1095" s="1529"/>
      <c r="M1095" s="1514"/>
      <c r="N1095" s="830" t="s">
        <v>3061</v>
      </c>
      <c r="O1095" s="1512" t="s">
        <v>3062</v>
      </c>
      <c r="P1095" s="1531" t="s">
        <v>3063</v>
      </c>
      <c r="Q1095" s="520">
        <v>85</v>
      </c>
      <c r="R1095" s="520">
        <v>100</v>
      </c>
      <c r="S1095" s="520"/>
      <c r="T1095" s="76">
        <v>0</v>
      </c>
      <c r="U1095" s="858"/>
      <c r="V1095" s="858"/>
      <c r="W1095" s="858"/>
      <c r="X1095" s="858"/>
      <c r="Y1095" s="858"/>
      <c r="Z1095" s="517"/>
      <c r="AA1095" s="517"/>
      <c r="AB1095" s="76"/>
      <c r="AC1095" s="861"/>
      <c r="AD1095" s="159" t="s">
        <v>3040</v>
      </c>
      <c r="AE1095" s="858"/>
      <c r="AF1095" s="858"/>
      <c r="AG1095" s="861"/>
      <c r="AH1095" s="1040"/>
      <c r="AI1095" s="1040"/>
      <c r="AJ1095" s="520" t="s">
        <v>2308</v>
      </c>
      <c r="AK1095" s="790" t="s">
        <v>2793</v>
      </c>
    </row>
    <row r="1096" spans="1:37" s="843" customFormat="1" ht="45" customHeight="1" x14ac:dyDescent="0.25">
      <c r="A1096" s="231"/>
      <c r="B1096" s="1507"/>
      <c r="C1096" s="1513"/>
      <c r="D1096" s="1152"/>
      <c r="E1096" s="1055"/>
      <c r="F1096" s="911"/>
      <c r="G1096" s="909"/>
      <c r="H1096" s="909" t="s">
        <v>3064</v>
      </c>
      <c r="I1096" s="911">
        <v>0.51200000000000001</v>
      </c>
      <c r="J1096" s="911">
        <v>0.7</v>
      </c>
      <c r="K1096" s="1529"/>
      <c r="L1096" s="1529"/>
      <c r="M1096" s="1514"/>
      <c r="N1096" s="1040" t="s">
        <v>3065</v>
      </c>
      <c r="O1096" s="1514" t="s">
        <v>3066</v>
      </c>
      <c r="P1096" s="1512" t="s">
        <v>3067</v>
      </c>
      <c r="Q1096" s="785">
        <v>1</v>
      </c>
      <c r="R1096" s="785">
        <v>1</v>
      </c>
      <c r="S1096" s="785"/>
      <c r="T1096" s="72">
        <v>0</v>
      </c>
      <c r="U1096" s="159"/>
      <c r="V1096" s="159"/>
      <c r="W1096" s="159"/>
      <c r="X1096" s="159"/>
      <c r="Y1096" s="159"/>
      <c r="Z1096" s="295"/>
      <c r="AA1096" s="295"/>
      <c r="AB1096" s="72"/>
      <c r="AC1096" s="406"/>
      <c r="AD1096" s="159" t="s">
        <v>3040</v>
      </c>
      <c r="AE1096" s="159"/>
      <c r="AF1096" s="159"/>
      <c r="AG1096" s="406"/>
      <c r="AH1096" s="1040" t="s">
        <v>2790</v>
      </c>
      <c r="AI1096" s="1040" t="s">
        <v>3068</v>
      </c>
      <c r="AJ1096" s="1040" t="s">
        <v>3069</v>
      </c>
      <c r="AK1096" s="790" t="s">
        <v>3070</v>
      </c>
    </row>
    <row r="1097" spans="1:37" s="843" customFormat="1" ht="45" customHeight="1" x14ac:dyDescent="0.25">
      <c r="A1097" s="231"/>
      <c r="B1097" s="1507"/>
      <c r="C1097" s="1513"/>
      <c r="D1097" s="1152"/>
      <c r="E1097" s="1055"/>
      <c r="F1097" s="911"/>
      <c r="G1097" s="909"/>
      <c r="H1097" s="909"/>
      <c r="I1097" s="911"/>
      <c r="J1097" s="911"/>
      <c r="K1097" s="1529"/>
      <c r="L1097" s="1529"/>
      <c r="M1097" s="1514"/>
      <c r="N1097" s="1040"/>
      <c r="O1097" s="1514"/>
      <c r="P1097" s="1517" t="s">
        <v>3071</v>
      </c>
      <c r="Q1097" s="785">
        <v>0</v>
      </c>
      <c r="R1097" s="785">
        <v>7</v>
      </c>
      <c r="S1097" s="785"/>
      <c r="T1097" s="72">
        <v>0</v>
      </c>
      <c r="U1097" s="159"/>
      <c r="V1097" s="159"/>
      <c r="W1097" s="159"/>
      <c r="X1097" s="159"/>
      <c r="Y1097" s="159"/>
      <c r="Z1097" s="295"/>
      <c r="AA1097" s="295"/>
      <c r="AB1097" s="72"/>
      <c r="AC1097" s="406"/>
      <c r="AD1097" s="159" t="s">
        <v>3040</v>
      </c>
      <c r="AE1097" s="159"/>
      <c r="AF1097" s="159"/>
      <c r="AG1097" s="406"/>
      <c r="AH1097" s="1040"/>
      <c r="AI1097" s="1040"/>
      <c r="AJ1097" s="1040"/>
      <c r="AK1097" s="715" t="s">
        <v>2793</v>
      </c>
    </row>
    <row r="1098" spans="1:37" s="843" customFormat="1" ht="45" customHeight="1" x14ac:dyDescent="0.25">
      <c r="A1098" s="231"/>
      <c r="B1098" s="1507"/>
      <c r="C1098" s="1513"/>
      <c r="D1098" s="1152"/>
      <c r="E1098" s="1055"/>
      <c r="F1098" s="911"/>
      <c r="G1098" s="909"/>
      <c r="H1098" s="909"/>
      <c r="I1098" s="911"/>
      <c r="J1098" s="911"/>
      <c r="K1098" s="1529"/>
      <c r="L1098" s="1529"/>
      <c r="M1098" s="1514"/>
      <c r="N1098" s="1040"/>
      <c r="O1098" s="1514"/>
      <c r="P1098" s="1512" t="s">
        <v>3072</v>
      </c>
      <c r="Q1098" s="785">
        <v>4</v>
      </c>
      <c r="R1098" s="785">
        <v>4</v>
      </c>
      <c r="S1098" s="785"/>
      <c r="T1098" s="72">
        <v>1</v>
      </c>
      <c r="U1098" s="159"/>
      <c r="V1098" s="159"/>
      <c r="W1098" s="159"/>
      <c r="X1098" s="159"/>
      <c r="Y1098" s="159"/>
      <c r="Z1098" s="295"/>
      <c r="AA1098" s="295"/>
      <c r="AB1098" s="72"/>
      <c r="AC1098" s="406"/>
      <c r="AD1098" s="159"/>
      <c r="AE1098" s="159"/>
      <c r="AF1098" s="159"/>
      <c r="AG1098" s="406"/>
      <c r="AH1098" s="1040"/>
      <c r="AI1098" s="1040"/>
      <c r="AJ1098" s="1040"/>
      <c r="AK1098" s="790" t="s">
        <v>3070</v>
      </c>
    </row>
    <row r="1099" spans="1:37" s="843" customFormat="1" ht="45" customHeight="1" x14ac:dyDescent="0.25">
      <c r="A1099" s="231"/>
      <c r="B1099" s="1507"/>
      <c r="C1099" s="1513"/>
      <c r="D1099" s="1152"/>
      <c r="E1099" s="1055"/>
      <c r="F1099" s="911"/>
      <c r="G1099" s="909"/>
      <c r="H1099" s="909"/>
      <c r="I1099" s="911"/>
      <c r="J1099" s="911"/>
      <c r="K1099" s="1529"/>
      <c r="L1099" s="1529"/>
      <c r="M1099" s="1514"/>
      <c r="N1099" s="830" t="s">
        <v>3073</v>
      </c>
      <c r="O1099" s="1512" t="s">
        <v>3074</v>
      </c>
      <c r="P1099" s="1512" t="s">
        <v>3075</v>
      </c>
      <c r="Q1099" s="830">
        <v>0</v>
      </c>
      <c r="R1099" s="830">
        <v>6</v>
      </c>
      <c r="S1099" s="830"/>
      <c r="T1099" s="72">
        <v>0</v>
      </c>
      <c r="U1099" s="159"/>
      <c r="V1099" s="159"/>
      <c r="W1099" s="159"/>
      <c r="X1099" s="159"/>
      <c r="Y1099" s="159"/>
      <c r="Z1099" s="295"/>
      <c r="AA1099" s="295"/>
      <c r="AB1099" s="72"/>
      <c r="AC1099" s="406"/>
      <c r="AD1099" s="159"/>
      <c r="AE1099" s="159"/>
      <c r="AF1099" s="159"/>
      <c r="AG1099" s="406"/>
      <c r="AH1099" s="1040"/>
      <c r="AI1099" s="1040"/>
      <c r="AJ1099" s="830" t="s">
        <v>3069</v>
      </c>
      <c r="AK1099" s="790" t="s">
        <v>3076</v>
      </c>
    </row>
    <row r="1100" spans="1:37" s="843" customFormat="1" ht="45" customHeight="1" x14ac:dyDescent="0.25">
      <c r="A1100" s="231"/>
      <c r="B1100" s="1507"/>
      <c r="C1100" s="1513"/>
      <c r="D1100" s="1152"/>
      <c r="E1100" s="1055"/>
      <c r="F1100" s="911"/>
      <c r="G1100" s="909"/>
      <c r="H1100" s="909"/>
      <c r="I1100" s="911"/>
      <c r="J1100" s="911"/>
      <c r="K1100" s="1529"/>
      <c r="L1100" s="1529"/>
      <c r="M1100" s="1514"/>
      <c r="N1100" s="830" t="s">
        <v>3077</v>
      </c>
      <c r="O1100" s="1512" t="s">
        <v>3078</v>
      </c>
      <c r="P1100" s="1512" t="s">
        <v>3079</v>
      </c>
      <c r="Q1100" s="830">
        <v>1</v>
      </c>
      <c r="R1100" s="830">
        <v>2</v>
      </c>
      <c r="S1100" s="830"/>
      <c r="T1100" s="72">
        <v>0</v>
      </c>
      <c r="U1100" s="159"/>
      <c r="V1100" s="159"/>
      <c r="W1100" s="159"/>
      <c r="X1100" s="159"/>
      <c r="Y1100" s="159"/>
      <c r="Z1100" s="295"/>
      <c r="AA1100" s="295"/>
      <c r="AB1100" s="72"/>
      <c r="AC1100" s="406"/>
      <c r="AD1100" s="159"/>
      <c r="AE1100" s="159"/>
      <c r="AF1100" s="159"/>
      <c r="AG1100" s="406"/>
      <c r="AH1100" s="1040"/>
      <c r="AI1100" s="1040"/>
      <c r="AJ1100" s="830"/>
      <c r="AK1100" s="790" t="s">
        <v>3080</v>
      </c>
    </row>
    <row r="1101" spans="1:37" s="843" customFormat="1" ht="45" customHeight="1" x14ac:dyDescent="0.25">
      <c r="A1101" s="231"/>
      <c r="B1101" s="1507"/>
      <c r="C1101" s="1513"/>
      <c r="D1101" s="1152"/>
      <c r="E1101" s="1055"/>
      <c r="F1101" s="911"/>
      <c r="G1101" s="909"/>
      <c r="H1101" s="909"/>
      <c r="I1101" s="911"/>
      <c r="J1101" s="911"/>
      <c r="K1101" s="1529"/>
      <c r="L1101" s="1529"/>
      <c r="M1101" s="1514"/>
      <c r="N1101" s="830" t="s">
        <v>3081</v>
      </c>
      <c r="O1101" s="1512" t="s">
        <v>3082</v>
      </c>
      <c r="P1101" s="1512" t="s">
        <v>3083</v>
      </c>
      <c r="Q1101" s="830">
        <v>17</v>
      </c>
      <c r="R1101" s="830">
        <v>20</v>
      </c>
      <c r="S1101" s="830"/>
      <c r="T1101" s="72">
        <v>0</v>
      </c>
      <c r="U1101" s="159"/>
      <c r="V1101" s="159"/>
      <c r="W1101" s="159"/>
      <c r="X1101" s="159"/>
      <c r="Y1101" s="159"/>
      <c r="Z1101" s="295"/>
      <c r="AA1101" s="295"/>
      <c r="AB1101" s="72"/>
      <c r="AC1101" s="406"/>
      <c r="AD1101" s="159"/>
      <c r="AE1101" s="159"/>
      <c r="AF1101" s="159"/>
      <c r="AG1101" s="406"/>
      <c r="AH1101" s="1040"/>
      <c r="AI1101" s="1040"/>
      <c r="AJ1101" s="830" t="s">
        <v>3084</v>
      </c>
      <c r="AK1101" s="790" t="s">
        <v>3076</v>
      </c>
    </row>
    <row r="1102" spans="1:37" s="843" customFormat="1" ht="45" customHeight="1" x14ac:dyDescent="0.25">
      <c r="A1102" s="231"/>
      <c r="B1102" s="1507"/>
      <c r="C1102" s="1513"/>
      <c r="D1102" s="1152"/>
      <c r="E1102" s="1055"/>
      <c r="F1102" s="911"/>
      <c r="G1102" s="909"/>
      <c r="H1102" s="909"/>
      <c r="I1102" s="911"/>
      <c r="J1102" s="911"/>
      <c r="K1102" s="1529"/>
      <c r="L1102" s="1529"/>
      <c r="M1102" s="1514"/>
      <c r="N1102" s="830" t="s">
        <v>3085</v>
      </c>
      <c r="O1102" s="1512" t="s">
        <v>3086</v>
      </c>
      <c r="P1102" s="1512" t="s">
        <v>3087</v>
      </c>
      <c r="Q1102" s="830">
        <v>1</v>
      </c>
      <c r="R1102" s="830">
        <v>1</v>
      </c>
      <c r="S1102" s="830"/>
      <c r="T1102" s="72">
        <v>0</v>
      </c>
      <c r="U1102" s="159"/>
      <c r="V1102" s="159"/>
      <c r="W1102" s="159"/>
      <c r="X1102" s="159"/>
      <c r="Y1102" s="159"/>
      <c r="Z1102" s="295"/>
      <c r="AA1102" s="295"/>
      <c r="AB1102" s="72"/>
      <c r="AC1102" s="406"/>
      <c r="AD1102" s="159"/>
      <c r="AE1102" s="159"/>
      <c r="AF1102" s="159"/>
      <c r="AG1102" s="406"/>
      <c r="AH1102" s="1040"/>
      <c r="AI1102" s="1040"/>
      <c r="AJ1102" s="520" t="s">
        <v>3088</v>
      </c>
      <c r="AK1102" s="790" t="s">
        <v>3076</v>
      </c>
    </row>
    <row r="1103" spans="1:37" s="843" customFormat="1" ht="45" customHeight="1" x14ac:dyDescent="0.25">
      <c r="A1103" s="231"/>
      <c r="B1103" s="1507"/>
      <c r="C1103" s="1532"/>
      <c r="D1103" s="1152"/>
      <c r="E1103" s="1055"/>
      <c r="F1103" s="911"/>
      <c r="G1103" s="909"/>
      <c r="H1103" s="909"/>
      <c r="I1103" s="911"/>
      <c r="J1103" s="911"/>
      <c r="K1103" s="1529"/>
      <c r="L1103" s="1529"/>
      <c r="M1103" s="1514"/>
      <c r="N1103" s="830" t="s">
        <v>3089</v>
      </c>
      <c r="O1103" s="1520" t="s">
        <v>3090</v>
      </c>
      <c r="P1103" s="1520" t="s">
        <v>2856</v>
      </c>
      <c r="Q1103" s="785">
        <v>8</v>
      </c>
      <c r="R1103" s="785">
        <v>8</v>
      </c>
      <c r="S1103" s="785"/>
      <c r="T1103" s="72">
        <v>1</v>
      </c>
      <c r="U1103" s="159" t="s">
        <v>3091</v>
      </c>
      <c r="V1103" s="159" t="s">
        <v>3092</v>
      </c>
      <c r="W1103" s="159" t="s">
        <v>3093</v>
      </c>
      <c r="X1103" s="159" t="s">
        <v>3094</v>
      </c>
      <c r="Y1103" s="159" t="s">
        <v>2696</v>
      </c>
      <c r="Z1103" s="295">
        <v>42751</v>
      </c>
      <c r="AA1103" s="295">
        <v>42931</v>
      </c>
      <c r="AB1103" s="72">
        <v>2040518501274</v>
      </c>
      <c r="AC1103" s="406">
        <v>100000000</v>
      </c>
      <c r="AD1103" s="159" t="s">
        <v>3095</v>
      </c>
      <c r="AE1103" s="159" t="s">
        <v>3096</v>
      </c>
      <c r="AF1103" s="159" t="s">
        <v>3097</v>
      </c>
      <c r="AG1103" s="406">
        <v>100000000</v>
      </c>
      <c r="AH1103" s="830"/>
      <c r="AI1103" s="830"/>
      <c r="AJ1103" s="520" t="s">
        <v>3088</v>
      </c>
      <c r="AK1103" s="790" t="s">
        <v>3080</v>
      </c>
    </row>
    <row r="1104" spans="1:37" s="843" customFormat="1" ht="38.1" customHeight="1" x14ac:dyDescent="0.25">
      <c r="A1104" s="231"/>
      <c r="B1104" s="896"/>
      <c r="C1104" s="1533"/>
      <c r="D1104" s="1533"/>
      <c r="E1104" s="1534"/>
      <c r="F1104" s="1534"/>
      <c r="G1104" s="1534"/>
      <c r="H1104" s="1534"/>
      <c r="I1104" s="1534"/>
      <c r="J1104" s="1534"/>
      <c r="K1104" s="1535" t="s">
        <v>488</v>
      </c>
      <c r="L1104" s="1536"/>
      <c r="M1104" s="1537"/>
      <c r="N1104" s="1538"/>
      <c r="O1104" s="1538"/>
      <c r="P1104" s="1538"/>
      <c r="Q1104" s="1538"/>
      <c r="R1104" s="1538"/>
      <c r="S1104" s="1538"/>
      <c r="T1104" s="1538"/>
      <c r="U1104" s="1538"/>
      <c r="V1104" s="1538"/>
      <c r="W1104" s="1538"/>
      <c r="X1104" s="1538"/>
      <c r="Y1104" s="1538"/>
      <c r="Z1104" s="1538"/>
      <c r="AA1104" s="1538"/>
      <c r="AB1104" s="1538"/>
      <c r="AC1104" s="1538"/>
      <c r="AD1104" s="1538"/>
      <c r="AE1104" s="1538"/>
      <c r="AF1104" s="1538"/>
      <c r="AG1104" s="1538"/>
      <c r="AH1104" s="1538"/>
      <c r="AI1104" s="1538"/>
      <c r="AJ1104" s="1538"/>
      <c r="AK1104" s="1538"/>
    </row>
    <row r="1105" spans="1:76" s="843" customFormat="1" ht="57" customHeight="1" x14ac:dyDescent="0.25">
      <c r="A1105" s="231"/>
      <c r="B1105" s="1539"/>
      <c r="C1105" s="1539"/>
      <c r="D1105" s="1539"/>
      <c r="E1105" s="1540"/>
      <c r="F1105" s="1541"/>
      <c r="G1105" s="1540"/>
      <c r="H1105" s="1541"/>
      <c r="I1105" s="1542"/>
      <c r="J1105" s="1541"/>
      <c r="K1105" s="1543" t="s">
        <v>3098</v>
      </c>
      <c r="L1105" s="1544"/>
      <c r="M1105" s="1545"/>
      <c r="N1105" s="1546"/>
      <c r="O1105" s="1546"/>
      <c r="P1105" s="1546"/>
      <c r="Q1105" s="1546"/>
      <c r="R1105" s="1546"/>
      <c r="S1105" s="1546"/>
      <c r="T1105" s="1546"/>
      <c r="U1105" s="1546"/>
      <c r="V1105" s="1546"/>
      <c r="W1105" s="1546"/>
      <c r="X1105" s="1546"/>
      <c r="Y1105" s="1546"/>
      <c r="Z1105" s="1546"/>
      <c r="AA1105" s="1546"/>
      <c r="AB1105" s="1546"/>
      <c r="AC1105" s="1546"/>
      <c r="AD1105" s="1546"/>
      <c r="AE1105" s="1546"/>
      <c r="AF1105" s="1546"/>
      <c r="AG1105" s="1546"/>
      <c r="AH1105" s="1546"/>
      <c r="AI1105" s="1546"/>
      <c r="AJ1105" s="1546"/>
      <c r="AK1105" s="1546"/>
    </row>
    <row r="1106" spans="1:76" s="620" customFormat="1" ht="24" customHeight="1" x14ac:dyDescent="0.25">
      <c r="A1106" s="1547"/>
      <c r="B1106" s="1548" t="s">
        <v>0</v>
      </c>
      <c r="C1106" s="1549"/>
      <c r="D1106" s="1550"/>
      <c r="E1106" s="1551" t="s">
        <v>2766</v>
      </c>
      <c r="F1106" s="1552"/>
      <c r="G1106" s="1552"/>
      <c r="H1106" s="1552"/>
      <c r="I1106" s="1552"/>
      <c r="J1106" s="1552"/>
      <c r="K1106" s="1552"/>
      <c r="L1106" s="1552"/>
      <c r="M1106" s="1552"/>
      <c r="N1106" s="1552"/>
      <c r="O1106" s="1552"/>
      <c r="P1106" s="1552"/>
      <c r="Q1106" s="1552"/>
      <c r="R1106" s="1552"/>
      <c r="S1106" s="1552"/>
      <c r="T1106" s="1552"/>
      <c r="U1106" s="1552"/>
      <c r="V1106" s="1552"/>
      <c r="W1106" s="1552"/>
      <c r="X1106" s="1552"/>
      <c r="Y1106" s="1552"/>
      <c r="Z1106" s="1552"/>
      <c r="AA1106" s="1552"/>
      <c r="AB1106" s="1552"/>
      <c r="AC1106" s="1552"/>
      <c r="AD1106" s="1552"/>
      <c r="AE1106" s="1552"/>
      <c r="AF1106" s="1552"/>
      <c r="AG1106" s="1552"/>
      <c r="AH1106" s="1552"/>
      <c r="AI1106" s="1552"/>
      <c r="AJ1106" s="1552"/>
      <c r="AK1106" s="1552"/>
      <c r="AL1106" s="828"/>
      <c r="AM1106" s="828"/>
      <c r="AN1106" s="1553"/>
      <c r="AO1106" s="1553"/>
      <c r="AP1106" s="1553"/>
      <c r="AQ1106" s="1553"/>
      <c r="AR1106" s="1553"/>
      <c r="AS1106" s="1553"/>
      <c r="AT1106" s="1553"/>
      <c r="AU1106" s="1553"/>
      <c r="AV1106" s="1553"/>
      <c r="AW1106" s="1553"/>
      <c r="AX1106" s="1553"/>
      <c r="AY1106" s="1553"/>
      <c r="AZ1106" s="1553"/>
      <c r="BA1106" s="1553"/>
      <c r="BB1106" s="1553"/>
      <c r="BC1106" s="1553"/>
      <c r="BD1106" s="1553"/>
      <c r="BE1106" s="1553"/>
      <c r="BF1106" s="1553"/>
      <c r="BG1106" s="1553"/>
      <c r="BH1106" s="1553"/>
      <c r="BI1106" s="1553"/>
      <c r="BJ1106" s="1553"/>
      <c r="BK1106" s="1553"/>
      <c r="BL1106" s="1553"/>
      <c r="BM1106" s="1553"/>
      <c r="BN1106" s="1553"/>
      <c r="BO1106" s="1553"/>
      <c r="BP1106" s="1553"/>
      <c r="BQ1106" s="1553"/>
      <c r="BR1106" s="1554"/>
      <c r="BS1106" s="1117"/>
      <c r="BT1106" s="1117"/>
      <c r="BU1106" s="1117"/>
      <c r="BV1106" s="1117"/>
      <c r="BW1106" s="1117"/>
      <c r="BX1106" s="1117"/>
    </row>
    <row r="1107" spans="1:76" s="620" customFormat="1" ht="26.1" customHeight="1" x14ac:dyDescent="0.25">
      <c r="A1107" s="1547"/>
      <c r="B1107" s="1555" t="s">
        <v>2</v>
      </c>
      <c r="C1107" s="1555"/>
      <c r="D1107" s="1556"/>
      <c r="E1107" s="1557" t="s">
        <v>2968</v>
      </c>
      <c r="F1107" s="1558"/>
      <c r="G1107" s="1558"/>
      <c r="H1107" s="1558"/>
      <c r="I1107" s="1558"/>
      <c r="J1107" s="1558"/>
      <c r="K1107" s="1558"/>
      <c r="L1107" s="1558"/>
      <c r="M1107" s="1558"/>
      <c r="N1107" s="1558"/>
      <c r="O1107" s="1558"/>
      <c r="P1107" s="1558"/>
      <c r="Q1107" s="1558"/>
      <c r="R1107" s="1558"/>
      <c r="S1107" s="1558"/>
      <c r="T1107" s="1558"/>
      <c r="U1107" s="1558"/>
      <c r="V1107" s="1558"/>
      <c r="W1107" s="1558"/>
      <c r="X1107" s="1558"/>
      <c r="Y1107" s="1558"/>
      <c r="Z1107" s="1558"/>
      <c r="AA1107" s="1558"/>
      <c r="AB1107" s="1558"/>
      <c r="AC1107" s="1558"/>
      <c r="AD1107" s="1558"/>
      <c r="AE1107" s="1558"/>
      <c r="AF1107" s="1558"/>
      <c r="AG1107" s="1558"/>
      <c r="AH1107" s="1558"/>
      <c r="AI1107" s="1558"/>
      <c r="AJ1107" s="1558"/>
      <c r="AK1107" s="1558"/>
    </row>
    <row r="1108" spans="1:76" s="620" customFormat="1" ht="62.1" customHeight="1" x14ac:dyDescent="0.25">
      <c r="A1108" s="1547"/>
      <c r="B1108" s="1556" t="s">
        <v>2139</v>
      </c>
      <c r="C1108" s="1556"/>
      <c r="D1108" s="1559"/>
      <c r="E1108" s="1557" t="s">
        <v>2969</v>
      </c>
      <c r="F1108" s="1558"/>
      <c r="G1108" s="1558"/>
      <c r="H1108" s="1558"/>
      <c r="I1108" s="1558"/>
      <c r="J1108" s="1558"/>
      <c r="K1108" s="1558"/>
      <c r="L1108" s="1558"/>
      <c r="M1108" s="1558"/>
      <c r="N1108" s="1558"/>
      <c r="O1108" s="1558"/>
      <c r="P1108" s="1558"/>
      <c r="Q1108" s="1558"/>
      <c r="R1108" s="1558"/>
      <c r="S1108" s="1558"/>
      <c r="T1108" s="1558"/>
      <c r="U1108" s="1558"/>
      <c r="V1108" s="1558"/>
      <c r="W1108" s="1558"/>
      <c r="X1108" s="1558"/>
      <c r="Y1108" s="1558"/>
      <c r="Z1108" s="1558"/>
      <c r="AA1108" s="1558"/>
      <c r="AB1108" s="1558"/>
      <c r="AC1108" s="1558"/>
      <c r="AD1108" s="1558"/>
      <c r="AE1108" s="1560" t="s">
        <v>3099</v>
      </c>
      <c r="AF1108" s="1560"/>
      <c r="AG1108" s="1560"/>
      <c r="AH1108" s="1561"/>
      <c r="AI1108" s="1561"/>
      <c r="AJ1108" s="1561"/>
      <c r="AK1108" s="1562"/>
    </row>
    <row r="1109" spans="1:76" s="730" customFormat="1" ht="87.6" customHeight="1" x14ac:dyDescent="0.25">
      <c r="A1109" s="1563"/>
      <c r="B1109" s="1564" t="s">
        <v>6</v>
      </c>
      <c r="C1109" s="658" t="s">
        <v>7</v>
      </c>
      <c r="D1109" s="1564" t="s">
        <v>8</v>
      </c>
      <c r="E1109" s="1565" t="s">
        <v>9</v>
      </c>
      <c r="F1109" s="209" t="s">
        <v>10</v>
      </c>
      <c r="G1109" s="1565" t="s">
        <v>11</v>
      </c>
      <c r="H1109" s="1565" t="s">
        <v>12</v>
      </c>
      <c r="I1109" s="1565" t="s">
        <v>13</v>
      </c>
      <c r="J1109" s="1565" t="s">
        <v>14</v>
      </c>
      <c r="K1109" s="1565" t="s">
        <v>15</v>
      </c>
      <c r="L1109" s="209" t="s">
        <v>7</v>
      </c>
      <c r="M1109" s="1565" t="s">
        <v>16</v>
      </c>
      <c r="N1109" s="209" t="s">
        <v>17</v>
      </c>
      <c r="O1109" s="1565" t="s">
        <v>18</v>
      </c>
      <c r="P1109" s="1565" t="s">
        <v>19</v>
      </c>
      <c r="Q1109" s="1565" t="s">
        <v>2141</v>
      </c>
      <c r="R1109" s="1565" t="s">
        <v>21</v>
      </c>
      <c r="S1109" s="209" t="s">
        <v>22</v>
      </c>
      <c r="T1109" s="209" t="s">
        <v>23</v>
      </c>
      <c r="U1109" s="209" t="s">
        <v>24</v>
      </c>
      <c r="V1109" s="209" t="s">
        <v>25</v>
      </c>
      <c r="W1109" s="209" t="s">
        <v>26</v>
      </c>
      <c r="X1109" s="209" t="s">
        <v>3100</v>
      </c>
      <c r="Y1109" s="209" t="s">
        <v>28</v>
      </c>
      <c r="Z1109" s="209" t="s">
        <v>29</v>
      </c>
      <c r="AA1109" s="209" t="s">
        <v>30</v>
      </c>
      <c r="AB1109" s="209" t="s">
        <v>31</v>
      </c>
      <c r="AC1109" s="209" t="s">
        <v>32</v>
      </c>
      <c r="AD1109" s="209" t="s">
        <v>33</v>
      </c>
      <c r="AE1109" s="209" t="s">
        <v>34</v>
      </c>
      <c r="AF1109" s="209" t="s">
        <v>35</v>
      </c>
      <c r="AG1109" s="395" t="s">
        <v>493</v>
      </c>
      <c r="AH1109" s="209" t="s">
        <v>36</v>
      </c>
      <c r="AI1109" s="1565" t="s">
        <v>2772</v>
      </c>
      <c r="AJ1109" s="1565" t="s">
        <v>2142</v>
      </c>
      <c r="AK1109" s="1565" t="s">
        <v>39</v>
      </c>
    </row>
    <row r="1110" spans="1:76" s="843" customFormat="1" ht="72.599999999999994" customHeight="1" x14ac:dyDescent="0.25">
      <c r="A1110" s="1566"/>
      <c r="B1110" s="1567" t="s">
        <v>3101</v>
      </c>
      <c r="C1110" s="1568">
        <v>0.01</v>
      </c>
      <c r="D1110" s="1569" t="s">
        <v>3102</v>
      </c>
      <c r="E1110" s="1570" t="s">
        <v>3103</v>
      </c>
      <c r="F1110" s="1571" t="s">
        <v>1308</v>
      </c>
      <c r="G1110" s="1571" t="s">
        <v>3104</v>
      </c>
      <c r="H1110" s="1572" t="s">
        <v>3105</v>
      </c>
      <c r="I1110" s="1572">
        <v>24.4</v>
      </c>
      <c r="J1110" s="1572">
        <v>30</v>
      </c>
      <c r="K1110" s="1573" t="s">
        <v>3106</v>
      </c>
      <c r="L1110" s="1573">
        <v>5.0000000000000001E-3</v>
      </c>
      <c r="M1110" s="1574" t="s">
        <v>3107</v>
      </c>
      <c r="N1110" s="1571" t="s">
        <v>3108</v>
      </c>
      <c r="O1110" s="1575" t="s">
        <v>3109</v>
      </c>
      <c r="P1110" s="1576" t="s">
        <v>3110</v>
      </c>
      <c r="Q1110" s="1577">
        <v>0</v>
      </c>
      <c r="R1110" s="1577">
        <v>1</v>
      </c>
      <c r="S1110" s="1577" t="s">
        <v>61</v>
      </c>
      <c r="T1110" s="1578">
        <v>0</v>
      </c>
      <c r="U1110" s="1578"/>
      <c r="V1110" s="1578"/>
      <c r="W1110" s="1578"/>
      <c r="X1110" s="1578"/>
      <c r="Y1110" s="1578"/>
      <c r="Z1110" s="1578"/>
      <c r="AA1110" s="1578"/>
      <c r="AB1110" s="1578"/>
      <c r="AC1110" s="1578"/>
      <c r="AD1110" s="1578"/>
      <c r="AE1110" s="1578"/>
      <c r="AF1110" s="1578"/>
      <c r="AG1110" s="1578"/>
      <c r="AH1110" s="1579" t="s">
        <v>2790</v>
      </c>
      <c r="AI1110" s="1579" t="s">
        <v>2867</v>
      </c>
      <c r="AJ1110" s="1579" t="s">
        <v>3111</v>
      </c>
      <c r="AK1110" s="1580" t="s">
        <v>3112</v>
      </c>
    </row>
    <row r="1111" spans="1:76" s="843" customFormat="1" ht="56.1" customHeight="1" x14ac:dyDescent="0.25">
      <c r="A1111" s="1566"/>
      <c r="B1111" s="1567"/>
      <c r="C1111" s="1581"/>
      <c r="D1111" s="1569"/>
      <c r="E1111" s="1570"/>
      <c r="F1111" s="1571"/>
      <c r="G1111" s="1571"/>
      <c r="H1111" s="1572"/>
      <c r="I1111" s="1572"/>
      <c r="J1111" s="1572"/>
      <c r="K1111" s="1573"/>
      <c r="L1111" s="1573"/>
      <c r="M1111" s="1574"/>
      <c r="N1111" s="1571"/>
      <c r="O1111" s="1575"/>
      <c r="P1111" s="1582" t="s">
        <v>3113</v>
      </c>
      <c r="Q1111" s="1577">
        <v>7</v>
      </c>
      <c r="R1111" s="1577">
        <v>4</v>
      </c>
      <c r="S1111" s="1577" t="s">
        <v>61</v>
      </c>
      <c r="T1111" s="1727">
        <v>1</v>
      </c>
      <c r="U1111" s="1578" t="s">
        <v>3114</v>
      </c>
      <c r="V1111" s="1578" t="s">
        <v>3114</v>
      </c>
      <c r="W1111" s="1578" t="s">
        <v>996</v>
      </c>
      <c r="X1111" s="1578" t="s">
        <v>3114</v>
      </c>
      <c r="Y1111" s="882" t="s">
        <v>2940</v>
      </c>
      <c r="Z1111" s="1583">
        <v>42719</v>
      </c>
      <c r="AA1111" s="1583">
        <v>42901</v>
      </c>
      <c r="AB1111" s="1578" t="s">
        <v>3115</v>
      </c>
      <c r="AC1111" s="1584">
        <v>205500000</v>
      </c>
      <c r="AD1111" s="882" t="s">
        <v>3116</v>
      </c>
      <c r="AE1111" s="882" t="s">
        <v>3117</v>
      </c>
      <c r="AF1111" s="882" t="s">
        <v>3117</v>
      </c>
      <c r="AG1111" s="1584">
        <v>205500000</v>
      </c>
      <c r="AH1111" s="1579"/>
      <c r="AI1111" s="1579"/>
      <c r="AJ1111" s="1579"/>
      <c r="AK1111" s="1579" t="s">
        <v>3118</v>
      </c>
    </row>
    <row r="1112" spans="1:76" s="843" customFormat="1" ht="80.099999999999994" customHeight="1" x14ac:dyDescent="0.25">
      <c r="A1112" s="1566"/>
      <c r="B1112" s="1567"/>
      <c r="C1112" s="1581"/>
      <c r="D1112" s="1569"/>
      <c r="E1112" s="1570"/>
      <c r="F1112" s="1571"/>
      <c r="G1112" s="1571"/>
      <c r="H1112" s="1572"/>
      <c r="I1112" s="1572"/>
      <c r="J1112" s="1572"/>
      <c r="K1112" s="1573"/>
      <c r="L1112" s="1573"/>
      <c r="M1112" s="1574"/>
      <c r="N1112" s="1571"/>
      <c r="O1112" s="1575"/>
      <c r="P1112" s="1576" t="s">
        <v>3119</v>
      </c>
      <c r="Q1112" s="1585">
        <v>2</v>
      </c>
      <c r="R1112" s="1585">
        <v>2</v>
      </c>
      <c r="S1112" s="1577" t="s">
        <v>61</v>
      </c>
      <c r="T1112" s="1578">
        <v>0</v>
      </c>
      <c r="U1112" s="1578"/>
      <c r="V1112" s="1578"/>
      <c r="W1112" s="1578"/>
      <c r="X1112" s="1578"/>
      <c r="Y1112" s="1578"/>
      <c r="Z1112" s="1578"/>
      <c r="AA1112" s="1578"/>
      <c r="AB1112" s="1578"/>
      <c r="AC1112" s="1578"/>
      <c r="AD1112" s="1578"/>
      <c r="AE1112" s="1578"/>
      <c r="AF1112" s="1578"/>
      <c r="AG1112" s="1578"/>
      <c r="AH1112" s="1579"/>
      <c r="AI1112" s="1579"/>
      <c r="AJ1112" s="1579"/>
      <c r="AK1112" s="1579"/>
    </row>
    <row r="1113" spans="1:76" s="843" customFormat="1" ht="80.099999999999994" customHeight="1" x14ac:dyDescent="0.25">
      <c r="A1113" s="1566"/>
      <c r="B1113" s="1567"/>
      <c r="C1113" s="1581"/>
      <c r="D1113" s="1569"/>
      <c r="E1113" s="1570"/>
      <c r="F1113" s="1571"/>
      <c r="G1113" s="1571"/>
      <c r="H1113" s="1572"/>
      <c r="I1113" s="1572"/>
      <c r="J1113" s="1572"/>
      <c r="K1113" s="1573"/>
      <c r="L1113" s="1573"/>
      <c r="M1113" s="1574"/>
      <c r="N1113" s="1571"/>
      <c r="O1113" s="1575"/>
      <c r="P1113" s="1576" t="s">
        <v>3120</v>
      </c>
      <c r="Q1113" s="1577">
        <v>17</v>
      </c>
      <c r="R1113" s="1577">
        <v>17</v>
      </c>
      <c r="S1113" s="1577" t="s">
        <v>61</v>
      </c>
      <c r="T1113" s="1578">
        <v>0</v>
      </c>
      <c r="U1113" s="1578"/>
      <c r="V1113" s="1578"/>
      <c r="W1113" s="1578"/>
      <c r="X1113" s="1578"/>
      <c r="Y1113" s="1578"/>
      <c r="Z1113" s="1578"/>
      <c r="AA1113" s="1578"/>
      <c r="AB1113" s="1578"/>
      <c r="AC1113" s="1578"/>
      <c r="AD1113" s="1578"/>
      <c r="AE1113" s="1578"/>
      <c r="AF1113" s="1578"/>
      <c r="AG1113" s="1578"/>
      <c r="AH1113" s="1579"/>
      <c r="AI1113" s="1579"/>
      <c r="AJ1113" s="1579"/>
      <c r="AK1113" s="1579"/>
    </row>
    <row r="1114" spans="1:76" s="843" customFormat="1" ht="60" customHeight="1" x14ac:dyDescent="0.25">
      <c r="A1114" s="1566"/>
      <c r="B1114" s="1567"/>
      <c r="C1114" s="1581"/>
      <c r="D1114" s="1569"/>
      <c r="E1114" s="1570"/>
      <c r="F1114" s="1571"/>
      <c r="G1114" s="1571"/>
      <c r="H1114" s="1572"/>
      <c r="I1114" s="1572"/>
      <c r="J1114" s="1572"/>
      <c r="K1114" s="1573"/>
      <c r="L1114" s="1573"/>
      <c r="M1114" s="1574"/>
      <c r="N1114" s="1571"/>
      <c r="O1114" s="1575"/>
      <c r="P1114" s="1586" t="s">
        <v>3121</v>
      </c>
      <c r="Q1114" s="1577">
        <v>2</v>
      </c>
      <c r="R1114" s="1577">
        <v>1</v>
      </c>
      <c r="S1114" s="1577" t="s">
        <v>61</v>
      </c>
      <c r="T1114" s="1578">
        <v>0</v>
      </c>
      <c r="U1114" s="1578"/>
      <c r="V1114" s="1578"/>
      <c r="W1114" s="1578"/>
      <c r="X1114" s="1578"/>
      <c r="Y1114" s="1578"/>
      <c r="Z1114" s="1578"/>
      <c r="AA1114" s="1578"/>
      <c r="AB1114" s="1578"/>
      <c r="AC1114" s="1578"/>
      <c r="AD1114" s="1578"/>
      <c r="AE1114" s="1578"/>
      <c r="AF1114" s="1578"/>
      <c r="AG1114" s="1578"/>
      <c r="AH1114" s="1579"/>
      <c r="AI1114" s="1579"/>
      <c r="AJ1114" s="1579"/>
      <c r="AK1114" s="1579"/>
    </row>
    <row r="1115" spans="1:76" s="843" customFormat="1" ht="82.35" customHeight="1" x14ac:dyDescent="0.25">
      <c r="A1115" s="1566"/>
      <c r="B1115" s="1567"/>
      <c r="C1115" s="1581"/>
      <c r="D1115" s="1569"/>
      <c r="E1115" s="1570"/>
      <c r="F1115" s="1571"/>
      <c r="G1115" s="1571"/>
      <c r="H1115" s="1572"/>
      <c r="I1115" s="1572"/>
      <c r="J1115" s="1572"/>
      <c r="K1115" s="1573"/>
      <c r="L1115" s="1573"/>
      <c r="M1115" s="1574"/>
      <c r="N1115" s="1571" t="s">
        <v>3122</v>
      </c>
      <c r="O1115" s="1575" t="s">
        <v>3123</v>
      </c>
      <c r="P1115" s="1587" t="s">
        <v>3124</v>
      </c>
      <c r="Q1115" s="1588">
        <v>148</v>
      </c>
      <c r="R1115" s="1588">
        <v>150</v>
      </c>
      <c r="S1115" s="1577" t="s">
        <v>61</v>
      </c>
      <c r="T1115" s="882">
        <v>0</v>
      </c>
      <c r="U1115" s="882"/>
      <c r="V1115" s="882"/>
      <c r="W1115" s="882"/>
      <c r="X1115" s="882"/>
      <c r="Y1115" s="882"/>
      <c r="Z1115" s="882"/>
      <c r="AA1115" s="882"/>
      <c r="AB1115" s="882"/>
      <c r="AC1115" s="882"/>
      <c r="AD1115" s="882"/>
      <c r="AE1115" s="882"/>
      <c r="AF1115" s="882"/>
      <c r="AG1115" s="882"/>
      <c r="AH1115" s="1579"/>
      <c r="AI1115" s="1579"/>
      <c r="AJ1115" s="1579"/>
      <c r="AK1115" s="1589" t="s">
        <v>2553</v>
      </c>
    </row>
    <row r="1116" spans="1:76" s="843" customFormat="1" ht="53.85" customHeight="1" x14ac:dyDescent="0.25">
      <c r="A1116" s="1566"/>
      <c r="B1116" s="1567"/>
      <c r="C1116" s="1581"/>
      <c r="D1116" s="1569"/>
      <c r="E1116" s="1570"/>
      <c r="F1116" s="1571"/>
      <c r="G1116" s="1571"/>
      <c r="H1116" s="1572"/>
      <c r="I1116" s="1572"/>
      <c r="J1116" s="1572"/>
      <c r="K1116" s="1573"/>
      <c r="L1116" s="1573"/>
      <c r="M1116" s="1574"/>
      <c r="N1116" s="1571"/>
      <c r="O1116" s="1575"/>
      <c r="P1116" s="1587" t="s">
        <v>3125</v>
      </c>
      <c r="Q1116" s="1588">
        <v>5</v>
      </c>
      <c r="R1116" s="1588">
        <v>6</v>
      </c>
      <c r="S1116" s="1577" t="s">
        <v>61</v>
      </c>
      <c r="T1116" s="1728">
        <v>1</v>
      </c>
      <c r="U1116" s="882" t="s">
        <v>3126</v>
      </c>
      <c r="V1116" s="882" t="s">
        <v>3126</v>
      </c>
      <c r="W1116" s="882">
        <v>1</v>
      </c>
      <c r="X1116" s="882" t="s">
        <v>3127</v>
      </c>
      <c r="Y1116" s="882" t="s">
        <v>2940</v>
      </c>
      <c r="Z1116" s="1583">
        <v>42719</v>
      </c>
      <c r="AA1116" s="1583">
        <v>42809</v>
      </c>
      <c r="AB1116" s="882" t="s">
        <v>3128</v>
      </c>
      <c r="AC1116" s="1590">
        <v>242999999.40000001</v>
      </c>
      <c r="AD1116" s="882" t="s">
        <v>3116</v>
      </c>
      <c r="AE1116" s="882" t="s">
        <v>3129</v>
      </c>
      <c r="AF1116" s="882" t="s">
        <v>3129</v>
      </c>
      <c r="AG1116" s="1590">
        <v>242999999.40000001</v>
      </c>
      <c r="AH1116" s="1579"/>
      <c r="AI1116" s="1579"/>
      <c r="AJ1116" s="1579"/>
      <c r="AK1116" s="1589" t="s">
        <v>3130</v>
      </c>
    </row>
    <row r="1117" spans="1:76" s="843" customFormat="1" ht="86.1" customHeight="1" x14ac:dyDescent="0.25">
      <c r="A1117" s="1566"/>
      <c r="B1117" s="1567"/>
      <c r="C1117" s="1581"/>
      <c r="D1117" s="1569"/>
      <c r="E1117" s="1570"/>
      <c r="F1117" s="1571"/>
      <c r="G1117" s="1571"/>
      <c r="H1117" s="1572"/>
      <c r="I1117" s="1572"/>
      <c r="J1117" s="1572"/>
      <c r="K1117" s="1573"/>
      <c r="L1117" s="1573"/>
      <c r="M1117" s="1574"/>
      <c r="N1117" s="1571"/>
      <c r="O1117" s="1575"/>
      <c r="P1117" s="1587" t="s">
        <v>3131</v>
      </c>
      <c r="Q1117" s="1588">
        <v>150</v>
      </c>
      <c r="R1117" s="1588">
        <v>300</v>
      </c>
      <c r="S1117" s="1577" t="s">
        <v>61</v>
      </c>
      <c r="T1117" s="1728">
        <v>100</v>
      </c>
      <c r="U1117" s="882"/>
      <c r="V1117" s="882"/>
      <c r="W1117" s="882"/>
      <c r="X1117" s="882"/>
      <c r="Y1117" s="882"/>
      <c r="Z1117" s="882"/>
      <c r="AA1117" s="882"/>
      <c r="AB1117" s="882"/>
      <c r="AC1117" s="882"/>
      <c r="AD1117" s="882"/>
      <c r="AE1117" s="882"/>
      <c r="AF1117" s="882"/>
      <c r="AG1117" s="882"/>
      <c r="AH1117" s="1579"/>
      <c r="AI1117" s="1579"/>
      <c r="AJ1117" s="1579"/>
      <c r="AK1117" s="1589" t="s">
        <v>2553</v>
      </c>
    </row>
    <row r="1118" spans="1:76" s="843" customFormat="1" ht="117" customHeight="1" x14ac:dyDescent="0.25">
      <c r="A1118" s="1566"/>
      <c r="B1118" s="1567"/>
      <c r="C1118" s="1581"/>
      <c r="D1118" s="1569"/>
      <c r="E1118" s="1570"/>
      <c r="F1118" s="1571"/>
      <c r="G1118" s="1571"/>
      <c r="H1118" s="1572"/>
      <c r="I1118" s="1572"/>
      <c r="J1118" s="1572"/>
      <c r="K1118" s="1573"/>
      <c r="L1118" s="1573"/>
      <c r="M1118" s="1574"/>
      <c r="N1118" s="1591" t="s">
        <v>3132</v>
      </c>
      <c r="O1118" s="1576" t="s">
        <v>3133</v>
      </c>
      <c r="P1118" s="1592" t="s">
        <v>3134</v>
      </c>
      <c r="Q1118" s="1591">
        <v>0</v>
      </c>
      <c r="R1118" s="1591">
        <v>1</v>
      </c>
      <c r="S1118" s="1577" t="s">
        <v>61</v>
      </c>
      <c r="T1118" s="882">
        <v>0</v>
      </c>
      <c r="U1118" s="882"/>
      <c r="V1118" s="882"/>
      <c r="W1118" s="882"/>
      <c r="X1118" s="882"/>
      <c r="Y1118" s="882"/>
      <c r="Z1118" s="882"/>
      <c r="AA1118" s="882"/>
      <c r="AB1118" s="882"/>
      <c r="AC1118" s="882"/>
      <c r="AD1118" s="882"/>
      <c r="AE1118" s="882"/>
      <c r="AF1118" s="882"/>
      <c r="AG1118" s="882"/>
      <c r="AH1118" s="1579"/>
      <c r="AI1118" s="1579"/>
      <c r="AJ1118" s="1579"/>
      <c r="AK1118" s="1593" t="s">
        <v>3118</v>
      </c>
    </row>
    <row r="1119" spans="1:76" s="843" customFormat="1" ht="122.45" customHeight="1" x14ac:dyDescent="0.25">
      <c r="A1119" s="1566"/>
      <c r="B1119" s="1567"/>
      <c r="C1119" s="1581"/>
      <c r="D1119" s="1569"/>
      <c r="E1119" s="1570"/>
      <c r="F1119" s="1571"/>
      <c r="G1119" s="1571"/>
      <c r="H1119" s="1572"/>
      <c r="I1119" s="1572"/>
      <c r="J1119" s="1572"/>
      <c r="K1119" s="1573"/>
      <c r="L1119" s="1573"/>
      <c r="M1119" s="1574"/>
      <c r="N1119" s="1591" t="s">
        <v>3135</v>
      </c>
      <c r="O1119" s="1576" t="s">
        <v>3136</v>
      </c>
      <c r="P1119" s="1592" t="s">
        <v>3137</v>
      </c>
      <c r="Q1119" s="1588">
        <v>0</v>
      </c>
      <c r="R1119" s="1588">
        <v>0.02</v>
      </c>
      <c r="S1119" s="1577" t="s">
        <v>61</v>
      </c>
      <c r="T1119" s="882">
        <v>0</v>
      </c>
      <c r="U1119" s="882"/>
      <c r="V1119" s="882"/>
      <c r="W1119" s="882"/>
      <c r="X1119" s="882"/>
      <c r="Y1119" s="882"/>
      <c r="Z1119" s="882"/>
      <c r="AA1119" s="882"/>
      <c r="AB1119" s="882"/>
      <c r="AC1119" s="882"/>
      <c r="AD1119" s="882"/>
      <c r="AE1119" s="882"/>
      <c r="AF1119" s="882"/>
      <c r="AG1119" s="882"/>
      <c r="AH1119" s="1579"/>
      <c r="AI1119" s="1579"/>
      <c r="AJ1119" s="1579"/>
      <c r="AK1119" s="1593" t="s">
        <v>3138</v>
      </c>
    </row>
    <row r="1120" spans="1:76" s="843" customFormat="1" ht="81.599999999999994" customHeight="1" x14ac:dyDescent="0.25">
      <c r="A1120" s="1566"/>
      <c r="B1120" s="1567"/>
      <c r="C1120" s="1581"/>
      <c r="D1120" s="1569"/>
      <c r="E1120" s="1570"/>
      <c r="F1120" s="1571"/>
      <c r="G1120" s="1571"/>
      <c r="H1120" s="1572"/>
      <c r="I1120" s="1572"/>
      <c r="J1120" s="1572"/>
      <c r="K1120" s="1573"/>
      <c r="L1120" s="1573"/>
      <c r="M1120" s="1574"/>
      <c r="N1120" s="1571" t="s">
        <v>3139</v>
      </c>
      <c r="O1120" s="1570" t="s">
        <v>3140</v>
      </c>
      <c r="P1120" s="1576" t="s">
        <v>3141</v>
      </c>
      <c r="Q1120" s="1577">
        <v>0</v>
      </c>
      <c r="R1120" s="1577">
        <v>2</v>
      </c>
      <c r="S1120" s="1577" t="s">
        <v>61</v>
      </c>
      <c r="T1120" s="1578">
        <v>0</v>
      </c>
      <c r="U1120" s="1578"/>
      <c r="V1120" s="1578"/>
      <c r="W1120" s="1578"/>
      <c r="X1120" s="1578"/>
      <c r="Y1120" s="1578"/>
      <c r="Z1120" s="1578"/>
      <c r="AA1120" s="1578"/>
      <c r="AB1120" s="1578"/>
      <c r="AC1120" s="1578"/>
      <c r="AD1120" s="1578"/>
      <c r="AE1120" s="1578"/>
      <c r="AF1120" s="1578"/>
      <c r="AG1120" s="1578"/>
      <c r="AH1120" s="1579"/>
      <c r="AI1120" s="1579"/>
      <c r="AJ1120" s="1579"/>
      <c r="AK1120" s="1589" t="s">
        <v>3130</v>
      </c>
    </row>
    <row r="1121" spans="1:88" s="843" customFormat="1" ht="79.349999999999994" customHeight="1" x14ac:dyDescent="0.25">
      <c r="A1121" s="1566"/>
      <c r="B1121" s="1567"/>
      <c r="C1121" s="1581"/>
      <c r="D1121" s="1569"/>
      <c r="E1121" s="1570"/>
      <c r="F1121" s="1571"/>
      <c r="G1121" s="1571"/>
      <c r="H1121" s="1572"/>
      <c r="I1121" s="1572"/>
      <c r="J1121" s="1572"/>
      <c r="K1121" s="1573"/>
      <c r="L1121" s="1573"/>
      <c r="M1121" s="1574"/>
      <c r="N1121" s="1571"/>
      <c r="O1121" s="1570"/>
      <c r="P1121" s="1592" t="s">
        <v>3142</v>
      </c>
      <c r="Q1121" s="1588">
        <v>50</v>
      </c>
      <c r="R1121" s="1588">
        <v>20</v>
      </c>
      <c r="S1121" s="1577" t="s">
        <v>61</v>
      </c>
      <c r="T1121" s="882">
        <v>0</v>
      </c>
      <c r="U1121" s="882"/>
      <c r="V1121" s="882"/>
      <c r="W1121" s="882"/>
      <c r="X1121" s="882"/>
      <c r="Y1121" s="882"/>
      <c r="Z1121" s="882"/>
      <c r="AA1121" s="882"/>
      <c r="AB1121" s="882"/>
      <c r="AC1121" s="882"/>
      <c r="AD1121" s="882"/>
      <c r="AE1121" s="882"/>
      <c r="AF1121" s="882"/>
      <c r="AG1121" s="882"/>
      <c r="AH1121" s="1579"/>
      <c r="AI1121" s="1579"/>
      <c r="AJ1121" s="1579"/>
      <c r="AK1121" s="1589" t="s">
        <v>3143</v>
      </c>
    </row>
    <row r="1122" spans="1:88" s="843" customFormat="1" ht="12.6" customHeight="1" x14ac:dyDescent="0.25">
      <c r="A1122" s="1566"/>
      <c r="B1122" s="1567"/>
      <c r="C1122" s="1581"/>
      <c r="D1122" s="1569"/>
      <c r="E1122" s="1570"/>
      <c r="F1122" s="1571"/>
      <c r="G1122" s="1571"/>
      <c r="H1122" s="1572"/>
      <c r="I1122" s="1572"/>
      <c r="J1122" s="1572"/>
      <c r="K1122" s="1594"/>
      <c r="L1122" s="1595"/>
      <c r="M1122" s="1594"/>
      <c r="N1122" s="1595"/>
      <c r="O1122" s="1596" t="s">
        <v>3144</v>
      </c>
      <c r="P1122" s="1596"/>
      <c r="Q1122" s="1595"/>
      <c r="R1122" s="1595"/>
      <c r="S1122" s="1595"/>
      <c r="T1122" s="1595"/>
      <c r="U1122" s="1595"/>
      <c r="V1122" s="1595"/>
      <c r="W1122" s="1595"/>
      <c r="X1122" s="1595"/>
      <c r="Y1122" s="1595"/>
      <c r="Z1122" s="1595"/>
      <c r="AA1122" s="1595"/>
      <c r="AB1122" s="1595"/>
      <c r="AC1122" s="1595"/>
      <c r="AD1122" s="1595"/>
      <c r="AE1122" s="1595"/>
      <c r="AF1122" s="1595"/>
      <c r="AG1122" s="1595"/>
      <c r="AH1122" s="1595"/>
      <c r="AI1122" s="1597"/>
      <c r="AJ1122" s="1595"/>
      <c r="AK1122" s="1598"/>
    </row>
    <row r="1123" spans="1:88" s="1603" customFormat="1" ht="115.35" customHeight="1" x14ac:dyDescent="0.25">
      <c r="A1123" s="1566"/>
      <c r="B1123" s="1567"/>
      <c r="C1123" s="1581"/>
      <c r="D1123" s="1569"/>
      <c r="E1123" s="1570"/>
      <c r="F1123" s="1571"/>
      <c r="G1123" s="1571"/>
      <c r="H1123" s="1572"/>
      <c r="I1123" s="1572"/>
      <c r="J1123" s="1572"/>
      <c r="K1123" s="1599" t="s">
        <v>3145</v>
      </c>
      <c r="L1123" s="1599">
        <v>5.0000000000000001E-3</v>
      </c>
      <c r="M1123" s="1570" t="s">
        <v>3146</v>
      </c>
      <c r="N1123" s="1585" t="s">
        <v>3147</v>
      </c>
      <c r="O1123" s="1587" t="s">
        <v>3148</v>
      </c>
      <c r="P1123" s="1587" t="s">
        <v>3149</v>
      </c>
      <c r="Q1123" s="1588">
        <v>2</v>
      </c>
      <c r="R1123" s="1588">
        <v>6</v>
      </c>
      <c r="S1123" s="1577" t="s">
        <v>61</v>
      </c>
      <c r="T1123" s="882">
        <v>0</v>
      </c>
      <c r="U1123" s="882"/>
      <c r="V1123" s="882"/>
      <c r="W1123" s="882"/>
      <c r="X1123" s="882"/>
      <c r="Y1123" s="882"/>
      <c r="Z1123" s="882"/>
      <c r="AA1123" s="882"/>
      <c r="AB1123" s="882"/>
      <c r="AC1123" s="882"/>
      <c r="AD1123" s="882"/>
      <c r="AE1123" s="882"/>
      <c r="AF1123" s="882"/>
      <c r="AG1123" s="882"/>
      <c r="AH1123" s="1600" t="s">
        <v>2790</v>
      </c>
      <c r="AI1123" s="1600" t="s">
        <v>2867</v>
      </c>
      <c r="AJ1123" s="1601" t="s">
        <v>3150</v>
      </c>
      <c r="AK1123" s="1602" t="s">
        <v>3151</v>
      </c>
    </row>
    <row r="1124" spans="1:88" s="843" customFormat="1" ht="227.1" customHeight="1" x14ac:dyDescent="0.25">
      <c r="A1124" s="1566"/>
      <c r="B1124" s="1567"/>
      <c r="C1124" s="1604"/>
      <c r="D1124" s="1569"/>
      <c r="E1124" s="1570"/>
      <c r="F1124" s="1571"/>
      <c r="G1124" s="1571"/>
      <c r="H1124" s="1572"/>
      <c r="I1124" s="1572"/>
      <c r="J1124" s="1572"/>
      <c r="K1124" s="1599"/>
      <c r="L1124" s="1599"/>
      <c r="M1124" s="1570"/>
      <c r="N1124" s="1585" t="s">
        <v>3152</v>
      </c>
      <c r="O1124" s="1576" t="s">
        <v>3153</v>
      </c>
      <c r="P1124" s="1582" t="s">
        <v>3154</v>
      </c>
      <c r="Q1124" s="1577">
        <v>2</v>
      </c>
      <c r="R1124" s="1577">
        <v>10</v>
      </c>
      <c r="S1124" s="1577" t="s">
        <v>61</v>
      </c>
      <c r="T1124" s="1578">
        <v>0</v>
      </c>
      <c r="U1124" s="1578"/>
      <c r="V1124" s="1578"/>
      <c r="W1124" s="1578"/>
      <c r="X1124" s="1578"/>
      <c r="Y1124" s="1578"/>
      <c r="Z1124" s="1578"/>
      <c r="AA1124" s="1578"/>
      <c r="AB1124" s="1578"/>
      <c r="AC1124" s="1578"/>
      <c r="AD1124" s="1578"/>
      <c r="AE1124" s="1578"/>
      <c r="AF1124" s="1578"/>
      <c r="AG1124" s="1578"/>
      <c r="AH1124" s="1600"/>
      <c r="AI1124" s="1600"/>
      <c r="AJ1124" s="1601"/>
      <c r="AK1124" s="1602" t="s">
        <v>3155</v>
      </c>
    </row>
    <row r="1125" spans="1:88" s="843" customFormat="1" ht="29.1" customHeight="1" x14ac:dyDescent="0.25">
      <c r="A1125" s="1603"/>
      <c r="B1125" s="1605"/>
      <c r="C1125" s="1605"/>
      <c r="D1125" s="1605"/>
      <c r="E1125" s="1606"/>
      <c r="F1125" s="1606"/>
      <c r="G1125" s="1606"/>
      <c r="H1125" s="1606"/>
      <c r="I1125" s="1606"/>
      <c r="J1125" s="1606"/>
      <c r="K1125" s="1607" t="s">
        <v>488</v>
      </c>
      <c r="L1125" s="1608"/>
      <c r="M1125" s="1609"/>
      <c r="N1125" s="1610"/>
      <c r="O1125" s="1610"/>
      <c r="P1125" s="1610"/>
      <c r="Q1125" s="1610"/>
      <c r="R1125" s="1610"/>
      <c r="S1125" s="1610"/>
      <c r="T1125" s="1610"/>
      <c r="U1125" s="1610"/>
      <c r="V1125" s="1610"/>
      <c r="W1125" s="1610"/>
      <c r="X1125" s="1610"/>
      <c r="Y1125" s="1610"/>
      <c r="Z1125" s="1610"/>
      <c r="AA1125" s="1610"/>
      <c r="AB1125" s="1610"/>
      <c r="AC1125" s="1610"/>
      <c r="AD1125" s="1610"/>
      <c r="AE1125" s="1610"/>
      <c r="AF1125" s="1610"/>
      <c r="AG1125" s="1610"/>
      <c r="AH1125" s="1610"/>
      <c r="AI1125" s="1610"/>
      <c r="AJ1125" s="1610"/>
      <c r="AK1125" s="1610"/>
    </row>
    <row r="1126" spans="1:88" s="1603" customFormat="1" ht="52.35" customHeight="1" x14ac:dyDescent="0.25">
      <c r="B1126" s="1611"/>
      <c r="C1126" s="1611"/>
      <c r="D1126" s="1611"/>
      <c r="E1126" s="1612"/>
      <c r="F1126" s="1612"/>
      <c r="G1126" s="1612"/>
      <c r="H1126" s="1613"/>
      <c r="I1126" s="1614"/>
      <c r="J1126" s="1613"/>
      <c r="K1126" s="1615" t="s">
        <v>3098</v>
      </c>
      <c r="L1126" s="1616"/>
      <c r="M1126" s="1616"/>
      <c r="N1126" s="1617"/>
      <c r="O1126" s="1616"/>
      <c r="P1126" s="1616"/>
      <c r="Q1126" s="1616"/>
      <c r="R1126" s="1616"/>
      <c r="S1126" s="1616"/>
      <c r="T1126" s="1616"/>
      <c r="U1126" s="1616"/>
      <c r="V1126" s="1616"/>
      <c r="W1126" s="1616"/>
      <c r="X1126" s="1616"/>
      <c r="Y1126" s="1616"/>
      <c r="Z1126" s="1616"/>
      <c r="AA1126" s="1616"/>
      <c r="AB1126" s="1616"/>
      <c r="AC1126" s="1616"/>
      <c r="AD1126" s="1616"/>
      <c r="AE1126" s="1616"/>
      <c r="AF1126" s="1616"/>
      <c r="AG1126" s="1616"/>
      <c r="AH1126" s="1616"/>
      <c r="AI1126" s="1618"/>
      <c r="AJ1126" s="1616"/>
      <c r="AK1126" s="1616"/>
    </row>
    <row r="1127" spans="1:88" s="871" customFormat="1" ht="22.5" x14ac:dyDescent="0.25">
      <c r="A1127" s="863"/>
      <c r="B1127" s="865" t="s">
        <v>0</v>
      </c>
      <c r="C1127" s="866"/>
      <c r="D1127" s="864"/>
      <c r="E1127" s="933" t="s">
        <v>2766</v>
      </c>
      <c r="F1127" s="934"/>
      <c r="G1127" s="934"/>
      <c r="H1127" s="934"/>
      <c r="I1127" s="934"/>
      <c r="J1127" s="934"/>
      <c r="K1127" s="934"/>
      <c r="L1127" s="934"/>
      <c r="M1127" s="934"/>
      <c r="N1127" s="934"/>
      <c r="O1127" s="934"/>
      <c r="P1127" s="934"/>
      <c r="Q1127" s="934"/>
      <c r="R1127" s="934"/>
      <c r="S1127" s="934"/>
      <c r="T1127" s="934"/>
      <c r="U1127" s="934"/>
      <c r="V1127" s="934"/>
      <c r="W1127" s="934"/>
      <c r="X1127" s="934"/>
      <c r="Y1127" s="934"/>
      <c r="Z1127" s="934"/>
      <c r="AA1127" s="934"/>
      <c r="AB1127" s="934"/>
      <c r="AC1127" s="934"/>
      <c r="AD1127" s="934"/>
      <c r="AE1127" s="934"/>
      <c r="AF1127" s="934"/>
      <c r="AG1127" s="934"/>
      <c r="AH1127" s="934"/>
      <c r="AI1127" s="934"/>
      <c r="AJ1127" s="934"/>
      <c r="AK1127" s="934"/>
      <c r="AL1127" s="867"/>
      <c r="AM1127" s="867"/>
      <c r="AN1127" s="867"/>
      <c r="AO1127" s="867"/>
      <c r="AP1127" s="867"/>
      <c r="AQ1127" s="867"/>
      <c r="AR1127" s="868"/>
      <c r="AS1127" s="869"/>
      <c r="AT1127" s="869"/>
      <c r="AU1127" s="869"/>
      <c r="AV1127" s="869"/>
      <c r="AW1127" s="869"/>
      <c r="AX1127" s="869"/>
      <c r="AY1127" s="870"/>
      <c r="AZ1127" s="867"/>
      <c r="BA1127" s="867"/>
      <c r="BB1127" s="867"/>
      <c r="BC1127" s="867"/>
      <c r="BD1127" s="867"/>
      <c r="BE1127" s="867"/>
      <c r="BF1127" s="867"/>
      <c r="BG1127" s="867"/>
      <c r="BH1127" s="867"/>
      <c r="BI1127" s="867"/>
      <c r="BJ1127" s="867"/>
      <c r="BK1127" s="867"/>
      <c r="BL1127" s="867"/>
      <c r="BM1127" s="867"/>
      <c r="BN1127" s="867"/>
      <c r="BO1127" s="867"/>
      <c r="BP1127" s="867"/>
      <c r="BQ1127" s="867"/>
      <c r="BR1127" s="867"/>
      <c r="BS1127" s="867"/>
      <c r="BT1127" s="867"/>
      <c r="BU1127" s="867"/>
      <c r="BV1127" s="867"/>
      <c r="BW1127" s="867"/>
      <c r="BX1127" s="867"/>
      <c r="BY1127" s="867"/>
      <c r="BZ1127" s="867"/>
      <c r="CA1127" s="867"/>
      <c r="CB1127" s="867"/>
      <c r="CC1127" s="867"/>
      <c r="CD1127" s="868"/>
      <c r="CE1127" s="869"/>
      <c r="CF1127" s="869"/>
      <c r="CG1127" s="869"/>
      <c r="CH1127" s="869"/>
      <c r="CI1127" s="869"/>
      <c r="CJ1127" s="869"/>
    </row>
    <row r="1128" spans="1:88" s="652" customFormat="1" ht="24.6" customHeight="1" x14ac:dyDescent="0.25">
      <c r="A1128" s="863"/>
      <c r="B1128" s="872" t="s">
        <v>2</v>
      </c>
      <c r="C1128" s="873"/>
      <c r="D1128" s="877"/>
      <c r="E1128" s="935" t="s">
        <v>2767</v>
      </c>
      <c r="F1128" s="936"/>
      <c r="G1128" s="936"/>
      <c r="H1128" s="936"/>
      <c r="I1128" s="936"/>
      <c r="J1128" s="936"/>
      <c r="K1128" s="936"/>
      <c r="L1128" s="936"/>
      <c r="M1128" s="936"/>
      <c r="N1128" s="874"/>
      <c r="O1128" s="873"/>
      <c r="P1128" s="874"/>
      <c r="Q1128" s="874"/>
      <c r="R1128" s="874"/>
      <c r="S1128" s="874"/>
      <c r="T1128" s="874"/>
      <c r="U1128" s="874"/>
      <c r="V1128" s="874"/>
      <c r="W1128" s="874"/>
      <c r="X1128" s="874"/>
      <c r="Y1128" s="874"/>
      <c r="Z1128" s="874"/>
      <c r="AA1128" s="874"/>
      <c r="AB1128" s="875"/>
      <c r="AC1128" s="874"/>
      <c r="AD1128" s="874"/>
      <c r="AE1128" s="874"/>
      <c r="AF1128" s="874"/>
      <c r="AG1128" s="874"/>
      <c r="AH1128" s="874"/>
      <c r="AI1128" s="876"/>
      <c r="AJ1128" s="874"/>
      <c r="AK1128" s="874"/>
    </row>
    <row r="1129" spans="1:88" s="652" customFormat="1" ht="57.6" customHeight="1" x14ac:dyDescent="0.25">
      <c r="A1129" s="863"/>
      <c r="B1129" s="935" t="s">
        <v>2768</v>
      </c>
      <c r="C1129" s="936"/>
      <c r="D1129" s="937"/>
      <c r="E1129" s="938" t="s">
        <v>2769</v>
      </c>
      <c r="F1129" s="939"/>
      <c r="G1129" s="939"/>
      <c r="H1129" s="939"/>
      <c r="I1129" s="939"/>
      <c r="J1129" s="939"/>
      <c r="K1129" s="939"/>
      <c r="L1129" s="939"/>
      <c r="M1129" s="939"/>
      <c r="N1129" s="939"/>
      <c r="O1129" s="939"/>
      <c r="P1129" s="939"/>
      <c r="Q1129" s="939"/>
      <c r="R1129" s="939"/>
      <c r="S1129" s="939"/>
      <c r="T1129" s="939"/>
      <c r="U1129" s="939"/>
      <c r="V1129" s="939"/>
      <c r="W1129" s="939"/>
      <c r="X1129" s="939"/>
      <c r="Y1129" s="939"/>
      <c r="Z1129" s="939"/>
      <c r="AA1129" s="939"/>
      <c r="AB1129" s="939"/>
      <c r="AC1129" s="939"/>
      <c r="AD1129" s="939"/>
      <c r="AE1129" s="939"/>
      <c r="AF1129" s="939"/>
      <c r="AG1129" s="939"/>
      <c r="AH1129" s="939"/>
      <c r="AI1129" s="939"/>
      <c r="AJ1129" s="939"/>
      <c r="AK1129" s="939"/>
    </row>
    <row r="1130" spans="1:88" s="622" customFormat="1" ht="90.6" customHeight="1" x14ac:dyDescent="0.25">
      <c r="A1130" s="206"/>
      <c r="B1130" s="878" t="s">
        <v>2770</v>
      </c>
      <c r="C1130" s="878" t="s">
        <v>7</v>
      </c>
      <c r="D1130" s="878" t="s">
        <v>8</v>
      </c>
      <c r="E1130" s="878" t="s">
        <v>9</v>
      </c>
      <c r="F1130" s="878" t="s">
        <v>10</v>
      </c>
      <c r="G1130" s="878" t="s">
        <v>11</v>
      </c>
      <c r="H1130" s="878" t="s">
        <v>12</v>
      </c>
      <c r="I1130" s="878" t="s">
        <v>13</v>
      </c>
      <c r="J1130" s="878" t="s">
        <v>14</v>
      </c>
      <c r="K1130" s="878" t="s">
        <v>2771</v>
      </c>
      <c r="L1130" s="878" t="s">
        <v>7</v>
      </c>
      <c r="M1130" s="878" t="s">
        <v>16</v>
      </c>
      <c r="N1130" s="878" t="s">
        <v>17</v>
      </c>
      <c r="O1130" s="878" t="s">
        <v>2246</v>
      </c>
      <c r="P1130" s="878" t="s">
        <v>19</v>
      </c>
      <c r="Q1130" s="878" t="s">
        <v>13</v>
      </c>
      <c r="R1130" s="878" t="s">
        <v>21</v>
      </c>
      <c r="S1130" s="878" t="s">
        <v>22</v>
      </c>
      <c r="T1130" s="878" t="s">
        <v>490</v>
      </c>
      <c r="U1130" s="879" t="s">
        <v>24</v>
      </c>
      <c r="V1130" s="879" t="s">
        <v>25</v>
      </c>
      <c r="W1130" s="879" t="s">
        <v>26</v>
      </c>
      <c r="X1130" s="879" t="s">
        <v>27</v>
      </c>
      <c r="Y1130" s="879" t="s">
        <v>28</v>
      </c>
      <c r="Z1130" s="879" t="s">
        <v>29</v>
      </c>
      <c r="AA1130" s="879" t="s">
        <v>30</v>
      </c>
      <c r="AB1130" s="880" t="s">
        <v>31</v>
      </c>
      <c r="AC1130" s="879" t="s">
        <v>32</v>
      </c>
      <c r="AD1130" s="879" t="s">
        <v>33</v>
      </c>
      <c r="AE1130" s="881" t="s">
        <v>34</v>
      </c>
      <c r="AF1130" s="881" t="s">
        <v>35</v>
      </c>
      <c r="AG1130" s="395" t="s">
        <v>493</v>
      </c>
      <c r="AH1130" s="878" t="s">
        <v>36</v>
      </c>
      <c r="AI1130" s="878" t="s">
        <v>2772</v>
      </c>
      <c r="AJ1130" s="878" t="s">
        <v>2142</v>
      </c>
      <c r="AK1130" s="878" t="s">
        <v>39</v>
      </c>
    </row>
    <row r="1131" spans="1:88" s="843" customFormat="1" ht="56.25" customHeight="1" x14ac:dyDescent="0.25">
      <c r="A1131" s="231"/>
      <c r="B1131" s="940" t="s">
        <v>2773</v>
      </c>
      <c r="C1131" s="941">
        <v>0.06</v>
      </c>
      <c r="D1131" s="906" t="s">
        <v>2774</v>
      </c>
      <c r="E1131" s="906" t="s">
        <v>2775</v>
      </c>
      <c r="F1131" s="908" t="s">
        <v>1366</v>
      </c>
      <c r="G1131" s="908" t="s">
        <v>2776</v>
      </c>
      <c r="H1131" s="786" t="s">
        <v>2777</v>
      </c>
      <c r="I1131" s="794">
        <v>197</v>
      </c>
      <c r="J1131" s="809">
        <v>158</v>
      </c>
      <c r="K1131" s="1279" t="s">
        <v>2778</v>
      </c>
      <c r="L1131" s="1619">
        <v>0.02</v>
      </c>
      <c r="M1131" s="910" t="s">
        <v>2779</v>
      </c>
      <c r="N1131" s="1095" t="s">
        <v>2780</v>
      </c>
      <c r="O1131" s="1079" t="s">
        <v>2781</v>
      </c>
      <c r="P1131" s="1079" t="s">
        <v>2782</v>
      </c>
      <c r="Q1131" s="1079">
        <v>1</v>
      </c>
      <c r="R1131" s="1079">
        <v>5</v>
      </c>
      <c r="S1131" s="1079" t="s">
        <v>61</v>
      </c>
      <c r="T1131" s="899">
        <v>2</v>
      </c>
      <c r="U1131" s="95" t="s">
        <v>2783</v>
      </c>
      <c r="V1131" s="95" t="s">
        <v>2784</v>
      </c>
      <c r="W1131" s="95">
        <v>1</v>
      </c>
      <c r="X1131" s="95" t="s">
        <v>2785</v>
      </c>
      <c r="Y1131" s="95" t="s">
        <v>2786</v>
      </c>
      <c r="Z1131" s="295">
        <v>42734</v>
      </c>
      <c r="AA1131" s="295">
        <v>43037</v>
      </c>
      <c r="AB1131" s="72" t="s">
        <v>2787</v>
      </c>
      <c r="AC1131" s="815">
        <v>43992000</v>
      </c>
      <c r="AD1131" s="882" t="s">
        <v>2788</v>
      </c>
      <c r="AE1131" s="815" t="s">
        <v>2789</v>
      </c>
      <c r="AF1131" s="815">
        <f>+AC1131</f>
        <v>43992000</v>
      </c>
      <c r="AG1131" s="815">
        <f>+AF1131</f>
        <v>43992000</v>
      </c>
      <c r="AH1131" s="902" t="s">
        <v>2790</v>
      </c>
      <c r="AI1131" s="902" t="s">
        <v>2791</v>
      </c>
      <c r="AJ1131" s="903" t="s">
        <v>2792</v>
      </c>
      <c r="AK1131" s="803" t="s">
        <v>2793</v>
      </c>
    </row>
    <row r="1132" spans="1:88" s="843" customFormat="1" ht="56.25" customHeight="1" x14ac:dyDescent="0.25">
      <c r="A1132" s="231"/>
      <c r="B1132" s="940"/>
      <c r="C1132" s="942"/>
      <c r="D1132" s="906"/>
      <c r="E1132" s="906"/>
      <c r="F1132" s="908"/>
      <c r="G1132" s="908"/>
      <c r="H1132" s="786"/>
      <c r="I1132" s="794"/>
      <c r="J1132" s="809"/>
      <c r="K1132" s="1279"/>
      <c r="L1132" s="1619"/>
      <c r="M1132" s="910"/>
      <c r="N1132" s="1148"/>
      <c r="O1132" s="1080"/>
      <c r="P1132" s="1080"/>
      <c r="Q1132" s="1080"/>
      <c r="R1132" s="1080"/>
      <c r="S1132" s="1080"/>
      <c r="T1132" s="900"/>
      <c r="U1132" s="95" t="s">
        <v>2794</v>
      </c>
      <c r="V1132" s="95" t="s">
        <v>2795</v>
      </c>
      <c r="W1132" s="95">
        <v>1</v>
      </c>
      <c r="X1132" s="95" t="s">
        <v>2796</v>
      </c>
      <c r="Y1132" s="95" t="s">
        <v>2786</v>
      </c>
      <c r="Z1132" s="295">
        <v>42734</v>
      </c>
      <c r="AA1132" s="295">
        <v>43037</v>
      </c>
      <c r="AB1132" s="72" t="s">
        <v>2787</v>
      </c>
      <c r="AC1132" s="815">
        <v>305921970.55000001</v>
      </c>
      <c r="AD1132" s="882" t="s">
        <v>2788</v>
      </c>
      <c r="AE1132" s="815" t="s">
        <v>2789</v>
      </c>
      <c r="AF1132" s="815">
        <v>305921970.55000001</v>
      </c>
      <c r="AG1132" s="815">
        <v>305921970.55000001</v>
      </c>
      <c r="AH1132" s="902"/>
      <c r="AI1132" s="902"/>
      <c r="AJ1132" s="903"/>
      <c r="AK1132" s="803"/>
    </row>
    <row r="1133" spans="1:88" s="843" customFormat="1" ht="56.25" customHeight="1" x14ac:dyDescent="0.25">
      <c r="A1133" s="231"/>
      <c r="B1133" s="940"/>
      <c r="C1133" s="942"/>
      <c r="D1133" s="906"/>
      <c r="E1133" s="906"/>
      <c r="F1133" s="908"/>
      <c r="G1133" s="908"/>
      <c r="H1133" s="786"/>
      <c r="I1133" s="794"/>
      <c r="J1133" s="809"/>
      <c r="K1133" s="1279"/>
      <c r="L1133" s="1619"/>
      <c r="M1133" s="910"/>
      <c r="N1133" s="1148"/>
      <c r="O1133" s="1080"/>
      <c r="P1133" s="1080"/>
      <c r="Q1133" s="1080"/>
      <c r="R1133" s="1080"/>
      <c r="S1133" s="1080"/>
      <c r="T1133" s="900"/>
      <c r="U1133" s="95" t="s">
        <v>2797</v>
      </c>
      <c r="V1133" s="95" t="s">
        <v>2798</v>
      </c>
      <c r="W1133" s="95">
        <v>1</v>
      </c>
      <c r="X1133" s="95" t="s">
        <v>2799</v>
      </c>
      <c r="Y1133" s="95" t="s">
        <v>2786</v>
      </c>
      <c r="Z1133" s="295">
        <v>42734</v>
      </c>
      <c r="AA1133" s="295">
        <v>43037</v>
      </c>
      <c r="AB1133" s="72" t="s">
        <v>2787</v>
      </c>
      <c r="AC1133" s="815">
        <v>402862502</v>
      </c>
      <c r="AD1133" s="882" t="s">
        <v>2788</v>
      </c>
      <c r="AE1133" s="815" t="s">
        <v>2789</v>
      </c>
      <c r="AF1133" s="815">
        <f>+AC1133</f>
        <v>402862502</v>
      </c>
      <c r="AG1133" s="815">
        <f>+AF1133</f>
        <v>402862502</v>
      </c>
      <c r="AH1133" s="902"/>
      <c r="AI1133" s="902"/>
      <c r="AJ1133" s="903"/>
      <c r="AK1133" s="803"/>
    </row>
    <row r="1134" spans="1:88" s="843" customFormat="1" ht="56.25" customHeight="1" x14ac:dyDescent="0.25">
      <c r="A1134" s="231"/>
      <c r="B1134" s="940"/>
      <c r="C1134" s="942"/>
      <c r="D1134" s="906"/>
      <c r="E1134" s="906"/>
      <c r="F1134" s="908"/>
      <c r="G1134" s="908"/>
      <c r="H1134" s="786"/>
      <c r="I1134" s="794"/>
      <c r="J1134" s="809"/>
      <c r="K1134" s="1279"/>
      <c r="L1134" s="1619"/>
      <c r="M1134" s="910"/>
      <c r="N1134" s="1148"/>
      <c r="O1134" s="1080"/>
      <c r="P1134" s="1080"/>
      <c r="Q1134" s="1080"/>
      <c r="R1134" s="1080"/>
      <c r="S1134" s="1080"/>
      <c r="T1134" s="900"/>
      <c r="U1134" s="95" t="s">
        <v>2800</v>
      </c>
      <c r="V1134" s="95" t="s">
        <v>2801</v>
      </c>
      <c r="W1134" s="95">
        <v>1</v>
      </c>
      <c r="X1134" s="95" t="s">
        <v>2802</v>
      </c>
      <c r="Y1134" s="95" t="s">
        <v>2786</v>
      </c>
      <c r="Z1134" s="295">
        <v>42734</v>
      </c>
      <c r="AA1134" s="295">
        <v>43037</v>
      </c>
      <c r="AB1134" s="72" t="s">
        <v>2787</v>
      </c>
      <c r="AC1134" s="815">
        <v>514800000</v>
      </c>
      <c r="AD1134" s="882" t="s">
        <v>2788</v>
      </c>
      <c r="AE1134" s="815" t="s">
        <v>2789</v>
      </c>
      <c r="AF1134" s="815">
        <f t="shared" ref="AF1134:AF1136" si="0">+AC1134</f>
        <v>514800000</v>
      </c>
      <c r="AG1134" s="815">
        <f t="shared" ref="AG1134:AG1136" si="1">+AF1134</f>
        <v>514800000</v>
      </c>
      <c r="AH1134" s="902"/>
      <c r="AI1134" s="902"/>
      <c r="AJ1134" s="903"/>
      <c r="AK1134" s="803"/>
    </row>
    <row r="1135" spans="1:88" s="843" customFormat="1" ht="56.25" customHeight="1" x14ac:dyDescent="0.25">
      <c r="A1135" s="231"/>
      <c r="B1135" s="940"/>
      <c r="C1135" s="942"/>
      <c r="D1135" s="906"/>
      <c r="E1135" s="906"/>
      <c r="F1135" s="908"/>
      <c r="G1135" s="908"/>
      <c r="H1135" s="786"/>
      <c r="I1135" s="794"/>
      <c r="J1135" s="809"/>
      <c r="K1135" s="1279"/>
      <c r="L1135" s="1619"/>
      <c r="M1135" s="910"/>
      <c r="N1135" s="1148"/>
      <c r="O1135" s="1080"/>
      <c r="P1135" s="1080"/>
      <c r="Q1135" s="1080"/>
      <c r="R1135" s="1080"/>
      <c r="S1135" s="1080"/>
      <c r="T1135" s="900"/>
      <c r="U1135" s="95" t="s">
        <v>2803</v>
      </c>
      <c r="V1135" s="95" t="s">
        <v>2804</v>
      </c>
      <c r="W1135" s="95">
        <v>1</v>
      </c>
      <c r="X1135" s="95" t="s">
        <v>2805</v>
      </c>
      <c r="Y1135" s="95" t="s">
        <v>2786</v>
      </c>
      <c r="Z1135" s="295">
        <v>42734</v>
      </c>
      <c r="AA1135" s="295">
        <v>43037</v>
      </c>
      <c r="AB1135" s="72" t="s">
        <v>2787</v>
      </c>
      <c r="AC1135" s="815">
        <v>411196682</v>
      </c>
      <c r="AD1135" s="882" t="s">
        <v>2788</v>
      </c>
      <c r="AE1135" s="815" t="s">
        <v>2789</v>
      </c>
      <c r="AF1135" s="815">
        <f t="shared" si="0"/>
        <v>411196682</v>
      </c>
      <c r="AG1135" s="815">
        <f t="shared" si="1"/>
        <v>411196682</v>
      </c>
      <c r="AH1135" s="902"/>
      <c r="AI1135" s="902"/>
      <c r="AJ1135" s="903"/>
      <c r="AK1135" s="803"/>
    </row>
    <row r="1136" spans="1:88" s="843" customFormat="1" ht="56.25" customHeight="1" x14ac:dyDescent="0.25">
      <c r="A1136" s="231"/>
      <c r="B1136" s="940"/>
      <c r="C1136" s="942"/>
      <c r="D1136" s="906"/>
      <c r="E1136" s="906"/>
      <c r="F1136" s="908"/>
      <c r="G1136" s="908"/>
      <c r="H1136" s="786"/>
      <c r="I1136" s="794"/>
      <c r="J1136" s="809"/>
      <c r="K1136" s="1279"/>
      <c r="L1136" s="1619"/>
      <c r="M1136" s="910"/>
      <c r="N1136" s="1096"/>
      <c r="O1136" s="1081"/>
      <c r="P1136" s="1081"/>
      <c r="Q1136" s="1081"/>
      <c r="R1136" s="1081"/>
      <c r="S1136" s="1081"/>
      <c r="T1136" s="901"/>
      <c r="U1136" s="95" t="s">
        <v>2806</v>
      </c>
      <c r="V1136" s="95" t="s">
        <v>2807</v>
      </c>
      <c r="W1136" s="95">
        <v>1</v>
      </c>
      <c r="X1136" s="95" t="s">
        <v>2808</v>
      </c>
      <c r="Y1136" s="95" t="s">
        <v>2786</v>
      </c>
      <c r="Z1136" s="295">
        <v>42734</v>
      </c>
      <c r="AA1136" s="295">
        <v>43037</v>
      </c>
      <c r="AB1136" s="72" t="s">
        <v>2787</v>
      </c>
      <c r="AC1136" s="815">
        <v>957034610</v>
      </c>
      <c r="AD1136" s="882" t="s">
        <v>2788</v>
      </c>
      <c r="AE1136" s="815" t="s">
        <v>2789</v>
      </c>
      <c r="AF1136" s="815">
        <f t="shared" si="0"/>
        <v>957034610</v>
      </c>
      <c r="AG1136" s="815">
        <f t="shared" si="1"/>
        <v>957034610</v>
      </c>
      <c r="AH1136" s="902"/>
      <c r="AI1136" s="902"/>
      <c r="AJ1136" s="903"/>
      <c r="AK1136" s="803"/>
    </row>
    <row r="1137" spans="1:37" s="843" customFormat="1" ht="106.35" customHeight="1" x14ac:dyDescent="0.25">
      <c r="A1137" s="231"/>
      <c r="B1137" s="940"/>
      <c r="C1137" s="942"/>
      <c r="D1137" s="906"/>
      <c r="E1137" s="906"/>
      <c r="F1137" s="908"/>
      <c r="G1137" s="908"/>
      <c r="H1137" s="908" t="s">
        <v>2809</v>
      </c>
      <c r="I1137" s="911">
        <v>1400</v>
      </c>
      <c r="J1137" s="911">
        <v>1120</v>
      </c>
      <c r="K1137" s="1279"/>
      <c r="L1137" s="1619"/>
      <c r="M1137" s="910"/>
      <c r="N1137" s="809" t="s">
        <v>2810</v>
      </c>
      <c r="O1137" s="1620" t="s">
        <v>2811</v>
      </c>
      <c r="P1137" s="795" t="s">
        <v>2812</v>
      </c>
      <c r="Q1137" s="798">
        <v>0</v>
      </c>
      <c r="R1137" s="798">
        <v>200</v>
      </c>
      <c r="S1137" s="798" t="s">
        <v>61</v>
      </c>
      <c r="T1137" s="95">
        <v>0</v>
      </c>
      <c r="U1137" s="95"/>
      <c r="V1137" s="95"/>
      <c r="W1137" s="95"/>
      <c r="X1137" s="95"/>
      <c r="Y1137" s="95"/>
      <c r="Z1137" s="95"/>
      <c r="AA1137" s="95"/>
      <c r="AB1137" s="72"/>
      <c r="AC1137" s="815"/>
      <c r="AD1137" s="815"/>
      <c r="AE1137" s="815"/>
      <c r="AF1137" s="815"/>
      <c r="AG1137" s="815"/>
      <c r="AH1137" s="902"/>
      <c r="AI1137" s="902"/>
      <c r="AJ1137" s="903"/>
      <c r="AK1137" s="803" t="s">
        <v>2793</v>
      </c>
    </row>
    <row r="1138" spans="1:37" s="843" customFormat="1" ht="71.099999999999994" customHeight="1" x14ac:dyDescent="0.25">
      <c r="A1138" s="231"/>
      <c r="B1138" s="940"/>
      <c r="C1138" s="942"/>
      <c r="D1138" s="906"/>
      <c r="E1138" s="906"/>
      <c r="F1138" s="908"/>
      <c r="G1138" s="908"/>
      <c r="H1138" s="908"/>
      <c r="I1138" s="912"/>
      <c r="J1138" s="912"/>
      <c r="K1138" s="1279"/>
      <c r="L1138" s="1619"/>
      <c r="M1138" s="910"/>
      <c r="N1138" s="809" t="s">
        <v>2813</v>
      </c>
      <c r="O1138" s="1621" t="s">
        <v>2814</v>
      </c>
      <c r="P1138" s="795" t="s">
        <v>2815</v>
      </c>
      <c r="Q1138" s="798">
        <v>0</v>
      </c>
      <c r="R1138" s="798">
        <v>1</v>
      </c>
      <c r="S1138" s="798" t="s">
        <v>61</v>
      </c>
      <c r="T1138" s="95">
        <v>0</v>
      </c>
      <c r="U1138" s="95"/>
      <c r="V1138" s="95"/>
      <c r="W1138" s="95"/>
      <c r="X1138" s="95"/>
      <c r="Y1138" s="95"/>
      <c r="Z1138" s="95"/>
      <c r="AA1138" s="95"/>
      <c r="AB1138" s="72"/>
      <c r="AC1138" s="815"/>
      <c r="AD1138" s="815"/>
      <c r="AE1138" s="815"/>
      <c r="AF1138" s="815"/>
      <c r="AG1138" s="815"/>
      <c r="AH1138" s="902"/>
      <c r="AI1138" s="902"/>
      <c r="AJ1138" s="903"/>
      <c r="AK1138" s="803" t="s">
        <v>2793</v>
      </c>
    </row>
    <row r="1139" spans="1:37" s="843" customFormat="1" ht="48.6" customHeight="1" x14ac:dyDescent="0.25">
      <c r="A1139" s="231"/>
      <c r="B1139" s="940"/>
      <c r="C1139" s="942"/>
      <c r="D1139" s="906"/>
      <c r="E1139" s="906"/>
      <c r="F1139" s="908"/>
      <c r="G1139" s="908"/>
      <c r="H1139" s="908"/>
      <c r="I1139" s="912"/>
      <c r="J1139" s="912"/>
      <c r="K1139" s="1279"/>
      <c r="L1139" s="1619"/>
      <c r="M1139" s="910"/>
      <c r="N1139" s="1054" t="s">
        <v>2816</v>
      </c>
      <c r="O1139" s="1622" t="s">
        <v>2817</v>
      </c>
      <c r="P1139" s="794" t="s">
        <v>2818</v>
      </c>
      <c r="Q1139" s="809">
        <v>1</v>
      </c>
      <c r="R1139" s="809">
        <v>2</v>
      </c>
      <c r="S1139" s="798" t="s">
        <v>61</v>
      </c>
      <c r="T1139" s="60">
        <v>0</v>
      </c>
      <c r="U1139" s="60"/>
      <c r="V1139" s="60"/>
      <c r="W1139" s="60"/>
      <c r="X1139" s="60"/>
      <c r="Y1139" s="60"/>
      <c r="Z1139" s="60"/>
      <c r="AA1139" s="60"/>
      <c r="AB1139" s="307"/>
      <c r="AC1139" s="883"/>
      <c r="AD1139" s="883"/>
      <c r="AE1139" s="883"/>
      <c r="AF1139" s="883"/>
      <c r="AG1139" s="883"/>
      <c r="AH1139" s="902"/>
      <c r="AI1139" s="902"/>
      <c r="AJ1139" s="903"/>
      <c r="AK1139" s="803" t="s">
        <v>2793</v>
      </c>
    </row>
    <row r="1140" spans="1:37" s="843" customFormat="1" ht="47.85" customHeight="1" x14ac:dyDescent="0.25">
      <c r="A1140" s="231"/>
      <c r="B1140" s="940"/>
      <c r="C1140" s="942"/>
      <c r="D1140" s="906"/>
      <c r="E1140" s="906"/>
      <c r="F1140" s="908"/>
      <c r="G1140" s="908"/>
      <c r="H1140" s="908"/>
      <c r="I1140" s="912"/>
      <c r="J1140" s="912"/>
      <c r="K1140" s="1279"/>
      <c r="L1140" s="1619"/>
      <c r="M1140" s="910"/>
      <c r="N1140" s="1054"/>
      <c r="O1140" s="1622"/>
      <c r="P1140" s="794" t="s">
        <v>2819</v>
      </c>
      <c r="Q1140" s="809">
        <v>1</v>
      </c>
      <c r="R1140" s="809">
        <v>3</v>
      </c>
      <c r="S1140" s="798" t="s">
        <v>61</v>
      </c>
      <c r="T1140" s="60">
        <v>0</v>
      </c>
      <c r="U1140" s="60"/>
      <c r="V1140" s="60"/>
      <c r="W1140" s="60"/>
      <c r="X1140" s="60"/>
      <c r="Y1140" s="60"/>
      <c r="Z1140" s="60"/>
      <c r="AA1140" s="60"/>
      <c r="AB1140" s="307"/>
      <c r="AC1140" s="883"/>
      <c r="AD1140" s="883"/>
      <c r="AE1140" s="883"/>
      <c r="AF1140" s="883"/>
      <c r="AG1140" s="883"/>
      <c r="AH1140" s="902"/>
      <c r="AI1140" s="902"/>
      <c r="AJ1140" s="903"/>
      <c r="AK1140" s="803" t="s">
        <v>2793</v>
      </c>
    </row>
    <row r="1141" spans="1:37" s="843" customFormat="1" ht="108" customHeight="1" x14ac:dyDescent="0.25">
      <c r="A1141" s="231"/>
      <c r="B1141" s="940"/>
      <c r="C1141" s="942"/>
      <c r="D1141" s="906"/>
      <c r="E1141" s="906"/>
      <c r="F1141" s="908"/>
      <c r="G1141" s="908"/>
      <c r="H1141" s="908"/>
      <c r="I1141" s="912"/>
      <c r="J1141" s="912"/>
      <c r="K1141" s="1279"/>
      <c r="L1141" s="1619"/>
      <c r="M1141" s="910"/>
      <c r="N1141" s="1623" t="s">
        <v>2820</v>
      </c>
      <c r="O1141" s="1624" t="s">
        <v>2821</v>
      </c>
      <c r="P1141" s="795" t="s">
        <v>2822</v>
      </c>
      <c r="Q1141" s="798">
        <v>1</v>
      </c>
      <c r="R1141" s="798">
        <v>5</v>
      </c>
      <c r="S1141" s="798" t="s">
        <v>61</v>
      </c>
      <c r="T1141" s="95">
        <v>0</v>
      </c>
      <c r="U1141" s="95"/>
      <c r="V1141" s="95"/>
      <c r="W1141" s="95"/>
      <c r="X1141" s="95"/>
      <c r="Y1141" s="95"/>
      <c r="Z1141" s="95"/>
      <c r="AA1141" s="95"/>
      <c r="AB1141" s="72"/>
      <c r="AC1141" s="815"/>
      <c r="AD1141" s="815"/>
      <c r="AE1141" s="815"/>
      <c r="AF1141" s="815"/>
      <c r="AG1141" s="815"/>
      <c r="AH1141" s="902"/>
      <c r="AI1141" s="902"/>
      <c r="AJ1141" s="903"/>
      <c r="AK1141" s="803" t="s">
        <v>2793</v>
      </c>
    </row>
    <row r="1142" spans="1:37" s="843" customFormat="1" ht="66" customHeight="1" x14ac:dyDescent="0.25">
      <c r="A1142" s="231"/>
      <c r="B1142" s="940"/>
      <c r="C1142" s="942"/>
      <c r="D1142" s="906"/>
      <c r="E1142" s="906"/>
      <c r="F1142" s="908"/>
      <c r="G1142" s="908"/>
      <c r="H1142" s="908"/>
      <c r="I1142" s="912"/>
      <c r="J1142" s="912"/>
      <c r="K1142" s="1279"/>
      <c r="L1142" s="1619"/>
      <c r="M1142" s="910"/>
      <c r="N1142" s="1623"/>
      <c r="O1142" s="1624"/>
      <c r="P1142" s="795" t="s">
        <v>2823</v>
      </c>
      <c r="Q1142" s="798">
        <v>0</v>
      </c>
      <c r="R1142" s="798">
        <v>1</v>
      </c>
      <c r="S1142" s="798" t="s">
        <v>61</v>
      </c>
      <c r="T1142" s="95">
        <v>0</v>
      </c>
      <c r="U1142" s="95"/>
      <c r="V1142" s="95"/>
      <c r="W1142" s="95"/>
      <c r="X1142" s="95"/>
      <c r="Y1142" s="95"/>
      <c r="Z1142" s="95"/>
      <c r="AA1142" s="95"/>
      <c r="AB1142" s="72"/>
      <c r="AC1142" s="815"/>
      <c r="AD1142" s="815"/>
      <c r="AE1142" s="815"/>
      <c r="AF1142" s="815"/>
      <c r="AG1142" s="815"/>
      <c r="AH1142" s="902" t="s">
        <v>2824</v>
      </c>
      <c r="AI1142" s="902" t="s">
        <v>2825</v>
      </c>
      <c r="AJ1142" s="903"/>
      <c r="AK1142" s="803" t="s">
        <v>2793</v>
      </c>
    </row>
    <row r="1143" spans="1:37" s="843" customFormat="1" ht="69.599999999999994" customHeight="1" x14ac:dyDescent="0.25">
      <c r="A1143" s="231"/>
      <c r="B1143" s="940"/>
      <c r="C1143" s="942"/>
      <c r="D1143" s="906"/>
      <c r="E1143" s="906"/>
      <c r="F1143" s="908"/>
      <c r="G1143" s="908"/>
      <c r="H1143" s="908" t="s">
        <v>2826</v>
      </c>
      <c r="I1143" s="909">
        <v>1862</v>
      </c>
      <c r="J1143" s="911">
        <v>1490</v>
      </c>
      <c r="K1143" s="1279"/>
      <c r="L1143" s="1619"/>
      <c r="M1143" s="910"/>
      <c r="N1143" s="1623"/>
      <c r="O1143" s="1624"/>
      <c r="P1143" s="1621" t="s">
        <v>2827</v>
      </c>
      <c r="Q1143" s="798">
        <v>0</v>
      </c>
      <c r="R1143" s="798">
        <v>1</v>
      </c>
      <c r="S1143" s="798" t="s">
        <v>61</v>
      </c>
      <c r="T1143" s="95">
        <v>0</v>
      </c>
      <c r="U1143" s="95"/>
      <c r="V1143" s="95"/>
      <c r="W1143" s="95"/>
      <c r="X1143" s="95"/>
      <c r="Y1143" s="95"/>
      <c r="Z1143" s="95"/>
      <c r="AA1143" s="95"/>
      <c r="AB1143" s="72"/>
      <c r="AC1143" s="815"/>
      <c r="AD1143" s="815"/>
      <c r="AE1143" s="815"/>
      <c r="AF1143" s="815"/>
      <c r="AG1143" s="815"/>
      <c r="AH1143" s="902"/>
      <c r="AI1143" s="902"/>
      <c r="AJ1143" s="903"/>
      <c r="AK1143" s="803" t="s">
        <v>2793</v>
      </c>
    </row>
    <row r="1144" spans="1:37" s="843" customFormat="1" ht="60.6" customHeight="1" x14ac:dyDescent="0.25">
      <c r="A1144" s="231"/>
      <c r="B1144" s="940"/>
      <c r="C1144" s="942"/>
      <c r="D1144" s="906"/>
      <c r="E1144" s="906"/>
      <c r="F1144" s="908"/>
      <c r="G1144" s="908"/>
      <c r="H1144" s="908"/>
      <c r="I1144" s="910"/>
      <c r="J1144" s="912"/>
      <c r="K1144" s="1279"/>
      <c r="L1144" s="1619"/>
      <c r="M1144" s="910"/>
      <c r="N1144" s="1623"/>
      <c r="O1144" s="1624"/>
      <c r="P1144" s="795" t="s">
        <v>2828</v>
      </c>
      <c r="Q1144" s="798">
        <v>0</v>
      </c>
      <c r="R1144" s="798">
        <v>10</v>
      </c>
      <c r="S1144" s="798" t="s">
        <v>61</v>
      </c>
      <c r="T1144" s="95">
        <v>0</v>
      </c>
      <c r="U1144" s="95"/>
      <c r="V1144" s="95"/>
      <c r="W1144" s="95"/>
      <c r="X1144" s="95"/>
      <c r="Y1144" s="95"/>
      <c r="Z1144" s="95"/>
      <c r="AA1144" s="95"/>
      <c r="AB1144" s="72"/>
      <c r="AC1144" s="815"/>
      <c r="AD1144" s="815"/>
      <c r="AE1144" s="815"/>
      <c r="AF1144" s="815"/>
      <c r="AG1144" s="815"/>
      <c r="AH1144" s="902"/>
      <c r="AI1144" s="902"/>
      <c r="AJ1144" s="903"/>
      <c r="AK1144" s="803" t="s">
        <v>2793</v>
      </c>
    </row>
    <row r="1145" spans="1:37" s="843" customFormat="1" ht="66" customHeight="1" x14ac:dyDescent="0.25">
      <c r="A1145" s="231"/>
      <c r="B1145" s="940"/>
      <c r="C1145" s="942"/>
      <c r="D1145" s="906"/>
      <c r="E1145" s="906"/>
      <c r="F1145" s="908"/>
      <c r="G1145" s="908"/>
      <c r="H1145" s="908"/>
      <c r="I1145" s="910"/>
      <c r="J1145" s="912"/>
      <c r="K1145" s="1279"/>
      <c r="L1145" s="1619"/>
      <c r="M1145" s="910"/>
      <c r="N1145" s="1623"/>
      <c r="O1145" s="1624"/>
      <c r="P1145" s="795" t="s">
        <v>2829</v>
      </c>
      <c r="Q1145" s="798">
        <v>0</v>
      </c>
      <c r="R1145" s="798">
        <v>120</v>
      </c>
      <c r="S1145" s="798" t="s">
        <v>61</v>
      </c>
      <c r="T1145" s="95">
        <v>0</v>
      </c>
      <c r="U1145" s="95"/>
      <c r="V1145" s="95"/>
      <c r="W1145" s="95"/>
      <c r="X1145" s="95"/>
      <c r="Y1145" s="95"/>
      <c r="Z1145" s="95"/>
      <c r="AA1145" s="95"/>
      <c r="AB1145" s="72"/>
      <c r="AC1145" s="815"/>
      <c r="AD1145" s="815"/>
      <c r="AE1145" s="815"/>
      <c r="AF1145" s="815"/>
      <c r="AG1145" s="815"/>
      <c r="AH1145" s="902"/>
      <c r="AI1145" s="902"/>
      <c r="AJ1145" s="903"/>
      <c r="AK1145" s="803" t="s">
        <v>2793</v>
      </c>
    </row>
    <row r="1146" spans="1:37" s="843" customFormat="1" ht="26.1" hidden="1" customHeight="1" x14ac:dyDescent="0.25">
      <c r="A1146" s="231"/>
      <c r="B1146" s="940"/>
      <c r="C1146" s="942"/>
      <c r="D1146" s="906"/>
      <c r="E1146" s="906"/>
      <c r="F1146" s="908"/>
      <c r="G1146" s="908"/>
      <c r="H1146" s="908"/>
      <c r="I1146" s="910"/>
      <c r="J1146" s="912"/>
      <c r="K1146" s="1279"/>
      <c r="L1146" s="1619"/>
      <c r="M1146" s="910"/>
      <c r="N1146" s="1623"/>
      <c r="O1146" s="1624"/>
      <c r="P1146" s="794" t="s">
        <v>2830</v>
      </c>
      <c r="Q1146" s="809"/>
      <c r="R1146" s="809"/>
      <c r="S1146" s="798" t="s">
        <v>61</v>
      </c>
      <c r="T1146" s="60">
        <v>0</v>
      </c>
      <c r="U1146" s="60"/>
      <c r="V1146" s="60"/>
      <c r="W1146" s="60"/>
      <c r="X1146" s="60"/>
      <c r="Y1146" s="60"/>
      <c r="Z1146" s="60"/>
      <c r="AA1146" s="60"/>
      <c r="AB1146" s="307"/>
      <c r="AC1146" s="883"/>
      <c r="AD1146" s="883"/>
      <c r="AE1146" s="883"/>
      <c r="AF1146" s="883"/>
      <c r="AG1146" s="883"/>
      <c r="AH1146" s="902"/>
      <c r="AI1146" s="902"/>
      <c r="AJ1146" s="903"/>
      <c r="AK1146" s="803" t="s">
        <v>2793</v>
      </c>
    </row>
    <row r="1147" spans="1:37" s="843" customFormat="1" ht="91.35" customHeight="1" x14ac:dyDescent="0.25">
      <c r="A1147" s="231"/>
      <c r="B1147" s="940"/>
      <c r="C1147" s="942"/>
      <c r="D1147" s="906"/>
      <c r="E1147" s="906"/>
      <c r="F1147" s="908"/>
      <c r="G1147" s="908"/>
      <c r="H1147" s="908"/>
      <c r="I1147" s="910"/>
      <c r="J1147" s="912"/>
      <c r="K1147" s="1279"/>
      <c r="L1147" s="1619"/>
      <c r="M1147" s="910"/>
      <c r="N1147" s="1623" t="s">
        <v>2831</v>
      </c>
      <c r="O1147" s="1624" t="s">
        <v>2832</v>
      </c>
      <c r="P1147" s="795" t="s">
        <v>2833</v>
      </c>
      <c r="Q1147" s="809">
        <v>0</v>
      </c>
      <c r="R1147" s="809">
        <v>210</v>
      </c>
      <c r="S1147" s="798" t="s">
        <v>61</v>
      </c>
      <c r="T1147" s="60">
        <v>0</v>
      </c>
      <c r="U1147" s="60" t="s">
        <v>2834</v>
      </c>
      <c r="V1147" s="60" t="s">
        <v>2835</v>
      </c>
      <c r="W1147" s="60">
        <v>300</v>
      </c>
      <c r="X1147" s="60" t="s">
        <v>2836</v>
      </c>
      <c r="Y1147" s="60" t="s">
        <v>2786</v>
      </c>
      <c r="Z1147" s="60" t="s">
        <v>2494</v>
      </c>
      <c r="AA1147" s="60" t="s">
        <v>2494</v>
      </c>
      <c r="AB1147" s="307">
        <v>2040513561005000</v>
      </c>
      <c r="AC1147" s="883">
        <v>44000000</v>
      </c>
      <c r="AD1147" s="882" t="s">
        <v>2788</v>
      </c>
      <c r="AE1147" s="883" t="s">
        <v>2837</v>
      </c>
      <c r="AF1147" s="883">
        <v>44000000</v>
      </c>
      <c r="AG1147" s="883">
        <v>44000000</v>
      </c>
      <c r="AH1147" s="902"/>
      <c r="AI1147" s="902"/>
      <c r="AJ1147" s="903"/>
      <c r="AK1147" s="803" t="s">
        <v>2793</v>
      </c>
    </row>
    <row r="1148" spans="1:37" s="843" customFormat="1" ht="68.45" customHeight="1" x14ac:dyDescent="0.25">
      <c r="A1148" s="231"/>
      <c r="B1148" s="940"/>
      <c r="C1148" s="942"/>
      <c r="D1148" s="906"/>
      <c r="E1148" s="906"/>
      <c r="F1148" s="908"/>
      <c r="G1148" s="908"/>
      <c r="H1148" s="908"/>
      <c r="I1148" s="910"/>
      <c r="J1148" s="912"/>
      <c r="K1148" s="1279"/>
      <c r="L1148" s="1619"/>
      <c r="M1148" s="910"/>
      <c r="N1148" s="1623"/>
      <c r="O1148" s="1624"/>
      <c r="P1148" s="1625" t="s">
        <v>2838</v>
      </c>
      <c r="Q1148" s="790">
        <v>4000</v>
      </c>
      <c r="R1148" s="790">
        <v>8000</v>
      </c>
      <c r="S1148" s="798" t="s">
        <v>61</v>
      </c>
      <c r="T1148" s="688">
        <v>0</v>
      </c>
      <c r="U1148" s="688"/>
      <c r="V1148" s="688"/>
      <c r="W1148" s="688"/>
      <c r="X1148" s="688"/>
      <c r="Y1148" s="688"/>
      <c r="Z1148" s="688"/>
      <c r="AA1148" s="688"/>
      <c r="AB1148" s="307"/>
      <c r="AC1148" s="883"/>
      <c r="AD1148" s="883"/>
      <c r="AE1148" s="883"/>
      <c r="AF1148" s="883"/>
      <c r="AG1148" s="883"/>
      <c r="AH1148" s="902"/>
      <c r="AI1148" s="902"/>
      <c r="AJ1148" s="903"/>
      <c r="AK1148" s="803" t="s">
        <v>2793</v>
      </c>
    </row>
    <row r="1149" spans="1:37" s="843" customFormat="1" ht="123.6" customHeight="1" x14ac:dyDescent="0.25">
      <c r="A1149" s="231"/>
      <c r="B1149" s="940"/>
      <c r="C1149" s="942"/>
      <c r="D1149" s="906"/>
      <c r="E1149" s="906"/>
      <c r="F1149" s="908"/>
      <c r="G1149" s="908"/>
      <c r="H1149" s="908"/>
      <c r="I1149" s="910"/>
      <c r="J1149" s="912"/>
      <c r="K1149" s="1279"/>
      <c r="L1149" s="1619"/>
      <c r="M1149" s="910"/>
      <c r="N1149" s="1623"/>
      <c r="O1149" s="1624"/>
      <c r="P1149" s="1625" t="s">
        <v>2839</v>
      </c>
      <c r="Q1149" s="809">
        <v>0</v>
      </c>
      <c r="R1149" s="809">
        <v>3</v>
      </c>
      <c r="S1149" s="798" t="s">
        <v>61</v>
      </c>
      <c r="T1149" s="60">
        <v>0</v>
      </c>
      <c r="U1149" s="60"/>
      <c r="V1149" s="60"/>
      <c r="W1149" s="60"/>
      <c r="X1149" s="60"/>
      <c r="Y1149" s="60"/>
      <c r="Z1149" s="60"/>
      <c r="AA1149" s="60"/>
      <c r="AB1149" s="307"/>
      <c r="AC1149" s="883"/>
      <c r="AD1149" s="883"/>
      <c r="AE1149" s="883"/>
      <c r="AF1149" s="883"/>
      <c r="AG1149" s="883"/>
      <c r="AH1149" s="902"/>
      <c r="AI1149" s="902"/>
      <c r="AJ1149" s="903"/>
      <c r="AK1149" s="803" t="s">
        <v>2793</v>
      </c>
    </row>
    <row r="1150" spans="1:37" s="843" customFormat="1" ht="64.349999999999994" customHeight="1" x14ac:dyDescent="0.25">
      <c r="A1150" s="231"/>
      <c r="B1150" s="940"/>
      <c r="C1150" s="942"/>
      <c r="D1150" s="906"/>
      <c r="E1150" s="906"/>
      <c r="F1150" s="908"/>
      <c r="G1150" s="908"/>
      <c r="H1150" s="908"/>
      <c r="I1150" s="910"/>
      <c r="J1150" s="912"/>
      <c r="K1150" s="1279"/>
      <c r="L1150" s="1619"/>
      <c r="M1150" s="910"/>
      <c r="N1150" s="1623"/>
      <c r="O1150" s="1624"/>
      <c r="P1150" s="1625" t="s">
        <v>2840</v>
      </c>
      <c r="Q1150" s="809">
        <v>0</v>
      </c>
      <c r="R1150" s="790">
        <v>1000</v>
      </c>
      <c r="S1150" s="798" t="s">
        <v>61</v>
      </c>
      <c r="T1150" s="688">
        <v>0</v>
      </c>
      <c r="U1150" s="688"/>
      <c r="V1150" s="688"/>
      <c r="W1150" s="688"/>
      <c r="X1150" s="688"/>
      <c r="Y1150" s="688"/>
      <c r="Z1150" s="688"/>
      <c r="AA1150" s="688"/>
      <c r="AB1150" s="307"/>
      <c r="AC1150" s="883"/>
      <c r="AD1150" s="883"/>
      <c r="AE1150" s="883"/>
      <c r="AF1150" s="883"/>
      <c r="AG1150" s="883"/>
      <c r="AH1150" s="902"/>
      <c r="AI1150" s="902"/>
      <c r="AJ1150" s="903"/>
      <c r="AK1150" s="803" t="s">
        <v>2793</v>
      </c>
    </row>
    <row r="1151" spans="1:37" s="843" customFormat="1" ht="77.099999999999994" customHeight="1" x14ac:dyDescent="0.25">
      <c r="A1151" s="231"/>
      <c r="B1151" s="940"/>
      <c r="C1151" s="942"/>
      <c r="D1151" s="906"/>
      <c r="E1151" s="906"/>
      <c r="F1151" s="908"/>
      <c r="G1151" s="908"/>
      <c r="H1151" s="908"/>
      <c r="I1151" s="910"/>
      <c r="J1151" s="912"/>
      <c r="K1151" s="1279"/>
      <c r="L1151" s="1619"/>
      <c r="M1151" s="910"/>
      <c r="N1151" s="809" t="s">
        <v>2841</v>
      </c>
      <c r="O1151" s="1626" t="s">
        <v>2842</v>
      </c>
      <c r="P1151" s="794" t="s">
        <v>2843</v>
      </c>
      <c r="Q1151" s="809">
        <v>0</v>
      </c>
      <c r="R1151" s="809">
        <v>1</v>
      </c>
      <c r="S1151" s="798" t="s">
        <v>61</v>
      </c>
      <c r="T1151" s="60">
        <v>0</v>
      </c>
      <c r="U1151" s="60"/>
      <c r="V1151" s="60"/>
      <c r="W1151" s="60"/>
      <c r="X1151" s="60"/>
      <c r="Y1151" s="60"/>
      <c r="Z1151" s="60"/>
      <c r="AA1151" s="60"/>
      <c r="AB1151" s="307"/>
      <c r="AC1151" s="883"/>
      <c r="AD1151" s="883"/>
      <c r="AE1151" s="883"/>
      <c r="AF1151" s="883"/>
      <c r="AG1151" s="883"/>
      <c r="AH1151" s="902"/>
      <c r="AI1151" s="902"/>
      <c r="AJ1151" s="903"/>
      <c r="AK1151" s="803" t="s">
        <v>2793</v>
      </c>
    </row>
    <row r="1152" spans="1:37" s="843" customFormat="1" ht="77.099999999999994" customHeight="1" x14ac:dyDescent="0.25">
      <c r="A1152" s="231"/>
      <c r="B1152" s="940"/>
      <c r="C1152" s="942"/>
      <c r="D1152" s="906"/>
      <c r="E1152" s="906"/>
      <c r="F1152" s="908"/>
      <c r="G1152" s="908"/>
      <c r="H1152" s="908"/>
      <c r="I1152" s="910"/>
      <c r="J1152" s="912"/>
      <c r="K1152" s="1279"/>
      <c r="L1152" s="1619"/>
      <c r="M1152" s="910"/>
      <c r="N1152" s="1095" t="s">
        <v>2844</v>
      </c>
      <c r="O1152" s="1079" t="s">
        <v>2845</v>
      </c>
      <c r="P1152" s="1095" t="s">
        <v>2846</v>
      </c>
      <c r="Q1152" s="1095">
        <v>10</v>
      </c>
      <c r="R1152" s="1095">
        <v>20</v>
      </c>
      <c r="S1152" s="1079" t="s">
        <v>61</v>
      </c>
      <c r="T1152" s="913">
        <v>5</v>
      </c>
      <c r="U1152" s="913" t="s">
        <v>2847</v>
      </c>
      <c r="V1152" s="913" t="s">
        <v>2848</v>
      </c>
      <c r="W1152" s="913">
        <v>1</v>
      </c>
      <c r="X1152" s="913" t="s">
        <v>2849</v>
      </c>
      <c r="Y1152" s="913" t="s">
        <v>2786</v>
      </c>
      <c r="Z1152" s="1627" t="s">
        <v>2494</v>
      </c>
      <c r="AA1152" s="1627" t="s">
        <v>2494</v>
      </c>
      <c r="AB1152" s="916" t="s">
        <v>2850</v>
      </c>
      <c r="AC1152" s="918">
        <v>611557556</v>
      </c>
      <c r="AD1152" s="921" t="s">
        <v>2788</v>
      </c>
      <c r="AE1152" s="883" t="s">
        <v>2851</v>
      </c>
      <c r="AF1152" s="883">
        <v>300000000</v>
      </c>
      <c r="AG1152" s="918">
        <v>611557556</v>
      </c>
      <c r="AH1152" s="902"/>
      <c r="AI1152" s="902"/>
      <c r="AJ1152" s="903"/>
      <c r="AK1152" s="803"/>
    </row>
    <row r="1153" spans="1:37" s="843" customFormat="1" ht="77.099999999999994" customHeight="1" x14ac:dyDescent="0.25">
      <c r="A1153" s="231"/>
      <c r="B1153" s="940"/>
      <c r="C1153" s="942"/>
      <c r="D1153" s="906"/>
      <c r="E1153" s="906"/>
      <c r="F1153" s="908"/>
      <c r="G1153" s="908"/>
      <c r="H1153" s="908"/>
      <c r="I1153" s="910"/>
      <c r="J1153" s="912"/>
      <c r="K1153" s="1279"/>
      <c r="L1153" s="1619"/>
      <c r="M1153" s="910"/>
      <c r="N1153" s="1148"/>
      <c r="O1153" s="1080"/>
      <c r="P1153" s="1148"/>
      <c r="Q1153" s="1148"/>
      <c r="R1153" s="1148"/>
      <c r="S1153" s="1080"/>
      <c r="T1153" s="914"/>
      <c r="U1153" s="914"/>
      <c r="V1153" s="914"/>
      <c r="W1153" s="914"/>
      <c r="X1153" s="914"/>
      <c r="Y1153" s="914"/>
      <c r="Z1153" s="1628"/>
      <c r="AA1153" s="1628"/>
      <c r="AB1153" s="917"/>
      <c r="AC1153" s="919"/>
      <c r="AD1153" s="922"/>
      <c r="AE1153" s="883" t="s">
        <v>2852</v>
      </c>
      <c r="AF1153" s="883">
        <v>300000000</v>
      </c>
      <c r="AG1153" s="919"/>
      <c r="AH1153" s="902"/>
      <c r="AI1153" s="902"/>
      <c r="AJ1153" s="903"/>
      <c r="AK1153" s="803"/>
    </row>
    <row r="1154" spans="1:37" s="843" customFormat="1" ht="57" customHeight="1" x14ac:dyDescent="0.25">
      <c r="A1154" s="231"/>
      <c r="B1154" s="940"/>
      <c r="C1154" s="942"/>
      <c r="D1154" s="906"/>
      <c r="E1154" s="906"/>
      <c r="F1154" s="908"/>
      <c r="G1154" s="908"/>
      <c r="H1154" s="908"/>
      <c r="I1154" s="910"/>
      <c r="J1154" s="912"/>
      <c r="K1154" s="1279"/>
      <c r="L1154" s="1619"/>
      <c r="M1154" s="910"/>
      <c r="N1154" s="1096"/>
      <c r="O1154" s="1081"/>
      <c r="P1154" s="1096"/>
      <c r="Q1154" s="1096"/>
      <c r="R1154" s="1096"/>
      <c r="S1154" s="1081"/>
      <c r="T1154" s="915"/>
      <c r="U1154" s="915"/>
      <c r="V1154" s="915"/>
      <c r="W1154" s="915"/>
      <c r="X1154" s="915"/>
      <c r="Y1154" s="915"/>
      <c r="Z1154" s="1629"/>
      <c r="AA1154" s="1629"/>
      <c r="AB1154" s="888" t="s">
        <v>2853</v>
      </c>
      <c r="AC1154" s="920"/>
      <c r="AD1154" s="923"/>
      <c r="AE1154" s="883" t="s">
        <v>2852</v>
      </c>
      <c r="AF1154" s="883">
        <v>11557556</v>
      </c>
      <c r="AG1154" s="920"/>
      <c r="AH1154" s="902"/>
      <c r="AI1154" s="902"/>
      <c r="AJ1154" s="903"/>
      <c r="AK1154" s="803" t="s">
        <v>2793</v>
      </c>
    </row>
    <row r="1155" spans="1:37" s="843" customFormat="1" ht="57" customHeight="1" x14ac:dyDescent="0.25">
      <c r="A1155" s="231"/>
      <c r="B1155" s="940"/>
      <c r="C1155" s="942"/>
      <c r="D1155" s="906"/>
      <c r="E1155" s="906"/>
      <c r="F1155" s="908"/>
      <c r="G1155" s="908"/>
      <c r="H1155" s="908"/>
      <c r="I1155" s="910"/>
      <c r="J1155" s="912"/>
      <c r="K1155" s="1279"/>
      <c r="L1155" s="1619"/>
      <c r="M1155" s="910"/>
      <c r="N1155" s="809" t="s">
        <v>2854</v>
      </c>
      <c r="O1155" s="1621" t="s">
        <v>2855</v>
      </c>
      <c r="P1155" s="794" t="s">
        <v>2856</v>
      </c>
      <c r="Q1155" s="809">
        <v>1</v>
      </c>
      <c r="R1155" s="809">
        <v>3</v>
      </c>
      <c r="S1155" s="798" t="s">
        <v>61</v>
      </c>
      <c r="T1155" s="60">
        <v>0</v>
      </c>
      <c r="U1155" s="60"/>
      <c r="V1155" s="60"/>
      <c r="W1155" s="60"/>
      <c r="X1155" s="60"/>
      <c r="Y1155" s="60"/>
      <c r="Z1155" s="60"/>
      <c r="AA1155" s="60"/>
      <c r="AB1155" s="307"/>
      <c r="AC1155" s="883"/>
      <c r="AD1155" s="883"/>
      <c r="AE1155" s="883"/>
      <c r="AF1155" s="883"/>
      <c r="AG1155" s="883"/>
      <c r="AH1155" s="802"/>
      <c r="AI1155" s="803"/>
      <c r="AJ1155" s="788"/>
      <c r="AK1155" s="803" t="s">
        <v>2793</v>
      </c>
    </row>
    <row r="1156" spans="1:37" s="843" customFormat="1" ht="12" customHeight="1" x14ac:dyDescent="0.25">
      <c r="A1156" s="231"/>
      <c r="B1156" s="940"/>
      <c r="C1156" s="942"/>
      <c r="D1156" s="906"/>
      <c r="E1156" s="906"/>
      <c r="F1156" s="908"/>
      <c r="G1156" s="908"/>
      <c r="H1156" s="908"/>
      <c r="I1156" s="910"/>
      <c r="J1156" s="912"/>
      <c r="K1156" s="889"/>
      <c r="L1156" s="890"/>
      <c r="M1156" s="891"/>
      <c r="N1156" s="889"/>
      <c r="O1156" s="892"/>
      <c r="P1156" s="891"/>
      <c r="Q1156" s="889"/>
      <c r="R1156" s="889"/>
      <c r="S1156" s="889"/>
      <c r="T1156" s="889"/>
      <c r="U1156" s="889"/>
      <c r="V1156" s="889"/>
      <c r="W1156" s="889"/>
      <c r="X1156" s="889"/>
      <c r="Y1156" s="889"/>
      <c r="Z1156" s="889"/>
      <c r="AA1156" s="889"/>
      <c r="AB1156" s="893"/>
      <c r="AC1156" s="894"/>
      <c r="AD1156" s="894"/>
      <c r="AE1156" s="894"/>
      <c r="AF1156" s="894"/>
      <c r="AG1156" s="894"/>
      <c r="AH1156" s="889"/>
      <c r="AI1156" s="889"/>
      <c r="AJ1156" s="889"/>
      <c r="AK1156" s="889"/>
    </row>
    <row r="1157" spans="1:37" s="843" customFormat="1" ht="44.25" customHeight="1" x14ac:dyDescent="0.25">
      <c r="A1157" s="231"/>
      <c r="B1157" s="940"/>
      <c r="C1157" s="942"/>
      <c r="D1157" s="906"/>
      <c r="E1157" s="906"/>
      <c r="F1157" s="908"/>
      <c r="G1157" s="908"/>
      <c r="H1157" s="908"/>
      <c r="I1157" s="910"/>
      <c r="J1157" s="912"/>
      <c r="K1157" s="1279" t="s">
        <v>2857</v>
      </c>
      <c r="L1157" s="1619">
        <v>0.03</v>
      </c>
      <c r="M1157" s="910" t="s">
        <v>2858</v>
      </c>
      <c r="N1157" s="1054" t="s">
        <v>2859</v>
      </c>
      <c r="O1157" s="1622" t="s">
        <v>2860</v>
      </c>
      <c r="P1157" s="1079" t="s">
        <v>2861</v>
      </c>
      <c r="Q1157" s="1079">
        <v>5</v>
      </c>
      <c r="R1157" s="1079">
        <v>10</v>
      </c>
      <c r="S1157" s="1079" t="s">
        <v>61</v>
      </c>
      <c r="T1157" s="899">
        <v>3</v>
      </c>
      <c r="U1157" s="95" t="s">
        <v>2862</v>
      </c>
      <c r="V1157" s="95" t="s">
        <v>2863</v>
      </c>
      <c r="W1157" s="95">
        <v>1</v>
      </c>
      <c r="X1157" s="95" t="s">
        <v>2864</v>
      </c>
      <c r="Y1157" s="95" t="s">
        <v>2786</v>
      </c>
      <c r="Z1157" s="295">
        <v>42734</v>
      </c>
      <c r="AA1157" s="295">
        <v>43037</v>
      </c>
      <c r="AB1157" s="72" t="s">
        <v>2865</v>
      </c>
      <c r="AC1157" s="815">
        <v>300000000</v>
      </c>
      <c r="AD1157" s="882" t="s">
        <v>2788</v>
      </c>
      <c r="AE1157" s="815" t="s">
        <v>2866</v>
      </c>
      <c r="AF1157" s="815">
        <f>+AC1157</f>
        <v>300000000</v>
      </c>
      <c r="AG1157" s="815">
        <f>+AF1157</f>
        <v>300000000</v>
      </c>
      <c r="AH1157" s="902" t="s">
        <v>2790</v>
      </c>
      <c r="AI1157" s="902" t="s">
        <v>2867</v>
      </c>
      <c r="AJ1157" s="903" t="s">
        <v>2868</v>
      </c>
      <c r="AK1157" s="803" t="s">
        <v>2793</v>
      </c>
    </row>
    <row r="1158" spans="1:37" s="843" customFormat="1" ht="44.25" customHeight="1" x14ac:dyDescent="0.25">
      <c r="A1158" s="231"/>
      <c r="B1158" s="940"/>
      <c r="C1158" s="942"/>
      <c r="D1158" s="906"/>
      <c r="E1158" s="906"/>
      <c r="F1158" s="908"/>
      <c r="G1158" s="908"/>
      <c r="H1158" s="908"/>
      <c r="I1158" s="910"/>
      <c r="J1158" s="912"/>
      <c r="K1158" s="1279"/>
      <c r="L1158" s="1619"/>
      <c r="M1158" s="910"/>
      <c r="N1158" s="1054"/>
      <c r="O1158" s="1622"/>
      <c r="P1158" s="1080"/>
      <c r="Q1158" s="1080"/>
      <c r="R1158" s="1080"/>
      <c r="S1158" s="1080"/>
      <c r="T1158" s="900"/>
      <c r="U1158" s="95" t="s">
        <v>2869</v>
      </c>
      <c r="V1158" s="95" t="s">
        <v>2870</v>
      </c>
      <c r="W1158" s="95">
        <v>1</v>
      </c>
      <c r="X1158" s="95" t="s">
        <v>2871</v>
      </c>
      <c r="Y1158" s="95" t="s">
        <v>2786</v>
      </c>
      <c r="Z1158" s="295">
        <v>42734</v>
      </c>
      <c r="AA1158" s="295">
        <v>43037</v>
      </c>
      <c r="AB1158" s="72" t="s">
        <v>2865</v>
      </c>
      <c r="AC1158" s="815">
        <v>44000000</v>
      </c>
      <c r="AD1158" s="882" t="s">
        <v>2788</v>
      </c>
      <c r="AE1158" s="815" t="s">
        <v>2866</v>
      </c>
      <c r="AF1158" s="815">
        <v>44000000</v>
      </c>
      <c r="AG1158" s="815">
        <f>+AF1158</f>
        <v>44000000</v>
      </c>
      <c r="AH1158" s="902"/>
      <c r="AI1158" s="902"/>
      <c r="AJ1158" s="903"/>
      <c r="AK1158" s="803"/>
    </row>
    <row r="1159" spans="1:37" s="843" customFormat="1" ht="44.25" customHeight="1" x14ac:dyDescent="0.25">
      <c r="A1159" s="231"/>
      <c r="B1159" s="940"/>
      <c r="C1159" s="942"/>
      <c r="D1159" s="906"/>
      <c r="E1159" s="906"/>
      <c r="F1159" s="908"/>
      <c r="G1159" s="908"/>
      <c r="H1159" s="908"/>
      <c r="I1159" s="910"/>
      <c r="J1159" s="912"/>
      <c r="K1159" s="1279"/>
      <c r="L1159" s="1619"/>
      <c r="M1159" s="910"/>
      <c r="N1159" s="1054"/>
      <c r="O1159" s="1622"/>
      <c r="P1159" s="1081"/>
      <c r="Q1159" s="1081"/>
      <c r="R1159" s="1081"/>
      <c r="S1159" s="1081"/>
      <c r="T1159" s="901"/>
      <c r="U1159" s="95" t="s">
        <v>2872</v>
      </c>
      <c r="V1159" s="95" t="s">
        <v>2873</v>
      </c>
      <c r="W1159" s="95">
        <v>1</v>
      </c>
      <c r="X1159" s="95" t="s">
        <v>2874</v>
      </c>
      <c r="Y1159" s="95" t="s">
        <v>2786</v>
      </c>
      <c r="Z1159" s="295">
        <v>42734</v>
      </c>
      <c r="AA1159" s="295">
        <v>43037</v>
      </c>
      <c r="AB1159" s="72" t="s">
        <v>2865</v>
      </c>
      <c r="AC1159" s="815">
        <v>400000000</v>
      </c>
      <c r="AD1159" s="882" t="s">
        <v>2788</v>
      </c>
      <c r="AE1159" s="815" t="s">
        <v>2866</v>
      </c>
      <c r="AF1159" s="815">
        <f>+AC1159</f>
        <v>400000000</v>
      </c>
      <c r="AG1159" s="815">
        <f>+AF1159</f>
        <v>400000000</v>
      </c>
      <c r="AH1159" s="902"/>
      <c r="AI1159" s="902"/>
      <c r="AJ1159" s="903"/>
      <c r="AK1159" s="803"/>
    </row>
    <row r="1160" spans="1:37" s="843" customFormat="1" ht="44.25" customHeight="1" x14ac:dyDescent="0.25">
      <c r="A1160" s="231"/>
      <c r="B1160" s="940"/>
      <c r="C1160" s="942"/>
      <c r="D1160" s="906"/>
      <c r="E1160" s="906"/>
      <c r="F1160" s="908"/>
      <c r="G1160" s="908"/>
      <c r="H1160" s="908"/>
      <c r="I1160" s="910"/>
      <c r="J1160" s="912"/>
      <c r="K1160" s="1279"/>
      <c r="L1160" s="1619"/>
      <c r="M1160" s="910"/>
      <c r="N1160" s="1054"/>
      <c r="O1160" s="1622"/>
      <c r="P1160" s="1630" t="s">
        <v>2875</v>
      </c>
      <c r="Q1160" s="798">
        <v>0</v>
      </c>
      <c r="R1160" s="798">
        <v>1</v>
      </c>
      <c r="S1160" s="798" t="s">
        <v>61</v>
      </c>
      <c r="T1160" s="95">
        <v>1</v>
      </c>
      <c r="U1160" s="95" t="s">
        <v>2876</v>
      </c>
      <c r="V1160" s="95" t="s">
        <v>2877</v>
      </c>
      <c r="W1160" s="95">
        <v>1</v>
      </c>
      <c r="X1160" s="95" t="s">
        <v>2878</v>
      </c>
      <c r="Y1160" s="95" t="s">
        <v>2786</v>
      </c>
      <c r="Z1160" s="295">
        <v>42734</v>
      </c>
      <c r="AA1160" s="295">
        <v>43037</v>
      </c>
      <c r="AB1160" s="72" t="s">
        <v>2865</v>
      </c>
      <c r="AC1160" s="815">
        <v>249019230</v>
      </c>
      <c r="AD1160" s="882" t="s">
        <v>2788</v>
      </c>
      <c r="AE1160" s="815" t="s">
        <v>2866</v>
      </c>
      <c r="AF1160" s="815">
        <f>+AC1160</f>
        <v>249019230</v>
      </c>
      <c r="AG1160" s="815">
        <f>+AF1160</f>
        <v>249019230</v>
      </c>
      <c r="AH1160" s="902"/>
      <c r="AI1160" s="902"/>
      <c r="AJ1160" s="903"/>
      <c r="AK1160" s="803" t="s">
        <v>2793</v>
      </c>
    </row>
    <row r="1161" spans="1:37" s="843" customFormat="1" ht="44.25" customHeight="1" x14ac:dyDescent="0.25">
      <c r="A1161" s="231"/>
      <c r="B1161" s="940"/>
      <c r="C1161" s="942"/>
      <c r="D1161" s="906"/>
      <c r="E1161" s="906"/>
      <c r="F1161" s="908"/>
      <c r="G1161" s="908"/>
      <c r="H1161" s="908"/>
      <c r="I1161" s="910"/>
      <c r="J1161" s="912"/>
      <c r="K1161" s="1279"/>
      <c r="L1161" s="1619"/>
      <c r="M1161" s="910"/>
      <c r="N1161" s="1054"/>
      <c r="O1161" s="1622"/>
      <c r="P1161" s="1630" t="s">
        <v>2879</v>
      </c>
      <c r="Q1161" s="798">
        <v>0</v>
      </c>
      <c r="R1161" s="798">
        <v>1</v>
      </c>
      <c r="S1161" s="798" t="s">
        <v>61</v>
      </c>
      <c r="T1161" s="95">
        <v>0</v>
      </c>
      <c r="U1161" s="95"/>
      <c r="V1161" s="95"/>
      <c r="W1161" s="95"/>
      <c r="X1161" s="95"/>
      <c r="Y1161" s="95"/>
      <c r="Z1161" s="95"/>
      <c r="AA1161" s="95"/>
      <c r="AB1161" s="72"/>
      <c r="AC1161" s="815"/>
      <c r="AD1161" s="815"/>
      <c r="AE1161" s="815"/>
      <c r="AF1161" s="815"/>
      <c r="AG1161" s="815"/>
      <c r="AH1161" s="902"/>
      <c r="AI1161" s="902"/>
      <c r="AJ1161" s="903"/>
      <c r="AK1161" s="803" t="s">
        <v>2793</v>
      </c>
    </row>
    <row r="1162" spans="1:37" s="843" customFormat="1" ht="44.25" customHeight="1" x14ac:dyDescent="0.25">
      <c r="A1162" s="231"/>
      <c r="B1162" s="940"/>
      <c r="C1162" s="942"/>
      <c r="D1162" s="906"/>
      <c r="E1162" s="906"/>
      <c r="F1162" s="908"/>
      <c r="G1162" s="908"/>
      <c r="H1162" s="908"/>
      <c r="I1162" s="910"/>
      <c r="J1162" s="912"/>
      <c r="K1162" s="1279"/>
      <c r="L1162" s="1619"/>
      <c r="M1162" s="910"/>
      <c r="N1162" s="1054"/>
      <c r="O1162" s="1622"/>
      <c r="P1162" s="1631" t="s">
        <v>2880</v>
      </c>
      <c r="Q1162" s="798">
        <v>0</v>
      </c>
      <c r="R1162" s="798">
        <v>4</v>
      </c>
      <c r="S1162" s="798" t="s">
        <v>61</v>
      </c>
      <c r="T1162" s="899">
        <v>1</v>
      </c>
      <c r="U1162" s="95" t="s">
        <v>2881</v>
      </c>
      <c r="V1162" s="95" t="s">
        <v>2882</v>
      </c>
      <c r="W1162" s="95">
        <v>1</v>
      </c>
      <c r="X1162" s="95" t="s">
        <v>2883</v>
      </c>
      <c r="Y1162" s="95" t="s">
        <v>2786</v>
      </c>
      <c r="Z1162" s="295">
        <v>42734</v>
      </c>
      <c r="AA1162" s="295">
        <v>43037</v>
      </c>
      <c r="AB1162" s="72" t="s">
        <v>2865</v>
      </c>
      <c r="AC1162" s="815">
        <v>523196186</v>
      </c>
      <c r="AD1162" s="882" t="s">
        <v>2788</v>
      </c>
      <c r="AE1162" s="815" t="s">
        <v>2866</v>
      </c>
      <c r="AF1162" s="815">
        <f>493196186+30000000</f>
        <v>523196186</v>
      </c>
      <c r="AG1162" s="815">
        <f>493196186+30000000</f>
        <v>523196186</v>
      </c>
      <c r="AH1162" s="902"/>
      <c r="AI1162" s="902"/>
      <c r="AJ1162" s="903"/>
      <c r="AK1162" s="803"/>
    </row>
    <row r="1163" spans="1:37" s="843" customFormat="1" ht="44.25" customHeight="1" x14ac:dyDescent="0.25">
      <c r="A1163" s="231"/>
      <c r="B1163" s="940"/>
      <c r="C1163" s="942"/>
      <c r="D1163" s="906"/>
      <c r="E1163" s="906"/>
      <c r="F1163" s="908"/>
      <c r="G1163" s="908"/>
      <c r="H1163" s="908"/>
      <c r="I1163" s="910"/>
      <c r="J1163" s="912"/>
      <c r="K1163" s="1279"/>
      <c r="L1163" s="1619"/>
      <c r="M1163" s="910"/>
      <c r="N1163" s="1054"/>
      <c r="O1163" s="1622"/>
      <c r="P1163" s="1632"/>
      <c r="Q1163" s="798">
        <v>0</v>
      </c>
      <c r="R1163" s="798">
        <v>4</v>
      </c>
      <c r="S1163" s="798" t="s">
        <v>61</v>
      </c>
      <c r="T1163" s="900"/>
      <c r="U1163" s="95" t="s">
        <v>2884</v>
      </c>
      <c r="V1163" s="95" t="s">
        <v>2885</v>
      </c>
      <c r="W1163" s="95">
        <v>1</v>
      </c>
      <c r="X1163" s="95" t="s">
        <v>2886</v>
      </c>
      <c r="Y1163" s="95" t="s">
        <v>2786</v>
      </c>
      <c r="Z1163" s="295">
        <v>42611</v>
      </c>
      <c r="AA1163" s="295">
        <v>42732</v>
      </c>
      <c r="AB1163" s="72" t="s">
        <v>2887</v>
      </c>
      <c r="AC1163" s="815">
        <v>130600000</v>
      </c>
      <c r="AD1163" s="882" t="s">
        <v>2788</v>
      </c>
      <c r="AE1163" s="815" t="s">
        <v>2866</v>
      </c>
      <c r="AF1163" s="815">
        <v>130600000</v>
      </c>
      <c r="AG1163" s="815">
        <v>130600000</v>
      </c>
      <c r="AH1163" s="902"/>
      <c r="AI1163" s="902"/>
      <c r="AJ1163" s="903"/>
      <c r="AK1163" s="803"/>
    </row>
    <row r="1164" spans="1:37" s="843" customFormat="1" ht="44.25" customHeight="1" x14ac:dyDescent="0.25">
      <c r="A1164" s="231"/>
      <c r="B1164" s="940"/>
      <c r="C1164" s="942"/>
      <c r="D1164" s="906"/>
      <c r="E1164" s="906"/>
      <c r="F1164" s="908"/>
      <c r="G1164" s="908"/>
      <c r="H1164" s="908"/>
      <c r="I1164" s="910"/>
      <c r="J1164" s="912"/>
      <c r="K1164" s="1279"/>
      <c r="L1164" s="1619"/>
      <c r="M1164" s="910"/>
      <c r="N1164" s="1054"/>
      <c r="O1164" s="1622"/>
      <c r="P1164" s="1632"/>
      <c r="Q1164" s="798">
        <v>0</v>
      </c>
      <c r="R1164" s="798">
        <v>4</v>
      </c>
      <c r="S1164" s="798" t="s">
        <v>61</v>
      </c>
      <c r="T1164" s="900"/>
      <c r="U1164" s="95" t="s">
        <v>2888</v>
      </c>
      <c r="V1164" s="95" t="s">
        <v>2807</v>
      </c>
      <c r="W1164" s="95">
        <v>1</v>
      </c>
      <c r="X1164" s="95" t="s">
        <v>2889</v>
      </c>
      <c r="Y1164" s="95" t="s">
        <v>2786</v>
      </c>
      <c r="Z1164" s="295">
        <v>42734</v>
      </c>
      <c r="AA1164" s="295">
        <v>43037</v>
      </c>
      <c r="AB1164" s="72" t="s">
        <v>2865</v>
      </c>
      <c r="AC1164" s="815">
        <v>799999160</v>
      </c>
      <c r="AD1164" s="882" t="s">
        <v>2788</v>
      </c>
      <c r="AE1164" s="815" t="s">
        <v>2866</v>
      </c>
      <c r="AF1164" s="815">
        <f>+AC1164</f>
        <v>799999160</v>
      </c>
      <c r="AG1164" s="815">
        <f>+AF1164</f>
        <v>799999160</v>
      </c>
      <c r="AH1164" s="902"/>
      <c r="AI1164" s="902"/>
      <c r="AJ1164" s="903"/>
      <c r="AK1164" s="803"/>
    </row>
    <row r="1165" spans="1:37" s="843" customFormat="1" ht="44.25" customHeight="1" x14ac:dyDescent="0.25">
      <c r="A1165" s="231"/>
      <c r="B1165" s="940"/>
      <c r="C1165" s="942"/>
      <c r="D1165" s="906"/>
      <c r="E1165" s="906"/>
      <c r="F1165" s="908"/>
      <c r="G1165" s="908"/>
      <c r="H1165" s="908"/>
      <c r="I1165" s="910"/>
      <c r="J1165" s="912"/>
      <c r="K1165" s="1279"/>
      <c r="L1165" s="1619"/>
      <c r="M1165" s="910"/>
      <c r="N1165" s="1054"/>
      <c r="O1165" s="1622"/>
      <c r="P1165" s="1632"/>
      <c r="Q1165" s="798">
        <v>0</v>
      </c>
      <c r="R1165" s="798">
        <v>4</v>
      </c>
      <c r="S1165" s="798" t="s">
        <v>61</v>
      </c>
      <c r="T1165" s="900"/>
      <c r="U1165" s="95" t="s">
        <v>2890</v>
      </c>
      <c r="V1165" s="95" t="s">
        <v>2891</v>
      </c>
      <c r="W1165" s="95">
        <v>1</v>
      </c>
      <c r="X1165" s="95" t="s">
        <v>2892</v>
      </c>
      <c r="Y1165" s="95" t="s">
        <v>2786</v>
      </c>
      <c r="Z1165" s="295">
        <v>42734</v>
      </c>
      <c r="AA1165" s="295">
        <v>43037</v>
      </c>
      <c r="AB1165" s="72" t="s">
        <v>2865</v>
      </c>
      <c r="AC1165" s="815">
        <v>149998739</v>
      </c>
      <c r="AD1165" s="882" t="s">
        <v>2788</v>
      </c>
      <c r="AE1165" s="815" t="s">
        <v>2866</v>
      </c>
      <c r="AF1165" s="815">
        <f>+AC1165</f>
        <v>149998739</v>
      </c>
      <c r="AG1165" s="815">
        <f>+AF1165</f>
        <v>149998739</v>
      </c>
      <c r="AH1165" s="902"/>
      <c r="AI1165" s="902"/>
      <c r="AJ1165" s="903"/>
      <c r="AK1165" s="803"/>
    </row>
    <row r="1166" spans="1:37" s="843" customFormat="1" ht="44.25" customHeight="1" x14ac:dyDescent="0.25">
      <c r="A1166" s="231"/>
      <c r="B1166" s="940"/>
      <c r="C1166" s="942"/>
      <c r="D1166" s="906"/>
      <c r="E1166" s="906"/>
      <c r="F1166" s="908"/>
      <c r="G1166" s="908"/>
      <c r="H1166" s="908"/>
      <c r="I1166" s="910"/>
      <c r="J1166" s="912"/>
      <c r="K1166" s="1279"/>
      <c r="L1166" s="1619"/>
      <c r="M1166" s="910"/>
      <c r="N1166" s="1054"/>
      <c r="O1166" s="1622"/>
      <c r="P1166" s="1632"/>
      <c r="Q1166" s="798">
        <v>0</v>
      </c>
      <c r="R1166" s="798">
        <v>4</v>
      </c>
      <c r="S1166" s="798" t="s">
        <v>61</v>
      </c>
      <c r="T1166" s="900"/>
      <c r="U1166" s="95" t="s">
        <v>2893</v>
      </c>
      <c r="V1166" s="95" t="s">
        <v>2894</v>
      </c>
      <c r="W1166" s="95">
        <v>1</v>
      </c>
      <c r="X1166" s="95" t="s">
        <v>2895</v>
      </c>
      <c r="Y1166" s="95" t="s">
        <v>2786</v>
      </c>
      <c r="Z1166" s="295">
        <v>42734</v>
      </c>
      <c r="AA1166" s="295">
        <v>43037</v>
      </c>
      <c r="AB1166" s="72" t="s">
        <v>2865</v>
      </c>
      <c r="AC1166" s="815">
        <v>300000000</v>
      </c>
      <c r="AD1166" s="882" t="s">
        <v>2788</v>
      </c>
      <c r="AE1166" s="815" t="s">
        <v>2866</v>
      </c>
      <c r="AF1166" s="815">
        <v>300000000</v>
      </c>
      <c r="AG1166" s="815">
        <v>300000000</v>
      </c>
      <c r="AH1166" s="902"/>
      <c r="AI1166" s="902"/>
      <c r="AJ1166" s="903"/>
      <c r="AK1166" s="803"/>
    </row>
    <row r="1167" spans="1:37" s="843" customFormat="1" ht="44.25" customHeight="1" x14ac:dyDescent="0.25">
      <c r="A1167" s="231"/>
      <c r="B1167" s="940"/>
      <c r="C1167" s="942"/>
      <c r="D1167" s="906"/>
      <c r="E1167" s="906"/>
      <c r="F1167" s="908"/>
      <c r="G1167" s="908"/>
      <c r="H1167" s="908"/>
      <c r="I1167" s="910"/>
      <c r="J1167" s="912"/>
      <c r="K1167" s="1279"/>
      <c r="L1167" s="1619"/>
      <c r="M1167" s="910"/>
      <c r="N1167" s="1054"/>
      <c r="O1167" s="1622"/>
      <c r="P1167" s="1632"/>
      <c r="Q1167" s="798">
        <v>0</v>
      </c>
      <c r="R1167" s="798">
        <v>4</v>
      </c>
      <c r="S1167" s="798" t="s">
        <v>61</v>
      </c>
      <c r="T1167" s="900"/>
      <c r="U1167" s="95" t="s">
        <v>2896</v>
      </c>
      <c r="V1167" s="95" t="s">
        <v>2882</v>
      </c>
      <c r="W1167" s="95">
        <v>1</v>
      </c>
      <c r="X1167" s="95" t="s">
        <v>2897</v>
      </c>
      <c r="Y1167" s="95" t="s">
        <v>2786</v>
      </c>
      <c r="Z1167" s="295">
        <v>42690</v>
      </c>
      <c r="AA1167" s="295">
        <v>42719</v>
      </c>
      <c r="AB1167" s="72" t="s">
        <v>2865</v>
      </c>
      <c r="AC1167" s="815">
        <v>178292970</v>
      </c>
      <c r="AD1167" s="882" t="s">
        <v>2788</v>
      </c>
      <c r="AE1167" s="815" t="s">
        <v>2866</v>
      </c>
      <c r="AF1167" s="815">
        <f>+AC1167</f>
        <v>178292970</v>
      </c>
      <c r="AG1167" s="815">
        <f>+AF1167</f>
        <v>178292970</v>
      </c>
      <c r="AH1167" s="902"/>
      <c r="AI1167" s="902"/>
      <c r="AJ1167" s="903"/>
      <c r="AK1167" s="803"/>
    </row>
    <row r="1168" spans="1:37" s="843" customFormat="1" ht="44.25" customHeight="1" x14ac:dyDescent="0.25">
      <c r="A1168" s="231"/>
      <c r="B1168" s="940"/>
      <c r="C1168" s="942"/>
      <c r="D1168" s="906"/>
      <c r="E1168" s="906"/>
      <c r="F1168" s="908"/>
      <c r="G1168" s="908"/>
      <c r="H1168" s="908"/>
      <c r="I1168" s="910"/>
      <c r="J1168" s="912"/>
      <c r="K1168" s="1279"/>
      <c r="L1168" s="1619"/>
      <c r="M1168" s="910"/>
      <c r="N1168" s="1054"/>
      <c r="O1168" s="1622"/>
      <c r="P1168" s="1632"/>
      <c r="Q1168" s="798">
        <v>0</v>
      </c>
      <c r="R1168" s="798">
        <v>4</v>
      </c>
      <c r="S1168" s="798" t="s">
        <v>61</v>
      </c>
      <c r="T1168" s="900"/>
      <c r="U1168" s="95" t="s">
        <v>2898</v>
      </c>
      <c r="V1168" s="95" t="s">
        <v>2899</v>
      </c>
      <c r="W1168" s="95">
        <v>1</v>
      </c>
      <c r="X1168" s="95" t="s">
        <v>2900</v>
      </c>
      <c r="Y1168" s="95" t="s">
        <v>2786</v>
      </c>
      <c r="Z1168" s="295">
        <v>42734</v>
      </c>
      <c r="AA1168" s="295">
        <v>43037</v>
      </c>
      <c r="AB1168" s="72" t="s">
        <v>2865</v>
      </c>
      <c r="AC1168" s="815">
        <v>178394137</v>
      </c>
      <c r="AD1168" s="882" t="s">
        <v>2788</v>
      </c>
      <c r="AE1168" s="815" t="s">
        <v>2866</v>
      </c>
      <c r="AF1168" s="815">
        <f>+AC1168</f>
        <v>178394137</v>
      </c>
      <c r="AG1168" s="815">
        <f>+AF1168</f>
        <v>178394137</v>
      </c>
      <c r="AH1168" s="902"/>
      <c r="AI1168" s="902"/>
      <c r="AJ1168" s="903"/>
      <c r="AK1168" s="803"/>
    </row>
    <row r="1169" spans="1:37" s="843" customFormat="1" ht="44.25" customHeight="1" x14ac:dyDescent="0.25">
      <c r="A1169" s="231"/>
      <c r="B1169" s="940"/>
      <c r="C1169" s="942"/>
      <c r="D1169" s="906"/>
      <c r="E1169" s="906"/>
      <c r="F1169" s="908"/>
      <c r="G1169" s="908"/>
      <c r="H1169" s="908"/>
      <c r="I1169" s="910"/>
      <c r="J1169" s="912"/>
      <c r="K1169" s="1279"/>
      <c r="L1169" s="1619"/>
      <c r="M1169" s="910"/>
      <c r="N1169" s="1054"/>
      <c r="O1169" s="1622"/>
      <c r="P1169" s="1632"/>
      <c r="Q1169" s="798">
        <v>0</v>
      </c>
      <c r="R1169" s="798">
        <v>4</v>
      </c>
      <c r="S1169" s="798" t="s">
        <v>61</v>
      </c>
      <c r="T1169" s="900"/>
      <c r="U1169" s="95" t="s">
        <v>2901</v>
      </c>
      <c r="V1169" s="95" t="s">
        <v>2902</v>
      </c>
      <c r="W1169" s="95">
        <v>1</v>
      </c>
      <c r="X1169" s="95" t="s">
        <v>2903</v>
      </c>
      <c r="Y1169" s="95" t="s">
        <v>2786</v>
      </c>
      <c r="Z1169" s="295">
        <v>42734</v>
      </c>
      <c r="AA1169" s="295">
        <v>43037</v>
      </c>
      <c r="AB1169" s="72" t="s">
        <v>2865</v>
      </c>
      <c r="AC1169" s="815">
        <v>250000000</v>
      </c>
      <c r="AD1169" s="882" t="s">
        <v>2788</v>
      </c>
      <c r="AE1169" s="815" t="s">
        <v>2866</v>
      </c>
      <c r="AF1169" s="815">
        <f>+AC1169</f>
        <v>250000000</v>
      </c>
      <c r="AG1169" s="815">
        <f>+AF1169</f>
        <v>250000000</v>
      </c>
      <c r="AH1169" s="902"/>
      <c r="AI1169" s="902"/>
      <c r="AJ1169" s="903"/>
      <c r="AK1169" s="803"/>
    </row>
    <row r="1170" spans="1:37" s="843" customFormat="1" ht="44.25" customHeight="1" x14ac:dyDescent="0.25">
      <c r="A1170" s="231"/>
      <c r="B1170" s="940"/>
      <c r="C1170" s="942"/>
      <c r="D1170" s="906"/>
      <c r="E1170" s="906"/>
      <c r="F1170" s="908"/>
      <c r="G1170" s="908"/>
      <c r="H1170" s="908"/>
      <c r="I1170" s="910"/>
      <c r="J1170" s="912"/>
      <c r="K1170" s="1279"/>
      <c r="L1170" s="1619"/>
      <c r="M1170" s="910"/>
      <c r="N1170" s="1054"/>
      <c r="O1170" s="1622"/>
      <c r="P1170" s="1632"/>
      <c r="Q1170" s="798">
        <v>0</v>
      </c>
      <c r="R1170" s="798">
        <v>4</v>
      </c>
      <c r="S1170" s="798" t="s">
        <v>61</v>
      </c>
      <c r="T1170" s="900"/>
      <c r="U1170" s="95" t="s">
        <v>2904</v>
      </c>
      <c r="V1170" s="95" t="s">
        <v>2905</v>
      </c>
      <c r="W1170" s="95">
        <v>1</v>
      </c>
      <c r="X1170" s="95" t="s">
        <v>2906</v>
      </c>
      <c r="Y1170" s="95" t="s">
        <v>2786</v>
      </c>
      <c r="Z1170" s="295">
        <v>42734</v>
      </c>
      <c r="AA1170" s="295">
        <v>43037</v>
      </c>
      <c r="AB1170" s="72" t="s">
        <v>2865</v>
      </c>
      <c r="AC1170" s="815">
        <v>500000000</v>
      </c>
      <c r="AD1170" s="882" t="s">
        <v>2788</v>
      </c>
      <c r="AE1170" s="815" t="s">
        <v>2866</v>
      </c>
      <c r="AF1170" s="815">
        <f>+AC1170</f>
        <v>500000000</v>
      </c>
      <c r="AG1170" s="815">
        <f>+AF1170</f>
        <v>500000000</v>
      </c>
      <c r="AH1170" s="902"/>
      <c r="AI1170" s="902"/>
      <c r="AJ1170" s="903"/>
      <c r="AK1170" s="803"/>
    </row>
    <row r="1171" spans="1:37" s="843" customFormat="1" ht="60" customHeight="1" x14ac:dyDescent="0.25">
      <c r="A1171" s="231"/>
      <c r="B1171" s="940"/>
      <c r="C1171" s="942"/>
      <c r="D1171" s="906"/>
      <c r="E1171" s="906"/>
      <c r="F1171" s="908"/>
      <c r="G1171" s="908"/>
      <c r="H1171" s="908"/>
      <c r="I1171" s="910"/>
      <c r="J1171" s="912"/>
      <c r="K1171" s="1279"/>
      <c r="L1171" s="1619"/>
      <c r="M1171" s="910"/>
      <c r="N1171" s="1054"/>
      <c r="O1171" s="1622"/>
      <c r="P1171" s="1633"/>
      <c r="Q1171" s="798">
        <v>0</v>
      </c>
      <c r="R1171" s="798">
        <v>4</v>
      </c>
      <c r="S1171" s="798" t="s">
        <v>61</v>
      </c>
      <c r="T1171" s="901"/>
      <c r="U1171" s="95" t="s">
        <v>2907</v>
      </c>
      <c r="V1171" s="95" t="s">
        <v>2908</v>
      </c>
      <c r="W1171" s="95">
        <v>1</v>
      </c>
      <c r="X1171" s="95" t="s">
        <v>2909</v>
      </c>
      <c r="Y1171" s="95" t="s">
        <v>2786</v>
      </c>
      <c r="Z1171" s="295">
        <v>42734</v>
      </c>
      <c r="AA1171" s="295">
        <v>43037</v>
      </c>
      <c r="AB1171" s="72" t="s">
        <v>2865</v>
      </c>
      <c r="AC1171" s="815">
        <v>200000000</v>
      </c>
      <c r="AD1171" s="882" t="s">
        <v>2788</v>
      </c>
      <c r="AE1171" s="815" t="s">
        <v>2866</v>
      </c>
      <c r="AF1171" s="815">
        <f>+AC1171</f>
        <v>200000000</v>
      </c>
      <c r="AG1171" s="815">
        <f>+AF1171</f>
        <v>200000000</v>
      </c>
      <c r="AH1171" s="902"/>
      <c r="AI1171" s="902"/>
      <c r="AJ1171" s="903"/>
      <c r="AK1171" s="803" t="s">
        <v>2793</v>
      </c>
    </row>
    <row r="1172" spans="1:37" s="843" customFormat="1" ht="93" customHeight="1" x14ac:dyDescent="0.25">
      <c r="A1172" s="231"/>
      <c r="B1172" s="940"/>
      <c r="C1172" s="942"/>
      <c r="D1172" s="906"/>
      <c r="E1172" s="906"/>
      <c r="F1172" s="908"/>
      <c r="G1172" s="908"/>
      <c r="H1172" s="908"/>
      <c r="I1172" s="910"/>
      <c r="J1172" s="912"/>
      <c r="K1172" s="1279"/>
      <c r="L1172" s="1619"/>
      <c r="M1172" s="910"/>
      <c r="N1172" s="809" t="s">
        <v>2910</v>
      </c>
      <c r="O1172" s="1621" t="s">
        <v>2911</v>
      </c>
      <c r="P1172" s="795" t="s">
        <v>2912</v>
      </c>
      <c r="Q1172" s="798">
        <v>1</v>
      </c>
      <c r="R1172" s="798">
        <v>3</v>
      </c>
      <c r="S1172" s="798" t="s">
        <v>61</v>
      </c>
      <c r="T1172" s="95">
        <v>0</v>
      </c>
      <c r="U1172" s="95"/>
      <c r="V1172" s="95"/>
      <c r="W1172" s="95"/>
      <c r="X1172" s="95"/>
      <c r="Y1172" s="95"/>
      <c r="Z1172" s="95"/>
      <c r="AA1172" s="95"/>
      <c r="AB1172" s="72"/>
      <c r="AC1172" s="815"/>
      <c r="AD1172" s="815"/>
      <c r="AE1172" s="815"/>
      <c r="AF1172" s="815"/>
      <c r="AG1172" s="815"/>
      <c r="AH1172" s="902"/>
      <c r="AI1172" s="902"/>
      <c r="AJ1172" s="903"/>
      <c r="AK1172" s="803" t="s">
        <v>2793</v>
      </c>
    </row>
    <row r="1173" spans="1:37" s="843" customFormat="1" ht="86.1" customHeight="1" x14ac:dyDescent="0.25">
      <c r="A1173" s="231"/>
      <c r="B1173" s="940"/>
      <c r="C1173" s="942"/>
      <c r="D1173" s="906"/>
      <c r="E1173" s="906"/>
      <c r="F1173" s="908"/>
      <c r="G1173" s="908"/>
      <c r="H1173" s="908"/>
      <c r="I1173" s="910"/>
      <c r="J1173" s="912"/>
      <c r="K1173" s="1279"/>
      <c r="L1173" s="1619"/>
      <c r="M1173" s="910"/>
      <c r="N1173" s="809" t="s">
        <v>2913</v>
      </c>
      <c r="O1173" s="1621" t="s">
        <v>2914</v>
      </c>
      <c r="P1173" s="795" t="s">
        <v>2915</v>
      </c>
      <c r="Q1173" s="798">
        <v>4</v>
      </c>
      <c r="R1173" s="798">
        <v>8</v>
      </c>
      <c r="S1173" s="798" t="s">
        <v>61</v>
      </c>
      <c r="T1173" s="95">
        <v>1</v>
      </c>
      <c r="U1173" s="95" t="s">
        <v>2916</v>
      </c>
      <c r="V1173" s="95" t="s">
        <v>2917</v>
      </c>
      <c r="W1173" s="95">
        <v>1</v>
      </c>
      <c r="X1173" s="95" t="s">
        <v>2918</v>
      </c>
      <c r="Y1173" s="95" t="s">
        <v>2786</v>
      </c>
      <c r="Z1173" s="295">
        <v>42734</v>
      </c>
      <c r="AA1173" s="295">
        <v>43037</v>
      </c>
      <c r="AB1173" s="72" t="s">
        <v>2865</v>
      </c>
      <c r="AC1173" s="815">
        <v>150000000</v>
      </c>
      <c r="AD1173" s="882" t="s">
        <v>2788</v>
      </c>
      <c r="AE1173" s="815" t="s">
        <v>2866</v>
      </c>
      <c r="AF1173" s="815">
        <v>150000000</v>
      </c>
      <c r="AG1173" s="815">
        <v>150000000</v>
      </c>
      <c r="AH1173" s="902"/>
      <c r="AI1173" s="902"/>
      <c r="AJ1173" s="903"/>
      <c r="AK1173" s="803" t="s">
        <v>2793</v>
      </c>
    </row>
    <row r="1174" spans="1:37" s="843" customFormat="1" ht="87.6" customHeight="1" x14ac:dyDescent="0.25">
      <c r="A1174" s="231"/>
      <c r="B1174" s="940"/>
      <c r="C1174" s="942"/>
      <c r="D1174" s="906"/>
      <c r="E1174" s="906"/>
      <c r="F1174" s="908"/>
      <c r="G1174" s="908"/>
      <c r="H1174" s="908"/>
      <c r="I1174" s="910"/>
      <c r="J1174" s="912"/>
      <c r="K1174" s="1279"/>
      <c r="L1174" s="1619"/>
      <c r="M1174" s="910"/>
      <c r="N1174" s="809" t="s">
        <v>2919</v>
      </c>
      <c r="O1174" s="1621" t="s">
        <v>2920</v>
      </c>
      <c r="P1174" s="795" t="s">
        <v>2921</v>
      </c>
      <c r="Q1174" s="785">
        <v>1000</v>
      </c>
      <c r="R1174" s="785">
        <v>2000</v>
      </c>
      <c r="S1174" s="798" t="s">
        <v>61</v>
      </c>
      <c r="T1174" s="1692">
        <v>300</v>
      </c>
      <c r="U1174" s="159" t="s">
        <v>2922</v>
      </c>
      <c r="V1174" s="159" t="s">
        <v>2923</v>
      </c>
      <c r="W1174" s="159">
        <v>300</v>
      </c>
      <c r="X1174" s="159" t="s">
        <v>2924</v>
      </c>
      <c r="Y1174" s="95" t="s">
        <v>2786</v>
      </c>
      <c r="Z1174" s="295">
        <v>42734</v>
      </c>
      <c r="AA1174" s="295">
        <v>43037</v>
      </c>
      <c r="AB1174" s="72">
        <v>10040621571421</v>
      </c>
      <c r="AC1174" s="815">
        <v>200000000</v>
      </c>
      <c r="AD1174" s="882" t="s">
        <v>2788</v>
      </c>
      <c r="AE1174" s="815" t="s">
        <v>2866</v>
      </c>
      <c r="AF1174" s="815">
        <f>+AC1174</f>
        <v>200000000</v>
      </c>
      <c r="AG1174" s="815">
        <f>+AF1174</f>
        <v>200000000</v>
      </c>
      <c r="AH1174" s="902"/>
      <c r="AI1174" s="902"/>
      <c r="AJ1174" s="903"/>
      <c r="AK1174" s="803" t="s">
        <v>2793</v>
      </c>
    </row>
    <row r="1175" spans="1:37" s="843" customFormat="1" ht="60.6" customHeight="1" x14ac:dyDescent="0.25">
      <c r="A1175" s="231"/>
      <c r="B1175" s="940"/>
      <c r="C1175" s="942"/>
      <c r="D1175" s="906"/>
      <c r="E1175" s="906"/>
      <c r="F1175" s="908"/>
      <c r="G1175" s="908"/>
      <c r="H1175" s="908"/>
      <c r="I1175" s="910"/>
      <c r="J1175" s="912"/>
      <c r="K1175" s="1279"/>
      <c r="L1175" s="1619"/>
      <c r="M1175" s="910"/>
      <c r="N1175" s="809" t="s">
        <v>2925</v>
      </c>
      <c r="O1175" s="1621" t="s">
        <v>2926</v>
      </c>
      <c r="P1175" s="795" t="s">
        <v>2927</v>
      </c>
      <c r="Q1175" s="798">
        <v>1</v>
      </c>
      <c r="R1175" s="798">
        <v>2</v>
      </c>
      <c r="S1175" s="798" t="s">
        <v>61</v>
      </c>
      <c r="T1175" s="1689">
        <v>1</v>
      </c>
      <c r="U1175" s="95" t="s">
        <v>2928</v>
      </c>
      <c r="V1175" s="95" t="s">
        <v>2929</v>
      </c>
      <c r="W1175" s="95">
        <v>1</v>
      </c>
      <c r="X1175" s="95" t="s">
        <v>2930</v>
      </c>
      <c r="Y1175" s="95" t="s">
        <v>2786</v>
      </c>
      <c r="Z1175" s="295">
        <v>42734</v>
      </c>
      <c r="AA1175" s="295">
        <v>43037</v>
      </c>
      <c r="AB1175" s="72">
        <v>10040621571421</v>
      </c>
      <c r="AC1175" s="815">
        <v>39677597</v>
      </c>
      <c r="AD1175" s="882" t="s">
        <v>2788</v>
      </c>
      <c r="AE1175" s="815" t="s">
        <v>2866</v>
      </c>
      <c r="AF1175" s="815">
        <f>+AC1175</f>
        <v>39677597</v>
      </c>
      <c r="AG1175" s="815">
        <f>+AF1175</f>
        <v>39677597</v>
      </c>
      <c r="AH1175" s="902"/>
      <c r="AI1175" s="902"/>
      <c r="AJ1175" s="903"/>
      <c r="AK1175" s="803" t="s">
        <v>2793</v>
      </c>
    </row>
    <row r="1176" spans="1:37" s="843" customFormat="1" ht="12" customHeight="1" x14ac:dyDescent="0.25">
      <c r="A1176" s="231"/>
      <c r="B1176" s="940"/>
      <c r="C1176" s="942"/>
      <c r="D1176" s="906"/>
      <c r="E1176" s="906"/>
      <c r="F1176" s="908"/>
      <c r="G1176" s="908"/>
      <c r="H1176" s="908"/>
      <c r="I1176" s="910"/>
      <c r="J1176" s="912"/>
      <c r="K1176" s="889"/>
      <c r="L1176" s="890"/>
      <c r="M1176" s="891"/>
      <c r="N1176" s="889"/>
      <c r="O1176" s="892"/>
      <c r="P1176" s="891"/>
      <c r="Q1176" s="889"/>
      <c r="R1176" s="889"/>
      <c r="S1176" s="889"/>
      <c r="T1176" s="889"/>
      <c r="U1176" s="889"/>
      <c r="V1176" s="889"/>
      <c r="W1176" s="889"/>
      <c r="X1176" s="889"/>
      <c r="Y1176" s="889"/>
      <c r="Z1176" s="889"/>
      <c r="AA1176" s="889"/>
      <c r="AB1176" s="893"/>
      <c r="AC1176" s="894"/>
      <c r="AD1176" s="894"/>
      <c r="AE1176" s="894"/>
      <c r="AF1176" s="894"/>
      <c r="AG1176" s="894"/>
      <c r="AH1176" s="889"/>
      <c r="AI1176" s="889"/>
      <c r="AJ1176" s="889"/>
      <c r="AK1176" s="889"/>
    </row>
    <row r="1177" spans="1:37" s="843" customFormat="1" ht="73.349999999999994" customHeight="1" x14ac:dyDescent="0.25">
      <c r="A1177" s="231"/>
      <c r="B1177" s="940"/>
      <c r="C1177" s="942"/>
      <c r="D1177" s="906"/>
      <c r="E1177" s="906"/>
      <c r="F1177" s="908"/>
      <c r="G1177" s="908"/>
      <c r="H1177" s="908"/>
      <c r="I1177" s="910"/>
      <c r="J1177" s="912"/>
      <c r="K1177" s="904" t="s">
        <v>2931</v>
      </c>
      <c r="L1177" s="905">
        <v>0.01</v>
      </c>
      <c r="M1177" s="906" t="s">
        <v>2932</v>
      </c>
      <c r="N1177" s="902" t="s">
        <v>2933</v>
      </c>
      <c r="O1177" s="907" t="s">
        <v>2934</v>
      </c>
      <c r="P1177" s="799" t="s">
        <v>2935</v>
      </c>
      <c r="Q1177" s="504">
        <v>0</v>
      </c>
      <c r="R1177" s="803">
        <v>1</v>
      </c>
      <c r="S1177" s="803" t="s">
        <v>61</v>
      </c>
      <c r="T1177" s="95">
        <v>0</v>
      </c>
      <c r="U1177" s="95"/>
      <c r="V1177" s="95"/>
      <c r="W1177" s="95"/>
      <c r="X1177" s="95"/>
      <c r="Y1177" s="95"/>
      <c r="Z1177" s="95"/>
      <c r="AA1177" s="95"/>
      <c r="AB1177" s="72"/>
      <c r="AC1177" s="815"/>
      <c r="AD1177" s="815"/>
      <c r="AE1177" s="815"/>
      <c r="AF1177" s="815"/>
      <c r="AG1177" s="815"/>
      <c r="AH1177" s="902" t="s">
        <v>2824</v>
      </c>
      <c r="AI1177" s="902" t="s">
        <v>2825</v>
      </c>
      <c r="AJ1177" s="903" t="s">
        <v>2936</v>
      </c>
      <c r="AK1177" s="803" t="s">
        <v>2793</v>
      </c>
    </row>
    <row r="1178" spans="1:37" s="843" customFormat="1" ht="73.349999999999994" customHeight="1" x14ac:dyDescent="0.25">
      <c r="A1178" s="231"/>
      <c r="B1178" s="940"/>
      <c r="C1178" s="942"/>
      <c r="D1178" s="906"/>
      <c r="E1178" s="906"/>
      <c r="F1178" s="908"/>
      <c r="G1178" s="908"/>
      <c r="H1178" s="908"/>
      <c r="I1178" s="910"/>
      <c r="J1178" s="912"/>
      <c r="K1178" s="904"/>
      <c r="L1178" s="905"/>
      <c r="M1178" s="906"/>
      <c r="N1178" s="902"/>
      <c r="O1178" s="907"/>
      <c r="P1178" s="799" t="s">
        <v>2937</v>
      </c>
      <c r="Q1178" s="504">
        <v>1</v>
      </c>
      <c r="R1178" s="803">
        <v>1</v>
      </c>
      <c r="S1178" s="803" t="s">
        <v>61</v>
      </c>
      <c r="T1178" s="95">
        <v>0</v>
      </c>
      <c r="U1178" s="95"/>
      <c r="V1178" s="95"/>
      <c r="W1178" s="95"/>
      <c r="X1178" s="95"/>
      <c r="Y1178" s="95"/>
      <c r="Z1178" s="95"/>
      <c r="AA1178" s="95"/>
      <c r="AB1178" s="72"/>
      <c r="AC1178" s="815"/>
      <c r="AD1178" s="815"/>
      <c r="AE1178" s="815"/>
      <c r="AF1178" s="815"/>
      <c r="AG1178" s="815"/>
      <c r="AH1178" s="902"/>
      <c r="AI1178" s="902"/>
      <c r="AJ1178" s="903"/>
      <c r="AK1178" s="803" t="s">
        <v>2793</v>
      </c>
    </row>
    <row r="1179" spans="1:37" s="843" customFormat="1" ht="85.5" customHeight="1" x14ac:dyDescent="0.25">
      <c r="A1179" s="231"/>
      <c r="B1179" s="940"/>
      <c r="C1179" s="942"/>
      <c r="D1179" s="906"/>
      <c r="E1179" s="906"/>
      <c r="F1179" s="908"/>
      <c r="G1179" s="908"/>
      <c r="H1179" s="908"/>
      <c r="I1179" s="910"/>
      <c r="J1179" s="912"/>
      <c r="K1179" s="904"/>
      <c r="L1179" s="905"/>
      <c r="M1179" s="906"/>
      <c r="N1179" s="902"/>
      <c r="O1179" s="907"/>
      <c r="P1179" s="674" t="s">
        <v>2938</v>
      </c>
      <c r="Q1179" s="504">
        <v>0</v>
      </c>
      <c r="R1179" s="803">
        <v>1</v>
      </c>
      <c r="S1179" s="803" t="s">
        <v>61</v>
      </c>
      <c r="T1179" s="95">
        <v>1</v>
      </c>
      <c r="U1179" s="95" t="s">
        <v>2939</v>
      </c>
      <c r="V1179" s="95" t="s">
        <v>2939</v>
      </c>
      <c r="W1179" s="95">
        <v>1</v>
      </c>
      <c r="X1179" s="95" t="s">
        <v>2939</v>
      </c>
      <c r="Y1179" s="95" t="s">
        <v>2940</v>
      </c>
      <c r="Z1179" s="295">
        <v>42675</v>
      </c>
      <c r="AA1179" s="295">
        <v>42735</v>
      </c>
      <c r="AB1179" s="72">
        <v>2040621581277</v>
      </c>
      <c r="AC1179" s="815">
        <v>100000000</v>
      </c>
      <c r="AD1179" s="815" t="s">
        <v>2941</v>
      </c>
      <c r="AE1179" s="815" t="s">
        <v>2942</v>
      </c>
      <c r="AF1179" s="815" t="s">
        <v>2943</v>
      </c>
      <c r="AG1179" s="815" t="s">
        <v>2943</v>
      </c>
      <c r="AH1179" s="902"/>
      <c r="AI1179" s="902"/>
      <c r="AJ1179" s="903"/>
      <c r="AK1179" s="803" t="s">
        <v>2793</v>
      </c>
    </row>
    <row r="1180" spans="1:37" s="843" customFormat="1" ht="81.599999999999994" customHeight="1" x14ac:dyDescent="0.25">
      <c r="A1180" s="231"/>
      <c r="B1180" s="940"/>
      <c r="C1180" s="942"/>
      <c r="D1180" s="906"/>
      <c r="E1180" s="906"/>
      <c r="F1180" s="908"/>
      <c r="G1180" s="908"/>
      <c r="H1180" s="908"/>
      <c r="I1180" s="910"/>
      <c r="J1180" s="912"/>
      <c r="K1180" s="904"/>
      <c r="L1180" s="905"/>
      <c r="M1180" s="906"/>
      <c r="N1180" s="902"/>
      <c r="O1180" s="907"/>
      <c r="P1180" s="895" t="s">
        <v>2944</v>
      </c>
      <c r="Q1180" s="798">
        <v>1</v>
      </c>
      <c r="R1180" s="798">
        <v>4</v>
      </c>
      <c r="S1180" s="803" t="s">
        <v>61</v>
      </c>
      <c r="T1180" s="1689">
        <v>0</v>
      </c>
      <c r="U1180" s="95"/>
      <c r="V1180" s="95"/>
      <c r="W1180" s="95"/>
      <c r="X1180" s="95"/>
      <c r="Y1180" s="95"/>
      <c r="Z1180" s="95"/>
      <c r="AA1180" s="95"/>
      <c r="AB1180" s="72"/>
      <c r="AC1180" s="815"/>
      <c r="AD1180" s="815"/>
      <c r="AE1180" s="815"/>
      <c r="AF1180" s="815"/>
      <c r="AG1180" s="815"/>
      <c r="AH1180" s="902"/>
      <c r="AI1180" s="902"/>
      <c r="AJ1180" s="903"/>
      <c r="AK1180" s="803" t="s">
        <v>2793</v>
      </c>
    </row>
    <row r="1181" spans="1:37" s="843" customFormat="1" ht="81.599999999999994" customHeight="1" x14ac:dyDescent="0.25">
      <c r="A1181" s="231"/>
      <c r="B1181" s="940"/>
      <c r="C1181" s="942"/>
      <c r="D1181" s="906"/>
      <c r="E1181" s="906"/>
      <c r="F1181" s="908"/>
      <c r="G1181" s="908"/>
      <c r="H1181" s="908"/>
      <c r="I1181" s="910"/>
      <c r="J1181" s="912"/>
      <c r="K1181" s="904"/>
      <c r="L1181" s="905"/>
      <c r="M1181" s="906"/>
      <c r="N1181" s="902"/>
      <c r="O1181" s="907"/>
      <c r="P1181" s="895" t="s">
        <v>2945</v>
      </c>
      <c r="Q1181" s="798">
        <v>1</v>
      </c>
      <c r="R1181" s="798">
        <v>1</v>
      </c>
      <c r="S1181" s="803" t="s">
        <v>61</v>
      </c>
      <c r="T1181" s="95">
        <v>0</v>
      </c>
      <c r="U1181" s="95"/>
      <c r="V1181" s="95"/>
      <c r="W1181" s="95"/>
      <c r="X1181" s="95"/>
      <c r="Y1181" s="95"/>
      <c r="Z1181" s="95"/>
      <c r="AA1181" s="95"/>
      <c r="AB1181" s="72"/>
      <c r="AC1181" s="815"/>
      <c r="AD1181" s="815"/>
      <c r="AE1181" s="815"/>
      <c r="AF1181" s="815"/>
      <c r="AG1181" s="815"/>
      <c r="AH1181" s="902"/>
      <c r="AI1181" s="902"/>
      <c r="AJ1181" s="903"/>
      <c r="AK1181" s="803" t="s">
        <v>2793</v>
      </c>
    </row>
    <row r="1182" spans="1:37" s="843" customFormat="1" ht="83.1" customHeight="1" x14ac:dyDescent="0.25">
      <c r="A1182" s="231"/>
      <c r="B1182" s="940"/>
      <c r="C1182" s="942"/>
      <c r="D1182" s="906"/>
      <c r="E1182" s="906"/>
      <c r="F1182" s="908"/>
      <c r="G1182" s="908"/>
      <c r="H1182" s="908"/>
      <c r="I1182" s="910"/>
      <c r="J1182" s="912"/>
      <c r="K1182" s="904"/>
      <c r="L1182" s="905"/>
      <c r="M1182" s="906"/>
      <c r="N1182" s="902"/>
      <c r="O1182" s="907"/>
      <c r="P1182" s="799" t="s">
        <v>2946</v>
      </c>
      <c r="Q1182" s="504">
        <v>1</v>
      </c>
      <c r="R1182" s="803">
        <v>1</v>
      </c>
      <c r="S1182" s="803" t="s">
        <v>61</v>
      </c>
      <c r="T1182" s="95">
        <v>0</v>
      </c>
      <c r="U1182" s="95"/>
      <c r="V1182" s="95"/>
      <c r="W1182" s="95"/>
      <c r="X1182" s="95"/>
      <c r="Y1182" s="95"/>
      <c r="Z1182" s="95"/>
      <c r="AA1182" s="95"/>
      <c r="AB1182" s="72"/>
      <c r="AC1182" s="815"/>
      <c r="AD1182" s="815"/>
      <c r="AE1182" s="815"/>
      <c r="AF1182" s="815"/>
      <c r="AG1182" s="815"/>
      <c r="AH1182" s="902"/>
      <c r="AI1182" s="902"/>
      <c r="AJ1182" s="903"/>
      <c r="AK1182" s="803" t="s">
        <v>2793</v>
      </c>
    </row>
    <row r="1183" spans="1:37" s="843" customFormat="1" ht="113.1" customHeight="1" x14ac:dyDescent="0.25">
      <c r="A1183" s="231"/>
      <c r="B1183" s="940"/>
      <c r="C1183" s="942"/>
      <c r="D1183" s="906"/>
      <c r="E1183" s="906"/>
      <c r="F1183" s="908"/>
      <c r="G1183" s="908"/>
      <c r="H1183" s="908"/>
      <c r="I1183" s="910"/>
      <c r="J1183" s="912"/>
      <c r="K1183" s="904"/>
      <c r="L1183" s="905"/>
      <c r="M1183" s="906"/>
      <c r="N1183" s="902" t="s">
        <v>2947</v>
      </c>
      <c r="O1183" s="907" t="s">
        <v>2948</v>
      </c>
      <c r="P1183" s="799" t="s">
        <v>2949</v>
      </c>
      <c r="Q1183" s="504">
        <v>0</v>
      </c>
      <c r="R1183" s="803">
        <v>10</v>
      </c>
      <c r="S1183" s="803" t="s">
        <v>61</v>
      </c>
      <c r="T1183" s="95">
        <v>0</v>
      </c>
      <c r="U1183" s="95"/>
      <c r="V1183" s="95"/>
      <c r="W1183" s="95"/>
      <c r="X1183" s="95"/>
      <c r="Y1183" s="95"/>
      <c r="Z1183" s="95"/>
      <c r="AA1183" s="95"/>
      <c r="AB1183" s="72"/>
      <c r="AC1183" s="815"/>
      <c r="AD1183" s="815"/>
      <c r="AE1183" s="815"/>
      <c r="AF1183" s="815"/>
      <c r="AG1183" s="815"/>
      <c r="AH1183" s="902"/>
      <c r="AI1183" s="902"/>
      <c r="AJ1183" s="903"/>
      <c r="AK1183" s="803" t="s">
        <v>2793</v>
      </c>
    </row>
    <row r="1184" spans="1:37" s="843" customFormat="1" ht="113.1" customHeight="1" x14ac:dyDescent="0.25">
      <c r="A1184" s="231"/>
      <c r="B1184" s="940"/>
      <c r="C1184" s="942"/>
      <c r="D1184" s="906"/>
      <c r="E1184" s="906"/>
      <c r="F1184" s="908"/>
      <c r="G1184" s="908"/>
      <c r="H1184" s="908"/>
      <c r="I1184" s="910"/>
      <c r="J1184" s="912"/>
      <c r="K1184" s="904"/>
      <c r="L1184" s="905"/>
      <c r="M1184" s="906"/>
      <c r="N1184" s="902"/>
      <c r="O1184" s="907"/>
      <c r="P1184" s="799" t="s">
        <v>2950</v>
      </c>
      <c r="Q1184" s="504">
        <v>1</v>
      </c>
      <c r="R1184" s="803">
        <v>1</v>
      </c>
      <c r="S1184" s="803" t="s">
        <v>61</v>
      </c>
      <c r="T1184" s="95">
        <v>0</v>
      </c>
      <c r="U1184" s="95"/>
      <c r="V1184" s="95"/>
      <c r="W1184" s="95"/>
      <c r="X1184" s="95"/>
      <c r="Y1184" s="95"/>
      <c r="Z1184" s="95"/>
      <c r="AA1184" s="95"/>
      <c r="AB1184" s="72"/>
      <c r="AC1184" s="815"/>
      <c r="AD1184" s="815"/>
      <c r="AE1184" s="815"/>
      <c r="AF1184" s="815"/>
      <c r="AG1184" s="815"/>
      <c r="AH1184" s="902"/>
      <c r="AI1184" s="902"/>
      <c r="AJ1184" s="903"/>
      <c r="AK1184" s="803" t="s">
        <v>2793</v>
      </c>
    </row>
    <row r="1185" spans="1:87" s="843" customFormat="1" ht="123.6" customHeight="1" x14ac:dyDescent="0.25">
      <c r="A1185" s="231"/>
      <c r="B1185" s="940"/>
      <c r="C1185" s="942"/>
      <c r="D1185" s="906"/>
      <c r="E1185" s="906"/>
      <c r="F1185" s="908"/>
      <c r="G1185" s="908"/>
      <c r="H1185" s="908"/>
      <c r="I1185" s="910"/>
      <c r="J1185" s="912"/>
      <c r="K1185" s="904"/>
      <c r="L1185" s="905"/>
      <c r="M1185" s="906"/>
      <c r="N1185" s="803" t="s">
        <v>2951</v>
      </c>
      <c r="O1185" s="895" t="s">
        <v>2952</v>
      </c>
      <c r="P1185" s="799" t="s">
        <v>2953</v>
      </c>
      <c r="Q1185" s="504">
        <v>1</v>
      </c>
      <c r="R1185" s="803">
        <v>5</v>
      </c>
      <c r="S1185" s="803" t="s">
        <v>61</v>
      </c>
      <c r="T1185" s="95">
        <v>0</v>
      </c>
      <c r="U1185" s="95"/>
      <c r="V1185" s="95"/>
      <c r="W1185" s="95"/>
      <c r="X1185" s="95"/>
      <c r="Y1185" s="95"/>
      <c r="Z1185" s="95"/>
      <c r="AA1185" s="95"/>
      <c r="AB1185" s="72"/>
      <c r="AC1185" s="815"/>
      <c r="AD1185" s="815"/>
      <c r="AE1185" s="815"/>
      <c r="AF1185" s="815"/>
      <c r="AG1185" s="815"/>
      <c r="AH1185" s="902"/>
      <c r="AI1185" s="902"/>
      <c r="AJ1185" s="903"/>
      <c r="AK1185" s="803" t="s">
        <v>2793</v>
      </c>
    </row>
    <row r="1186" spans="1:87" s="843" customFormat="1" ht="68.099999999999994" customHeight="1" x14ac:dyDescent="0.25">
      <c r="A1186" s="231"/>
      <c r="B1186" s="940"/>
      <c r="C1186" s="942"/>
      <c r="D1186" s="906"/>
      <c r="E1186" s="906"/>
      <c r="F1186" s="908"/>
      <c r="G1186" s="908"/>
      <c r="H1186" s="908"/>
      <c r="I1186" s="910"/>
      <c r="J1186" s="912"/>
      <c r="K1186" s="904"/>
      <c r="L1186" s="905"/>
      <c r="M1186" s="906"/>
      <c r="N1186" s="902" t="s">
        <v>2954</v>
      </c>
      <c r="O1186" s="907" t="s">
        <v>2955</v>
      </c>
      <c r="P1186" s="799" t="s">
        <v>2956</v>
      </c>
      <c r="Q1186" s="504">
        <v>0</v>
      </c>
      <c r="R1186" s="803">
        <v>1</v>
      </c>
      <c r="S1186" s="803" t="s">
        <v>61</v>
      </c>
      <c r="T1186" s="95">
        <v>0</v>
      </c>
      <c r="U1186" s="95"/>
      <c r="V1186" s="95"/>
      <c r="W1186" s="95"/>
      <c r="X1186" s="95"/>
      <c r="Y1186" s="95"/>
      <c r="Z1186" s="95"/>
      <c r="AA1186" s="95"/>
      <c r="AB1186" s="72"/>
      <c r="AC1186" s="815"/>
      <c r="AD1186" s="815"/>
      <c r="AE1186" s="815"/>
      <c r="AF1186" s="815"/>
      <c r="AG1186" s="815"/>
      <c r="AH1186" s="902"/>
      <c r="AI1186" s="902"/>
      <c r="AJ1186" s="903"/>
      <c r="AK1186" s="803" t="s">
        <v>2793</v>
      </c>
    </row>
    <row r="1187" spans="1:87" s="843" customFormat="1" ht="93.6" customHeight="1" x14ac:dyDescent="0.25">
      <c r="A1187" s="231"/>
      <c r="B1187" s="940"/>
      <c r="C1187" s="942"/>
      <c r="D1187" s="906"/>
      <c r="E1187" s="906"/>
      <c r="F1187" s="908"/>
      <c r="G1187" s="908"/>
      <c r="H1187" s="908"/>
      <c r="I1187" s="910"/>
      <c r="J1187" s="912"/>
      <c r="K1187" s="904"/>
      <c r="L1187" s="905"/>
      <c r="M1187" s="906"/>
      <c r="N1187" s="902"/>
      <c r="O1187" s="907"/>
      <c r="P1187" s="799" t="s">
        <v>2957</v>
      </c>
      <c r="Q1187" s="504">
        <v>0</v>
      </c>
      <c r="R1187" s="803">
        <v>1</v>
      </c>
      <c r="S1187" s="803"/>
      <c r="T1187" s="95">
        <v>0</v>
      </c>
      <c r="U1187" s="95"/>
      <c r="V1187" s="95"/>
      <c r="W1187" s="95"/>
      <c r="X1187" s="95"/>
      <c r="Y1187" s="95"/>
      <c r="Z1187" s="95"/>
      <c r="AA1187" s="95"/>
      <c r="AB1187" s="72"/>
      <c r="AC1187" s="815"/>
      <c r="AD1187" s="815"/>
      <c r="AE1187" s="815"/>
      <c r="AF1187" s="815"/>
      <c r="AG1187" s="815"/>
      <c r="AH1187" s="902"/>
      <c r="AI1187" s="902"/>
      <c r="AJ1187" s="903"/>
      <c r="AK1187" s="803" t="s">
        <v>2793</v>
      </c>
    </row>
    <row r="1188" spans="1:87" s="843" customFormat="1" ht="68.099999999999994" customHeight="1" x14ac:dyDescent="0.25">
      <c r="A1188" s="231"/>
      <c r="B1188" s="940"/>
      <c r="C1188" s="942"/>
      <c r="D1188" s="906"/>
      <c r="E1188" s="906"/>
      <c r="F1188" s="908"/>
      <c r="G1188" s="908"/>
      <c r="H1188" s="908"/>
      <c r="I1188" s="910"/>
      <c r="J1188" s="912"/>
      <c r="K1188" s="904"/>
      <c r="L1188" s="905"/>
      <c r="M1188" s="906"/>
      <c r="N1188" s="902"/>
      <c r="O1188" s="907"/>
      <c r="P1188" s="799" t="s">
        <v>2958</v>
      </c>
      <c r="Q1188" s="504">
        <v>0</v>
      </c>
      <c r="R1188" s="803">
        <v>1</v>
      </c>
      <c r="S1188" s="803"/>
      <c r="T1188" s="95">
        <v>0</v>
      </c>
      <c r="U1188" s="95"/>
      <c r="V1188" s="95"/>
      <c r="W1188" s="95"/>
      <c r="X1188" s="95"/>
      <c r="Y1188" s="95"/>
      <c r="Z1188" s="95"/>
      <c r="AA1188" s="95"/>
      <c r="AB1188" s="72"/>
      <c r="AC1188" s="815"/>
      <c r="AD1188" s="815"/>
      <c r="AE1188" s="815"/>
      <c r="AF1188" s="815"/>
      <c r="AG1188" s="815"/>
      <c r="AH1188" s="902"/>
      <c r="AI1188" s="902"/>
      <c r="AJ1188" s="903"/>
      <c r="AK1188" s="803" t="s">
        <v>2793</v>
      </c>
    </row>
    <row r="1189" spans="1:87" s="843" customFormat="1" ht="68.099999999999994" customHeight="1" x14ac:dyDescent="0.25">
      <c r="A1189" s="231"/>
      <c r="B1189" s="940"/>
      <c r="C1189" s="942"/>
      <c r="D1189" s="906"/>
      <c r="E1189" s="906"/>
      <c r="F1189" s="908"/>
      <c r="G1189" s="908"/>
      <c r="H1189" s="908"/>
      <c r="I1189" s="910"/>
      <c r="J1189" s="912"/>
      <c r="K1189" s="904"/>
      <c r="L1189" s="905"/>
      <c r="M1189" s="906"/>
      <c r="N1189" s="902" t="s">
        <v>2959</v>
      </c>
      <c r="O1189" s="907" t="s">
        <v>2960</v>
      </c>
      <c r="P1189" s="799" t="s">
        <v>2961</v>
      </c>
      <c r="Q1189" s="504">
        <v>0</v>
      </c>
      <c r="R1189" s="803">
        <v>1</v>
      </c>
      <c r="S1189" s="803"/>
      <c r="T1189" s="95">
        <v>0</v>
      </c>
      <c r="U1189" s="95"/>
      <c r="V1189" s="95"/>
      <c r="W1189" s="95"/>
      <c r="X1189" s="95"/>
      <c r="Y1189" s="95"/>
      <c r="Z1189" s="95"/>
      <c r="AA1189" s="95"/>
      <c r="AB1189" s="72"/>
      <c r="AC1189" s="815"/>
      <c r="AD1189" s="815"/>
      <c r="AE1189" s="815"/>
      <c r="AF1189" s="815"/>
      <c r="AG1189" s="815"/>
      <c r="AH1189" s="902"/>
      <c r="AI1189" s="902"/>
      <c r="AJ1189" s="903"/>
      <c r="AK1189" s="803" t="s">
        <v>2793</v>
      </c>
    </row>
    <row r="1190" spans="1:87" s="843" customFormat="1" ht="64.349999999999994" customHeight="1" x14ac:dyDescent="0.25">
      <c r="A1190" s="231"/>
      <c r="B1190" s="940"/>
      <c r="C1190" s="942"/>
      <c r="D1190" s="906"/>
      <c r="E1190" s="906"/>
      <c r="F1190" s="908"/>
      <c r="G1190" s="908"/>
      <c r="H1190" s="908"/>
      <c r="I1190" s="910"/>
      <c r="J1190" s="912"/>
      <c r="K1190" s="904"/>
      <c r="L1190" s="905"/>
      <c r="M1190" s="906"/>
      <c r="N1190" s="902"/>
      <c r="O1190" s="907"/>
      <c r="P1190" s="799" t="s">
        <v>2962</v>
      </c>
      <c r="Q1190" s="504">
        <v>1</v>
      </c>
      <c r="R1190" s="803">
        <v>2</v>
      </c>
      <c r="S1190" s="803"/>
      <c r="T1190" s="95">
        <v>0</v>
      </c>
      <c r="U1190" s="95"/>
      <c r="V1190" s="95"/>
      <c r="W1190" s="95"/>
      <c r="X1190" s="95"/>
      <c r="Y1190" s="95"/>
      <c r="Z1190" s="95"/>
      <c r="AA1190" s="95"/>
      <c r="AB1190" s="72"/>
      <c r="AC1190" s="815"/>
      <c r="AD1190" s="815"/>
      <c r="AE1190" s="815"/>
      <c r="AF1190" s="815"/>
      <c r="AG1190" s="815"/>
      <c r="AH1190" s="902"/>
      <c r="AI1190" s="902"/>
      <c r="AJ1190" s="903"/>
      <c r="AK1190" s="803" t="s">
        <v>2793</v>
      </c>
    </row>
    <row r="1191" spans="1:87" s="843" customFormat="1" ht="90" customHeight="1" x14ac:dyDescent="0.25">
      <c r="A1191" s="231"/>
      <c r="B1191" s="940"/>
      <c r="C1191" s="942"/>
      <c r="D1191" s="906"/>
      <c r="E1191" s="906"/>
      <c r="F1191" s="908"/>
      <c r="G1191" s="908"/>
      <c r="H1191" s="908"/>
      <c r="I1191" s="910"/>
      <c r="J1191" s="912"/>
      <c r="K1191" s="904"/>
      <c r="L1191" s="905"/>
      <c r="M1191" s="906"/>
      <c r="N1191" s="902"/>
      <c r="O1191" s="907"/>
      <c r="P1191" s="799" t="s">
        <v>2963</v>
      </c>
      <c r="Q1191" s="504">
        <v>70</v>
      </c>
      <c r="R1191" s="803">
        <v>200</v>
      </c>
      <c r="S1191" s="803"/>
      <c r="T1191" s="95">
        <v>0</v>
      </c>
      <c r="U1191" s="95"/>
      <c r="V1191" s="95"/>
      <c r="W1191" s="95"/>
      <c r="X1191" s="95"/>
      <c r="Y1191" s="95"/>
      <c r="Z1191" s="95"/>
      <c r="AA1191" s="95"/>
      <c r="AB1191" s="72"/>
      <c r="AC1191" s="815"/>
      <c r="AD1191" s="815"/>
      <c r="AE1191" s="815"/>
      <c r="AF1191" s="815"/>
      <c r="AG1191" s="815"/>
      <c r="AH1191" s="902"/>
      <c r="AI1191" s="902"/>
      <c r="AJ1191" s="903"/>
      <c r="AK1191" s="803" t="s">
        <v>2793</v>
      </c>
    </row>
    <row r="1192" spans="1:87" s="843" customFormat="1" ht="90" customHeight="1" x14ac:dyDescent="0.25">
      <c r="A1192" s="231"/>
      <c r="B1192" s="940"/>
      <c r="C1192" s="943"/>
      <c r="D1192" s="906"/>
      <c r="E1192" s="906"/>
      <c r="F1192" s="908"/>
      <c r="G1192" s="908"/>
      <c r="H1192" s="908"/>
      <c r="I1192" s="910"/>
      <c r="J1192" s="912"/>
      <c r="K1192" s="904"/>
      <c r="L1192" s="905"/>
      <c r="M1192" s="906"/>
      <c r="N1192" s="803" t="s">
        <v>2964</v>
      </c>
      <c r="O1192" s="895" t="s">
        <v>2965</v>
      </c>
      <c r="P1192" s="799" t="s">
        <v>2966</v>
      </c>
      <c r="Q1192" s="504">
        <v>0</v>
      </c>
      <c r="R1192" s="803">
        <v>1</v>
      </c>
      <c r="S1192" s="803"/>
      <c r="T1192" s="95">
        <v>0</v>
      </c>
      <c r="U1192" s="95"/>
      <c r="V1192" s="95"/>
      <c r="W1192" s="95"/>
      <c r="X1192" s="95"/>
      <c r="Y1192" s="95"/>
      <c r="Z1192" s="95"/>
      <c r="AA1192" s="95"/>
      <c r="AB1192" s="72"/>
      <c r="AC1192" s="815"/>
      <c r="AD1192" s="815"/>
      <c r="AE1192" s="815"/>
      <c r="AF1192" s="815"/>
      <c r="AG1192" s="815"/>
      <c r="AH1192" s="902"/>
      <c r="AI1192" s="902"/>
      <c r="AJ1192" s="903"/>
      <c r="AK1192" s="803" t="s">
        <v>2793</v>
      </c>
    </row>
    <row r="1193" spans="1:87" s="843" customFormat="1" ht="21" customHeight="1" x14ac:dyDescent="0.25">
      <c r="A1193" s="231"/>
      <c r="B1193" s="896"/>
      <c r="C1193" s="896"/>
      <c r="D1193" s="896"/>
      <c r="E1193" s="896"/>
      <c r="F1193" s="896"/>
      <c r="G1193" s="896"/>
      <c r="H1193" s="896"/>
      <c r="I1193" s="896"/>
      <c r="J1193" s="896"/>
      <c r="K1193" s="172" t="s">
        <v>488</v>
      </c>
      <c r="L1193" s="366"/>
      <c r="M1193" s="897"/>
      <c r="N1193" s="898"/>
      <c r="O1193" s="898"/>
      <c r="P1193" s="898"/>
      <c r="Q1193" s="898"/>
      <c r="R1193" s="898"/>
      <c r="S1193" s="898"/>
      <c r="T1193" s="898"/>
      <c r="U1193" s="898"/>
      <c r="V1193" s="898"/>
      <c r="W1193" s="898"/>
      <c r="X1193" s="898"/>
      <c r="Y1193" s="898"/>
      <c r="Z1193" s="898"/>
      <c r="AA1193" s="898"/>
      <c r="AB1193" s="898"/>
      <c r="AC1193" s="898"/>
      <c r="AD1193" s="898"/>
      <c r="AE1193" s="898"/>
      <c r="AF1193" s="898"/>
      <c r="AG1193" s="898"/>
      <c r="AH1193" s="898"/>
      <c r="AI1193" s="898"/>
      <c r="AJ1193" s="898"/>
      <c r="AK1193" s="898"/>
    </row>
    <row r="1194" spans="1:87" s="1603" customFormat="1" ht="56.85" customHeight="1" x14ac:dyDescent="0.25">
      <c r="A1194" s="231"/>
      <c r="B1194" s="1634"/>
      <c r="C1194" s="1634"/>
      <c r="D1194" s="1634"/>
      <c r="E1194" s="1635"/>
      <c r="F1194" s="1635"/>
      <c r="G1194" s="1635"/>
      <c r="H1194" s="1634"/>
      <c r="I1194" s="1636"/>
      <c r="J1194" s="1634"/>
      <c r="K1194" s="1637" t="s">
        <v>3098</v>
      </c>
      <c r="L1194" s="1638"/>
      <c r="M1194" s="1639"/>
      <c r="N1194" s="1640"/>
      <c r="O1194" s="1640"/>
      <c r="P1194" s="1640"/>
      <c r="Q1194" s="1640"/>
      <c r="R1194" s="1640"/>
      <c r="S1194" s="1640"/>
      <c r="T1194" s="1640"/>
      <c r="U1194" s="1640"/>
      <c r="V1194" s="1640"/>
      <c r="W1194" s="1640"/>
      <c r="X1194" s="1640"/>
      <c r="Y1194" s="1640"/>
      <c r="Z1194" s="1640"/>
      <c r="AA1194" s="1640"/>
      <c r="AB1194" s="1640"/>
      <c r="AC1194" s="1640"/>
      <c r="AD1194" s="1640"/>
      <c r="AE1194" s="1640"/>
      <c r="AF1194" s="1640"/>
      <c r="AG1194" s="1640"/>
      <c r="AH1194" s="1640"/>
      <c r="AI1194" s="1640"/>
      <c r="AJ1194" s="1640"/>
      <c r="AK1194" s="1640"/>
    </row>
    <row r="1195" spans="1:87" s="871" customFormat="1" ht="22.5" x14ac:dyDescent="0.25">
      <c r="A1195" s="1641"/>
      <c r="B1195" s="1642" t="s">
        <v>0</v>
      </c>
      <c r="C1195" s="1642"/>
      <c r="D1195" s="1642"/>
      <c r="E1195" s="1643" t="s">
        <v>2766</v>
      </c>
      <c r="F1195" s="1644"/>
      <c r="G1195" s="1644"/>
      <c r="H1195" s="1644"/>
      <c r="I1195" s="1644"/>
      <c r="J1195" s="1644"/>
      <c r="K1195" s="1644"/>
      <c r="L1195" s="1644"/>
      <c r="M1195" s="1644"/>
      <c r="N1195" s="1644"/>
      <c r="O1195" s="1644"/>
      <c r="P1195" s="1644"/>
      <c r="Q1195" s="1644"/>
      <c r="R1195" s="1644"/>
      <c r="S1195" s="1644"/>
      <c r="T1195" s="1644"/>
      <c r="U1195" s="1644"/>
      <c r="V1195" s="1644"/>
      <c r="W1195" s="1644"/>
      <c r="X1195" s="1644"/>
      <c r="Y1195" s="1644"/>
      <c r="Z1195" s="1644"/>
      <c r="AA1195" s="1644"/>
      <c r="AB1195" s="1644"/>
      <c r="AC1195" s="1644"/>
      <c r="AD1195" s="1644"/>
      <c r="AE1195" s="1644"/>
      <c r="AF1195" s="1644"/>
      <c r="AG1195" s="1644"/>
      <c r="AH1195" s="1644"/>
      <c r="AI1195" s="1644"/>
      <c r="AJ1195" s="1644"/>
      <c r="AK1195" s="1644"/>
      <c r="AL1195" s="867"/>
      <c r="AM1195" s="867"/>
      <c r="AN1195" s="867"/>
      <c r="AO1195" s="867"/>
      <c r="AP1195" s="867"/>
      <c r="AQ1195" s="868"/>
      <c r="AR1195" s="869"/>
      <c r="AS1195" s="869"/>
      <c r="AT1195" s="869"/>
      <c r="AU1195" s="869"/>
      <c r="AV1195" s="869"/>
      <c r="AW1195" s="869"/>
      <c r="AX1195" s="870"/>
      <c r="AY1195" s="867"/>
      <c r="AZ1195" s="867"/>
      <c r="BA1195" s="867"/>
      <c r="BB1195" s="867"/>
      <c r="BC1195" s="867"/>
      <c r="BD1195" s="867"/>
      <c r="BE1195" s="867"/>
      <c r="BF1195" s="867"/>
      <c r="BG1195" s="867"/>
      <c r="BH1195" s="867"/>
      <c r="BI1195" s="867"/>
      <c r="BJ1195" s="867"/>
      <c r="BK1195" s="867"/>
      <c r="BL1195" s="867"/>
      <c r="BM1195" s="867"/>
      <c r="BN1195" s="867"/>
      <c r="BO1195" s="867"/>
      <c r="BP1195" s="867"/>
      <c r="BQ1195" s="867"/>
      <c r="BR1195" s="867"/>
      <c r="BS1195" s="867"/>
      <c r="BT1195" s="867"/>
      <c r="BU1195" s="867"/>
      <c r="BV1195" s="867"/>
      <c r="BW1195" s="867"/>
      <c r="BX1195" s="867"/>
      <c r="BY1195" s="867"/>
      <c r="BZ1195" s="867"/>
      <c r="CA1195" s="867"/>
      <c r="CB1195" s="867"/>
      <c r="CC1195" s="868"/>
      <c r="CD1195" s="869"/>
      <c r="CE1195" s="869"/>
      <c r="CF1195" s="869"/>
      <c r="CG1195" s="869"/>
      <c r="CH1195" s="869"/>
      <c r="CI1195" s="869"/>
    </row>
    <row r="1196" spans="1:87" s="652" customFormat="1" ht="23.1" customHeight="1" x14ac:dyDescent="0.25">
      <c r="A1196" s="1641"/>
      <c r="B1196" s="873" t="s">
        <v>2</v>
      </c>
      <c r="C1196" s="873"/>
      <c r="D1196" s="877"/>
      <c r="E1196" s="935" t="s">
        <v>2767</v>
      </c>
      <c r="F1196" s="936"/>
      <c r="G1196" s="936"/>
      <c r="H1196" s="936"/>
      <c r="I1196" s="936"/>
      <c r="J1196" s="936"/>
      <c r="K1196" s="936"/>
      <c r="L1196" s="936"/>
      <c r="M1196" s="936"/>
      <c r="N1196" s="874"/>
      <c r="O1196" s="1645"/>
      <c r="P1196" s="874"/>
      <c r="Q1196" s="874"/>
      <c r="R1196" s="874"/>
      <c r="S1196" s="874"/>
      <c r="T1196" s="874"/>
      <c r="U1196" s="874"/>
      <c r="V1196" s="1646"/>
      <c r="W1196" s="874"/>
      <c r="X1196" s="874"/>
      <c r="Y1196" s="874"/>
      <c r="Z1196" s="874"/>
      <c r="AA1196" s="874"/>
      <c r="AB1196" s="875"/>
      <c r="AC1196" s="874"/>
      <c r="AD1196" s="874"/>
      <c r="AE1196" s="874"/>
      <c r="AF1196" s="874"/>
      <c r="AG1196" s="874"/>
      <c r="AH1196" s="874"/>
      <c r="AI1196" s="876"/>
      <c r="AJ1196" s="874"/>
      <c r="AK1196" s="874"/>
    </row>
    <row r="1197" spans="1:87" s="652" customFormat="1" ht="56.85" customHeight="1" x14ac:dyDescent="0.25">
      <c r="A1197" s="1641"/>
      <c r="B1197" s="936" t="s">
        <v>2768</v>
      </c>
      <c r="C1197" s="936"/>
      <c r="D1197" s="937"/>
      <c r="E1197" s="938" t="s">
        <v>2769</v>
      </c>
      <c r="F1197" s="939"/>
      <c r="G1197" s="939"/>
      <c r="H1197" s="939"/>
      <c r="I1197" s="939"/>
      <c r="J1197" s="939"/>
      <c r="K1197" s="939"/>
      <c r="L1197" s="939"/>
      <c r="M1197" s="939"/>
      <c r="N1197" s="939"/>
      <c r="O1197" s="939"/>
      <c r="P1197" s="939"/>
      <c r="Q1197" s="939"/>
      <c r="R1197" s="939"/>
      <c r="S1197" s="939"/>
      <c r="T1197" s="939"/>
      <c r="U1197" s="939"/>
      <c r="V1197" s="939"/>
      <c r="W1197" s="939"/>
      <c r="X1197" s="939"/>
      <c r="Y1197" s="939"/>
      <c r="Z1197" s="939"/>
      <c r="AA1197" s="939"/>
      <c r="AB1197" s="939"/>
      <c r="AC1197" s="939"/>
      <c r="AD1197" s="939"/>
      <c r="AE1197" s="939"/>
      <c r="AF1197" s="939"/>
      <c r="AG1197" s="939"/>
      <c r="AH1197" s="939"/>
      <c r="AI1197" s="939"/>
      <c r="AJ1197" s="939"/>
      <c r="AK1197" s="939"/>
    </row>
    <row r="1198" spans="1:87" s="622" customFormat="1" ht="67.349999999999994" customHeight="1" x14ac:dyDescent="0.25">
      <c r="A1198" s="206"/>
      <c r="B1198" s="878" t="s">
        <v>2770</v>
      </c>
      <c r="C1198" s="878" t="s">
        <v>7</v>
      </c>
      <c r="D1198" s="878" t="s">
        <v>8</v>
      </c>
      <c r="E1198" s="878" t="s">
        <v>9</v>
      </c>
      <c r="F1198" s="878" t="s">
        <v>10</v>
      </c>
      <c r="G1198" s="878" t="s">
        <v>11</v>
      </c>
      <c r="H1198" s="878" t="s">
        <v>12</v>
      </c>
      <c r="I1198" s="878" t="s">
        <v>13</v>
      </c>
      <c r="J1198" s="878" t="s">
        <v>14</v>
      </c>
      <c r="K1198" s="878" t="s">
        <v>2771</v>
      </c>
      <c r="L1198" s="878" t="s">
        <v>7</v>
      </c>
      <c r="M1198" s="878" t="s">
        <v>16</v>
      </c>
      <c r="N1198" s="878" t="s">
        <v>17</v>
      </c>
      <c r="O1198" s="878" t="s">
        <v>18</v>
      </c>
      <c r="P1198" s="878" t="s">
        <v>19</v>
      </c>
      <c r="Q1198" s="878" t="s">
        <v>13</v>
      </c>
      <c r="R1198" s="878" t="s">
        <v>21</v>
      </c>
      <c r="S1198" s="878" t="s">
        <v>22</v>
      </c>
      <c r="T1198" s="878" t="s">
        <v>23</v>
      </c>
      <c r="U1198" s="1647" t="s">
        <v>24</v>
      </c>
      <c r="V1198" s="1647" t="s">
        <v>25</v>
      </c>
      <c r="W1198" s="879" t="s">
        <v>26</v>
      </c>
      <c r="X1198" s="879" t="s">
        <v>27</v>
      </c>
      <c r="Y1198" s="879" t="s">
        <v>28</v>
      </c>
      <c r="Z1198" s="879" t="s">
        <v>29</v>
      </c>
      <c r="AA1198" s="879" t="s">
        <v>30</v>
      </c>
      <c r="AB1198" s="880" t="s">
        <v>31</v>
      </c>
      <c r="AC1198" s="879" t="s">
        <v>32</v>
      </c>
      <c r="AD1198" s="879" t="s">
        <v>33</v>
      </c>
      <c r="AE1198" s="881" t="s">
        <v>34</v>
      </c>
      <c r="AF1198" s="881" t="s">
        <v>35</v>
      </c>
      <c r="AG1198" s="395" t="s">
        <v>493</v>
      </c>
      <c r="AH1198" s="878" t="s">
        <v>36</v>
      </c>
      <c r="AI1198" s="878" t="s">
        <v>2772</v>
      </c>
      <c r="AJ1198" s="878" t="s">
        <v>2142</v>
      </c>
      <c r="AK1198" s="878" t="s">
        <v>3156</v>
      </c>
    </row>
    <row r="1199" spans="1:87" s="622" customFormat="1" ht="49.5" customHeight="1" x14ac:dyDescent="0.25">
      <c r="A1199" s="206"/>
      <c r="B1199" s="940" t="s">
        <v>3157</v>
      </c>
      <c r="C1199" s="941">
        <v>0.02</v>
      </c>
      <c r="D1199" s="999" t="s">
        <v>3158</v>
      </c>
      <c r="E1199" s="1648" t="s">
        <v>3159</v>
      </c>
      <c r="F1199" s="906" t="s">
        <v>1410</v>
      </c>
      <c r="G1199" s="906" t="s">
        <v>3160</v>
      </c>
      <c r="H1199" s="908" t="s">
        <v>3161</v>
      </c>
      <c r="I1199" s="912">
        <v>134</v>
      </c>
      <c r="J1199" s="912">
        <v>334</v>
      </c>
      <c r="K1199" s="998" t="s">
        <v>3162</v>
      </c>
      <c r="L1199" s="1015">
        <v>0.01</v>
      </c>
      <c r="M1199" s="908" t="s">
        <v>3163</v>
      </c>
      <c r="N1199" s="902" t="s">
        <v>3164</v>
      </c>
      <c r="O1199" s="906" t="s">
        <v>3165</v>
      </c>
      <c r="P1199" s="799" t="s">
        <v>3166</v>
      </c>
      <c r="Q1199" s="803">
        <v>25</v>
      </c>
      <c r="R1199" s="803">
        <v>225</v>
      </c>
      <c r="S1199" s="803"/>
      <c r="T1199" s="95">
        <v>0</v>
      </c>
      <c r="U1199" s="95"/>
      <c r="V1199" s="225"/>
      <c r="W1199" s="95"/>
      <c r="X1199" s="95"/>
      <c r="Y1199" s="95"/>
      <c r="Z1199" s="295"/>
      <c r="AA1199" s="295"/>
      <c r="AB1199" s="72"/>
      <c r="AC1199" s="815"/>
      <c r="AD1199" s="815"/>
      <c r="AE1199" s="815"/>
      <c r="AF1199" s="815"/>
      <c r="AG1199" s="815"/>
      <c r="AH1199" s="803" t="s">
        <v>2790</v>
      </c>
      <c r="AI1199" s="803" t="s">
        <v>3167</v>
      </c>
      <c r="AJ1199" s="788" t="s">
        <v>3168</v>
      </c>
      <c r="AK1199" s="803" t="s">
        <v>2793</v>
      </c>
    </row>
    <row r="1200" spans="1:87" s="622" customFormat="1" ht="54" customHeight="1" x14ac:dyDescent="0.25">
      <c r="A1200" s="206"/>
      <c r="B1200" s="940"/>
      <c r="C1200" s="942"/>
      <c r="D1200" s="999"/>
      <c r="E1200" s="1648"/>
      <c r="F1200" s="906"/>
      <c r="G1200" s="906"/>
      <c r="H1200" s="908"/>
      <c r="I1200" s="912"/>
      <c r="J1200" s="912"/>
      <c r="K1200" s="998"/>
      <c r="L1200" s="1015"/>
      <c r="M1200" s="908"/>
      <c r="N1200" s="902"/>
      <c r="O1200" s="906"/>
      <c r="P1200" s="799" t="s">
        <v>3169</v>
      </c>
      <c r="Q1200" s="803">
        <v>24</v>
      </c>
      <c r="R1200" s="803">
        <v>224</v>
      </c>
      <c r="S1200" s="803"/>
      <c r="T1200" s="1689">
        <v>12</v>
      </c>
      <c r="U1200" s="95"/>
      <c r="V1200" s="225"/>
      <c r="W1200" s="95"/>
      <c r="X1200" s="95"/>
      <c r="Y1200" s="95"/>
      <c r="Z1200" s="95"/>
      <c r="AA1200" s="95"/>
      <c r="AB1200" s="72"/>
      <c r="AC1200" s="815"/>
      <c r="AD1200" s="815"/>
      <c r="AE1200" s="815"/>
      <c r="AF1200" s="815"/>
      <c r="AG1200" s="815"/>
      <c r="AH1200" s="803" t="s">
        <v>2790</v>
      </c>
      <c r="AI1200" s="803" t="s">
        <v>3167</v>
      </c>
      <c r="AJ1200" s="788" t="s">
        <v>3168</v>
      </c>
      <c r="AK1200" s="803" t="s">
        <v>2793</v>
      </c>
    </row>
    <row r="1201" spans="1:108" s="622" customFormat="1" ht="60" customHeight="1" x14ac:dyDescent="0.25">
      <c r="A1201" s="206"/>
      <c r="B1201" s="940"/>
      <c r="C1201" s="942"/>
      <c r="D1201" s="999"/>
      <c r="E1201" s="1648"/>
      <c r="F1201" s="906"/>
      <c r="G1201" s="906"/>
      <c r="H1201" s="908"/>
      <c r="I1201" s="912"/>
      <c r="J1201" s="912"/>
      <c r="K1201" s="998"/>
      <c r="L1201" s="1015"/>
      <c r="M1201" s="908"/>
      <c r="N1201" s="902" t="s">
        <v>3170</v>
      </c>
      <c r="O1201" s="906" t="s">
        <v>3171</v>
      </c>
      <c r="P1201" s="795" t="s">
        <v>3172</v>
      </c>
      <c r="Q1201" s="798">
        <v>2</v>
      </c>
      <c r="R1201" s="798">
        <v>5</v>
      </c>
      <c r="S1201" s="798"/>
      <c r="T1201" s="1689">
        <v>2</v>
      </c>
      <c r="U1201" s="95" t="s">
        <v>3173</v>
      </c>
      <c r="V1201" s="225" t="s">
        <v>3174</v>
      </c>
      <c r="W1201" s="95" t="s">
        <v>3175</v>
      </c>
      <c r="X1201" s="95" t="s">
        <v>3176</v>
      </c>
      <c r="Y1201" s="95" t="s">
        <v>2940</v>
      </c>
      <c r="Z1201" s="295">
        <v>42705</v>
      </c>
      <c r="AA1201" s="295">
        <v>42826</v>
      </c>
      <c r="AB1201" s="72">
        <v>2040621591278</v>
      </c>
      <c r="AC1201" s="815">
        <v>240445609</v>
      </c>
      <c r="AD1201" s="815" t="s">
        <v>2941</v>
      </c>
      <c r="AE1201" s="815" t="s">
        <v>3177</v>
      </c>
      <c r="AF1201" s="815" t="s">
        <v>3177</v>
      </c>
      <c r="AG1201" s="815">
        <v>240445609</v>
      </c>
      <c r="AH1201" s="803" t="s">
        <v>2790</v>
      </c>
      <c r="AI1201" s="803" t="s">
        <v>3167</v>
      </c>
      <c r="AJ1201" s="788" t="s">
        <v>3168</v>
      </c>
      <c r="AK1201" s="803" t="s">
        <v>2793</v>
      </c>
    </row>
    <row r="1202" spans="1:108" s="622" customFormat="1" ht="89.25" customHeight="1" x14ac:dyDescent="0.25">
      <c r="A1202" s="206"/>
      <c r="B1202" s="940"/>
      <c r="C1202" s="942"/>
      <c r="D1202" s="999"/>
      <c r="E1202" s="1648"/>
      <c r="F1202" s="906"/>
      <c r="G1202" s="906"/>
      <c r="H1202" s="908"/>
      <c r="I1202" s="912"/>
      <c r="J1202" s="912"/>
      <c r="K1202" s="998"/>
      <c r="L1202" s="1015"/>
      <c r="M1202" s="908"/>
      <c r="N1202" s="902"/>
      <c r="O1202" s="906"/>
      <c r="P1202" s="799" t="s">
        <v>3178</v>
      </c>
      <c r="Q1202" s="803">
        <v>1</v>
      </c>
      <c r="R1202" s="803">
        <v>10</v>
      </c>
      <c r="S1202" s="803"/>
      <c r="T1202" s="95">
        <v>0</v>
      </c>
      <c r="U1202" s="95"/>
      <c r="V1202" s="225"/>
      <c r="W1202" s="95"/>
      <c r="X1202" s="95"/>
      <c r="Y1202" s="95"/>
      <c r="Z1202" s="95"/>
      <c r="AA1202" s="95"/>
      <c r="AB1202" s="72"/>
      <c r="AC1202" s="815"/>
      <c r="AD1202" s="815"/>
      <c r="AE1202" s="815"/>
      <c r="AF1202" s="815"/>
      <c r="AG1202" s="815"/>
      <c r="AH1202" s="803" t="s">
        <v>2790</v>
      </c>
      <c r="AI1202" s="803" t="s">
        <v>3167</v>
      </c>
      <c r="AJ1202" s="788" t="s">
        <v>3168</v>
      </c>
      <c r="AK1202" s="803" t="s">
        <v>2793</v>
      </c>
    </row>
    <row r="1203" spans="1:108" s="622" customFormat="1" ht="90.75" customHeight="1" x14ac:dyDescent="0.25">
      <c r="A1203" s="206"/>
      <c r="B1203" s="940"/>
      <c r="C1203" s="942"/>
      <c r="D1203" s="999"/>
      <c r="E1203" s="1648"/>
      <c r="F1203" s="906"/>
      <c r="G1203" s="906"/>
      <c r="H1203" s="908"/>
      <c r="I1203" s="912"/>
      <c r="J1203" s="912"/>
      <c r="K1203" s="998"/>
      <c r="L1203" s="1015"/>
      <c r="M1203" s="908"/>
      <c r="N1203" s="902"/>
      <c r="O1203" s="906"/>
      <c r="P1203" s="799" t="s">
        <v>3179</v>
      </c>
      <c r="Q1203" s="803">
        <v>1</v>
      </c>
      <c r="R1203" s="803">
        <v>5</v>
      </c>
      <c r="S1203" s="803"/>
      <c r="T1203" s="95">
        <v>0</v>
      </c>
      <c r="U1203" s="95"/>
      <c r="V1203" s="225"/>
      <c r="W1203" s="95"/>
      <c r="X1203" s="95"/>
      <c r="Y1203" s="95"/>
      <c r="Z1203" s="95"/>
      <c r="AA1203" s="95"/>
      <c r="AB1203" s="72"/>
      <c r="AC1203" s="815"/>
      <c r="AD1203" s="815"/>
      <c r="AE1203" s="815"/>
      <c r="AF1203" s="815"/>
      <c r="AG1203" s="815"/>
      <c r="AH1203" s="803" t="s">
        <v>2790</v>
      </c>
      <c r="AI1203" s="803" t="s">
        <v>3167</v>
      </c>
      <c r="AJ1203" s="788" t="s">
        <v>3168</v>
      </c>
      <c r="AK1203" s="803" t="s">
        <v>2793</v>
      </c>
    </row>
    <row r="1204" spans="1:108" s="622" customFormat="1" ht="110.25" customHeight="1" x14ac:dyDescent="0.25">
      <c r="A1204" s="206"/>
      <c r="B1204" s="940"/>
      <c r="C1204" s="942"/>
      <c r="D1204" s="999"/>
      <c r="E1204" s="1648"/>
      <c r="F1204" s="906"/>
      <c r="G1204" s="906"/>
      <c r="H1204" s="908"/>
      <c r="I1204" s="912"/>
      <c r="J1204" s="912"/>
      <c r="K1204" s="998"/>
      <c r="L1204" s="1015"/>
      <c r="M1204" s="908"/>
      <c r="N1204" s="902"/>
      <c r="O1204" s="906"/>
      <c r="P1204" s="799" t="s">
        <v>3180</v>
      </c>
      <c r="Q1204" s="803">
        <v>2</v>
      </c>
      <c r="R1204" s="803">
        <v>6</v>
      </c>
      <c r="S1204" s="803"/>
      <c r="T1204" s="95">
        <v>0</v>
      </c>
      <c r="U1204" s="95"/>
      <c r="V1204" s="225"/>
      <c r="W1204" s="95"/>
      <c r="X1204" s="95"/>
      <c r="Y1204" s="95"/>
      <c r="Z1204" s="95"/>
      <c r="AA1204" s="95"/>
      <c r="AB1204" s="72"/>
      <c r="AC1204" s="815"/>
      <c r="AD1204" s="815"/>
      <c r="AE1204" s="815"/>
      <c r="AF1204" s="815"/>
      <c r="AG1204" s="815"/>
      <c r="AH1204" s="803" t="s">
        <v>2790</v>
      </c>
      <c r="AI1204" s="803" t="s">
        <v>3167</v>
      </c>
      <c r="AJ1204" s="788" t="s">
        <v>3168</v>
      </c>
      <c r="AK1204" s="803" t="s">
        <v>2793</v>
      </c>
    </row>
    <row r="1205" spans="1:108" s="622" customFormat="1" ht="12" customHeight="1" x14ac:dyDescent="0.25">
      <c r="A1205" s="206"/>
      <c r="B1205" s="940"/>
      <c r="C1205" s="942"/>
      <c r="D1205" s="999"/>
      <c r="E1205" s="1648"/>
      <c r="F1205" s="906"/>
      <c r="G1205" s="906"/>
      <c r="H1205" s="1649"/>
      <c r="I1205" s="1649"/>
      <c r="J1205" s="1649"/>
      <c r="K1205" s="1649"/>
      <c r="L1205" s="890"/>
      <c r="M1205" s="1649"/>
      <c r="N1205" s="889"/>
      <c r="O1205" s="1649"/>
      <c r="P1205" s="1649"/>
      <c r="Q1205" s="1649"/>
      <c r="R1205" s="1649"/>
      <c r="S1205" s="1649"/>
      <c r="T1205" s="1649"/>
      <c r="U1205" s="1649"/>
      <c r="V1205" s="1650"/>
      <c r="W1205" s="1649"/>
      <c r="X1205" s="1649"/>
      <c r="Y1205" s="1649"/>
      <c r="Z1205" s="1649"/>
      <c r="AA1205" s="1649"/>
      <c r="AB1205" s="1651"/>
      <c r="AC1205" s="1652"/>
      <c r="AD1205" s="1652"/>
      <c r="AE1205" s="1652"/>
      <c r="AF1205" s="1652"/>
      <c r="AG1205" s="1652"/>
      <c r="AH1205" s="1649"/>
      <c r="AI1205" s="1649"/>
      <c r="AJ1205" s="1649"/>
      <c r="AK1205" s="1649"/>
    </row>
    <row r="1206" spans="1:108" s="622" customFormat="1" ht="82.35" customHeight="1" x14ac:dyDescent="0.25">
      <c r="A1206" s="206"/>
      <c r="B1206" s="940"/>
      <c r="C1206" s="942"/>
      <c r="D1206" s="999"/>
      <c r="E1206" s="1648"/>
      <c r="F1206" s="906"/>
      <c r="G1206" s="906"/>
      <c r="H1206" s="908" t="s">
        <v>3181</v>
      </c>
      <c r="I1206" s="997" t="s">
        <v>1628</v>
      </c>
      <c r="J1206" s="1134">
        <v>0.45</v>
      </c>
      <c r="K1206" s="984" t="s">
        <v>3182</v>
      </c>
      <c r="L1206" s="1437">
        <v>0.01</v>
      </c>
      <c r="M1206" s="957" t="s">
        <v>3183</v>
      </c>
      <c r="N1206" s="903" t="s">
        <v>3184</v>
      </c>
      <c r="O1206" s="957" t="s">
        <v>3185</v>
      </c>
      <c r="P1206" s="821" t="s">
        <v>3186</v>
      </c>
      <c r="Q1206" s="800">
        <v>2</v>
      </c>
      <c r="R1206" s="800">
        <v>4</v>
      </c>
      <c r="S1206" s="800"/>
      <c r="T1206" s="1690">
        <v>1</v>
      </c>
      <c r="U1206" s="135" t="s">
        <v>3187</v>
      </c>
      <c r="V1206" s="491" t="s">
        <v>3187</v>
      </c>
      <c r="W1206" s="135">
        <v>1</v>
      </c>
      <c r="X1206" s="135" t="s">
        <v>3188</v>
      </c>
      <c r="Y1206" s="95" t="s">
        <v>2940</v>
      </c>
      <c r="Z1206" s="295">
        <v>42705</v>
      </c>
      <c r="AA1206" s="295">
        <v>42826</v>
      </c>
      <c r="AB1206" s="818">
        <v>2040621601280</v>
      </c>
      <c r="AC1206" s="816">
        <v>400782081.92000002</v>
      </c>
      <c r="AD1206" s="815" t="s">
        <v>2941</v>
      </c>
      <c r="AE1206" s="816" t="s">
        <v>3189</v>
      </c>
      <c r="AF1206" s="816" t="s">
        <v>3189</v>
      </c>
      <c r="AG1206" s="816">
        <v>400782081.92000002</v>
      </c>
      <c r="AH1206" s="803" t="s">
        <v>2790</v>
      </c>
      <c r="AI1206" s="803" t="s">
        <v>3167</v>
      </c>
      <c r="AJ1206" s="788" t="s">
        <v>3190</v>
      </c>
      <c r="AK1206" s="803" t="s">
        <v>2793</v>
      </c>
      <c r="BN1206" s="1653"/>
      <c r="BO1206" s="1653"/>
      <c r="BP1206" s="1653"/>
      <c r="DB1206" s="1653"/>
      <c r="DC1206" s="1653"/>
      <c r="DD1206" s="1653"/>
    </row>
    <row r="1207" spans="1:108" s="622" customFormat="1" ht="80.849999999999994" customHeight="1" x14ac:dyDescent="0.25">
      <c r="A1207" s="206"/>
      <c r="B1207" s="940"/>
      <c r="C1207" s="942"/>
      <c r="D1207" s="999"/>
      <c r="E1207" s="1648"/>
      <c r="F1207" s="906"/>
      <c r="G1207" s="906"/>
      <c r="H1207" s="908"/>
      <c r="I1207" s="997"/>
      <c r="J1207" s="1134"/>
      <c r="K1207" s="984"/>
      <c r="L1207" s="1437"/>
      <c r="M1207" s="957"/>
      <c r="N1207" s="903"/>
      <c r="O1207" s="957"/>
      <c r="P1207" s="674" t="s">
        <v>3191</v>
      </c>
      <c r="Q1207" s="788">
        <v>0</v>
      </c>
      <c r="R1207" s="788">
        <v>1</v>
      </c>
      <c r="S1207" s="788"/>
      <c r="T1207" s="135">
        <v>0</v>
      </c>
      <c r="U1207" s="135"/>
      <c r="V1207" s="491"/>
      <c r="W1207" s="135"/>
      <c r="X1207" s="135"/>
      <c r="Y1207" s="135"/>
      <c r="Z1207" s="135"/>
      <c r="AA1207" s="135"/>
      <c r="AB1207" s="818"/>
      <c r="AC1207" s="816"/>
      <c r="AD1207" s="816"/>
      <c r="AE1207" s="816"/>
      <c r="AF1207" s="816"/>
      <c r="AG1207" s="816"/>
      <c r="AH1207" s="803" t="s">
        <v>2790</v>
      </c>
      <c r="AI1207" s="803" t="s">
        <v>3167</v>
      </c>
      <c r="AJ1207" s="788" t="s">
        <v>3190</v>
      </c>
      <c r="AK1207" s="803" t="s">
        <v>2793</v>
      </c>
      <c r="BN1207" s="1653"/>
      <c r="BO1207" s="1653"/>
      <c r="BP1207" s="1653"/>
      <c r="DB1207" s="1653"/>
      <c r="DC1207" s="1653"/>
      <c r="DD1207" s="1653"/>
    </row>
    <row r="1208" spans="1:108" s="622" customFormat="1" ht="78.599999999999994" customHeight="1" x14ac:dyDescent="0.25">
      <c r="A1208" s="206"/>
      <c r="B1208" s="940"/>
      <c r="C1208" s="942"/>
      <c r="D1208" s="999"/>
      <c r="E1208" s="1648"/>
      <c r="F1208" s="906"/>
      <c r="G1208" s="906"/>
      <c r="H1208" s="908"/>
      <c r="I1208" s="997"/>
      <c r="J1208" s="997"/>
      <c r="K1208" s="984"/>
      <c r="L1208" s="1437"/>
      <c r="M1208" s="957"/>
      <c r="N1208" s="903" t="s">
        <v>3192</v>
      </c>
      <c r="O1208" s="957" t="s">
        <v>3193</v>
      </c>
      <c r="P1208" s="791" t="s">
        <v>3194</v>
      </c>
      <c r="Q1208" s="788">
        <v>0</v>
      </c>
      <c r="R1208" s="788">
        <v>1</v>
      </c>
      <c r="S1208" s="788"/>
      <c r="T1208" s="135">
        <v>0</v>
      </c>
      <c r="U1208" s="135"/>
      <c r="V1208" s="491"/>
      <c r="W1208" s="135"/>
      <c r="X1208" s="135"/>
      <c r="Y1208" s="135"/>
      <c r="Z1208" s="135"/>
      <c r="AA1208" s="135"/>
      <c r="AB1208" s="818"/>
      <c r="AC1208" s="816"/>
      <c r="AD1208" s="816"/>
      <c r="AE1208" s="816"/>
      <c r="AF1208" s="816"/>
      <c r="AG1208" s="816"/>
      <c r="AH1208" s="803" t="s">
        <v>2790</v>
      </c>
      <c r="AI1208" s="803" t="s">
        <v>3167</v>
      </c>
      <c r="AJ1208" s="788" t="s">
        <v>3190</v>
      </c>
      <c r="AK1208" s="803" t="s">
        <v>3195</v>
      </c>
      <c r="BN1208" s="1653"/>
      <c r="BO1208" s="1653"/>
      <c r="BP1208" s="1653"/>
      <c r="DB1208" s="1653"/>
      <c r="DC1208" s="1653"/>
      <c r="DD1208" s="1653"/>
    </row>
    <row r="1209" spans="1:108" s="622" customFormat="1" ht="149.1" customHeight="1" x14ac:dyDescent="0.25">
      <c r="A1209" s="206"/>
      <c r="B1209" s="940"/>
      <c r="C1209" s="942"/>
      <c r="D1209" s="999"/>
      <c r="E1209" s="1648"/>
      <c r="F1209" s="906"/>
      <c r="G1209" s="906"/>
      <c r="H1209" s="908"/>
      <c r="I1209" s="997"/>
      <c r="J1209" s="997"/>
      <c r="K1209" s="984"/>
      <c r="L1209" s="1437"/>
      <c r="M1209" s="957"/>
      <c r="N1209" s="903"/>
      <c r="O1209" s="957"/>
      <c r="P1209" s="799" t="s">
        <v>3196</v>
      </c>
      <c r="Q1209" s="803">
        <v>0</v>
      </c>
      <c r="R1209" s="803">
        <v>1</v>
      </c>
      <c r="S1209" s="803"/>
      <c r="T1209" s="95">
        <v>0</v>
      </c>
      <c r="U1209" s="95"/>
      <c r="V1209" s="225"/>
      <c r="W1209" s="95"/>
      <c r="X1209" s="95"/>
      <c r="Y1209" s="95"/>
      <c r="Z1209" s="95"/>
      <c r="AA1209" s="95"/>
      <c r="AB1209" s="72"/>
      <c r="AC1209" s="815"/>
      <c r="AD1209" s="815"/>
      <c r="AE1209" s="815"/>
      <c r="AF1209" s="815"/>
      <c r="AG1209" s="815"/>
      <c r="AH1209" s="803" t="s">
        <v>2790</v>
      </c>
      <c r="AI1209" s="803" t="s">
        <v>3167</v>
      </c>
      <c r="AJ1209" s="788" t="s">
        <v>3190</v>
      </c>
      <c r="AK1209" s="803" t="s">
        <v>3195</v>
      </c>
      <c r="BN1209" s="1653"/>
      <c r="BO1209" s="1653"/>
      <c r="BP1209" s="1653"/>
      <c r="DB1209" s="1653"/>
      <c r="DC1209" s="1653"/>
      <c r="DD1209" s="1653"/>
    </row>
    <row r="1210" spans="1:108" s="622" customFormat="1" ht="131.1" customHeight="1" x14ac:dyDescent="0.25">
      <c r="A1210" s="206"/>
      <c r="B1210" s="940"/>
      <c r="C1210" s="942"/>
      <c r="D1210" s="999"/>
      <c r="E1210" s="1648"/>
      <c r="F1210" s="906"/>
      <c r="G1210" s="906"/>
      <c r="H1210" s="908"/>
      <c r="I1210" s="997"/>
      <c r="J1210" s="997"/>
      <c r="K1210" s="984"/>
      <c r="L1210" s="1437"/>
      <c r="M1210" s="957"/>
      <c r="N1210" s="903"/>
      <c r="O1210" s="957"/>
      <c r="P1210" s="795" t="s">
        <v>3197</v>
      </c>
      <c r="Q1210" s="798">
        <v>2</v>
      </c>
      <c r="R1210" s="798">
        <v>5</v>
      </c>
      <c r="S1210" s="798"/>
      <c r="T1210" s="95">
        <v>2</v>
      </c>
      <c r="U1210" s="95" t="s">
        <v>3198</v>
      </c>
      <c r="V1210" s="225" t="s">
        <v>3199</v>
      </c>
      <c r="W1210" s="95" t="s">
        <v>3200</v>
      </c>
      <c r="X1210" s="95" t="s">
        <v>3201</v>
      </c>
      <c r="Y1210" s="95" t="s">
        <v>2940</v>
      </c>
      <c r="Z1210" s="295">
        <v>42705</v>
      </c>
      <c r="AA1210" s="295">
        <v>42826</v>
      </c>
      <c r="AB1210" s="72">
        <v>2040621601281</v>
      </c>
      <c r="AC1210" s="815">
        <v>150000000</v>
      </c>
      <c r="AD1210" s="815" t="s">
        <v>2941</v>
      </c>
      <c r="AE1210" s="815" t="s">
        <v>2942</v>
      </c>
      <c r="AF1210" s="815" t="s">
        <v>2942</v>
      </c>
      <c r="AG1210" s="815">
        <v>150000000</v>
      </c>
      <c r="AH1210" s="803" t="s">
        <v>2790</v>
      </c>
      <c r="AI1210" s="803" t="s">
        <v>3167</v>
      </c>
      <c r="AJ1210" s="788" t="s">
        <v>3190</v>
      </c>
      <c r="AK1210" s="803" t="s">
        <v>2793</v>
      </c>
      <c r="BN1210" s="1653"/>
      <c r="BO1210" s="1653"/>
      <c r="BP1210" s="1653"/>
      <c r="DB1210" s="1653"/>
      <c r="DC1210" s="1653"/>
      <c r="DD1210" s="1653"/>
    </row>
    <row r="1211" spans="1:108" s="622" customFormat="1" ht="98.45" customHeight="1" x14ac:dyDescent="0.25">
      <c r="A1211" s="206"/>
      <c r="B1211" s="940"/>
      <c r="C1211" s="942"/>
      <c r="D1211" s="999"/>
      <c r="E1211" s="1648"/>
      <c r="F1211" s="906"/>
      <c r="G1211" s="906"/>
      <c r="H1211" s="908"/>
      <c r="I1211" s="997"/>
      <c r="J1211" s="997"/>
      <c r="K1211" s="984"/>
      <c r="L1211" s="1437"/>
      <c r="M1211" s="957"/>
      <c r="N1211" s="903"/>
      <c r="O1211" s="957"/>
      <c r="P1211" s="799" t="s">
        <v>3202</v>
      </c>
      <c r="Q1211" s="803">
        <v>0</v>
      </c>
      <c r="R1211" s="803">
        <v>1</v>
      </c>
      <c r="S1211" s="803"/>
      <c r="T1211" s="95">
        <v>0</v>
      </c>
      <c r="U1211" s="95"/>
      <c r="V1211" s="225"/>
      <c r="W1211" s="95"/>
      <c r="X1211" s="95"/>
      <c r="Y1211" s="95"/>
      <c r="Z1211" s="95"/>
      <c r="AA1211" s="95"/>
      <c r="AB1211" s="72"/>
      <c r="AC1211" s="815"/>
      <c r="AD1211" s="815"/>
      <c r="AE1211" s="815"/>
      <c r="AF1211" s="815"/>
      <c r="AG1211" s="815"/>
      <c r="AH1211" s="803" t="s">
        <v>2790</v>
      </c>
      <c r="AI1211" s="803" t="s">
        <v>3167</v>
      </c>
      <c r="AJ1211" s="788" t="s">
        <v>3190</v>
      </c>
      <c r="AK1211" s="803" t="s">
        <v>2793</v>
      </c>
      <c r="BN1211" s="1653"/>
      <c r="BO1211" s="1653"/>
      <c r="BP1211" s="1653"/>
      <c r="DB1211" s="1653"/>
      <c r="DC1211" s="1653"/>
      <c r="DD1211" s="1653"/>
    </row>
    <row r="1212" spans="1:108" s="622" customFormat="1" ht="92.1" customHeight="1" x14ac:dyDescent="0.25">
      <c r="A1212" s="206"/>
      <c r="B1212" s="940"/>
      <c r="C1212" s="942"/>
      <c r="D1212" s="999"/>
      <c r="E1212" s="1648"/>
      <c r="F1212" s="906"/>
      <c r="G1212" s="906"/>
      <c r="H1212" s="908"/>
      <c r="I1212" s="997"/>
      <c r="J1212" s="997"/>
      <c r="K1212" s="984"/>
      <c r="L1212" s="1437"/>
      <c r="M1212" s="957"/>
      <c r="N1212" s="903" t="s">
        <v>3203</v>
      </c>
      <c r="O1212" s="957" t="s">
        <v>3204</v>
      </c>
      <c r="P1212" s="791" t="s">
        <v>3205</v>
      </c>
      <c r="Q1212" s="788">
        <v>1</v>
      </c>
      <c r="R1212" s="788">
        <v>4</v>
      </c>
      <c r="S1212" s="788"/>
      <c r="T1212" s="135">
        <v>0</v>
      </c>
      <c r="U1212" s="135"/>
      <c r="V1212" s="491"/>
      <c r="W1212" s="135"/>
      <c r="X1212" s="135"/>
      <c r="Y1212" s="135"/>
      <c r="Z1212" s="135"/>
      <c r="AA1212" s="135"/>
      <c r="AB1212" s="818"/>
      <c r="AC1212" s="816"/>
      <c r="AD1212" s="816"/>
      <c r="AE1212" s="816"/>
      <c r="AF1212" s="816"/>
      <c r="AG1212" s="816"/>
      <c r="AH1212" s="803" t="s">
        <v>2790</v>
      </c>
      <c r="AI1212" s="803" t="s">
        <v>3167</v>
      </c>
      <c r="AJ1212" s="788" t="s">
        <v>3190</v>
      </c>
      <c r="AK1212" s="803" t="s">
        <v>2793</v>
      </c>
      <c r="BN1212" s="1653"/>
      <c r="BO1212" s="1653"/>
      <c r="BP1212" s="1653"/>
      <c r="DB1212" s="1653"/>
      <c r="DC1212" s="1653"/>
      <c r="DD1212" s="1653"/>
    </row>
    <row r="1213" spans="1:108" s="622" customFormat="1" ht="88.35" customHeight="1" x14ac:dyDescent="0.25">
      <c r="A1213" s="206"/>
      <c r="B1213" s="940"/>
      <c r="C1213" s="943"/>
      <c r="D1213" s="999"/>
      <c r="E1213" s="1648"/>
      <c r="F1213" s="906"/>
      <c r="G1213" s="906"/>
      <c r="H1213" s="908"/>
      <c r="I1213" s="997"/>
      <c r="J1213" s="997"/>
      <c r="K1213" s="984"/>
      <c r="L1213" s="1437"/>
      <c r="M1213" s="957"/>
      <c r="N1213" s="903"/>
      <c r="O1213" s="957"/>
      <c r="P1213" s="821" t="s">
        <v>3206</v>
      </c>
      <c r="Q1213" s="800">
        <v>0</v>
      </c>
      <c r="R1213" s="800">
        <v>2</v>
      </c>
      <c r="S1213" s="800"/>
      <c r="T1213" s="135">
        <v>1</v>
      </c>
      <c r="U1213" s="135" t="s">
        <v>3207</v>
      </c>
      <c r="V1213" s="491" t="s">
        <v>3208</v>
      </c>
      <c r="W1213" s="95" t="s">
        <v>3209</v>
      </c>
      <c r="X1213" s="95" t="s">
        <v>3210</v>
      </c>
      <c r="Y1213" s="95" t="s">
        <v>2940</v>
      </c>
      <c r="Z1213" s="295">
        <v>42705</v>
      </c>
      <c r="AA1213" s="295">
        <v>42826</v>
      </c>
      <c r="AB1213" s="72">
        <v>2040621601279</v>
      </c>
      <c r="AC1213" s="815">
        <v>270000000</v>
      </c>
      <c r="AD1213" s="815" t="s">
        <v>2941</v>
      </c>
      <c r="AE1213" s="815" t="s">
        <v>3211</v>
      </c>
      <c r="AF1213" s="815" t="s">
        <v>3211</v>
      </c>
      <c r="AG1213" s="815">
        <v>270000000</v>
      </c>
      <c r="AH1213" s="803" t="s">
        <v>2790</v>
      </c>
      <c r="AI1213" s="803" t="s">
        <v>3167</v>
      </c>
      <c r="AJ1213" s="788" t="s">
        <v>3190</v>
      </c>
      <c r="AK1213" s="803" t="s">
        <v>2793</v>
      </c>
      <c r="BN1213" s="1653"/>
      <c r="BO1213" s="1653"/>
      <c r="BP1213" s="1653"/>
      <c r="DB1213" s="1653"/>
      <c r="DC1213" s="1653"/>
      <c r="DD1213" s="1653"/>
    </row>
    <row r="1214" spans="1:108" s="843" customFormat="1" ht="24" customHeight="1" thickBot="1" x14ac:dyDescent="0.3">
      <c r="A1214" s="1654"/>
      <c r="B1214" s="1655"/>
      <c r="C1214" s="1655"/>
      <c r="D1214" s="1656"/>
      <c r="E1214" s="1656"/>
      <c r="F1214" s="1656"/>
      <c r="G1214" s="1656"/>
      <c r="H1214" s="1656"/>
      <c r="I1214" s="1656"/>
      <c r="J1214" s="1656"/>
      <c r="K1214" s="172" t="s">
        <v>488</v>
      </c>
      <c r="L1214" s="366"/>
      <c r="M1214" s="897"/>
      <c r="N1214" s="898"/>
      <c r="O1214" s="898"/>
      <c r="P1214" s="898"/>
      <c r="Q1214" s="898"/>
      <c r="R1214" s="898"/>
      <c r="S1214" s="898"/>
      <c r="T1214" s="898"/>
      <c r="U1214" s="898"/>
      <c r="V1214" s="898"/>
      <c r="W1214" s="898"/>
      <c r="X1214" s="898"/>
      <c r="Y1214" s="898"/>
      <c r="Z1214" s="898"/>
      <c r="AA1214" s="898"/>
      <c r="AB1214" s="898"/>
      <c r="AC1214" s="898"/>
      <c r="AD1214" s="898"/>
      <c r="AE1214" s="898"/>
      <c r="AF1214" s="898"/>
      <c r="AG1214" s="898"/>
      <c r="AH1214" s="898"/>
      <c r="AI1214" s="898"/>
      <c r="AJ1214" s="898"/>
      <c r="AK1214" s="898"/>
    </row>
    <row r="1215" spans="1:108" s="843" customFormat="1" ht="56.85" customHeight="1" thickBot="1" x14ac:dyDescent="0.3">
      <c r="A1215" s="231"/>
      <c r="B1215" s="2"/>
      <c r="C1215" s="2"/>
      <c r="D1215" s="2"/>
      <c r="E1215" s="3"/>
      <c r="F1215" s="3"/>
      <c r="G1215" s="3"/>
      <c r="H1215" s="2"/>
      <c r="I1215" s="1657"/>
      <c r="J1215" s="2"/>
      <c r="K1215" s="1658" t="s">
        <v>3098</v>
      </c>
      <c r="L1215" s="1659"/>
      <c r="M1215" s="1660"/>
      <c r="N1215" s="1661"/>
      <c r="O1215" s="1661"/>
      <c r="P1215" s="1661"/>
      <c r="Q1215" s="1661"/>
      <c r="R1215" s="1661"/>
      <c r="S1215" s="1661"/>
      <c r="T1215" s="1661"/>
      <c r="U1215" s="1661"/>
      <c r="V1215" s="1661"/>
      <c r="W1215" s="1661"/>
      <c r="X1215" s="1661"/>
      <c r="Y1215" s="1661"/>
      <c r="Z1215" s="1661"/>
      <c r="AA1215" s="1661"/>
      <c r="AB1215" s="1661"/>
      <c r="AC1215" s="1661"/>
      <c r="AD1215" s="1661"/>
      <c r="AE1215" s="1661"/>
      <c r="AF1215" s="1661"/>
      <c r="AG1215" s="1661"/>
      <c r="AH1215" s="1661"/>
      <c r="AI1215" s="1661"/>
      <c r="AJ1215" s="1661"/>
      <c r="AK1215" s="1661"/>
    </row>
  </sheetData>
  <sheetProtection selectLockedCells="1" selectUnlockedCells="1"/>
  <autoFilter ref="B5:AK857"/>
  <mergeCells count="2276">
    <mergeCell ref="F1071:F1076"/>
    <mergeCell ref="G1071:G1076"/>
    <mergeCell ref="H1071:H1076"/>
    <mergeCell ref="I1071:I1076"/>
    <mergeCell ref="J1071:J1076"/>
    <mergeCell ref="N1071:N1076"/>
    <mergeCell ref="O1071:O1076"/>
    <mergeCell ref="P1073:P1074"/>
    <mergeCell ref="Q1073:Q1074"/>
    <mergeCell ref="R1073:R1074"/>
    <mergeCell ref="S1073:S1074"/>
    <mergeCell ref="T1073:T1074"/>
    <mergeCell ref="P1077:P1078"/>
    <mergeCell ref="Q1077:Q1078"/>
    <mergeCell ref="R1077:R1078"/>
    <mergeCell ref="S1077:S1078"/>
    <mergeCell ref="F1065:F1069"/>
    <mergeCell ref="G1065:G1069"/>
    <mergeCell ref="H1065:H1069"/>
    <mergeCell ref="I1065:I1069"/>
    <mergeCell ref="J1065:J1069"/>
    <mergeCell ref="N1065:N1068"/>
    <mergeCell ref="O1065:O1068"/>
    <mergeCell ref="P1067:P1068"/>
    <mergeCell ref="Q1067:Q1068"/>
    <mergeCell ref="R1067:R1068"/>
    <mergeCell ref="S1067:S1068"/>
    <mergeCell ref="T1067:T1068"/>
    <mergeCell ref="U1067:U1068"/>
    <mergeCell ref="V1067:V1068"/>
    <mergeCell ref="AC1067:AC1068"/>
    <mergeCell ref="AD1067:AD1068"/>
    <mergeCell ref="AG1067:AG1068"/>
    <mergeCell ref="N1069:N1070"/>
    <mergeCell ref="O1069:O1070"/>
    <mergeCell ref="P1069:P1070"/>
    <mergeCell ref="Q1069:Q1070"/>
    <mergeCell ref="R1069:R1070"/>
    <mergeCell ref="S1069:S1070"/>
    <mergeCell ref="T1069:T1070"/>
    <mergeCell ref="U1069:U1070"/>
    <mergeCell ref="V1069:V1070"/>
    <mergeCell ref="W1069:W1070"/>
    <mergeCell ref="X1069:X1070"/>
    <mergeCell ref="Y1069:Y1070"/>
    <mergeCell ref="Z1069:Z1070"/>
    <mergeCell ref="N1061:N1063"/>
    <mergeCell ref="O1061:O1064"/>
    <mergeCell ref="P1061:P1064"/>
    <mergeCell ref="Q1061:Q1064"/>
    <mergeCell ref="R1061:R1064"/>
    <mergeCell ref="S1061:S1064"/>
    <mergeCell ref="T1061:T1064"/>
    <mergeCell ref="AA1069:AA1070"/>
    <mergeCell ref="AG1069:AG1070"/>
    <mergeCell ref="B1012:B1026"/>
    <mergeCell ref="C1012:C1026"/>
    <mergeCell ref="D1012:D1026"/>
    <mergeCell ref="E1012:E1026"/>
    <mergeCell ref="F1012:F1025"/>
    <mergeCell ref="G1012:G1025"/>
    <mergeCell ref="H1012:H1025"/>
    <mergeCell ref="I1012:I1025"/>
    <mergeCell ref="J1012:J1025"/>
    <mergeCell ref="K1012:K1025"/>
    <mergeCell ref="L1012:L1025"/>
    <mergeCell ref="M1012:M1025"/>
    <mergeCell ref="N1012:N1014"/>
    <mergeCell ref="O1012:O1014"/>
    <mergeCell ref="AH1012:AH1025"/>
    <mergeCell ref="AI1012:AI1025"/>
    <mergeCell ref="AJ1012:AJ1014"/>
    <mergeCell ref="N1015:N1019"/>
    <mergeCell ref="O1015:O1019"/>
    <mergeCell ref="AJ1015:AJ1017"/>
    <mergeCell ref="AJ1019:AJ1025"/>
    <mergeCell ref="N1020:N1023"/>
    <mergeCell ref="O1020:O1023"/>
    <mergeCell ref="P1020:P1022"/>
    <mergeCell ref="Q1020:Q1022"/>
    <mergeCell ref="R1020:R1022"/>
    <mergeCell ref="S1020:S1022"/>
    <mergeCell ref="T1020:T1022"/>
    <mergeCell ref="N1024:N1025"/>
    <mergeCell ref="O1024:O1025"/>
    <mergeCell ref="H1206:H1213"/>
    <mergeCell ref="I1206:I1213"/>
    <mergeCell ref="J1206:J1213"/>
    <mergeCell ref="K1206:K1213"/>
    <mergeCell ref="L1206:L1213"/>
    <mergeCell ref="M1206:M1213"/>
    <mergeCell ref="N1206:N1207"/>
    <mergeCell ref="O1206:O1207"/>
    <mergeCell ref="N1208:N1211"/>
    <mergeCell ref="O1208:O1211"/>
    <mergeCell ref="N1212:N1213"/>
    <mergeCell ref="O1212:O1213"/>
    <mergeCell ref="M1214:AK1214"/>
    <mergeCell ref="M1215:AK1215"/>
    <mergeCell ref="P877:P879"/>
    <mergeCell ref="Q877:Q879"/>
    <mergeCell ref="R877:R879"/>
    <mergeCell ref="S877:S879"/>
    <mergeCell ref="T877:T879"/>
    <mergeCell ref="W877:W879"/>
    <mergeCell ref="E1008:AK1008"/>
    <mergeCell ref="E1009:AK1009"/>
    <mergeCell ref="E1010:AK1010"/>
    <mergeCell ref="AK1012:AK1025"/>
    <mergeCell ref="O1115:O1117"/>
    <mergeCell ref="N1120:N1121"/>
    <mergeCell ref="O1120:O1121"/>
    <mergeCell ref="K1123:K1124"/>
    <mergeCell ref="L1123:L1124"/>
    <mergeCell ref="M1123:M1124"/>
    <mergeCell ref="AH1123:AH1124"/>
    <mergeCell ref="AI1123:AI1124"/>
    <mergeCell ref="AJ1123:AJ1124"/>
    <mergeCell ref="M1125:AK1125"/>
    <mergeCell ref="T1162:T1171"/>
    <mergeCell ref="M1194:AK1194"/>
    <mergeCell ref="E1195:AK1195"/>
    <mergeCell ref="E1196:M1196"/>
    <mergeCell ref="B1197:D1197"/>
    <mergeCell ref="E1197:AK1197"/>
    <mergeCell ref="B1199:B1213"/>
    <mergeCell ref="C1199:C1213"/>
    <mergeCell ref="D1199:D1213"/>
    <mergeCell ref="E1199:E1213"/>
    <mergeCell ref="F1199:F1213"/>
    <mergeCell ref="G1199:G1213"/>
    <mergeCell ref="H1199:H1204"/>
    <mergeCell ref="I1199:I1204"/>
    <mergeCell ref="J1199:J1204"/>
    <mergeCell ref="K1199:K1204"/>
    <mergeCell ref="L1199:L1204"/>
    <mergeCell ref="M1199:M1204"/>
    <mergeCell ref="N1199:N1200"/>
    <mergeCell ref="O1199:O1200"/>
    <mergeCell ref="N1201:N1204"/>
    <mergeCell ref="O1201:O1204"/>
    <mergeCell ref="M1104:AK1104"/>
    <mergeCell ref="M1105:AK1105"/>
    <mergeCell ref="E1106:AK1106"/>
    <mergeCell ref="AN1106:AQ1106"/>
    <mergeCell ref="AR1106:BD1106"/>
    <mergeCell ref="BE1106:BI1106"/>
    <mergeCell ref="BJ1106:BQ1106"/>
    <mergeCell ref="BS1106:BX1106"/>
    <mergeCell ref="E1107:AK1107"/>
    <mergeCell ref="E1108:AD1108"/>
    <mergeCell ref="AE1108:AG1108"/>
    <mergeCell ref="B1110:B1124"/>
    <mergeCell ref="C1110:C1124"/>
    <mergeCell ref="D1110:D1124"/>
    <mergeCell ref="E1110:E1124"/>
    <mergeCell ref="F1110:F1124"/>
    <mergeCell ref="G1110:G1124"/>
    <mergeCell ref="H1110:H1124"/>
    <mergeCell ref="I1110:I1124"/>
    <mergeCell ref="J1110:J1124"/>
    <mergeCell ref="K1110:K1121"/>
    <mergeCell ref="L1110:L1121"/>
    <mergeCell ref="M1110:M1121"/>
    <mergeCell ref="N1110:N1114"/>
    <mergeCell ref="O1110:O1114"/>
    <mergeCell ref="AH1110:AH1121"/>
    <mergeCell ref="AI1110:AI1121"/>
    <mergeCell ref="AJ1110:AJ1121"/>
    <mergeCell ref="AK1111:AK1114"/>
    <mergeCell ref="N1115:N1117"/>
    <mergeCell ref="F1090:F1103"/>
    <mergeCell ref="G1090:G1103"/>
    <mergeCell ref="H1090:H1095"/>
    <mergeCell ref="I1090:I1095"/>
    <mergeCell ref="J1090:J1095"/>
    <mergeCell ref="K1090:K1103"/>
    <mergeCell ref="L1090:L1103"/>
    <mergeCell ref="M1090:M1103"/>
    <mergeCell ref="N1090:N1092"/>
    <mergeCell ref="O1090:O1092"/>
    <mergeCell ref="AH1090:AH1095"/>
    <mergeCell ref="AI1090:AI1095"/>
    <mergeCell ref="AJ1090:AJ1092"/>
    <mergeCell ref="H1096:H1103"/>
    <mergeCell ref="I1096:I1103"/>
    <mergeCell ref="J1096:J1103"/>
    <mergeCell ref="N1096:N1098"/>
    <mergeCell ref="O1096:O1098"/>
    <mergeCell ref="AH1096:AH1102"/>
    <mergeCell ref="AI1096:AI1102"/>
    <mergeCell ref="AJ1096:AJ1098"/>
    <mergeCell ref="N1077:N1081"/>
    <mergeCell ref="O1077:O1081"/>
    <mergeCell ref="F1084:F1088"/>
    <mergeCell ref="G1084:G1088"/>
    <mergeCell ref="H1084:H1088"/>
    <mergeCell ref="I1084:I1088"/>
    <mergeCell ref="J1084:J1088"/>
    <mergeCell ref="K1084:K1088"/>
    <mergeCell ref="L1084:L1088"/>
    <mergeCell ref="M1084:M1088"/>
    <mergeCell ref="AH1084:AH1088"/>
    <mergeCell ref="AI1084:AI1088"/>
    <mergeCell ref="N1085:N1086"/>
    <mergeCell ref="O1085:O1086"/>
    <mergeCell ref="AJ1085:AJ1088"/>
    <mergeCell ref="N1087:N1088"/>
    <mergeCell ref="O1087:O1088"/>
    <mergeCell ref="E1057:AK1057"/>
    <mergeCell ref="AN1057:AQ1057"/>
    <mergeCell ref="AR1057:BD1057"/>
    <mergeCell ref="BE1057:BI1057"/>
    <mergeCell ref="BJ1057:BQ1057"/>
    <mergeCell ref="BS1057:BX1057"/>
    <mergeCell ref="E1058:AK1058"/>
    <mergeCell ref="E1059:AK1059"/>
    <mergeCell ref="B1072:B1103"/>
    <mergeCell ref="C1072:C1103"/>
    <mergeCell ref="D1072:D1103"/>
    <mergeCell ref="E1072:E1103"/>
    <mergeCell ref="K1072:K1082"/>
    <mergeCell ref="L1072:L1082"/>
    <mergeCell ref="M1072:M1082"/>
    <mergeCell ref="AH1072:AH1082"/>
    <mergeCell ref="AI1072:AI1082"/>
    <mergeCell ref="AJ1072:AJ1082"/>
    <mergeCell ref="F1077:F1081"/>
    <mergeCell ref="G1077:G1081"/>
    <mergeCell ref="H1077:H1081"/>
    <mergeCell ref="I1077:I1081"/>
    <mergeCell ref="J1077:J1081"/>
    <mergeCell ref="G668:G670"/>
    <mergeCell ref="H668:H670"/>
    <mergeCell ref="I668:I670"/>
    <mergeCell ref="J668:J670"/>
    <mergeCell ref="K668:K676"/>
    <mergeCell ref="L668:L676"/>
    <mergeCell ref="M668:M676"/>
    <mergeCell ref="N668:N670"/>
    <mergeCell ref="O668:O670"/>
    <mergeCell ref="M893:AK893"/>
    <mergeCell ref="C871:C893"/>
    <mergeCell ref="D871:D893"/>
    <mergeCell ref="F871:F880"/>
    <mergeCell ref="G871:G880"/>
    <mergeCell ref="H871:H880"/>
    <mergeCell ref="I871:I880"/>
    <mergeCell ref="J871:J880"/>
    <mergeCell ref="N873:N880"/>
    <mergeCell ref="O873:O880"/>
    <mergeCell ref="AJ881:AJ885"/>
    <mergeCell ref="F882:F885"/>
    <mergeCell ref="G882:G885"/>
    <mergeCell ref="H882:H885"/>
    <mergeCell ref="I882:I885"/>
    <mergeCell ref="J882:J885"/>
    <mergeCell ref="N883:N885"/>
    <mergeCell ref="O883:O885"/>
    <mergeCell ref="M643:AK643"/>
    <mergeCell ref="H637:H642"/>
    <mergeCell ref="I637:I642"/>
    <mergeCell ref="J637:J642"/>
    <mergeCell ref="K637:K642"/>
    <mergeCell ref="L637:L642"/>
    <mergeCell ref="M637:M642"/>
    <mergeCell ref="N621:N622"/>
    <mergeCell ref="O621:O623"/>
    <mergeCell ref="F627:F635"/>
    <mergeCell ref="G627:G635"/>
    <mergeCell ref="H627:H635"/>
    <mergeCell ref="I627:I635"/>
    <mergeCell ref="J627:J635"/>
    <mergeCell ref="N627:N632"/>
    <mergeCell ref="O627:O632"/>
    <mergeCell ref="H621:H626"/>
    <mergeCell ref="I621:I626"/>
    <mergeCell ref="J621:J626"/>
    <mergeCell ref="K621:K635"/>
    <mergeCell ref="L621:L635"/>
    <mergeCell ref="M621:M635"/>
    <mergeCell ref="B621:B642"/>
    <mergeCell ref="C621:C642"/>
    <mergeCell ref="D621:D642"/>
    <mergeCell ref="E621:E642"/>
    <mergeCell ref="F621:F626"/>
    <mergeCell ref="G621:G626"/>
    <mergeCell ref="F637:F642"/>
    <mergeCell ref="G637:G642"/>
    <mergeCell ref="M616:AK616"/>
    <mergeCell ref="E617:AK617"/>
    <mergeCell ref="E618:AK618"/>
    <mergeCell ref="E619:AK619"/>
    <mergeCell ref="K607:K610"/>
    <mergeCell ref="L607:L610"/>
    <mergeCell ref="M607:M610"/>
    <mergeCell ref="N607:N609"/>
    <mergeCell ref="O607:O609"/>
    <mergeCell ref="K612:K615"/>
    <mergeCell ref="L612:L615"/>
    <mergeCell ref="M612:M615"/>
    <mergeCell ref="N639:N640"/>
    <mergeCell ref="O639:O640"/>
    <mergeCell ref="N641:N642"/>
    <mergeCell ref="O641:O642"/>
    <mergeCell ref="K594:K600"/>
    <mergeCell ref="L594:L600"/>
    <mergeCell ref="M594:M600"/>
    <mergeCell ref="K602:K605"/>
    <mergeCell ref="L602:L605"/>
    <mergeCell ref="M602:M605"/>
    <mergeCell ref="E592:P592"/>
    <mergeCell ref="B594:B616"/>
    <mergeCell ref="C594:C616"/>
    <mergeCell ref="D594:D616"/>
    <mergeCell ref="E594:E616"/>
    <mergeCell ref="F594:F616"/>
    <mergeCell ref="G594:G616"/>
    <mergeCell ref="H594:H616"/>
    <mergeCell ref="I594:I616"/>
    <mergeCell ref="J594:J616"/>
    <mergeCell ref="O583:O588"/>
    <mergeCell ref="M589:AK589"/>
    <mergeCell ref="E590:P590"/>
    <mergeCell ref="B554:B588"/>
    <mergeCell ref="C554:C588"/>
    <mergeCell ref="D554:D588"/>
    <mergeCell ref="E529:AK529"/>
    <mergeCell ref="E530:AK530"/>
    <mergeCell ref="B532:B553"/>
    <mergeCell ref="C532:C553"/>
    <mergeCell ref="D532:D553"/>
    <mergeCell ref="E532:E553"/>
    <mergeCell ref="F532:F552"/>
    <mergeCell ref="G532:G552"/>
    <mergeCell ref="E591:AK591"/>
    <mergeCell ref="M554:M588"/>
    <mergeCell ref="N554:N558"/>
    <mergeCell ref="O554:O558"/>
    <mergeCell ref="N559:N564"/>
    <mergeCell ref="O559:O564"/>
    <mergeCell ref="N565:N568"/>
    <mergeCell ref="O565:O568"/>
    <mergeCell ref="N569:N582"/>
    <mergeCell ref="O569:O582"/>
    <mergeCell ref="N583:N588"/>
    <mergeCell ref="G554:G588"/>
    <mergeCell ref="H554:H588"/>
    <mergeCell ref="I554:I588"/>
    <mergeCell ref="J554:J588"/>
    <mergeCell ref="K554:K588"/>
    <mergeCell ref="L554:L588"/>
    <mergeCell ref="E554:E588"/>
    <mergeCell ref="F554:F588"/>
    <mergeCell ref="N543:N546"/>
    <mergeCell ref="O543:O546"/>
    <mergeCell ref="N547:N552"/>
    <mergeCell ref="O547:O552"/>
    <mergeCell ref="G553:AK553"/>
    <mergeCell ref="N532:N533"/>
    <mergeCell ref="O532:O533"/>
    <mergeCell ref="N534:N538"/>
    <mergeCell ref="O534:O538"/>
    <mergeCell ref="N539:N542"/>
    <mergeCell ref="O539:O542"/>
    <mergeCell ref="H532:H552"/>
    <mergeCell ref="I532:I552"/>
    <mergeCell ref="J532:J552"/>
    <mergeCell ref="K532:K552"/>
    <mergeCell ref="L532:L552"/>
    <mergeCell ref="M532:M552"/>
    <mergeCell ref="N513:N515"/>
    <mergeCell ref="O513:O515"/>
    <mergeCell ref="H505:H516"/>
    <mergeCell ref="I505:I516"/>
    <mergeCell ref="J505:J516"/>
    <mergeCell ref="K505:K516"/>
    <mergeCell ref="L505:L516"/>
    <mergeCell ref="M505:M516"/>
    <mergeCell ref="B505:B526"/>
    <mergeCell ref="C505:C526"/>
    <mergeCell ref="D505:D526"/>
    <mergeCell ref="E505:E526"/>
    <mergeCell ref="F505:F516"/>
    <mergeCell ref="G505:G516"/>
    <mergeCell ref="F518:F526"/>
    <mergeCell ref="G518:G526"/>
    <mergeCell ref="N519:N520"/>
    <mergeCell ref="O519:O520"/>
    <mergeCell ref="N521:N524"/>
    <mergeCell ref="O521:O524"/>
    <mergeCell ref="M527:AK527"/>
    <mergeCell ref="E528:AK528"/>
    <mergeCell ref="H518:H526"/>
    <mergeCell ref="I518:I526"/>
    <mergeCell ref="J518:J526"/>
    <mergeCell ref="K518:K526"/>
    <mergeCell ref="L518:L526"/>
    <mergeCell ref="M518:M526"/>
    <mergeCell ref="N477:N478"/>
    <mergeCell ref="O477:O478"/>
    <mergeCell ref="N480:N483"/>
    <mergeCell ref="O480:O483"/>
    <mergeCell ref="N484:N485"/>
    <mergeCell ref="O484:O485"/>
    <mergeCell ref="N486:N487"/>
    <mergeCell ref="O486:O487"/>
    <mergeCell ref="O489:O493"/>
    <mergeCell ref="G477:G488"/>
    <mergeCell ref="H477:H488"/>
    <mergeCell ref="I477:I488"/>
    <mergeCell ref="J477:J488"/>
    <mergeCell ref="N506:N508"/>
    <mergeCell ref="O506:O508"/>
    <mergeCell ref="N511:N512"/>
    <mergeCell ref="O511:O512"/>
    <mergeCell ref="B477:B504"/>
    <mergeCell ref="C477:C504"/>
    <mergeCell ref="D477:D503"/>
    <mergeCell ref="E477:E503"/>
    <mergeCell ref="F477:F488"/>
    <mergeCell ref="S463:S464"/>
    <mergeCell ref="T463:T464"/>
    <mergeCell ref="W463:W464"/>
    <mergeCell ref="F469:F471"/>
    <mergeCell ref="G469:G471"/>
    <mergeCell ref="H469:H471"/>
    <mergeCell ref="I469:I471"/>
    <mergeCell ref="J469:J471"/>
    <mergeCell ref="H463:H467"/>
    <mergeCell ref="I463:I467"/>
    <mergeCell ref="J463:J467"/>
    <mergeCell ref="P463:P464"/>
    <mergeCell ref="Q463:Q464"/>
    <mergeCell ref="R463:R464"/>
    <mergeCell ref="L495:L503"/>
    <mergeCell ref="M495:M503"/>
    <mergeCell ref="N495:N496"/>
    <mergeCell ref="O495:O496"/>
    <mergeCell ref="N498:N503"/>
    <mergeCell ref="O498:O503"/>
    <mergeCell ref="F495:F503"/>
    <mergeCell ref="G495:G503"/>
    <mergeCell ref="H495:H503"/>
    <mergeCell ref="I495:I503"/>
    <mergeCell ref="J495:J503"/>
    <mergeCell ref="K495:K503"/>
    <mergeCell ref="F489:F493"/>
    <mergeCell ref="W461:W462"/>
    <mergeCell ref="P459:P460"/>
    <mergeCell ref="Q459:Q460"/>
    <mergeCell ref="R459:R460"/>
    <mergeCell ref="S459:S460"/>
    <mergeCell ref="T459:T460"/>
    <mergeCell ref="W459:W460"/>
    <mergeCell ref="H457:H458"/>
    <mergeCell ref="I457:I458"/>
    <mergeCell ref="J457:J458"/>
    <mergeCell ref="H459:H461"/>
    <mergeCell ref="I459:I461"/>
    <mergeCell ref="J459:J461"/>
    <mergeCell ref="K477:K493"/>
    <mergeCell ref="L477:L493"/>
    <mergeCell ref="AG469:AG471"/>
    <mergeCell ref="M472:AK472"/>
    <mergeCell ref="E473:AK473"/>
    <mergeCell ref="E474:AK474"/>
    <mergeCell ref="E475:P475"/>
    <mergeCell ref="AH438:AH471"/>
    <mergeCell ref="AI438:AI471"/>
    <mergeCell ref="AJ438:AJ471"/>
    <mergeCell ref="P438:P439"/>
    <mergeCell ref="Q438:Q439"/>
    <mergeCell ref="R438:R439"/>
    <mergeCell ref="G489:G493"/>
    <mergeCell ref="H489:H493"/>
    <mergeCell ref="I489:I493"/>
    <mergeCell ref="J489:J493"/>
    <mergeCell ref="N489:N493"/>
    <mergeCell ref="M477:M493"/>
    <mergeCell ref="Q450:Q451"/>
    <mergeCell ref="R450:R451"/>
    <mergeCell ref="S450:S451"/>
    <mergeCell ref="T450:T451"/>
    <mergeCell ref="S444:S445"/>
    <mergeCell ref="T444:T445"/>
    <mergeCell ref="F447:F468"/>
    <mergeCell ref="G447:G468"/>
    <mergeCell ref="N447:N468"/>
    <mergeCell ref="O447:O468"/>
    <mergeCell ref="P447:P449"/>
    <mergeCell ref="Q447:Q449"/>
    <mergeCell ref="R447:R449"/>
    <mergeCell ref="S447:S449"/>
    <mergeCell ref="H441:H446"/>
    <mergeCell ref="I441:I446"/>
    <mergeCell ref="J441:J446"/>
    <mergeCell ref="P442:P443"/>
    <mergeCell ref="Q442:Q443"/>
    <mergeCell ref="R442:R443"/>
    <mergeCell ref="S442:S443"/>
    <mergeCell ref="O438:O446"/>
    <mergeCell ref="P461:P462"/>
    <mergeCell ref="Q461:Q462"/>
    <mergeCell ref="R461:R462"/>
    <mergeCell ref="S461:S462"/>
    <mergeCell ref="T461:T462"/>
    <mergeCell ref="S438:S439"/>
    <mergeCell ref="T438:T439"/>
    <mergeCell ref="T442:T443"/>
    <mergeCell ref="P444:P445"/>
    <mergeCell ref="Q444:Q445"/>
    <mergeCell ref="R444:R445"/>
    <mergeCell ref="I438:I440"/>
    <mergeCell ref="J438:J440"/>
    <mergeCell ref="K438:K471"/>
    <mergeCell ref="L438:L471"/>
    <mergeCell ref="M438:M471"/>
    <mergeCell ref="N438:N446"/>
    <mergeCell ref="N435:N436"/>
    <mergeCell ref="O435:O436"/>
    <mergeCell ref="AJ435:AJ436"/>
    <mergeCell ref="B438:B472"/>
    <mergeCell ref="C438:C472"/>
    <mergeCell ref="D438:D472"/>
    <mergeCell ref="E438:E472"/>
    <mergeCell ref="F438:F446"/>
    <mergeCell ref="G438:G446"/>
    <mergeCell ref="H438:H440"/>
    <mergeCell ref="AC451:AC452"/>
    <mergeCell ref="AG451:AG452"/>
    <mergeCell ref="P452:P453"/>
    <mergeCell ref="Q452:Q453"/>
    <mergeCell ref="R452:R453"/>
    <mergeCell ref="S452:S453"/>
    <mergeCell ref="T452:T453"/>
    <mergeCell ref="T447:T449"/>
    <mergeCell ref="W447:W449"/>
    <mergeCell ref="P450:P451"/>
    <mergeCell ref="B397:B437"/>
    <mergeCell ref="C397:C437"/>
    <mergeCell ref="D397:D437"/>
    <mergeCell ref="E397:E437"/>
    <mergeCell ref="F397:F406"/>
    <mergeCell ref="P429:P430"/>
    <mergeCell ref="Q429:Q430"/>
    <mergeCell ref="R429:R430"/>
    <mergeCell ref="S429:S430"/>
    <mergeCell ref="T429:T430"/>
    <mergeCell ref="P431:P433"/>
    <mergeCell ref="Q431:Q433"/>
    <mergeCell ref="R431:R433"/>
    <mergeCell ref="S431:S433"/>
    <mergeCell ref="T431:T433"/>
    <mergeCell ref="R423:R425"/>
    <mergeCell ref="S423:S425"/>
    <mergeCell ref="T423:T425"/>
    <mergeCell ref="P426:P428"/>
    <mergeCell ref="Q426:Q428"/>
    <mergeCell ref="R426:R428"/>
    <mergeCell ref="S426:S428"/>
    <mergeCell ref="T426:T428"/>
    <mergeCell ref="H412:H415"/>
    <mergeCell ref="I412:I415"/>
    <mergeCell ref="J412:J415"/>
    <mergeCell ref="P412:P416"/>
    <mergeCell ref="Q412:Q416"/>
    <mergeCell ref="AK405:AK406"/>
    <mergeCell ref="F407:F434"/>
    <mergeCell ref="G407:G434"/>
    <mergeCell ref="H407:H408"/>
    <mergeCell ref="I407:I408"/>
    <mergeCell ref="J407:J408"/>
    <mergeCell ref="N407:N434"/>
    <mergeCell ref="O407:O434"/>
    <mergeCell ref="P407:P411"/>
    <mergeCell ref="Q407:Q411"/>
    <mergeCell ref="P405:P406"/>
    <mergeCell ref="Q405:Q406"/>
    <mergeCell ref="R405:R406"/>
    <mergeCell ref="S405:S406"/>
    <mergeCell ref="T405:T406"/>
    <mergeCell ref="W405:W406"/>
    <mergeCell ref="P419:P420"/>
    <mergeCell ref="Q419:Q420"/>
    <mergeCell ref="R419:R420"/>
    <mergeCell ref="S419:S420"/>
    <mergeCell ref="T419:T420"/>
    <mergeCell ref="H423:H430"/>
    <mergeCell ref="I423:I430"/>
    <mergeCell ref="J423:J430"/>
    <mergeCell ref="P423:P425"/>
    <mergeCell ref="S417:S418"/>
    <mergeCell ref="T417:T418"/>
    <mergeCell ref="P417:P418"/>
    <mergeCell ref="Q417:Q418"/>
    <mergeCell ref="R417:R418"/>
    <mergeCell ref="G397:G406"/>
    <mergeCell ref="F435:F436"/>
    <mergeCell ref="G435:G436"/>
    <mergeCell ref="AK400:AK401"/>
    <mergeCell ref="P402:P404"/>
    <mergeCell ref="Q402:Q404"/>
    <mergeCell ref="R402:R404"/>
    <mergeCell ref="S402:S404"/>
    <mergeCell ref="T402:T404"/>
    <mergeCell ref="W402:W404"/>
    <mergeCell ref="AK402:AK403"/>
    <mergeCell ref="W398:W399"/>
    <mergeCell ref="P400:P401"/>
    <mergeCell ref="Q400:Q401"/>
    <mergeCell ref="R400:R401"/>
    <mergeCell ref="S400:S401"/>
    <mergeCell ref="T400:T401"/>
    <mergeCell ref="W400:W401"/>
    <mergeCell ref="N397:N406"/>
    <mergeCell ref="O397:O406"/>
    <mergeCell ref="AH397:AH436"/>
    <mergeCell ref="AI397:AI436"/>
    <mergeCell ref="AJ397:AJ406"/>
    <mergeCell ref="P398:P399"/>
    <mergeCell ref="Q398:Q399"/>
    <mergeCell ref="R398:R399"/>
    <mergeCell ref="S398:S399"/>
    <mergeCell ref="AJ407:AJ434"/>
    <mergeCell ref="AK407:AK410"/>
    <mergeCell ref="H386:H392"/>
    <mergeCell ref="I386:I392"/>
    <mergeCell ref="J386:J392"/>
    <mergeCell ref="P388:P389"/>
    <mergeCell ref="Q388:Q389"/>
    <mergeCell ref="R388:R389"/>
    <mergeCell ref="S388:S389"/>
    <mergeCell ref="T388:T389"/>
    <mergeCell ref="Z381:Z385"/>
    <mergeCell ref="AA381:AA385"/>
    <mergeCell ref="AB381:AB385"/>
    <mergeCell ref="AC381:AC385"/>
    <mergeCell ref="AD381:AD385"/>
    <mergeCell ref="AE381:AE385"/>
    <mergeCell ref="H397:H398"/>
    <mergeCell ref="I397:I398"/>
    <mergeCell ref="J397:J398"/>
    <mergeCell ref="K397:K436"/>
    <mergeCell ref="L397:L436"/>
    <mergeCell ref="M397:M436"/>
    <mergeCell ref="H435:H436"/>
    <mergeCell ref="I435:I436"/>
    <mergeCell ref="J435:J436"/>
    <mergeCell ref="T398:T399"/>
    <mergeCell ref="R407:R411"/>
    <mergeCell ref="S407:S411"/>
    <mergeCell ref="T407:T411"/>
    <mergeCell ref="Q423:Q425"/>
    <mergeCell ref="R412:R416"/>
    <mergeCell ref="S412:S416"/>
    <mergeCell ref="T412:T416"/>
    <mergeCell ref="W412:W416"/>
    <mergeCell ref="I344:I345"/>
    <mergeCell ref="J344:J345"/>
    <mergeCell ref="K344:K395"/>
    <mergeCell ref="H375:H376"/>
    <mergeCell ref="I375:I376"/>
    <mergeCell ref="J375:J376"/>
    <mergeCell ref="AC375:AC376"/>
    <mergeCell ref="AG375:AG376"/>
    <mergeCell ref="H377:H380"/>
    <mergeCell ref="I377:I380"/>
    <mergeCell ref="F372:F395"/>
    <mergeCell ref="G372:G395"/>
    <mergeCell ref="H372:H373"/>
    <mergeCell ref="I372:I373"/>
    <mergeCell ref="J372:J373"/>
    <mergeCell ref="N372:N395"/>
    <mergeCell ref="J377:J380"/>
    <mergeCell ref="H381:H384"/>
    <mergeCell ref="I381:I384"/>
    <mergeCell ref="J381:J384"/>
    <mergeCell ref="W388:W389"/>
    <mergeCell ref="H393:H395"/>
    <mergeCell ref="I393:I394"/>
    <mergeCell ref="J393:J394"/>
    <mergeCell ref="P393:P396"/>
    <mergeCell ref="Q393:Q396"/>
    <mergeCell ref="R393:R396"/>
    <mergeCell ref="S393:S396"/>
    <mergeCell ref="T393:T396"/>
    <mergeCell ref="W393:W396"/>
    <mergeCell ref="AF381:AF385"/>
    <mergeCell ref="AG381:AG385"/>
    <mergeCell ref="R364:R365"/>
    <mergeCell ref="S364:S365"/>
    <mergeCell ref="T364:T365"/>
    <mergeCell ref="H366:H367"/>
    <mergeCell ref="I366:I367"/>
    <mergeCell ref="J366:J367"/>
    <mergeCell ref="T357:T358"/>
    <mergeCell ref="W357:W358"/>
    <mergeCell ref="P359:P363"/>
    <mergeCell ref="Q359:Q363"/>
    <mergeCell ref="R359:R363"/>
    <mergeCell ref="S359:S363"/>
    <mergeCell ref="T359:T363"/>
    <mergeCell ref="W359:W363"/>
    <mergeCell ref="P353:P356"/>
    <mergeCell ref="Q353:Q356"/>
    <mergeCell ref="R353:R356"/>
    <mergeCell ref="S353:S356"/>
    <mergeCell ref="T353:T356"/>
    <mergeCell ref="P357:P358"/>
    <mergeCell ref="Q357:Q358"/>
    <mergeCell ref="R357:R358"/>
    <mergeCell ref="S357:S358"/>
    <mergeCell ref="J357:J363"/>
    <mergeCell ref="H364:H365"/>
    <mergeCell ref="AI344:AI395"/>
    <mergeCell ref="AJ344:AJ346"/>
    <mergeCell ref="P346:P348"/>
    <mergeCell ref="Q346:Q348"/>
    <mergeCell ref="R346:R348"/>
    <mergeCell ref="S346:S348"/>
    <mergeCell ref="T346:T348"/>
    <mergeCell ref="W346:W348"/>
    <mergeCell ref="P349:P352"/>
    <mergeCell ref="Q349:Q352"/>
    <mergeCell ref="M344:M395"/>
    <mergeCell ref="O344:O348"/>
    <mergeCell ref="AC344:AC346"/>
    <mergeCell ref="AF344:AF346"/>
    <mergeCell ref="AG344:AG346"/>
    <mergeCell ref="AH344:AH395"/>
    <mergeCell ref="O349:O371"/>
    <mergeCell ref="R349:R352"/>
    <mergeCell ref="S349:S352"/>
    <mergeCell ref="T349:T352"/>
    <mergeCell ref="AJ349:AJ371"/>
    <mergeCell ref="P378:P380"/>
    <mergeCell ref="Q378:Q380"/>
    <mergeCell ref="R378:R380"/>
    <mergeCell ref="S378:S380"/>
    <mergeCell ref="T378:T380"/>
    <mergeCell ref="W378:W380"/>
    <mergeCell ref="O372:O396"/>
    <mergeCell ref="AG372:AG374"/>
    <mergeCell ref="AJ372:AJ395"/>
    <mergeCell ref="P364:P365"/>
    <mergeCell ref="Q364:Q365"/>
    <mergeCell ref="L344:L395"/>
    <mergeCell ref="I364:I365"/>
    <mergeCell ref="J364:J365"/>
    <mergeCell ref="P340:P342"/>
    <mergeCell ref="Q340:Q342"/>
    <mergeCell ref="R340:R342"/>
    <mergeCell ref="S340:S342"/>
    <mergeCell ref="T340:T342"/>
    <mergeCell ref="B344:B395"/>
    <mergeCell ref="C344:C395"/>
    <mergeCell ref="D344:D395"/>
    <mergeCell ref="E344:E395"/>
    <mergeCell ref="F344:F346"/>
    <mergeCell ref="R335:R336"/>
    <mergeCell ref="S335:S336"/>
    <mergeCell ref="T335:T336"/>
    <mergeCell ref="P337:P339"/>
    <mergeCell ref="Q337:Q339"/>
    <mergeCell ref="R337:R339"/>
    <mergeCell ref="S337:S339"/>
    <mergeCell ref="T337:T339"/>
    <mergeCell ref="F349:F371"/>
    <mergeCell ref="G349:G371"/>
    <mergeCell ref="H349:H356"/>
    <mergeCell ref="I349:I356"/>
    <mergeCell ref="J349:J356"/>
    <mergeCell ref="N349:N371"/>
    <mergeCell ref="H357:H363"/>
    <mergeCell ref="I357:I359"/>
    <mergeCell ref="O334:O343"/>
    <mergeCell ref="G344:G346"/>
    <mergeCell ref="H344:H345"/>
    <mergeCell ref="AJ334:AJ343"/>
    <mergeCell ref="P335:P336"/>
    <mergeCell ref="Q335:Q336"/>
    <mergeCell ref="S326:S327"/>
    <mergeCell ref="T326:T327"/>
    <mergeCell ref="W326:W327"/>
    <mergeCell ref="F329:F333"/>
    <mergeCell ref="G329:G333"/>
    <mergeCell ref="K329:K343"/>
    <mergeCell ref="L329:L343"/>
    <mergeCell ref="M329:M343"/>
    <mergeCell ref="N329:N333"/>
    <mergeCell ref="O329:O333"/>
    <mergeCell ref="AJ323:AJ327"/>
    <mergeCell ref="P324:P325"/>
    <mergeCell ref="Q324:Q325"/>
    <mergeCell ref="R324:R325"/>
    <mergeCell ref="S324:S325"/>
    <mergeCell ref="T324:T325"/>
    <mergeCell ref="W324:W325"/>
    <mergeCell ref="P326:P327"/>
    <mergeCell ref="Q326:Q327"/>
    <mergeCell ref="R326:R327"/>
    <mergeCell ref="AK320:AK321"/>
    <mergeCell ref="H323:H327"/>
    <mergeCell ref="I323:I327"/>
    <mergeCell ref="J323:J327"/>
    <mergeCell ref="N323:N327"/>
    <mergeCell ref="O323:O327"/>
    <mergeCell ref="AJ314:AJ322"/>
    <mergeCell ref="Z317:Z319"/>
    <mergeCell ref="AA317:AA319"/>
    <mergeCell ref="AB317:AB319"/>
    <mergeCell ref="AC317:AC319"/>
    <mergeCell ref="AD317:AD319"/>
    <mergeCell ref="AE317:AE319"/>
    <mergeCell ref="AF317:AF319"/>
    <mergeCell ref="AG317:AG319"/>
    <mergeCell ref="P314:P316"/>
    <mergeCell ref="Q314:Q316"/>
    <mergeCell ref="R314:R316"/>
    <mergeCell ref="S314:S316"/>
    <mergeCell ref="T314:T316"/>
    <mergeCell ref="W314:W316"/>
    <mergeCell ref="N309:N313"/>
    <mergeCell ref="O309:O313"/>
    <mergeCell ref="AH309:AH327"/>
    <mergeCell ref="AI309:AI327"/>
    <mergeCell ref="AJ309:AJ313"/>
    <mergeCell ref="H314:H322"/>
    <mergeCell ref="I314:I322"/>
    <mergeCell ref="J314:J322"/>
    <mergeCell ref="N314:N322"/>
    <mergeCell ref="O314:O322"/>
    <mergeCell ref="H309:H313"/>
    <mergeCell ref="I309:I313"/>
    <mergeCell ref="J309:J313"/>
    <mergeCell ref="K309:K327"/>
    <mergeCell ref="L309:L327"/>
    <mergeCell ref="M309:M327"/>
    <mergeCell ref="B309:B343"/>
    <mergeCell ref="C309:C343"/>
    <mergeCell ref="D309:D343"/>
    <mergeCell ref="E309:E343"/>
    <mergeCell ref="F309:F327"/>
    <mergeCell ref="G309:G327"/>
    <mergeCell ref="P320:P321"/>
    <mergeCell ref="Q320:Q321"/>
    <mergeCell ref="R320:R321"/>
    <mergeCell ref="S320:S321"/>
    <mergeCell ref="AH329:AH343"/>
    <mergeCell ref="AI329:AI343"/>
    <mergeCell ref="AJ329:AJ333"/>
    <mergeCell ref="F334:F343"/>
    <mergeCell ref="G334:G343"/>
    <mergeCell ref="N334:N343"/>
    <mergeCell ref="BA305:BD305"/>
    <mergeCell ref="BE305:BQ305"/>
    <mergeCell ref="BR305:BV305"/>
    <mergeCell ref="BW305:CD305"/>
    <mergeCell ref="CF305:CK305"/>
    <mergeCell ref="E307:P307"/>
    <mergeCell ref="M304:AK304"/>
    <mergeCell ref="E305:P305"/>
    <mergeCell ref="AL305:AR305"/>
    <mergeCell ref="AT305:AY305"/>
    <mergeCell ref="AH181:AH232"/>
    <mergeCell ref="AI181:AI232"/>
    <mergeCell ref="AJ181:AJ183"/>
    <mergeCell ref="AJ184:AJ208"/>
    <mergeCell ref="AJ209:AJ232"/>
    <mergeCell ref="AH233:AH265"/>
    <mergeCell ref="AI233:AI265"/>
    <mergeCell ref="AJ233:AJ242"/>
    <mergeCell ref="AJ243:AJ262"/>
    <mergeCell ref="AJ263:AJ265"/>
    <mergeCell ref="Q279:Q280"/>
    <mergeCell ref="R279:R280"/>
    <mergeCell ref="S279:S280"/>
    <mergeCell ref="T279:T280"/>
    <mergeCell ref="H274:H281"/>
    <mergeCell ref="I274:I281"/>
    <mergeCell ref="J274:J281"/>
    <mergeCell ref="P277:P278"/>
    <mergeCell ref="Q277:Q278"/>
    <mergeCell ref="R277:R278"/>
    <mergeCell ref="AI142:AI162"/>
    <mergeCell ref="AJ142:AJ148"/>
    <mergeCell ref="AJ149:AJ157"/>
    <mergeCell ref="AK155:AK156"/>
    <mergeCell ref="AJ160:AJ162"/>
    <mergeCell ref="AH164:AH180"/>
    <mergeCell ref="AI164:AI180"/>
    <mergeCell ref="AJ164:AJ172"/>
    <mergeCell ref="AJ173:AJ180"/>
    <mergeCell ref="E138:P138"/>
    <mergeCell ref="AL138:AR138"/>
    <mergeCell ref="AT138:AY138"/>
    <mergeCell ref="BA138:BD138"/>
    <mergeCell ref="BE138:BQ138"/>
    <mergeCell ref="BR138:BV138"/>
    <mergeCell ref="Q175:Q178"/>
    <mergeCell ref="R175:R178"/>
    <mergeCell ref="S175:S178"/>
    <mergeCell ref="H178:H179"/>
    <mergeCell ref="I178:I179"/>
    <mergeCell ref="J178:J179"/>
    <mergeCell ref="AK171:AK172"/>
    <mergeCell ref="F173:F180"/>
    <mergeCell ref="G173:G180"/>
    <mergeCell ref="N173:N180"/>
    <mergeCell ref="O173:O180"/>
    <mergeCell ref="P175:P178"/>
    <mergeCell ref="I168:I170"/>
    <mergeCell ref="J168:J170"/>
    <mergeCell ref="H171:H172"/>
    <mergeCell ref="BW138:CD138"/>
    <mergeCell ref="CF138:CK138"/>
    <mergeCell ref="F301:F303"/>
    <mergeCell ref="G301:G303"/>
    <mergeCell ref="H301:H303"/>
    <mergeCell ref="I301:I303"/>
    <mergeCell ref="J301:J303"/>
    <mergeCell ref="AH267:AH303"/>
    <mergeCell ref="H299:H300"/>
    <mergeCell ref="I299:I300"/>
    <mergeCell ref="J299:J300"/>
    <mergeCell ref="P299:P300"/>
    <mergeCell ref="Q299:Q300"/>
    <mergeCell ref="AI267:AI303"/>
    <mergeCell ref="AJ267:AJ303"/>
    <mergeCell ref="AK299:AK300"/>
    <mergeCell ref="H292:H293"/>
    <mergeCell ref="I292:I293"/>
    <mergeCell ref="J292:J293"/>
    <mergeCell ref="H294:H297"/>
    <mergeCell ref="I294:I297"/>
    <mergeCell ref="J294:J297"/>
    <mergeCell ref="AK279:AK280"/>
    <mergeCell ref="F282:F300"/>
    <mergeCell ref="G282:G300"/>
    <mergeCell ref="N282:N300"/>
    <mergeCell ref="O282:O300"/>
    <mergeCell ref="H290:H291"/>
    <mergeCell ref="I290:I291"/>
    <mergeCell ref="S277:S278"/>
    <mergeCell ref="T277:T278"/>
    <mergeCell ref="P279:P280"/>
    <mergeCell ref="AK268:AK269"/>
    <mergeCell ref="P270:P271"/>
    <mergeCell ref="Q270:Q271"/>
    <mergeCell ref="R270:R271"/>
    <mergeCell ref="S270:S271"/>
    <mergeCell ref="T270:T271"/>
    <mergeCell ref="P268:P269"/>
    <mergeCell ref="Q268:Q269"/>
    <mergeCell ref="R268:R269"/>
    <mergeCell ref="S268:S269"/>
    <mergeCell ref="T268:T269"/>
    <mergeCell ref="J267:J273"/>
    <mergeCell ref="K267:K303"/>
    <mergeCell ref="L267:L303"/>
    <mergeCell ref="M267:M303"/>
    <mergeCell ref="N267:N281"/>
    <mergeCell ref="O267:O281"/>
    <mergeCell ref="J290:J291"/>
    <mergeCell ref="R247:R250"/>
    <mergeCell ref="P243:P246"/>
    <mergeCell ref="Q243:Q246"/>
    <mergeCell ref="R243:R246"/>
    <mergeCell ref="S243:S246"/>
    <mergeCell ref="T243:T246"/>
    <mergeCell ref="O263:O265"/>
    <mergeCell ref="B267:B304"/>
    <mergeCell ref="C267:C304"/>
    <mergeCell ref="D267:D304"/>
    <mergeCell ref="E267:E304"/>
    <mergeCell ref="F267:F281"/>
    <mergeCell ref="G267:G281"/>
    <mergeCell ref="H267:H273"/>
    <mergeCell ref="I267:I273"/>
    <mergeCell ref="F263:F265"/>
    <mergeCell ref="G263:G265"/>
    <mergeCell ref="H263:H265"/>
    <mergeCell ref="I263:I265"/>
    <mergeCell ref="J263:J265"/>
    <mergeCell ref="N263:N265"/>
    <mergeCell ref="S261:S262"/>
    <mergeCell ref="T261:T262"/>
    <mergeCell ref="B233:B266"/>
    <mergeCell ref="C233:C266"/>
    <mergeCell ref="D233:D266"/>
    <mergeCell ref="E233:E266"/>
    <mergeCell ref="F233:F242"/>
    <mergeCell ref="G233:G242"/>
    <mergeCell ref="H233:H234"/>
    <mergeCell ref="T239:T240"/>
    <mergeCell ref="O233:O242"/>
    <mergeCell ref="P236:P238"/>
    <mergeCell ref="Q236:Q238"/>
    <mergeCell ref="R236:R238"/>
    <mergeCell ref="S236:S238"/>
    <mergeCell ref="I233:I234"/>
    <mergeCell ref="J233:J234"/>
    <mergeCell ref="K233:K265"/>
    <mergeCell ref="L233:L265"/>
    <mergeCell ref="M233:M265"/>
    <mergeCell ref="N233:N242"/>
    <mergeCell ref="AK261:AK262"/>
    <mergeCell ref="H261:H262"/>
    <mergeCell ref="I261:I262"/>
    <mergeCell ref="J261:J262"/>
    <mergeCell ref="P261:P262"/>
    <mergeCell ref="Q261:Q262"/>
    <mergeCell ref="R261:R262"/>
    <mergeCell ref="S247:S250"/>
    <mergeCell ref="T247:T250"/>
    <mergeCell ref="H253:H254"/>
    <mergeCell ref="I253:I254"/>
    <mergeCell ref="J253:J254"/>
    <mergeCell ref="H256:H259"/>
    <mergeCell ref="I256:I259"/>
    <mergeCell ref="J256:J259"/>
    <mergeCell ref="AK243:AK246"/>
    <mergeCell ref="H247:H250"/>
    <mergeCell ref="I247:I250"/>
    <mergeCell ref="J247:J250"/>
    <mergeCell ref="P247:P250"/>
    <mergeCell ref="Q247:Q250"/>
    <mergeCell ref="H223:H229"/>
    <mergeCell ref="I223:I229"/>
    <mergeCell ref="J223:J229"/>
    <mergeCell ref="P225:P226"/>
    <mergeCell ref="Q225:Q226"/>
    <mergeCell ref="R225:R226"/>
    <mergeCell ref="I214:I217"/>
    <mergeCell ref="J214:J217"/>
    <mergeCell ref="P215:P217"/>
    <mergeCell ref="Q215:Q217"/>
    <mergeCell ref="R215:R217"/>
    <mergeCell ref="S215:S217"/>
    <mergeCell ref="AK241:AK242"/>
    <mergeCell ref="F243:F262"/>
    <mergeCell ref="G243:G262"/>
    <mergeCell ref="H243:H244"/>
    <mergeCell ref="I243:I244"/>
    <mergeCell ref="J243:J244"/>
    <mergeCell ref="N243:N262"/>
    <mergeCell ref="O243:O262"/>
    <mergeCell ref="AK239:AK240"/>
    <mergeCell ref="P241:P242"/>
    <mergeCell ref="Q241:Q242"/>
    <mergeCell ref="R241:R242"/>
    <mergeCell ref="S241:S242"/>
    <mergeCell ref="T241:T242"/>
    <mergeCell ref="T236:T238"/>
    <mergeCell ref="AK236:AK238"/>
    <mergeCell ref="P239:P240"/>
    <mergeCell ref="Q239:Q240"/>
    <mergeCell ref="R239:R240"/>
    <mergeCell ref="S239:S240"/>
    <mergeCell ref="H209:H210"/>
    <mergeCell ref="I209:I210"/>
    <mergeCell ref="J209:J210"/>
    <mergeCell ref="N209:N232"/>
    <mergeCell ref="O209:O232"/>
    <mergeCell ref="H212:H213"/>
    <mergeCell ref="I212:I213"/>
    <mergeCell ref="J212:J213"/>
    <mergeCell ref="H214:H217"/>
    <mergeCell ref="S204:S206"/>
    <mergeCell ref="T204:T206"/>
    <mergeCell ref="AK204:AK206"/>
    <mergeCell ref="H201:H202"/>
    <mergeCell ref="I201:I202"/>
    <mergeCell ref="J201:J202"/>
    <mergeCell ref="P204:P206"/>
    <mergeCell ref="Q204:Q206"/>
    <mergeCell ref="R204:R206"/>
    <mergeCell ref="S225:S226"/>
    <mergeCell ref="T225:T226"/>
    <mergeCell ref="H230:H232"/>
    <mergeCell ref="I230:I231"/>
    <mergeCell ref="J230:J231"/>
    <mergeCell ref="P230:P232"/>
    <mergeCell ref="Q230:Q232"/>
    <mergeCell ref="R230:R232"/>
    <mergeCell ref="S230:S232"/>
    <mergeCell ref="T230:T232"/>
    <mergeCell ref="T215:T217"/>
    <mergeCell ref="H218:H221"/>
    <mergeCell ref="I218:I221"/>
    <mergeCell ref="J218:J221"/>
    <mergeCell ref="T199:T200"/>
    <mergeCell ref="I192:I194"/>
    <mergeCell ref="J192:J198"/>
    <mergeCell ref="P192:P193"/>
    <mergeCell ref="Q192:Q193"/>
    <mergeCell ref="R192:R193"/>
    <mergeCell ref="S192:S193"/>
    <mergeCell ref="P194:P198"/>
    <mergeCell ref="Q194:Q198"/>
    <mergeCell ref="R194:R198"/>
    <mergeCell ref="S194:S198"/>
    <mergeCell ref="N184:N208"/>
    <mergeCell ref="O184:O208"/>
    <mergeCell ref="P184:P187"/>
    <mergeCell ref="Q184:Q187"/>
    <mergeCell ref="R184:R187"/>
    <mergeCell ref="S184:S187"/>
    <mergeCell ref="P188:P191"/>
    <mergeCell ref="Q188:Q191"/>
    <mergeCell ref="R188:R191"/>
    <mergeCell ref="S188:S191"/>
    <mergeCell ref="O181:O183"/>
    <mergeCell ref="T184:T187"/>
    <mergeCell ref="T188:T191"/>
    <mergeCell ref="T192:T193"/>
    <mergeCell ref="H181:H182"/>
    <mergeCell ref="I181:I182"/>
    <mergeCell ref="J181:J182"/>
    <mergeCell ref="K181:K232"/>
    <mergeCell ref="L181:L232"/>
    <mergeCell ref="M181:M232"/>
    <mergeCell ref="H184:H191"/>
    <mergeCell ref="I184:I191"/>
    <mergeCell ref="J184:J191"/>
    <mergeCell ref="H192:H198"/>
    <mergeCell ref="B181:B232"/>
    <mergeCell ref="C181:C232"/>
    <mergeCell ref="D181:D232"/>
    <mergeCell ref="E181:E232"/>
    <mergeCell ref="F181:F183"/>
    <mergeCell ref="G181:G183"/>
    <mergeCell ref="F184:F208"/>
    <mergeCell ref="G184:G208"/>
    <mergeCell ref="F209:F232"/>
    <mergeCell ref="G209:G232"/>
    <mergeCell ref="T194:T198"/>
    <mergeCell ref="H199:H200"/>
    <mergeCell ref="I199:I200"/>
    <mergeCell ref="J199:J200"/>
    <mergeCell ref="P199:P200"/>
    <mergeCell ref="Q199:Q200"/>
    <mergeCell ref="R199:R200"/>
    <mergeCell ref="S199:S200"/>
    <mergeCell ref="I171:I172"/>
    <mergeCell ref="J171:J172"/>
    <mergeCell ref="P171:P172"/>
    <mergeCell ref="O164:O172"/>
    <mergeCell ref="Q171:Q172"/>
    <mergeCell ref="R171:R172"/>
    <mergeCell ref="S171:S172"/>
    <mergeCell ref="T171:T172"/>
    <mergeCell ref="F164:F172"/>
    <mergeCell ref="G164:G172"/>
    <mergeCell ref="K164:K180"/>
    <mergeCell ref="L164:L180"/>
    <mergeCell ref="M164:M180"/>
    <mergeCell ref="N164:N172"/>
    <mergeCell ref="H166:H167"/>
    <mergeCell ref="I166:I167"/>
    <mergeCell ref="J166:J167"/>
    <mergeCell ref="H168:H170"/>
    <mergeCell ref="H160:H162"/>
    <mergeCell ref="I160:I162"/>
    <mergeCell ref="J160:J162"/>
    <mergeCell ref="N160:N162"/>
    <mergeCell ref="O160:O162"/>
    <mergeCell ref="P149:P151"/>
    <mergeCell ref="Q149:Q151"/>
    <mergeCell ref="R149:R151"/>
    <mergeCell ref="S149:S151"/>
    <mergeCell ref="P155:P156"/>
    <mergeCell ref="Q155:Q156"/>
    <mergeCell ref="R155:R156"/>
    <mergeCell ref="S155:S156"/>
    <mergeCell ref="AH142:AH162"/>
    <mergeCell ref="H149:H157"/>
    <mergeCell ref="I149:I157"/>
    <mergeCell ref="J149:J157"/>
    <mergeCell ref="N149:N157"/>
    <mergeCell ref="O149:O159"/>
    <mergeCell ref="J142:J148"/>
    <mergeCell ref="K142:K162"/>
    <mergeCell ref="L142:L162"/>
    <mergeCell ref="M142:M162"/>
    <mergeCell ref="N142:N148"/>
    <mergeCell ref="O142:O148"/>
    <mergeCell ref="E140:P140"/>
    <mergeCell ref="B142:B180"/>
    <mergeCell ref="C142:C180"/>
    <mergeCell ref="D142:D180"/>
    <mergeCell ref="E142:E180"/>
    <mergeCell ref="F142:F162"/>
    <mergeCell ref="G142:G162"/>
    <mergeCell ref="H142:H148"/>
    <mergeCell ref="I142:I148"/>
    <mergeCell ref="AC134:AC135"/>
    <mergeCell ref="AD134:AD135"/>
    <mergeCell ref="AG134:AG135"/>
    <mergeCell ref="U134:U135"/>
    <mergeCell ref="V134:V135"/>
    <mergeCell ref="W134:W135"/>
    <mergeCell ref="X134:X135"/>
    <mergeCell ref="Y134:Y135"/>
    <mergeCell ref="Z134:Z135"/>
    <mergeCell ref="AA134:AA135"/>
    <mergeCell ref="AB134:AB135"/>
    <mergeCell ref="R70:R136"/>
    <mergeCell ref="S70:S136"/>
    <mergeCell ref="T70:T136"/>
    <mergeCell ref="L70:L136"/>
    <mergeCell ref="M70:M136"/>
    <mergeCell ref="N70:N136"/>
    <mergeCell ref="O70:O136"/>
    <mergeCell ref="P70:P136"/>
    <mergeCell ref="Q70:Q136"/>
    <mergeCell ref="F70:F136"/>
    <mergeCell ref="G70:G136"/>
    <mergeCell ref="H70:H136"/>
    <mergeCell ref="AB116:AB131"/>
    <mergeCell ref="AC116:AC131"/>
    <mergeCell ref="AD116:AD131"/>
    <mergeCell ref="AE116:AE131"/>
    <mergeCell ref="AF116:AF131"/>
    <mergeCell ref="AG116:AG131"/>
    <mergeCell ref="U116:U131"/>
    <mergeCell ref="V116:V131"/>
    <mergeCell ref="W116:W131"/>
    <mergeCell ref="Y116:Y131"/>
    <mergeCell ref="Z116:Z131"/>
    <mergeCell ref="AA116:AA131"/>
    <mergeCell ref="AD114:AD115"/>
    <mergeCell ref="AE114:AE115"/>
    <mergeCell ref="AF114:AF115"/>
    <mergeCell ref="AG114:AG115"/>
    <mergeCell ref="U114:U115"/>
    <mergeCell ref="V114:V115"/>
    <mergeCell ref="W114:W115"/>
    <mergeCell ref="Y114:Y115"/>
    <mergeCell ref="Z114:Z115"/>
    <mergeCell ref="AA114:AA115"/>
    <mergeCell ref="AB114:AB115"/>
    <mergeCell ref="AC114:AC115"/>
    <mergeCell ref="AB90:AB91"/>
    <mergeCell ref="AC90:AC91"/>
    <mergeCell ref="AD90:AD91"/>
    <mergeCell ref="AE90:AE91"/>
    <mergeCell ref="AF90:AF91"/>
    <mergeCell ref="AG90:AG91"/>
    <mergeCell ref="AF87:AF89"/>
    <mergeCell ref="AG87:AG89"/>
    <mergeCell ref="U90:U91"/>
    <mergeCell ref="V90:V91"/>
    <mergeCell ref="W90:W91"/>
    <mergeCell ref="Y90:Y91"/>
    <mergeCell ref="Z90:Z91"/>
    <mergeCell ref="AA90:AA91"/>
    <mergeCell ref="Z87:Z89"/>
    <mergeCell ref="AA87:AA89"/>
    <mergeCell ref="AB87:AB89"/>
    <mergeCell ref="AC87:AC89"/>
    <mergeCell ref="AD87:AD89"/>
    <mergeCell ref="AE87:AE89"/>
    <mergeCell ref="U87:U89"/>
    <mergeCell ref="V87:V89"/>
    <mergeCell ref="W87:W89"/>
    <mergeCell ref="Y87:Y89"/>
    <mergeCell ref="AI59:AI68"/>
    <mergeCell ref="AD59:AD64"/>
    <mergeCell ref="AG59:AG64"/>
    <mergeCell ref="AH59:AH68"/>
    <mergeCell ref="W59:W64"/>
    <mergeCell ref="Y59:Y64"/>
    <mergeCell ref="Z59:Z64"/>
    <mergeCell ref="AA59:AA64"/>
    <mergeCell ref="AB59:AB64"/>
    <mergeCell ref="AC59:AC64"/>
    <mergeCell ref="S59:S68"/>
    <mergeCell ref="T59:T68"/>
    <mergeCell ref="U59:U64"/>
    <mergeCell ref="V59:V64"/>
    <mergeCell ref="U65:U68"/>
    <mergeCell ref="V65:V68"/>
    <mergeCell ref="M59:M68"/>
    <mergeCell ref="F59:F68"/>
    <mergeCell ref="G59:G68"/>
    <mergeCell ref="H59:H68"/>
    <mergeCell ref="I59:I68"/>
    <mergeCell ref="J59:J68"/>
    <mergeCell ref="K59:K68"/>
    <mergeCell ref="L59:L68"/>
    <mergeCell ref="F56:F57"/>
    <mergeCell ref="G56:G57"/>
    <mergeCell ref="H56:H57"/>
    <mergeCell ref="I56:I57"/>
    <mergeCell ref="J56:J57"/>
    <mergeCell ref="I70:I136"/>
    <mergeCell ref="J70:J136"/>
    <mergeCell ref="K70:K136"/>
    <mergeCell ref="G69:P69"/>
    <mergeCell ref="W65:W68"/>
    <mergeCell ref="AI46:AI57"/>
    <mergeCell ref="AC46:AC47"/>
    <mergeCell ref="AD46:AD47"/>
    <mergeCell ref="AH46:AH57"/>
    <mergeCell ref="V46:V47"/>
    <mergeCell ref="W46:W47"/>
    <mergeCell ref="X46:X47"/>
    <mergeCell ref="Y46:Y47"/>
    <mergeCell ref="Z46:Z47"/>
    <mergeCell ref="AA46:AA47"/>
    <mergeCell ref="O46:O51"/>
    <mergeCell ref="S46:S47"/>
    <mergeCell ref="T46:T47"/>
    <mergeCell ref="U46:U47"/>
    <mergeCell ref="N59:N68"/>
    <mergeCell ref="O59:O68"/>
    <mergeCell ref="P59:P68"/>
    <mergeCell ref="Q59:Q68"/>
    <mergeCell ref="R59:R68"/>
    <mergeCell ref="N56:N57"/>
    <mergeCell ref="O56:O57"/>
    <mergeCell ref="G58:P58"/>
    <mergeCell ref="Y65:Y68"/>
    <mergeCell ref="Z65:Z68"/>
    <mergeCell ref="AA65:AA68"/>
    <mergeCell ref="AB65:AB68"/>
    <mergeCell ref="AC65:AC68"/>
    <mergeCell ref="X60:X61"/>
    <mergeCell ref="AE60:AE62"/>
    <mergeCell ref="AF60:AF62"/>
    <mergeCell ref="AD65:AD68"/>
    <mergeCell ref="AG65:AG68"/>
    <mergeCell ref="G45:P45"/>
    <mergeCell ref="F46:F51"/>
    <mergeCell ref="G46:G51"/>
    <mergeCell ref="H46:H47"/>
    <mergeCell ref="I46:I47"/>
    <mergeCell ref="J46:J47"/>
    <mergeCell ref="K46:K57"/>
    <mergeCell ref="L46:L57"/>
    <mergeCell ref="M46:M57"/>
    <mergeCell ref="N46:N51"/>
    <mergeCell ref="T40:T41"/>
    <mergeCell ref="G42:G43"/>
    <mergeCell ref="P42:P43"/>
    <mergeCell ref="Q42:Q43"/>
    <mergeCell ref="R42:R43"/>
    <mergeCell ref="S42:S43"/>
    <mergeCell ref="T42:T43"/>
    <mergeCell ref="N54:N55"/>
    <mergeCell ref="O54:O55"/>
    <mergeCell ref="F52:F53"/>
    <mergeCell ref="G52:G53"/>
    <mergeCell ref="H52:H53"/>
    <mergeCell ref="I52:I53"/>
    <mergeCell ref="J52:J53"/>
    <mergeCell ref="N52:N53"/>
    <mergeCell ref="H48:H49"/>
    <mergeCell ref="I48:I49"/>
    <mergeCell ref="J48:J49"/>
    <mergeCell ref="H50:H51"/>
    <mergeCell ref="I50:I51"/>
    <mergeCell ref="J50:J51"/>
    <mergeCell ref="O52:O53"/>
    <mergeCell ref="F40:F41"/>
    <mergeCell ref="G40:G41"/>
    <mergeCell ref="N40:N41"/>
    <mergeCell ref="O40:O41"/>
    <mergeCell ref="P40:P41"/>
    <mergeCell ref="Q40:Q41"/>
    <mergeCell ref="R40:R41"/>
    <mergeCell ref="S40:S41"/>
    <mergeCell ref="AE31:AE32"/>
    <mergeCell ref="AF31:AF32"/>
    <mergeCell ref="X33:X34"/>
    <mergeCell ref="AE33:AE34"/>
    <mergeCell ref="AF33:AF34"/>
    <mergeCell ref="AE35:AE36"/>
    <mergeCell ref="AF35:AF36"/>
    <mergeCell ref="O23:O39"/>
    <mergeCell ref="P23:P39"/>
    <mergeCell ref="Q23:Q39"/>
    <mergeCell ref="R23:R39"/>
    <mergeCell ref="S23:S39"/>
    <mergeCell ref="T23:T39"/>
    <mergeCell ref="F23:F38"/>
    <mergeCell ref="G23:G38"/>
    <mergeCell ref="H23:H38"/>
    <mergeCell ref="I23:I38"/>
    <mergeCell ref="J23:J38"/>
    <mergeCell ref="N23:N39"/>
    <mergeCell ref="H19:H22"/>
    <mergeCell ref="I19:I22"/>
    <mergeCell ref="J19:J22"/>
    <mergeCell ref="U19:U22"/>
    <mergeCell ref="V19:V22"/>
    <mergeCell ref="Q16:Q22"/>
    <mergeCell ref="R16:R22"/>
    <mergeCell ref="S16:S22"/>
    <mergeCell ref="T16:T22"/>
    <mergeCell ref="AE23:AE26"/>
    <mergeCell ref="AF23:AF26"/>
    <mergeCell ref="AG23:AG38"/>
    <mergeCell ref="X25:X26"/>
    <mergeCell ref="X27:X28"/>
    <mergeCell ref="AE27:AE30"/>
    <mergeCell ref="AF27:AF30"/>
    <mergeCell ref="X29:X30"/>
    <mergeCell ref="Y23:Y38"/>
    <mergeCell ref="Z23:Z38"/>
    <mergeCell ref="AA23:AA38"/>
    <mergeCell ref="AB23:AB38"/>
    <mergeCell ref="AC23:AC38"/>
    <mergeCell ref="AD23:AD38"/>
    <mergeCell ref="U23:U38"/>
    <mergeCell ref="V23:V38"/>
    <mergeCell ref="W23:W38"/>
    <mergeCell ref="X23:X24"/>
    <mergeCell ref="X31:X32"/>
    <mergeCell ref="AE37:AE38"/>
    <mergeCell ref="AF37:AF38"/>
    <mergeCell ref="V8:V10"/>
    <mergeCell ref="W8:W10"/>
    <mergeCell ref="X8:X10"/>
    <mergeCell ref="N8:N15"/>
    <mergeCell ref="O8:O15"/>
    <mergeCell ref="P8:P14"/>
    <mergeCell ref="Q8:Q14"/>
    <mergeCell ref="R8:R14"/>
    <mergeCell ref="S8:S14"/>
    <mergeCell ref="AC19:AC22"/>
    <mergeCell ref="AD19:AD22"/>
    <mergeCell ref="AG19:AG22"/>
    <mergeCell ref="AE21:AE22"/>
    <mergeCell ref="AF21:AF22"/>
    <mergeCell ref="W19:W22"/>
    <mergeCell ref="X19:X22"/>
    <mergeCell ref="Y19:Y22"/>
    <mergeCell ref="Z19:Z22"/>
    <mergeCell ref="AA19:AA22"/>
    <mergeCell ref="AB19:AB22"/>
    <mergeCell ref="U17:U18"/>
    <mergeCell ref="V17:V18"/>
    <mergeCell ref="W17:W18"/>
    <mergeCell ref="Y17:Y18"/>
    <mergeCell ref="G7:P7"/>
    <mergeCell ref="F8:F14"/>
    <mergeCell ref="G8:G14"/>
    <mergeCell ref="H8:H14"/>
    <mergeCell ref="I8:I14"/>
    <mergeCell ref="J8:J14"/>
    <mergeCell ref="K8:K44"/>
    <mergeCell ref="L8:L44"/>
    <mergeCell ref="M8:M44"/>
    <mergeCell ref="E4:P4"/>
    <mergeCell ref="B6:B136"/>
    <mergeCell ref="C6:C136"/>
    <mergeCell ref="D6:D136"/>
    <mergeCell ref="E6:E136"/>
    <mergeCell ref="BE2:BQ2"/>
    <mergeCell ref="BR2:BV2"/>
    <mergeCell ref="BW2:CD2"/>
    <mergeCell ref="F16:F22"/>
    <mergeCell ref="G16:G22"/>
    <mergeCell ref="N16:N22"/>
    <mergeCell ref="O16:O22"/>
    <mergeCell ref="P16:P22"/>
    <mergeCell ref="AH8:AH44"/>
    <mergeCell ref="AI8:AI44"/>
    <mergeCell ref="Y8:Y10"/>
    <mergeCell ref="Z8:Z10"/>
    <mergeCell ref="AA8:AA10"/>
    <mergeCell ref="AB8:AB10"/>
    <mergeCell ref="AC8:AC10"/>
    <mergeCell ref="AD8:AD10"/>
    <mergeCell ref="T8:T14"/>
    <mergeCell ref="U8:U10"/>
    <mergeCell ref="CF2:CK2"/>
    <mergeCell ref="E3:AK3"/>
    <mergeCell ref="E2:P2"/>
    <mergeCell ref="AL2:AR2"/>
    <mergeCell ref="AT2:AY2"/>
    <mergeCell ref="BA2:BD2"/>
    <mergeCell ref="E644:AK644"/>
    <mergeCell ref="E645:AK645"/>
    <mergeCell ref="E646:AK646"/>
    <mergeCell ref="B648:B676"/>
    <mergeCell ref="C648:C676"/>
    <mergeCell ref="D648:D676"/>
    <mergeCell ref="E648:E676"/>
    <mergeCell ref="F648:F666"/>
    <mergeCell ref="G648:G666"/>
    <mergeCell ref="H648:H666"/>
    <mergeCell ref="I648:I666"/>
    <mergeCell ref="J648:J666"/>
    <mergeCell ref="K648:K666"/>
    <mergeCell ref="L648:L666"/>
    <mergeCell ref="M648:M666"/>
    <mergeCell ref="N648:N652"/>
    <mergeCell ref="O648:O652"/>
    <mergeCell ref="N653:N654"/>
    <mergeCell ref="O653:O654"/>
    <mergeCell ref="N655:N666"/>
    <mergeCell ref="O655:O666"/>
    <mergeCell ref="F668:F670"/>
    <mergeCell ref="P670:P672"/>
    <mergeCell ref="AK670:AK673"/>
    <mergeCell ref="F673:F676"/>
    <mergeCell ref="G673:G676"/>
    <mergeCell ref="H673:H676"/>
    <mergeCell ref="I673:I676"/>
    <mergeCell ref="J673:J676"/>
    <mergeCell ref="N673:N676"/>
    <mergeCell ref="O673:O676"/>
    <mergeCell ref="M677:AK677"/>
    <mergeCell ref="E678:P678"/>
    <mergeCell ref="E680:P680"/>
    <mergeCell ref="B682:B712"/>
    <mergeCell ref="C682:C712"/>
    <mergeCell ref="D682:D712"/>
    <mergeCell ref="E682:E712"/>
    <mergeCell ref="F682:F699"/>
    <mergeCell ref="G682:G699"/>
    <mergeCell ref="H682:H699"/>
    <mergeCell ref="I682:I699"/>
    <mergeCell ref="J682:J699"/>
    <mergeCell ref="K682:K699"/>
    <mergeCell ref="L682:L699"/>
    <mergeCell ref="M682:M699"/>
    <mergeCell ref="N682:N690"/>
    <mergeCell ref="O682:O690"/>
    <mergeCell ref="P683:P690"/>
    <mergeCell ref="Q683:Q690"/>
    <mergeCell ref="R683:R690"/>
    <mergeCell ref="S683:S690"/>
    <mergeCell ref="T683:T690"/>
    <mergeCell ref="U683:U690"/>
    <mergeCell ref="V683:V690"/>
    <mergeCell ref="W683:W690"/>
    <mergeCell ref="X683:X690"/>
    <mergeCell ref="Y683:Y690"/>
    <mergeCell ref="Z683:Z690"/>
    <mergeCell ref="AA683:AA690"/>
    <mergeCell ref="AB683:AB690"/>
    <mergeCell ref="AC683:AC690"/>
    <mergeCell ref="AD683:AD690"/>
    <mergeCell ref="AG683:AG690"/>
    <mergeCell ref="N692:N696"/>
    <mergeCell ref="O692:O696"/>
    <mergeCell ref="N698:N699"/>
    <mergeCell ref="O698:O699"/>
    <mergeCell ref="F701:F712"/>
    <mergeCell ref="G701:G712"/>
    <mergeCell ref="H701:H712"/>
    <mergeCell ref="I701:I712"/>
    <mergeCell ref="J701:J712"/>
    <mergeCell ref="K701:K712"/>
    <mergeCell ref="L701:L712"/>
    <mergeCell ref="M701:M712"/>
    <mergeCell ref="N701:N709"/>
    <mergeCell ref="O701:O709"/>
    <mergeCell ref="P702:P709"/>
    <mergeCell ref="Q702:Q709"/>
    <mergeCell ref="R702:R709"/>
    <mergeCell ref="S702:S709"/>
    <mergeCell ref="T702:T709"/>
    <mergeCell ref="U702:U709"/>
    <mergeCell ref="V702:V709"/>
    <mergeCell ref="W702:W709"/>
    <mergeCell ref="X702:X709"/>
    <mergeCell ref="Y702:Y709"/>
    <mergeCell ref="Z702:Z709"/>
    <mergeCell ref="AA702:AA709"/>
    <mergeCell ref="AB702:AB709"/>
    <mergeCell ref="AC702:AC709"/>
    <mergeCell ref="AD702:AD709"/>
    <mergeCell ref="E715:AK715"/>
    <mergeCell ref="E716:AK716"/>
    <mergeCell ref="B718:B755"/>
    <mergeCell ref="C718:C755"/>
    <mergeCell ref="D718:D755"/>
    <mergeCell ref="E718:E755"/>
    <mergeCell ref="F718:F755"/>
    <mergeCell ref="G718:G755"/>
    <mergeCell ref="H718:H755"/>
    <mergeCell ref="I718:I755"/>
    <mergeCell ref="J718:J755"/>
    <mergeCell ref="K718:K750"/>
    <mergeCell ref="L718:L750"/>
    <mergeCell ref="M718:M750"/>
    <mergeCell ref="N718:N730"/>
    <mergeCell ref="O718:O730"/>
    <mergeCell ref="P718:P722"/>
    <mergeCell ref="Q718:Q722"/>
    <mergeCell ref="R718:R722"/>
    <mergeCell ref="S718:S722"/>
    <mergeCell ref="T718:T722"/>
    <mergeCell ref="U718:U722"/>
    <mergeCell ref="AI718:AI722"/>
    <mergeCell ref="AG731:AG733"/>
    <mergeCell ref="V718:V722"/>
    <mergeCell ref="W718:W722"/>
    <mergeCell ref="X718:X722"/>
    <mergeCell ref="Y718:Y722"/>
    <mergeCell ref="Z718:Z722"/>
    <mergeCell ref="AA718:AA722"/>
    <mergeCell ref="AJ718:AJ722"/>
    <mergeCell ref="AK718:AK722"/>
    <mergeCell ref="R723:R725"/>
    <mergeCell ref="S723:S725"/>
    <mergeCell ref="T723:T728"/>
    <mergeCell ref="U723:U728"/>
    <mergeCell ref="V723:V728"/>
    <mergeCell ref="W723:W728"/>
    <mergeCell ref="X723:X728"/>
    <mergeCell ref="Y723:Y728"/>
    <mergeCell ref="Z723:Z728"/>
    <mergeCell ref="AA723:AA728"/>
    <mergeCell ref="AB723:AB728"/>
    <mergeCell ref="AC723:AC728"/>
    <mergeCell ref="AD723:AD728"/>
    <mergeCell ref="AG723:AG728"/>
    <mergeCell ref="Q741:Q742"/>
    <mergeCell ref="R741:R742"/>
    <mergeCell ref="S741:S742"/>
    <mergeCell ref="T741:T742"/>
    <mergeCell ref="U741:U742"/>
    <mergeCell ref="V741:V742"/>
    <mergeCell ref="W741:W742"/>
    <mergeCell ref="X741:X742"/>
    <mergeCell ref="Y741:Y742"/>
    <mergeCell ref="Z741:Z742"/>
    <mergeCell ref="AA741:AA742"/>
    <mergeCell ref="AB741:AB742"/>
    <mergeCell ref="AC741:AC742"/>
    <mergeCell ref="AG702:AG709"/>
    <mergeCell ref="M713:AK713"/>
    <mergeCell ref="E714:AK714"/>
    <mergeCell ref="T731:T733"/>
    <mergeCell ref="U731:U733"/>
    <mergeCell ref="V731:V733"/>
    <mergeCell ref="W731:W733"/>
    <mergeCell ref="X731:X733"/>
    <mergeCell ref="Y731:Y733"/>
    <mergeCell ref="Z731:Z733"/>
    <mergeCell ref="AA731:AA733"/>
    <mergeCell ref="AB731:AB733"/>
    <mergeCell ref="AC731:AC733"/>
    <mergeCell ref="AD731:AD733"/>
    <mergeCell ref="AB718:AB722"/>
    <mergeCell ref="AC718:AC722"/>
    <mergeCell ref="AD718:AD722"/>
    <mergeCell ref="AG718:AG722"/>
    <mergeCell ref="AH718:AH722"/>
    <mergeCell ref="AG741:AG742"/>
    <mergeCell ref="N731:N733"/>
    <mergeCell ref="O731:O733"/>
    <mergeCell ref="P731:P733"/>
    <mergeCell ref="Q731:Q733"/>
    <mergeCell ref="R731:R733"/>
    <mergeCell ref="S731:S733"/>
    <mergeCell ref="AH741:AH742"/>
    <mergeCell ref="AI741:AI742"/>
    <mergeCell ref="AJ741:AJ742"/>
    <mergeCell ref="AK741:AK742"/>
    <mergeCell ref="N743:N745"/>
    <mergeCell ref="O743:O745"/>
    <mergeCell ref="T743:T744"/>
    <mergeCell ref="U743:U744"/>
    <mergeCell ref="V743:V744"/>
    <mergeCell ref="W743:W744"/>
    <mergeCell ref="X743:X744"/>
    <mergeCell ref="Y743:Y744"/>
    <mergeCell ref="Z743:Z744"/>
    <mergeCell ref="AA743:AA744"/>
    <mergeCell ref="N734:N740"/>
    <mergeCell ref="O734:O740"/>
    <mergeCell ref="P734:P740"/>
    <mergeCell ref="Q734:Q740"/>
    <mergeCell ref="R734:R740"/>
    <mergeCell ref="S734:S740"/>
    <mergeCell ref="T734:T740"/>
    <mergeCell ref="AD734:AD737"/>
    <mergeCell ref="N741:N742"/>
    <mergeCell ref="O741:O742"/>
    <mergeCell ref="P741:P742"/>
    <mergeCell ref="O747:O748"/>
    <mergeCell ref="P747:P748"/>
    <mergeCell ref="Q747:Q748"/>
    <mergeCell ref="R747:R748"/>
    <mergeCell ref="S747:S748"/>
    <mergeCell ref="T747:T748"/>
    <mergeCell ref="U747:U748"/>
    <mergeCell ref="V747:V748"/>
    <mergeCell ref="W747:W748"/>
    <mergeCell ref="X747:X748"/>
    <mergeCell ref="Y747:Y748"/>
    <mergeCell ref="Z747:Z748"/>
    <mergeCell ref="AA747:AA748"/>
    <mergeCell ref="AB747:AB748"/>
    <mergeCell ref="AC747:AC748"/>
    <mergeCell ref="AD747:AD748"/>
    <mergeCell ref="AG747:AG748"/>
    <mergeCell ref="AB753:AB755"/>
    <mergeCell ref="AC753:AC755"/>
    <mergeCell ref="AD753:AD755"/>
    <mergeCell ref="AG753:AG755"/>
    <mergeCell ref="M756:AK756"/>
    <mergeCell ref="K752:K755"/>
    <mergeCell ref="L752:L755"/>
    <mergeCell ref="M752:M755"/>
    <mergeCell ref="N752:N755"/>
    <mergeCell ref="O752:O755"/>
    <mergeCell ref="P752:P755"/>
    <mergeCell ref="Q752:Q755"/>
    <mergeCell ref="R752:R755"/>
    <mergeCell ref="S752:S755"/>
    <mergeCell ref="T752:T755"/>
    <mergeCell ref="U753:U755"/>
    <mergeCell ref="V753:V755"/>
    <mergeCell ref="W753:W755"/>
    <mergeCell ref="X753:X755"/>
    <mergeCell ref="Y753:Y755"/>
    <mergeCell ref="Z753:Z755"/>
    <mergeCell ref="AA753:AA755"/>
    <mergeCell ref="B757:Z757"/>
    <mergeCell ref="B758:AK758"/>
    <mergeCell ref="B759:AK759"/>
    <mergeCell ref="A761:A793"/>
    <mergeCell ref="B761:B793"/>
    <mergeCell ref="E761:E793"/>
    <mergeCell ref="F761:F778"/>
    <mergeCell ref="G761:G778"/>
    <mergeCell ref="H761:H778"/>
    <mergeCell ref="I761:I778"/>
    <mergeCell ref="J761:J778"/>
    <mergeCell ref="K761:K774"/>
    <mergeCell ref="L761:L774"/>
    <mergeCell ref="M761:M774"/>
    <mergeCell ref="N761:N764"/>
    <mergeCell ref="O761:O764"/>
    <mergeCell ref="AJ761:AJ774"/>
    <mergeCell ref="N765:N768"/>
    <mergeCell ref="O765:O768"/>
    <mergeCell ref="N769:N772"/>
    <mergeCell ref="O769:O772"/>
    <mergeCell ref="N773:N774"/>
    <mergeCell ref="O773:O774"/>
    <mergeCell ref="K776:K778"/>
    <mergeCell ref="L776:L778"/>
    <mergeCell ref="M776:M778"/>
    <mergeCell ref="AJ776:AJ778"/>
    <mergeCell ref="F780:F788"/>
    <mergeCell ref="G780:G788"/>
    <mergeCell ref="H780:H788"/>
    <mergeCell ref="I780:I788"/>
    <mergeCell ref="J780:J788"/>
    <mergeCell ref="K780:K788"/>
    <mergeCell ref="L780:L788"/>
    <mergeCell ref="M780:M788"/>
    <mergeCell ref="AH780:AH788"/>
    <mergeCell ref="AI780:AI788"/>
    <mergeCell ref="AJ781:AJ783"/>
    <mergeCell ref="F790:F793"/>
    <mergeCell ref="G790:G793"/>
    <mergeCell ref="H790:H793"/>
    <mergeCell ref="I790:I793"/>
    <mergeCell ref="J790:J793"/>
    <mergeCell ref="K790:K793"/>
    <mergeCell ref="L790:L793"/>
    <mergeCell ref="M790:M793"/>
    <mergeCell ref="AH790:AH793"/>
    <mergeCell ref="AI790:AI793"/>
    <mergeCell ref="AJ790:AJ793"/>
    <mergeCell ref="K794:AK794"/>
    <mergeCell ref="E795:P795"/>
    <mergeCell ref="AJ795:AK795"/>
    <mergeCell ref="E796:AK796"/>
    <mergeCell ref="E797:AK797"/>
    <mergeCell ref="F799:F821"/>
    <mergeCell ref="G799:G821"/>
    <mergeCell ref="H799:H821"/>
    <mergeCell ref="I799:I821"/>
    <mergeCell ref="J799:J821"/>
    <mergeCell ref="K799:K802"/>
    <mergeCell ref="L799:L802"/>
    <mergeCell ref="M799:M802"/>
    <mergeCell ref="N799:N800"/>
    <mergeCell ref="O799:O800"/>
    <mergeCell ref="AH799:AH802"/>
    <mergeCell ref="AI799:AI802"/>
    <mergeCell ref="K806:K813"/>
    <mergeCell ref="L806:L813"/>
    <mergeCell ref="M806:M813"/>
    <mergeCell ref="AH806:AH813"/>
    <mergeCell ref="AI806:AI813"/>
    <mergeCell ref="N809:N810"/>
    <mergeCell ref="O809:O810"/>
    <mergeCell ref="P809:P810"/>
    <mergeCell ref="Q809:Q810"/>
    <mergeCell ref="R809:R810"/>
    <mergeCell ref="S809:S810"/>
    <mergeCell ref="AK809:AK810"/>
    <mergeCell ref="N811:N813"/>
    <mergeCell ref="O811:O813"/>
    <mergeCell ref="P811:P813"/>
    <mergeCell ref="AK811:AK813"/>
    <mergeCell ref="K815:K820"/>
    <mergeCell ref="L815:L820"/>
    <mergeCell ref="M815:M820"/>
    <mergeCell ref="AH815:AH820"/>
    <mergeCell ref="AI815:AI820"/>
    <mergeCell ref="N817:N818"/>
    <mergeCell ref="O817:O818"/>
    <mergeCell ref="K891:K892"/>
    <mergeCell ref="L891:L892"/>
    <mergeCell ref="M891:M892"/>
    <mergeCell ref="N891:N892"/>
    <mergeCell ref="O891:O892"/>
    <mergeCell ref="P891:P892"/>
    <mergeCell ref="Q891:Q892"/>
    <mergeCell ref="R891:R892"/>
    <mergeCell ref="AK891:AK892"/>
    <mergeCell ref="R886:R887"/>
    <mergeCell ref="N886:N887"/>
    <mergeCell ref="O886:O887"/>
    <mergeCell ref="P886:P887"/>
    <mergeCell ref="Q886:Q887"/>
    <mergeCell ref="T871:T872"/>
    <mergeCell ref="AD891:AD892"/>
    <mergeCell ref="AE891:AE892"/>
    <mergeCell ref="AF891:AF892"/>
    <mergeCell ref="AG891:AG892"/>
    <mergeCell ref="S891:S892"/>
    <mergeCell ref="T891:T892"/>
    <mergeCell ref="AH891:AH892"/>
    <mergeCell ref="AI891:AI892"/>
    <mergeCell ref="AJ891:AJ892"/>
    <mergeCell ref="B867:AK867"/>
    <mergeCell ref="B868:AK868"/>
    <mergeCell ref="B869:AK869"/>
    <mergeCell ref="AK829:AK831"/>
    <mergeCell ref="AJ827:AJ828"/>
    <mergeCell ref="AK827:AK828"/>
    <mergeCell ref="N829:N831"/>
    <mergeCell ref="O829:O831"/>
    <mergeCell ref="P829:P831"/>
    <mergeCell ref="Q829:Q831"/>
    <mergeCell ref="F886:F892"/>
    <mergeCell ref="G886:G892"/>
    <mergeCell ref="H886:H892"/>
    <mergeCell ref="I886:I892"/>
    <mergeCell ref="J886:J892"/>
    <mergeCell ref="AJ829:AJ831"/>
    <mergeCell ref="F833:F838"/>
    <mergeCell ref="G833:G838"/>
    <mergeCell ref="H833:H835"/>
    <mergeCell ref="I833:I835"/>
    <mergeCell ref="J833:J835"/>
    <mergeCell ref="K833:K838"/>
    <mergeCell ref="L833:L838"/>
    <mergeCell ref="M833:M838"/>
    <mergeCell ref="AH833:AH838"/>
    <mergeCell ref="AI833:AI838"/>
    <mergeCell ref="N835:N836"/>
    <mergeCell ref="O835:O836"/>
    <mergeCell ref="H836:H838"/>
    <mergeCell ref="I836:I838"/>
    <mergeCell ref="J836:J838"/>
    <mergeCell ref="T809:T810"/>
    <mergeCell ref="AJ809:AJ810"/>
    <mergeCell ref="Q811:Q813"/>
    <mergeCell ref="R811:R813"/>
    <mergeCell ref="S811:S813"/>
    <mergeCell ref="T811:T813"/>
    <mergeCell ref="AJ811:AJ813"/>
    <mergeCell ref="T823:T824"/>
    <mergeCell ref="AH823:AH831"/>
    <mergeCell ref="AI823:AI831"/>
    <mergeCell ref="N827:N828"/>
    <mergeCell ref="O827:O828"/>
    <mergeCell ref="A871:A893"/>
    <mergeCell ref="B871:B893"/>
    <mergeCell ref="E871:E893"/>
    <mergeCell ref="K871:K889"/>
    <mergeCell ref="L871:L889"/>
    <mergeCell ref="M871:M889"/>
    <mergeCell ref="AH871:AH889"/>
    <mergeCell ref="AI871:AI889"/>
    <mergeCell ref="P827:P828"/>
    <mergeCell ref="Q827:Q828"/>
    <mergeCell ref="R827:R828"/>
    <mergeCell ref="S827:S828"/>
    <mergeCell ref="T827:T828"/>
    <mergeCell ref="R829:R831"/>
    <mergeCell ref="S829:S831"/>
    <mergeCell ref="T829:T831"/>
    <mergeCell ref="S886:S887"/>
    <mergeCell ref="T886:T887"/>
    <mergeCell ref="U891:U892"/>
    <mergeCell ref="V891:V892"/>
    <mergeCell ref="W891:W892"/>
    <mergeCell ref="X891:X892"/>
    <mergeCell ref="Y891:Y892"/>
    <mergeCell ref="Z891:Z892"/>
    <mergeCell ref="AA891:AA892"/>
    <mergeCell ref="AB891:AB892"/>
    <mergeCell ref="AC891:AC892"/>
    <mergeCell ref="F839:F846"/>
    <mergeCell ref="G839:G846"/>
    <mergeCell ref="H839:H846"/>
    <mergeCell ref="I839:I846"/>
    <mergeCell ref="J839:J846"/>
    <mergeCell ref="K839:K846"/>
    <mergeCell ref="L839:L846"/>
    <mergeCell ref="M839:M846"/>
    <mergeCell ref="N841:N846"/>
    <mergeCell ref="O841:O846"/>
    <mergeCell ref="N839:N840"/>
    <mergeCell ref="O839:O840"/>
    <mergeCell ref="F823:F831"/>
    <mergeCell ref="G823:G831"/>
    <mergeCell ref="H823:H831"/>
    <mergeCell ref="I823:I831"/>
    <mergeCell ref="J823:J831"/>
    <mergeCell ref="K823:K831"/>
    <mergeCell ref="L823:L831"/>
    <mergeCell ref="M823:M831"/>
    <mergeCell ref="B799:B857"/>
    <mergeCell ref="C799:C857"/>
    <mergeCell ref="D799:D857"/>
    <mergeCell ref="E799:E857"/>
    <mergeCell ref="B894:D894"/>
    <mergeCell ref="E894:AK894"/>
    <mergeCell ref="B895:D895"/>
    <mergeCell ref="E895:AK895"/>
    <mergeCell ref="E896:AK896"/>
    <mergeCell ref="B898:B921"/>
    <mergeCell ref="D898:D921"/>
    <mergeCell ref="E898:E921"/>
    <mergeCell ref="G898:G905"/>
    <mergeCell ref="H898:H905"/>
    <mergeCell ref="I898:I905"/>
    <mergeCell ref="J898:J905"/>
    <mergeCell ref="K898:K905"/>
    <mergeCell ref="M898:M905"/>
    <mergeCell ref="O898:O899"/>
    <mergeCell ref="O900:O901"/>
    <mergeCell ref="O902:O903"/>
    <mergeCell ref="O904:O905"/>
    <mergeCell ref="G907:G910"/>
    <mergeCell ref="H907:H913"/>
    <mergeCell ref="I907:I913"/>
    <mergeCell ref="J907:J913"/>
    <mergeCell ref="K907:K913"/>
    <mergeCell ref="M907:M913"/>
    <mergeCell ref="O907:O909"/>
    <mergeCell ref="O910:O913"/>
    <mergeCell ref="G915:G917"/>
    <mergeCell ref="H915:H917"/>
    <mergeCell ref="I915:I917"/>
    <mergeCell ref="J915:J917"/>
    <mergeCell ref="K915:K917"/>
    <mergeCell ref="M915:M917"/>
    <mergeCell ref="G919:G921"/>
    <mergeCell ref="H919:H921"/>
    <mergeCell ref="I919:I921"/>
    <mergeCell ref="J919:J921"/>
    <mergeCell ref="K919:K921"/>
    <mergeCell ref="M919:M921"/>
    <mergeCell ref="B923:B954"/>
    <mergeCell ref="D923:D954"/>
    <mergeCell ref="E923:E954"/>
    <mergeCell ref="G923:G930"/>
    <mergeCell ref="H923:H930"/>
    <mergeCell ref="I923:I930"/>
    <mergeCell ref="J923:J930"/>
    <mergeCell ref="K923:K930"/>
    <mergeCell ref="M923:M930"/>
    <mergeCell ref="G948:G950"/>
    <mergeCell ref="H948:H950"/>
    <mergeCell ref="I948:I950"/>
    <mergeCell ref="J948:J950"/>
    <mergeCell ref="K948:K950"/>
    <mergeCell ref="M948:M950"/>
    <mergeCell ref="G952:G954"/>
    <mergeCell ref="H952:H954"/>
    <mergeCell ref="I952:I954"/>
    <mergeCell ref="J952:J954"/>
    <mergeCell ref="K952:K954"/>
    <mergeCell ref="M952:M954"/>
    <mergeCell ref="O923:O924"/>
    <mergeCell ref="O925:O926"/>
    <mergeCell ref="O927:O928"/>
    <mergeCell ref="O929:O930"/>
    <mergeCell ref="G932:G938"/>
    <mergeCell ref="H932:H938"/>
    <mergeCell ref="I932:I938"/>
    <mergeCell ref="J932:J938"/>
    <mergeCell ref="K932:K938"/>
    <mergeCell ref="M932:M938"/>
    <mergeCell ref="O932:O933"/>
    <mergeCell ref="O935:O936"/>
    <mergeCell ref="O937:O938"/>
    <mergeCell ref="G940:G946"/>
    <mergeCell ref="H940:H946"/>
    <mergeCell ref="I940:I946"/>
    <mergeCell ref="J940:J946"/>
    <mergeCell ref="K940:K946"/>
    <mergeCell ref="M940:M946"/>
    <mergeCell ref="O940:O942"/>
    <mergeCell ref="O943:O946"/>
    <mergeCell ref="B956:B959"/>
    <mergeCell ref="D956:D959"/>
    <mergeCell ref="E956:E959"/>
    <mergeCell ref="G956:G959"/>
    <mergeCell ref="H956:H959"/>
    <mergeCell ref="I956:I959"/>
    <mergeCell ref="J956:J959"/>
    <mergeCell ref="K956:K959"/>
    <mergeCell ref="M956:M959"/>
    <mergeCell ref="O956:O957"/>
    <mergeCell ref="O958:O959"/>
    <mergeCell ref="B961:B969"/>
    <mergeCell ref="D961:D969"/>
    <mergeCell ref="E961:E969"/>
    <mergeCell ref="G961:G964"/>
    <mergeCell ref="H961:H964"/>
    <mergeCell ref="I961:I964"/>
    <mergeCell ref="J961:J964"/>
    <mergeCell ref="K961:K964"/>
    <mergeCell ref="M961:M964"/>
    <mergeCell ref="O961:O962"/>
    <mergeCell ref="O963:O964"/>
    <mergeCell ref="G966:G969"/>
    <mergeCell ref="H966:H969"/>
    <mergeCell ref="I966:I969"/>
    <mergeCell ref="J966:J969"/>
    <mergeCell ref="K966:K969"/>
    <mergeCell ref="M966:M969"/>
    <mergeCell ref="O966:O969"/>
    <mergeCell ref="B970:B1007"/>
    <mergeCell ref="C970:C1007"/>
    <mergeCell ref="D970:D1007"/>
    <mergeCell ref="E970:E1007"/>
    <mergeCell ref="F970:F979"/>
    <mergeCell ref="G970:G979"/>
    <mergeCell ref="H970:H972"/>
    <mergeCell ref="I970:I972"/>
    <mergeCell ref="J970:J972"/>
    <mergeCell ref="K970:K979"/>
    <mergeCell ref="L970:L979"/>
    <mergeCell ref="M970:M979"/>
    <mergeCell ref="N970:N972"/>
    <mergeCell ref="O970:O972"/>
    <mergeCell ref="AH970:AH979"/>
    <mergeCell ref="AI970:AI979"/>
    <mergeCell ref="AJ970:AJ979"/>
    <mergeCell ref="H973:H979"/>
    <mergeCell ref="I973:I979"/>
    <mergeCell ref="J973:J979"/>
    <mergeCell ref="N974:N975"/>
    <mergeCell ref="O974:O975"/>
    <mergeCell ref="N976:N979"/>
    <mergeCell ref="O976:O979"/>
    <mergeCell ref="P978:P979"/>
    <mergeCell ref="Q978:Q979"/>
    <mergeCell ref="R978:R979"/>
    <mergeCell ref="S978:S979"/>
    <mergeCell ref="T978:T979"/>
    <mergeCell ref="F981:F989"/>
    <mergeCell ref="G981:G989"/>
    <mergeCell ref="H981:H989"/>
    <mergeCell ref="AJ981:AJ989"/>
    <mergeCell ref="N985:N986"/>
    <mergeCell ref="O985:O986"/>
    <mergeCell ref="N988:N989"/>
    <mergeCell ref="O988:O989"/>
    <mergeCell ref="F991:F1006"/>
    <mergeCell ref="G991:G1006"/>
    <mergeCell ref="H991:H1006"/>
    <mergeCell ref="I991:I1006"/>
    <mergeCell ref="J991:J1006"/>
    <mergeCell ref="K991:K1006"/>
    <mergeCell ref="L991:L1006"/>
    <mergeCell ref="M991:M1006"/>
    <mergeCell ref="N991:N999"/>
    <mergeCell ref="O991:O999"/>
    <mergeCell ref="AH991:AH1006"/>
    <mergeCell ref="AI991:AI1006"/>
    <mergeCell ref="AJ991:AJ1006"/>
    <mergeCell ref="N1000:N1002"/>
    <mergeCell ref="O1000:O1002"/>
    <mergeCell ref="D761:D793"/>
    <mergeCell ref="M1007:AK1007"/>
    <mergeCell ref="F847:F856"/>
    <mergeCell ref="G847:G856"/>
    <mergeCell ref="H847:H856"/>
    <mergeCell ref="I847:I856"/>
    <mergeCell ref="J847:J856"/>
    <mergeCell ref="K847:K856"/>
    <mergeCell ref="L847:L856"/>
    <mergeCell ref="M847:M856"/>
    <mergeCell ref="N847:N848"/>
    <mergeCell ref="O847:O848"/>
    <mergeCell ref="N849:N856"/>
    <mergeCell ref="O849:O856"/>
    <mergeCell ref="P850:P851"/>
    <mergeCell ref="Q850:Q851"/>
    <mergeCell ref="R850:R851"/>
    <mergeCell ref="S850:S851"/>
    <mergeCell ref="P855:P856"/>
    <mergeCell ref="Q855:Q856"/>
    <mergeCell ref="R855:R856"/>
    <mergeCell ref="S855:S856"/>
    <mergeCell ref="M857:AK857"/>
    <mergeCell ref="I981:I989"/>
    <mergeCell ref="J981:J989"/>
    <mergeCell ref="K981:K989"/>
    <mergeCell ref="L981:L989"/>
    <mergeCell ref="M981:M989"/>
    <mergeCell ref="N981:N982"/>
    <mergeCell ref="O981:O982"/>
    <mergeCell ref="AH981:AH989"/>
    <mergeCell ref="AI981:AI989"/>
    <mergeCell ref="B1027:B1056"/>
    <mergeCell ref="C1027:C1056"/>
    <mergeCell ref="D1027:D1056"/>
    <mergeCell ref="E1027:E1056"/>
    <mergeCell ref="F1027:F1038"/>
    <mergeCell ref="G1027:G1038"/>
    <mergeCell ref="H1027:H1038"/>
    <mergeCell ref="I1027:I1038"/>
    <mergeCell ref="J1027:J1038"/>
    <mergeCell ref="K1027:K1038"/>
    <mergeCell ref="L1027:L1038"/>
    <mergeCell ref="M1027:M1038"/>
    <mergeCell ref="N1027:N1029"/>
    <mergeCell ref="O1027:O1029"/>
    <mergeCell ref="AH1027:AH1038"/>
    <mergeCell ref="AI1027:AI1038"/>
    <mergeCell ref="AJ1027:AJ1029"/>
    <mergeCell ref="AK1027:AK1038"/>
    <mergeCell ref="N1030:N1034"/>
    <mergeCell ref="O1030:O1034"/>
    <mergeCell ref="AJ1030:AJ1032"/>
    <mergeCell ref="AJ1034:AJ1038"/>
    <mergeCell ref="N1035:N1036"/>
    <mergeCell ref="O1035:O1036"/>
    <mergeCell ref="N1037:N1038"/>
    <mergeCell ref="O1037:O1038"/>
    <mergeCell ref="F1040:F1046"/>
    <mergeCell ref="G1040:G1046"/>
    <mergeCell ref="H1040:H1046"/>
    <mergeCell ref="I1040:I1046"/>
    <mergeCell ref="J1040:J1046"/>
    <mergeCell ref="K1040:K1046"/>
    <mergeCell ref="L1040:L1046"/>
    <mergeCell ref="M1040:M1046"/>
    <mergeCell ref="AH1040:AH1046"/>
    <mergeCell ref="AI1040:AI1046"/>
    <mergeCell ref="AK1040:AK1046"/>
    <mergeCell ref="N1041:N1042"/>
    <mergeCell ref="O1041:O1042"/>
    <mergeCell ref="AJ1043:AJ1044"/>
    <mergeCell ref="N1044:N1046"/>
    <mergeCell ref="O1044:O1046"/>
    <mergeCell ref="F1048:F1056"/>
    <mergeCell ref="G1048:G1056"/>
    <mergeCell ref="H1048:H1049"/>
    <mergeCell ref="I1048:I1049"/>
    <mergeCell ref="J1048:J1049"/>
    <mergeCell ref="K1048:K1056"/>
    <mergeCell ref="L1048:L1056"/>
    <mergeCell ref="M1048:M1056"/>
    <mergeCell ref="N1048:N1049"/>
    <mergeCell ref="O1048:O1049"/>
    <mergeCell ref="AH1048:AH1056"/>
    <mergeCell ref="AI1048:AI1056"/>
    <mergeCell ref="AJ1048:AJ1049"/>
    <mergeCell ref="AK1048:AK1056"/>
    <mergeCell ref="H1050:H1053"/>
    <mergeCell ref="I1050:I1053"/>
    <mergeCell ref="J1050:J1053"/>
    <mergeCell ref="N1050:N1055"/>
    <mergeCell ref="O1050:O1055"/>
    <mergeCell ref="AJ1050:AJ1055"/>
    <mergeCell ref="H1054:H1056"/>
    <mergeCell ref="I1054:I1056"/>
    <mergeCell ref="J1054:J1056"/>
    <mergeCell ref="E1127:AK1127"/>
    <mergeCell ref="E1128:M1128"/>
    <mergeCell ref="B1129:D1129"/>
    <mergeCell ref="E1129:AK1129"/>
    <mergeCell ref="B1131:B1192"/>
    <mergeCell ref="C1131:C1192"/>
    <mergeCell ref="D1131:D1192"/>
    <mergeCell ref="E1131:E1192"/>
    <mergeCell ref="F1131:F1192"/>
    <mergeCell ref="G1131:G1192"/>
    <mergeCell ref="K1131:K1155"/>
    <mergeCell ref="L1131:L1155"/>
    <mergeCell ref="M1131:M1155"/>
    <mergeCell ref="N1131:N1136"/>
    <mergeCell ref="O1131:O1136"/>
    <mergeCell ref="P1131:P1136"/>
    <mergeCell ref="Q1131:Q1136"/>
    <mergeCell ref="R1131:R1136"/>
    <mergeCell ref="S1131:S1136"/>
    <mergeCell ref="T1131:T1136"/>
    <mergeCell ref="AH1131:AH1141"/>
    <mergeCell ref="AI1131:AI1141"/>
    <mergeCell ref="AJ1131:AJ1154"/>
    <mergeCell ref="H1137:H1142"/>
    <mergeCell ref="I1137:I1142"/>
    <mergeCell ref="J1137:J1142"/>
    <mergeCell ref="N1139:N1140"/>
    <mergeCell ref="O1139:O1140"/>
    <mergeCell ref="N1141:N1146"/>
    <mergeCell ref="O1141:O1146"/>
    <mergeCell ref="AH1142:AH1154"/>
    <mergeCell ref="AI1142:AI1154"/>
    <mergeCell ref="H1143:H1192"/>
    <mergeCell ref="I1143:I1192"/>
    <mergeCell ref="J1143:J1192"/>
    <mergeCell ref="N1147:N1150"/>
    <mergeCell ref="O1147:O1150"/>
    <mergeCell ref="N1152:N1154"/>
    <mergeCell ref="O1152:O1154"/>
    <mergeCell ref="P1152:P1154"/>
    <mergeCell ref="Q1152:Q1154"/>
    <mergeCell ref="R1152:R1154"/>
    <mergeCell ref="S1152:S1154"/>
    <mergeCell ref="T1152:T1154"/>
    <mergeCell ref="U1152:U1154"/>
    <mergeCell ref="V1152:V1154"/>
    <mergeCell ref="W1152:W1154"/>
    <mergeCell ref="X1152:X1154"/>
    <mergeCell ref="Y1152:Y1154"/>
    <mergeCell ref="Z1152:Z1154"/>
    <mergeCell ref="AA1152:AA1154"/>
    <mergeCell ref="AB1152:AB1153"/>
    <mergeCell ref="AC1152:AC1154"/>
    <mergeCell ref="AD1152:AD1154"/>
    <mergeCell ref="AG1152:AG1154"/>
    <mergeCell ref="K1157:K1175"/>
    <mergeCell ref="L1157:L1175"/>
    <mergeCell ref="M1157:M1175"/>
    <mergeCell ref="N1157:N1171"/>
    <mergeCell ref="O1157:O1171"/>
    <mergeCell ref="M1193:AK1193"/>
    <mergeCell ref="P1157:P1159"/>
    <mergeCell ref="Q1157:Q1159"/>
    <mergeCell ref="R1157:R1159"/>
    <mergeCell ref="S1157:S1159"/>
    <mergeCell ref="T1157:T1159"/>
    <mergeCell ref="AH1157:AH1175"/>
    <mergeCell ref="AI1157:AI1175"/>
    <mergeCell ref="AJ1157:AJ1175"/>
    <mergeCell ref="P1162:P1171"/>
    <mergeCell ref="K1177:K1192"/>
    <mergeCell ref="L1177:L1192"/>
    <mergeCell ref="M1177:M1192"/>
    <mergeCell ref="N1177:N1182"/>
    <mergeCell ref="O1177:O1182"/>
    <mergeCell ref="AH1177:AH1192"/>
    <mergeCell ref="AI1177:AI1192"/>
    <mergeCell ref="AJ1177:AJ1192"/>
    <mergeCell ref="N1183:N1184"/>
    <mergeCell ref="O1183:O1184"/>
    <mergeCell ref="N1186:N1188"/>
    <mergeCell ref="O1186:O1188"/>
    <mergeCell ref="N1189:N1191"/>
    <mergeCell ref="O1189:O1191"/>
  </mergeCells>
  <pageMargins left="0.70866141732283472" right="0.70866141732283472" top="0.74803149606299213" bottom="0.74803149606299213" header="0.31496062992125984" footer="0.31496062992125984"/>
  <pageSetup scale="16" orientation="landscape" horizontalDpi="4294967295" verticalDpi="4294967293" r:id="rId1"/>
  <headerFooter alignWithMargins="0"/>
  <rowBreaks count="1" manualBreakCount="1">
    <brk id="109" max="4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2016</vt:lpstr>
      <vt:lpstr>'PLAN DE ACCIÓN 2016'!Área_de_impresión</vt:lpstr>
      <vt:lpstr>'PLAN DE ACCIÓN 2016'!Títulos_a_imprimir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USUARIO1</cp:lastModifiedBy>
  <dcterms:created xsi:type="dcterms:W3CDTF">2017-01-19T03:18:11Z</dcterms:created>
  <dcterms:modified xsi:type="dcterms:W3CDTF">2017-01-23T13:09:32Z</dcterms:modified>
</cp:coreProperties>
</file>