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20730" windowHeight="11640" tabRatio="500"/>
  </bookViews>
  <sheets>
    <sheet name="POAI 2013 UNIFICADO" sheetId="1" r:id="rId1"/>
    <sheet name="Hoja1" sheetId="2" r:id="rId2"/>
  </sheets>
  <externalReferences>
    <externalReference r:id="rId3"/>
  </externalReferences>
  <definedNames>
    <definedName name="_Fill" hidden="1">#REF!</definedName>
    <definedName name="_xlnm._FilterDatabase" localSheetId="0" hidden="1">'POAI 2013 UNIFICADO'!$A$1:$CX$456</definedName>
    <definedName name="_IPC1">#REF!</definedName>
    <definedName name="Anexo1">#REF!</definedName>
    <definedName name="ANEXO2">#REF!</definedName>
    <definedName name="asigbastotal">#REF!</definedName>
    <definedName name="_xlnm.Database">#REF!</definedName>
    <definedName name="conpln3">#REF!</definedName>
    <definedName name="conpln4">#REF!</definedName>
    <definedName name="conpln5">#REF!</definedName>
    <definedName name="DOMINGO">#REF!</definedName>
    <definedName name="DTFV">#REF!</definedName>
    <definedName name="ESTAPUBLICOS">#REF!</definedName>
    <definedName name="GRACIA">#REF!</definedName>
    <definedName name="GRACICA">#REF!</definedName>
    <definedName name="IPC">#REF!</definedName>
    <definedName name="LOCO">#REF!</definedName>
    <definedName name="MONTO">#REF!</definedName>
    <definedName name="Nestor" hidden="1">#REF!</definedName>
    <definedName name="NUEVA">'[1]planta base'!$C$504:$AA$803</definedName>
    <definedName name="PAGO1">#REF!</definedName>
    <definedName name="PAGOS">#REF!</definedName>
    <definedName name="PREDIAL1">#REF!</definedName>
    <definedName name="sal">[1]tablas!$D$1:$H$814</definedName>
    <definedName name="SPREAD">#REF!</definedName>
    <definedName name="Total">#REF!</definedName>
    <definedName name="vieja">'[1]planta base'!$C$2:$AC$503</definedName>
    <definedName name="XKX">#REF!</definedName>
    <definedName name="ZZZ" hidden="1">#REF!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304" i="1" l="1"/>
  <c r="J304" i="1" s="1"/>
  <c r="L420" i="1"/>
  <c r="K420" i="1" s="1"/>
  <c r="J420" i="1" s="1"/>
  <c r="AR364" i="1"/>
  <c r="K454" i="1"/>
  <c r="J454" i="1" s="1"/>
  <c r="K437" i="1"/>
  <c r="J437" i="1" s="1"/>
  <c r="K343" i="1"/>
  <c r="J343" i="1" s="1"/>
  <c r="K275" i="1"/>
  <c r="J275" i="1" s="1"/>
  <c r="K274" i="1"/>
  <c r="J274" i="1" s="1"/>
  <c r="K273" i="1"/>
  <c r="J273" i="1" s="1"/>
  <c r="K342" i="1"/>
  <c r="J342" i="1" s="1"/>
  <c r="K256" i="1"/>
  <c r="J256" i="1"/>
  <c r="K117" i="1"/>
  <c r="J117" i="1" s="1"/>
  <c r="AT455" i="1"/>
  <c r="K451" i="1"/>
  <c r="J451" i="1" s="1"/>
  <c r="K201" i="1"/>
  <c r="J201" i="1" s="1"/>
  <c r="K294" i="1"/>
  <c r="J294" i="1" s="1"/>
  <c r="AV334" i="1"/>
  <c r="P315" i="1"/>
  <c r="O315" i="1"/>
  <c r="N315" i="1"/>
  <c r="M315" i="1"/>
  <c r="P237" i="1"/>
  <c r="O237" i="1"/>
  <c r="N237" i="1"/>
  <c r="M237" i="1"/>
  <c r="AV239" i="1"/>
  <c r="K239" i="1" s="1"/>
  <c r="J239" i="1" s="1"/>
  <c r="M224" i="1"/>
  <c r="N224" i="1"/>
  <c r="O224" i="1"/>
  <c r="P224" i="1"/>
  <c r="AV224" i="1"/>
  <c r="N136" i="1"/>
  <c r="P136" i="1"/>
  <c r="AV136" i="1"/>
  <c r="M106" i="1"/>
  <c r="N106" i="1"/>
  <c r="O106" i="1"/>
  <c r="P106" i="1"/>
  <c r="M86" i="1"/>
  <c r="N86" i="1"/>
  <c r="O86" i="1"/>
  <c r="P86" i="1"/>
  <c r="AV86" i="1"/>
  <c r="M79" i="1"/>
  <c r="V79" i="1"/>
  <c r="N79" i="1" s="1"/>
  <c r="O79" i="1"/>
  <c r="P79" i="1"/>
  <c r="AV79" i="1"/>
  <c r="M48" i="1"/>
  <c r="N48" i="1"/>
  <c r="O48" i="1"/>
  <c r="P48" i="1"/>
  <c r="M136" i="1"/>
  <c r="O136" i="1"/>
  <c r="AS455" i="1"/>
  <c r="AQ455" i="1"/>
  <c r="AP455" i="1"/>
  <c r="AO455" i="1"/>
  <c r="AN455" i="1"/>
  <c r="AM455" i="1"/>
  <c r="AL455" i="1"/>
  <c r="AK455" i="1"/>
  <c r="AJ455" i="1"/>
  <c r="AI455" i="1"/>
  <c r="AH455" i="1"/>
  <c r="AG455" i="1"/>
  <c r="AF455" i="1"/>
  <c r="AE85" i="1"/>
  <c r="N85" i="1" s="1"/>
  <c r="AD455" i="1"/>
  <c r="AC68" i="1"/>
  <c r="N68" i="1" s="1"/>
  <c r="AB455" i="1"/>
  <c r="AA455" i="1"/>
  <c r="Z455" i="1"/>
  <c r="Y455" i="1"/>
  <c r="X455" i="1"/>
  <c r="W455" i="1"/>
  <c r="V32" i="1"/>
  <c r="N32" i="1" s="1"/>
  <c r="U455" i="1"/>
  <c r="T455" i="1"/>
  <c r="S455" i="1"/>
  <c r="R455" i="1"/>
  <c r="Q272" i="1"/>
  <c r="Q455" i="1" s="1"/>
  <c r="P6" i="1"/>
  <c r="P12" i="1"/>
  <c r="P15" i="1"/>
  <c r="P17" i="1"/>
  <c r="P18" i="1"/>
  <c r="P19" i="1"/>
  <c r="P20" i="1"/>
  <c r="P21" i="1"/>
  <c r="P22" i="1"/>
  <c r="P23" i="1"/>
  <c r="P24" i="1"/>
  <c r="P25" i="1"/>
  <c r="P26" i="1"/>
  <c r="P27" i="1"/>
  <c r="P28" i="1"/>
  <c r="P30" i="1"/>
  <c r="P31" i="1"/>
  <c r="P32" i="1"/>
  <c r="P33" i="1"/>
  <c r="P35" i="1"/>
  <c r="P36" i="1"/>
  <c r="P37" i="1"/>
  <c r="P40" i="1"/>
  <c r="P41" i="1"/>
  <c r="P42" i="1"/>
  <c r="P44" i="1"/>
  <c r="P45" i="1"/>
  <c r="P46" i="1"/>
  <c r="P47" i="1"/>
  <c r="P51" i="1"/>
  <c r="P52" i="1"/>
  <c r="P53" i="1"/>
  <c r="P57" i="1"/>
  <c r="P58" i="1"/>
  <c r="P59" i="1"/>
  <c r="P60" i="1"/>
  <c r="P61" i="1"/>
  <c r="P63" i="1"/>
  <c r="P65" i="1"/>
  <c r="P68" i="1"/>
  <c r="P71" i="1"/>
  <c r="P56" i="1"/>
  <c r="P452" i="1"/>
  <c r="P453" i="1"/>
  <c r="P77" i="1"/>
  <c r="P78" i="1"/>
  <c r="P80" i="1"/>
  <c r="P83" i="1"/>
  <c r="P85" i="1"/>
  <c r="P98" i="1"/>
  <c r="P99" i="1"/>
  <c r="P100" i="1"/>
  <c r="P101" i="1"/>
  <c r="P107" i="1"/>
  <c r="P108" i="1"/>
  <c r="P109" i="1"/>
  <c r="P110" i="1"/>
  <c r="P112" i="1"/>
  <c r="P113" i="1"/>
  <c r="P114" i="1"/>
  <c r="P115" i="1"/>
  <c r="P116" i="1"/>
  <c r="P118" i="1"/>
  <c r="P119" i="1"/>
  <c r="P121" i="1"/>
  <c r="P122" i="1"/>
  <c r="P123" i="1"/>
  <c r="P124" i="1"/>
  <c r="P128" i="1"/>
  <c r="P129" i="1"/>
  <c r="P130" i="1"/>
  <c r="P131" i="1"/>
  <c r="P132" i="1"/>
  <c r="P150" i="1"/>
  <c r="P151" i="1"/>
  <c r="P152" i="1"/>
  <c r="P155" i="1"/>
  <c r="P156" i="1"/>
  <c r="P157" i="1"/>
  <c r="P158" i="1"/>
  <c r="P160" i="1"/>
  <c r="P166" i="1"/>
  <c r="P171" i="1"/>
  <c r="P175" i="1"/>
  <c r="P177" i="1"/>
  <c r="P179" i="1"/>
  <c r="P184" i="1"/>
  <c r="P192" i="1"/>
  <c r="P193" i="1"/>
  <c r="P202" i="1"/>
  <c r="P203" i="1"/>
  <c r="P211" i="1"/>
  <c r="P212" i="1"/>
  <c r="P215" i="1"/>
  <c r="P216" i="1"/>
  <c r="P217" i="1"/>
  <c r="P218" i="1"/>
  <c r="P219" i="1"/>
  <c r="P220" i="1"/>
  <c r="P221" i="1"/>
  <c r="P225" i="1"/>
  <c r="P226" i="1"/>
  <c r="P227" i="1"/>
  <c r="P228" i="1"/>
  <c r="P229" i="1"/>
  <c r="P230" i="1"/>
  <c r="P235" i="1"/>
  <c r="P236" i="1"/>
  <c r="P245" i="1"/>
  <c r="P246" i="1"/>
  <c r="P248" i="1"/>
  <c r="P250" i="1"/>
  <c r="P266" i="1"/>
  <c r="P267" i="1"/>
  <c r="P270" i="1"/>
  <c r="P271" i="1"/>
  <c r="P272" i="1"/>
  <c r="P278" i="1"/>
  <c r="P281" i="1"/>
  <c r="P282" i="1"/>
  <c r="P283" i="1"/>
  <c r="P284" i="1"/>
  <c r="P287" i="1"/>
  <c r="P291" i="1"/>
  <c r="P292" i="1"/>
  <c r="P293" i="1"/>
  <c r="P295" i="1"/>
  <c r="P296" i="1"/>
  <c r="P297" i="1"/>
  <c r="P298" i="1"/>
  <c r="P299" i="1"/>
  <c r="P300" i="1"/>
  <c r="P301" i="1"/>
  <c r="P307" i="1"/>
  <c r="P310" i="1"/>
  <c r="P311" i="1"/>
  <c r="P317" i="1"/>
  <c r="P323" i="1"/>
  <c r="P324" i="1"/>
  <c r="P325" i="1"/>
  <c r="P331" i="1"/>
  <c r="P332" i="1"/>
  <c r="P333" i="1"/>
  <c r="P334" i="1"/>
  <c r="P335" i="1"/>
  <c r="P336" i="1"/>
  <c r="K336" i="1" s="1"/>
  <c r="P337" i="1"/>
  <c r="P348" i="1"/>
  <c r="P349" i="1"/>
  <c r="P350" i="1"/>
  <c r="P351" i="1"/>
  <c r="P352" i="1"/>
  <c r="P353" i="1"/>
  <c r="P354" i="1"/>
  <c r="P355" i="1"/>
  <c r="P356" i="1"/>
  <c r="P357" i="1"/>
  <c r="P358" i="1"/>
  <c r="P359" i="1"/>
  <c r="P360" i="1"/>
  <c r="P361" i="1"/>
  <c r="P362" i="1"/>
  <c r="P363"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5" i="1"/>
  <c r="P396" i="1"/>
  <c r="P397" i="1"/>
  <c r="P398" i="1"/>
  <c r="P399" i="1"/>
  <c r="P400" i="1"/>
  <c r="P401" i="1"/>
  <c r="P402" i="1"/>
  <c r="P403" i="1"/>
  <c r="P404" i="1"/>
  <c r="P405" i="1"/>
  <c r="P406" i="1"/>
  <c r="P408" i="1"/>
  <c r="P411" i="1"/>
  <c r="P412" i="1"/>
  <c r="P413" i="1"/>
  <c r="P414" i="1"/>
  <c r="P421" i="1"/>
  <c r="P422" i="1"/>
  <c r="P423" i="1"/>
  <c r="P424" i="1"/>
  <c r="P431" i="1"/>
  <c r="P432" i="1"/>
  <c r="P435" i="1"/>
  <c r="O6" i="1"/>
  <c r="O12" i="1"/>
  <c r="O15" i="1"/>
  <c r="O17" i="1"/>
  <c r="O18" i="1"/>
  <c r="O19" i="1"/>
  <c r="O20" i="1"/>
  <c r="O21" i="1"/>
  <c r="O22" i="1"/>
  <c r="O23" i="1"/>
  <c r="O24" i="1"/>
  <c r="O25" i="1"/>
  <c r="O26" i="1"/>
  <c r="O27" i="1"/>
  <c r="O28" i="1"/>
  <c r="O30" i="1"/>
  <c r="O31" i="1"/>
  <c r="O32" i="1"/>
  <c r="O33" i="1"/>
  <c r="O35" i="1"/>
  <c r="O36" i="1"/>
  <c r="O37" i="1"/>
  <c r="O40" i="1"/>
  <c r="O41" i="1"/>
  <c r="O42" i="1"/>
  <c r="O44" i="1"/>
  <c r="O45" i="1"/>
  <c r="O46" i="1"/>
  <c r="O47" i="1"/>
  <c r="O51" i="1"/>
  <c r="O52" i="1"/>
  <c r="O53" i="1"/>
  <c r="O57" i="1"/>
  <c r="O58" i="1"/>
  <c r="O59" i="1"/>
  <c r="O60" i="1"/>
  <c r="O61" i="1"/>
  <c r="O63" i="1"/>
  <c r="O65" i="1"/>
  <c r="O68" i="1"/>
  <c r="O71" i="1"/>
  <c r="O56" i="1"/>
  <c r="O452" i="1"/>
  <c r="O453" i="1"/>
  <c r="O77" i="1"/>
  <c r="O78" i="1"/>
  <c r="O80" i="1"/>
  <c r="O83" i="1"/>
  <c r="O85" i="1"/>
  <c r="O98" i="1"/>
  <c r="O99" i="1"/>
  <c r="O100" i="1"/>
  <c r="O101" i="1"/>
  <c r="O107" i="1"/>
  <c r="O108" i="1"/>
  <c r="O109" i="1"/>
  <c r="O110" i="1"/>
  <c r="O112" i="1"/>
  <c r="O113" i="1"/>
  <c r="O114" i="1"/>
  <c r="O115" i="1"/>
  <c r="O116" i="1"/>
  <c r="O118" i="1"/>
  <c r="O119" i="1"/>
  <c r="O121" i="1"/>
  <c r="O122" i="1"/>
  <c r="O123" i="1"/>
  <c r="O124" i="1"/>
  <c r="O128" i="1"/>
  <c r="O129" i="1"/>
  <c r="O130" i="1"/>
  <c r="O131" i="1"/>
  <c r="O132" i="1"/>
  <c r="O150" i="1"/>
  <c r="O151" i="1"/>
  <c r="O152" i="1"/>
  <c r="O155" i="1"/>
  <c r="O156" i="1"/>
  <c r="O157" i="1"/>
  <c r="O158" i="1"/>
  <c r="O160" i="1"/>
  <c r="O166" i="1"/>
  <c r="O175" i="1"/>
  <c r="O177" i="1"/>
  <c r="O179" i="1"/>
  <c r="O184" i="1"/>
  <c r="O192" i="1"/>
  <c r="O193" i="1"/>
  <c r="O202" i="1"/>
  <c r="O203" i="1"/>
  <c r="O211" i="1"/>
  <c r="O212" i="1"/>
  <c r="O214" i="1"/>
  <c r="O215" i="1"/>
  <c r="O216" i="1"/>
  <c r="O217" i="1"/>
  <c r="O218" i="1"/>
  <c r="O219" i="1"/>
  <c r="O220" i="1"/>
  <c r="O221" i="1"/>
  <c r="O225" i="1"/>
  <c r="O226" i="1"/>
  <c r="O227" i="1"/>
  <c r="O228" i="1"/>
  <c r="O229" i="1"/>
  <c r="O230" i="1"/>
  <c r="O235" i="1"/>
  <c r="O236" i="1"/>
  <c r="O242" i="1"/>
  <c r="O243" i="1"/>
  <c r="O245" i="1"/>
  <c r="O246" i="1"/>
  <c r="O248" i="1"/>
  <c r="O250" i="1"/>
  <c r="O266" i="1"/>
  <c r="O267" i="1"/>
  <c r="O270" i="1"/>
  <c r="O271" i="1"/>
  <c r="O272" i="1"/>
  <c r="O278" i="1"/>
  <c r="O281" i="1"/>
  <c r="O282" i="1"/>
  <c r="O283" i="1"/>
  <c r="O284" i="1"/>
  <c r="O287" i="1"/>
  <c r="O291" i="1"/>
  <c r="O292" i="1"/>
  <c r="O293" i="1"/>
  <c r="O307" i="1"/>
  <c r="O310" i="1"/>
  <c r="O311" i="1"/>
  <c r="O317" i="1"/>
  <c r="O323" i="1"/>
  <c r="O324" i="1"/>
  <c r="O325" i="1"/>
  <c r="O331" i="1"/>
  <c r="O332" i="1"/>
  <c r="O333" i="1"/>
  <c r="O334"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5" i="1"/>
  <c r="O396" i="1"/>
  <c r="O397" i="1"/>
  <c r="O398" i="1"/>
  <c r="O399" i="1"/>
  <c r="O400" i="1"/>
  <c r="O401" i="1"/>
  <c r="O402" i="1"/>
  <c r="O403" i="1"/>
  <c r="O404" i="1"/>
  <c r="O405" i="1"/>
  <c r="O406" i="1"/>
  <c r="O408" i="1"/>
  <c r="O411" i="1"/>
  <c r="O412" i="1"/>
  <c r="O413" i="1"/>
  <c r="O414" i="1"/>
  <c r="O421" i="1"/>
  <c r="O422" i="1"/>
  <c r="O423" i="1"/>
  <c r="O424" i="1"/>
  <c r="O431" i="1"/>
  <c r="O432" i="1"/>
  <c r="O435" i="1"/>
  <c r="N6" i="1"/>
  <c r="N12" i="1"/>
  <c r="N15" i="1"/>
  <c r="N17" i="1"/>
  <c r="N18" i="1"/>
  <c r="N19" i="1"/>
  <c r="N20" i="1"/>
  <c r="N21" i="1"/>
  <c r="N22" i="1"/>
  <c r="N23" i="1"/>
  <c r="N24" i="1"/>
  <c r="N25" i="1"/>
  <c r="N26" i="1"/>
  <c r="N27" i="1"/>
  <c r="N28" i="1"/>
  <c r="N30" i="1"/>
  <c r="N31" i="1"/>
  <c r="N33" i="1"/>
  <c r="N35" i="1"/>
  <c r="N36" i="1"/>
  <c r="N37" i="1"/>
  <c r="N40" i="1"/>
  <c r="N41" i="1"/>
  <c r="N42" i="1"/>
  <c r="N44" i="1"/>
  <c r="N45" i="1"/>
  <c r="N46" i="1"/>
  <c r="N47" i="1"/>
  <c r="N51" i="1"/>
  <c r="N52" i="1"/>
  <c r="N53" i="1"/>
  <c r="N57" i="1"/>
  <c r="N58" i="1"/>
  <c r="N59" i="1"/>
  <c r="N60" i="1"/>
  <c r="N61" i="1"/>
  <c r="N63" i="1"/>
  <c r="N65" i="1"/>
  <c r="N71" i="1"/>
  <c r="N56" i="1"/>
  <c r="N452" i="1"/>
  <c r="N453" i="1"/>
  <c r="N77" i="1"/>
  <c r="N78" i="1"/>
  <c r="N80" i="1"/>
  <c r="N83" i="1"/>
  <c r="N98" i="1"/>
  <c r="N99" i="1"/>
  <c r="N100" i="1"/>
  <c r="N101" i="1"/>
  <c r="N107" i="1"/>
  <c r="N108" i="1"/>
  <c r="N109" i="1"/>
  <c r="N110" i="1"/>
  <c r="N112" i="1"/>
  <c r="N113" i="1"/>
  <c r="N114" i="1"/>
  <c r="N115" i="1"/>
  <c r="N116" i="1"/>
  <c r="N118" i="1"/>
  <c r="N119" i="1"/>
  <c r="N121" i="1"/>
  <c r="N122" i="1"/>
  <c r="N123" i="1"/>
  <c r="N124" i="1"/>
  <c r="N128" i="1"/>
  <c r="N129" i="1"/>
  <c r="N130" i="1"/>
  <c r="N131" i="1"/>
  <c r="N132" i="1"/>
  <c r="N150" i="1"/>
  <c r="N151" i="1"/>
  <c r="N152" i="1"/>
  <c r="N155" i="1"/>
  <c r="N156" i="1"/>
  <c r="N157" i="1"/>
  <c r="N158" i="1"/>
  <c r="N160" i="1"/>
  <c r="N161" i="1"/>
  <c r="N166" i="1"/>
  <c r="N167" i="1"/>
  <c r="N168" i="1"/>
  <c r="N170" i="1"/>
  <c r="N171" i="1"/>
  <c r="N172" i="1"/>
  <c r="N175" i="1"/>
  <c r="N176" i="1"/>
  <c r="N177" i="1"/>
  <c r="N178" i="1"/>
  <c r="N179" i="1"/>
  <c r="N180" i="1"/>
  <c r="N184" i="1"/>
  <c r="N185" i="1"/>
  <c r="N192" i="1"/>
  <c r="N193" i="1"/>
  <c r="N202" i="1"/>
  <c r="N203" i="1"/>
  <c r="N211" i="1"/>
  <c r="N212" i="1"/>
  <c r="N214" i="1"/>
  <c r="N215" i="1"/>
  <c r="N216" i="1"/>
  <c r="N217" i="1"/>
  <c r="K217" i="1" s="1"/>
  <c r="N218" i="1"/>
  <c r="N219" i="1"/>
  <c r="N220" i="1"/>
  <c r="N221" i="1"/>
  <c r="N225" i="1"/>
  <c r="N226" i="1"/>
  <c r="N227" i="1"/>
  <c r="N228" i="1"/>
  <c r="N229" i="1"/>
  <c r="N230" i="1"/>
  <c r="N235" i="1"/>
  <c r="N236" i="1"/>
  <c r="N242" i="1"/>
  <c r="N243" i="1"/>
  <c r="N245" i="1"/>
  <c r="N246" i="1"/>
  <c r="N248" i="1"/>
  <c r="N250" i="1"/>
  <c r="N266" i="1"/>
  <c r="N267" i="1"/>
  <c r="N270" i="1"/>
  <c r="N271" i="1"/>
  <c r="N272" i="1"/>
  <c r="N278" i="1"/>
  <c r="N281" i="1"/>
  <c r="N282" i="1"/>
  <c r="N283" i="1"/>
  <c r="N284" i="1"/>
  <c r="N287" i="1"/>
  <c r="N291" i="1"/>
  <c r="N292" i="1"/>
  <c r="N293" i="1"/>
  <c r="N307" i="1"/>
  <c r="N310" i="1"/>
  <c r="N311" i="1"/>
  <c r="N317" i="1"/>
  <c r="N323" i="1"/>
  <c r="N324" i="1"/>
  <c r="N325" i="1"/>
  <c r="N331" i="1"/>
  <c r="N332" i="1"/>
  <c r="N333" i="1"/>
  <c r="N334"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5" i="1"/>
  <c r="N396" i="1"/>
  <c r="N397" i="1"/>
  <c r="N398" i="1"/>
  <c r="N399" i="1"/>
  <c r="N400" i="1"/>
  <c r="N401" i="1"/>
  <c r="N402" i="1"/>
  <c r="N403" i="1"/>
  <c r="N404" i="1"/>
  <c r="N405" i="1"/>
  <c r="N406" i="1"/>
  <c r="N408" i="1"/>
  <c r="N411" i="1"/>
  <c r="N412" i="1"/>
  <c r="N413" i="1"/>
  <c r="N414" i="1"/>
  <c r="N421" i="1"/>
  <c r="N422" i="1"/>
  <c r="N423" i="1"/>
  <c r="N424" i="1"/>
  <c r="N431" i="1"/>
  <c r="N432" i="1"/>
  <c r="N435" i="1"/>
  <c r="M6" i="1"/>
  <c r="M12" i="1"/>
  <c r="M15" i="1"/>
  <c r="M17" i="1"/>
  <c r="M18" i="1"/>
  <c r="M19" i="1"/>
  <c r="M20" i="1"/>
  <c r="M21" i="1"/>
  <c r="M22" i="1"/>
  <c r="M23" i="1"/>
  <c r="M24" i="1"/>
  <c r="M25" i="1"/>
  <c r="M26" i="1"/>
  <c r="M27" i="1"/>
  <c r="M28" i="1"/>
  <c r="M30" i="1"/>
  <c r="M31" i="1"/>
  <c r="M32" i="1"/>
  <c r="M33" i="1"/>
  <c r="M35" i="1"/>
  <c r="M36" i="1"/>
  <c r="M37" i="1"/>
  <c r="M40" i="1"/>
  <c r="M41" i="1"/>
  <c r="M42" i="1"/>
  <c r="M44" i="1"/>
  <c r="M45" i="1"/>
  <c r="M46" i="1"/>
  <c r="M47" i="1"/>
  <c r="M51" i="1"/>
  <c r="M52" i="1"/>
  <c r="M53" i="1"/>
  <c r="M57" i="1"/>
  <c r="M58" i="1"/>
  <c r="M59" i="1"/>
  <c r="M60" i="1"/>
  <c r="M61" i="1"/>
  <c r="M63" i="1"/>
  <c r="M65" i="1"/>
  <c r="M68" i="1"/>
  <c r="M71" i="1"/>
  <c r="M56" i="1"/>
  <c r="M452" i="1"/>
  <c r="M453" i="1"/>
  <c r="M77" i="1"/>
  <c r="M78" i="1"/>
  <c r="M80" i="1"/>
  <c r="M83" i="1"/>
  <c r="M85" i="1"/>
  <c r="M98" i="1"/>
  <c r="M99" i="1"/>
  <c r="M100" i="1"/>
  <c r="M101" i="1"/>
  <c r="M107" i="1"/>
  <c r="M108" i="1"/>
  <c r="M109" i="1"/>
  <c r="M110" i="1"/>
  <c r="M112" i="1"/>
  <c r="M113" i="1"/>
  <c r="M114" i="1"/>
  <c r="M115" i="1"/>
  <c r="M116" i="1"/>
  <c r="M118" i="1"/>
  <c r="M119" i="1"/>
  <c r="M121" i="1"/>
  <c r="M122" i="1"/>
  <c r="M123" i="1"/>
  <c r="M124" i="1"/>
  <c r="M128" i="1"/>
  <c r="M129" i="1"/>
  <c r="M130" i="1"/>
  <c r="M131" i="1"/>
  <c r="M132" i="1"/>
  <c r="M150" i="1"/>
  <c r="M151" i="1"/>
  <c r="M152" i="1"/>
  <c r="M155" i="1"/>
  <c r="M156" i="1"/>
  <c r="M157" i="1"/>
  <c r="M158" i="1"/>
  <c r="M160" i="1"/>
  <c r="M161" i="1"/>
  <c r="M166" i="1"/>
  <c r="M167" i="1"/>
  <c r="M168" i="1"/>
  <c r="M170" i="1"/>
  <c r="M171" i="1"/>
  <c r="M172" i="1"/>
  <c r="M175" i="1"/>
  <c r="M176" i="1"/>
  <c r="M177" i="1"/>
  <c r="M178" i="1"/>
  <c r="M179" i="1"/>
  <c r="M180" i="1"/>
  <c r="M184" i="1"/>
  <c r="M185" i="1"/>
  <c r="M192" i="1"/>
  <c r="M193" i="1"/>
  <c r="M202" i="1"/>
  <c r="M203" i="1"/>
  <c r="M211" i="1"/>
  <c r="M212" i="1"/>
  <c r="M214" i="1"/>
  <c r="M215" i="1"/>
  <c r="M216" i="1"/>
  <c r="M217" i="1"/>
  <c r="M218" i="1"/>
  <c r="M219" i="1"/>
  <c r="M220" i="1"/>
  <c r="M221" i="1"/>
  <c r="M225" i="1"/>
  <c r="M226" i="1"/>
  <c r="M227" i="1"/>
  <c r="M228" i="1"/>
  <c r="M229" i="1"/>
  <c r="M230" i="1"/>
  <c r="M235" i="1"/>
  <c r="M236" i="1"/>
  <c r="M242" i="1"/>
  <c r="M243" i="1"/>
  <c r="M245" i="1"/>
  <c r="M246" i="1"/>
  <c r="M248" i="1"/>
  <c r="M250" i="1"/>
  <c r="M266" i="1"/>
  <c r="M267" i="1"/>
  <c r="M270" i="1"/>
  <c r="M271" i="1"/>
  <c r="M281" i="1"/>
  <c r="M282" i="1"/>
  <c r="M283" i="1"/>
  <c r="M284" i="1"/>
  <c r="M287" i="1"/>
  <c r="M291" i="1"/>
  <c r="M292" i="1"/>
  <c r="M293" i="1"/>
  <c r="M295" i="1"/>
  <c r="M296" i="1"/>
  <c r="M297" i="1"/>
  <c r="M298" i="1"/>
  <c r="M299" i="1"/>
  <c r="M300" i="1"/>
  <c r="M301" i="1"/>
  <c r="M310" i="1"/>
  <c r="M311" i="1"/>
  <c r="M317" i="1"/>
  <c r="M323" i="1"/>
  <c r="M324" i="1"/>
  <c r="M325" i="1"/>
  <c r="M331" i="1"/>
  <c r="M332" i="1"/>
  <c r="K332" i="1" s="1"/>
  <c r="M333" i="1"/>
  <c r="M334" i="1"/>
  <c r="K334" i="1" s="1"/>
  <c r="J334" i="1" s="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5" i="1"/>
  <c r="M396" i="1"/>
  <c r="M397" i="1"/>
  <c r="M398" i="1"/>
  <c r="M399" i="1"/>
  <c r="M400" i="1"/>
  <c r="M401" i="1"/>
  <c r="M402" i="1"/>
  <c r="M403" i="1"/>
  <c r="M404" i="1"/>
  <c r="M405" i="1"/>
  <c r="M406" i="1"/>
  <c r="M411" i="1"/>
  <c r="M412" i="1"/>
  <c r="M413" i="1"/>
  <c r="M414" i="1"/>
  <c r="M421" i="1"/>
  <c r="M422" i="1"/>
  <c r="M423" i="1"/>
  <c r="M424" i="1"/>
  <c r="M431" i="1"/>
  <c r="M435" i="1"/>
  <c r="AV7" i="1"/>
  <c r="K7" i="1" s="1"/>
  <c r="J7" i="1" s="1"/>
  <c r="AV34" i="1"/>
  <c r="K34" i="1" s="1"/>
  <c r="J34" i="1" s="1"/>
  <c r="AV38" i="1"/>
  <c r="K38" i="1" s="1"/>
  <c r="J38" i="1" s="1"/>
  <c r="AV39" i="1"/>
  <c r="AV43" i="1"/>
  <c r="K43" i="1" s="1"/>
  <c r="J43" i="1" s="1"/>
  <c r="AV49" i="1"/>
  <c r="K49" i="1" s="1"/>
  <c r="J49" i="1" s="1"/>
  <c r="AV50" i="1"/>
  <c r="K50" i="1" s="1"/>
  <c r="J50" i="1" s="1"/>
  <c r="AV62" i="1"/>
  <c r="K62" i="1" s="1"/>
  <c r="J62" i="1" s="1"/>
  <c r="AV72" i="1"/>
  <c r="K72" i="1" s="1"/>
  <c r="J72" i="1" s="1"/>
  <c r="K66" i="1"/>
  <c r="J66" i="1" s="1"/>
  <c r="K74" i="1"/>
  <c r="AV87" i="1"/>
  <c r="K87" i="1" s="1"/>
  <c r="J87" i="1" s="1"/>
  <c r="K93" i="1"/>
  <c r="AV94" i="1"/>
  <c r="K94" i="1" s="1"/>
  <c r="J94" i="1" s="1"/>
  <c r="AV97" i="1"/>
  <c r="K97" i="1" s="1"/>
  <c r="J97" i="1" s="1"/>
  <c r="AV96" i="1"/>
  <c r="K96" i="1" s="1"/>
  <c r="J96" i="1" s="1"/>
  <c r="AV102" i="1"/>
  <c r="K102" i="1" s="1"/>
  <c r="J102" i="1" s="1"/>
  <c r="AV103" i="1"/>
  <c r="K103" i="1" s="1"/>
  <c r="J103" i="1" s="1"/>
  <c r="AV104" i="1"/>
  <c r="K104" i="1" s="1"/>
  <c r="J104" i="1" s="1"/>
  <c r="AV105" i="1"/>
  <c r="K105" i="1" s="1"/>
  <c r="J105" i="1" s="1"/>
  <c r="AV109" i="1"/>
  <c r="AV126" i="1"/>
  <c r="K126" i="1" s="1"/>
  <c r="J126" i="1" s="1"/>
  <c r="AV137" i="1"/>
  <c r="K137" i="1" s="1"/>
  <c r="J137" i="1" s="1"/>
  <c r="AV138" i="1"/>
  <c r="K138" i="1" s="1"/>
  <c r="J138" i="1" s="1"/>
  <c r="K140" i="1"/>
  <c r="J140" i="1" s="1"/>
  <c r="K143" i="1"/>
  <c r="J143" i="1" s="1"/>
  <c r="AV144" i="1"/>
  <c r="K144" i="1" s="1"/>
  <c r="J144" i="1" s="1"/>
  <c r="AV145" i="1"/>
  <c r="K145" i="1" s="1"/>
  <c r="J145" i="1" s="1"/>
  <c r="AV146" i="1"/>
  <c r="K146" i="1" s="1"/>
  <c r="J146" i="1" s="1"/>
  <c r="AV147" i="1"/>
  <c r="K147" i="1" s="1"/>
  <c r="J147" i="1" s="1"/>
  <c r="K164" i="1"/>
  <c r="J164" i="1" s="1"/>
  <c r="AV165" i="1"/>
  <c r="K165" i="1" s="1"/>
  <c r="J165" i="1" s="1"/>
  <c r="AV191" i="1"/>
  <c r="K191" i="1" s="1"/>
  <c r="J191" i="1" s="1"/>
  <c r="K194" i="1"/>
  <c r="J194" i="1" s="1"/>
  <c r="K195" i="1"/>
  <c r="J195" i="1" s="1"/>
  <c r="AV196" i="1"/>
  <c r="K196" i="1" s="1"/>
  <c r="J196" i="1" s="1"/>
  <c r="AV197" i="1"/>
  <c r="K197" i="1" s="1"/>
  <c r="J197" i="1" s="1"/>
  <c r="AV198" i="1"/>
  <c r="K198" i="1" s="1"/>
  <c r="J198" i="1" s="1"/>
  <c r="AV199" i="1"/>
  <c r="K199" i="1" s="1"/>
  <c r="J199" i="1" s="1"/>
  <c r="AV200" i="1"/>
  <c r="K200" i="1" s="1"/>
  <c r="J200" i="1" s="1"/>
  <c r="K204" i="1"/>
  <c r="J204" i="1" s="1"/>
  <c r="K205" i="1"/>
  <c r="K206" i="1"/>
  <c r="AV207" i="1"/>
  <c r="K207" i="1" s="1"/>
  <c r="J207" i="1" s="1"/>
  <c r="AV208" i="1"/>
  <c r="K208" i="1" s="1"/>
  <c r="J208" i="1" s="1"/>
  <c r="AV209" i="1"/>
  <c r="K209" i="1" s="1"/>
  <c r="J209" i="1" s="1"/>
  <c r="AV210" i="1"/>
  <c r="K210" i="1" s="1"/>
  <c r="J210" i="1" s="1"/>
  <c r="AV213" i="1"/>
  <c r="K213" i="1" s="1"/>
  <c r="J213" i="1" s="1"/>
  <c r="AV216" i="1"/>
  <c r="K222" i="1"/>
  <c r="J222" i="1" s="1"/>
  <c r="AV223" i="1"/>
  <c r="K223" i="1" s="1"/>
  <c r="J223" i="1" s="1"/>
  <c r="AV229" i="1"/>
  <c r="K229" i="1" s="1"/>
  <c r="J229" i="1" s="1"/>
  <c r="AV230" i="1"/>
  <c r="K230" i="1" s="1"/>
  <c r="J230" i="1" s="1"/>
  <c r="AV231" i="1"/>
  <c r="K231" i="1" s="1"/>
  <c r="J231" i="1" s="1"/>
  <c r="AV232" i="1"/>
  <c r="K232" i="1" s="1"/>
  <c r="J232" i="1" s="1"/>
  <c r="AV233" i="1"/>
  <c r="K233" i="1" s="1"/>
  <c r="J233" i="1" s="1"/>
  <c r="AV234" i="1"/>
  <c r="K234" i="1" s="1"/>
  <c r="J234" i="1" s="1"/>
  <c r="AV238" i="1"/>
  <c r="K238" i="1" s="1"/>
  <c r="J238" i="1" s="1"/>
  <c r="AV240" i="1"/>
  <c r="K240" i="1" s="1"/>
  <c r="J240" i="1" s="1"/>
  <c r="AV236" i="1"/>
  <c r="K236" i="1" s="1"/>
  <c r="J236" i="1" s="1"/>
  <c r="AV245" i="1"/>
  <c r="K245" i="1" s="1"/>
  <c r="J245" i="1" s="1"/>
  <c r="K260" i="1"/>
  <c r="J260" i="1" s="1"/>
  <c r="K265" i="1"/>
  <c r="J265" i="1" s="1"/>
  <c r="AV269" i="1"/>
  <c r="K269" i="1" s="1"/>
  <c r="J269" i="1" s="1"/>
  <c r="AV266" i="1"/>
  <c r="K266" i="1" s="1"/>
  <c r="J266" i="1" s="1"/>
  <c r="AV277" i="1"/>
  <c r="K277" i="1" s="1"/>
  <c r="J277" i="1" s="1"/>
  <c r="AV285" i="1"/>
  <c r="K285" i="1" s="1"/>
  <c r="J285" i="1" s="1"/>
  <c r="AV286" i="1"/>
  <c r="K286" i="1" s="1"/>
  <c r="J286" i="1" s="1"/>
  <c r="AV298" i="1"/>
  <c r="K298" i="1" s="1"/>
  <c r="J298" i="1" s="1"/>
  <c r="AV302" i="1"/>
  <c r="K302" i="1" s="1"/>
  <c r="J302" i="1" s="1"/>
  <c r="AV303" i="1"/>
  <c r="K303" i="1" s="1"/>
  <c r="J303" i="1" s="1"/>
  <c r="AV306" i="1"/>
  <c r="K306" i="1" s="1"/>
  <c r="J306" i="1" s="1"/>
  <c r="AV311" i="1"/>
  <c r="K312" i="1"/>
  <c r="K313" i="1"/>
  <c r="J313" i="1" s="1"/>
  <c r="AV314" i="1"/>
  <c r="K314" i="1" s="1"/>
  <c r="J314" i="1" s="1"/>
  <c r="AV316" i="1"/>
  <c r="K316" i="1" s="1"/>
  <c r="J316" i="1" s="1"/>
  <c r="AV339" i="1"/>
  <c r="K339" i="1" s="1"/>
  <c r="J339" i="1" s="1"/>
  <c r="AV340" i="1"/>
  <c r="K340" i="1" s="1"/>
  <c r="J340" i="1" s="1"/>
  <c r="AV317" i="1"/>
  <c r="K318" i="1"/>
  <c r="K319" i="1"/>
  <c r="J319" i="1" s="1"/>
  <c r="K321" i="1"/>
  <c r="K322" i="1"/>
  <c r="K326" i="1"/>
  <c r="J326" i="1" s="1"/>
  <c r="K327" i="1"/>
  <c r="AV333" i="1"/>
  <c r="AV335" i="1"/>
  <c r="K337" i="1"/>
  <c r="K338" i="1"/>
  <c r="K341" i="1"/>
  <c r="J341" i="1" s="1"/>
  <c r="K415" i="1"/>
  <c r="AV416" i="1"/>
  <c r="K416" i="1" s="1"/>
  <c r="J416" i="1" s="1"/>
  <c r="AV425" i="1"/>
  <c r="K425" i="1" s="1"/>
  <c r="J425" i="1" s="1"/>
  <c r="AV426" i="1"/>
  <c r="K426" i="1"/>
  <c r="J426" i="1" s="1"/>
  <c r="AV427" i="1"/>
  <c r="K427" i="1" s="1"/>
  <c r="J427" i="1" s="1"/>
  <c r="AV428" i="1"/>
  <c r="K428" i="1" s="1"/>
  <c r="J428" i="1" s="1"/>
  <c r="AV429" i="1"/>
  <c r="K429" i="1" s="1"/>
  <c r="J429" i="1" s="1"/>
  <c r="AV430" i="1"/>
  <c r="K430" i="1" s="1"/>
  <c r="J430" i="1" s="1"/>
  <c r="K418" i="1"/>
  <c r="K419" i="1"/>
  <c r="AV436" i="1"/>
  <c r="K436" i="1"/>
  <c r="J436" i="1" s="1"/>
  <c r="AV443" i="1"/>
  <c r="K443" i="1" s="1"/>
  <c r="J443" i="1" s="1"/>
  <c r="CP444" i="1"/>
  <c r="AV444" i="1" s="1"/>
  <c r="K444" i="1" s="1"/>
  <c r="J444" i="1" s="1"/>
  <c r="AV445" i="1"/>
  <c r="K445" i="1" s="1"/>
  <c r="J445" i="1" s="1"/>
  <c r="CP446" i="1"/>
  <c r="AV446" i="1" s="1"/>
  <c r="K446" i="1" s="1"/>
  <c r="J446" i="1" s="1"/>
  <c r="AV447" i="1"/>
  <c r="K447" i="1" s="1"/>
  <c r="J447" i="1" s="1"/>
  <c r="AV448" i="1"/>
  <c r="K448" i="1" s="1"/>
  <c r="J448" i="1" s="1"/>
  <c r="AV449" i="1"/>
  <c r="K449" i="1"/>
  <c r="J449" i="1" s="1"/>
  <c r="AV450" i="1"/>
  <c r="K450" i="1" s="1"/>
  <c r="J450" i="1" s="1"/>
  <c r="J12" i="1"/>
  <c r="J299" i="1"/>
  <c r="J325" i="1"/>
  <c r="J332" i="1"/>
  <c r="K423" i="1" l="1"/>
  <c r="K167" i="1"/>
  <c r="L455" i="1"/>
  <c r="L456" i="1" s="1"/>
  <c r="M272" i="1"/>
  <c r="K311" i="1"/>
  <c r="J311" i="1" s="1"/>
  <c r="K121" i="1"/>
  <c r="K40" i="1"/>
  <c r="K282" i="1"/>
  <c r="AE455" i="1"/>
  <c r="AC455" i="1"/>
  <c r="K300" i="1"/>
  <c r="K176" i="1"/>
  <c r="K108" i="1"/>
  <c r="K452" i="1"/>
  <c r="K100" i="1"/>
  <c r="K453" i="1"/>
  <c r="K387" i="1"/>
  <c r="J387" i="1" s="1"/>
  <c r="K106" i="1"/>
  <c r="J106" i="1" s="1"/>
  <c r="K237" i="1"/>
  <c r="K315" i="1"/>
  <c r="K363" i="1"/>
  <c r="J363" i="1" s="1"/>
  <c r="K355" i="1"/>
  <c r="J355" i="1" s="1"/>
  <c r="K299" i="1"/>
  <c r="K295" i="1"/>
  <c r="K168" i="1"/>
  <c r="K283" i="1"/>
  <c r="K370" i="1"/>
  <c r="J370" i="1" s="1"/>
  <c r="K250" i="1"/>
  <c r="K68" i="1"/>
  <c r="K403" i="1"/>
  <c r="J403" i="1" s="1"/>
  <c r="K395" i="1"/>
  <c r="K380" i="1"/>
  <c r="J380" i="1" s="1"/>
  <c r="K281" i="1"/>
  <c r="K435" i="1"/>
  <c r="K350" i="1"/>
  <c r="J350" i="1" s="1"/>
  <c r="K323" i="1"/>
  <c r="K193" i="1"/>
  <c r="K51" i="1"/>
  <c r="K248" i="1"/>
  <c r="K218" i="1"/>
  <c r="J218" i="1" s="1"/>
  <c r="K402" i="1"/>
  <c r="J402" i="1" s="1"/>
  <c r="K391" i="1"/>
  <c r="J391" i="1" s="1"/>
  <c r="K379" i="1"/>
  <c r="J379" i="1" s="1"/>
  <c r="K301" i="1"/>
  <c r="K185" i="1"/>
  <c r="J185" i="1" s="1"/>
  <c r="K124" i="1"/>
  <c r="K214" i="1"/>
  <c r="K123" i="1"/>
  <c r="K99" i="1"/>
  <c r="K406" i="1"/>
  <c r="J406" i="1" s="1"/>
  <c r="K398" i="1"/>
  <c r="J398" i="1" s="1"/>
  <c r="K383" i="1"/>
  <c r="J383" i="1" s="1"/>
  <c r="K375" i="1"/>
  <c r="J375" i="1" s="1"/>
  <c r="K367" i="1"/>
  <c r="J367" i="1" s="1"/>
  <c r="K292" i="1"/>
  <c r="K65" i="1"/>
  <c r="K45" i="1"/>
  <c r="K317" i="1"/>
  <c r="J317" i="1" s="1"/>
  <c r="K297" i="1"/>
  <c r="J297" i="1" s="1"/>
  <c r="K179" i="1"/>
  <c r="K160" i="1"/>
  <c r="K155" i="1"/>
  <c r="K132" i="1"/>
  <c r="J132" i="1" s="1"/>
  <c r="K115" i="1"/>
  <c r="K110" i="1"/>
  <c r="K101" i="1"/>
  <c r="K77" i="1"/>
  <c r="K71" i="1"/>
  <c r="K6" i="1"/>
  <c r="K424" i="1"/>
  <c r="K414" i="1"/>
  <c r="K408" i="1"/>
  <c r="K399" i="1"/>
  <c r="J399" i="1" s="1"/>
  <c r="K384" i="1"/>
  <c r="J384" i="1" s="1"/>
  <c r="K376" i="1"/>
  <c r="J376" i="1" s="1"/>
  <c r="K372" i="1"/>
  <c r="J372" i="1" s="1"/>
  <c r="K368" i="1"/>
  <c r="J368" i="1" s="1"/>
  <c r="K356" i="1"/>
  <c r="J356" i="1" s="1"/>
  <c r="K352" i="1"/>
  <c r="J352" i="1" s="1"/>
  <c r="K348" i="1"/>
  <c r="K53" i="1"/>
  <c r="K46" i="1"/>
  <c r="K35" i="1"/>
  <c r="K324" i="1"/>
  <c r="K310" i="1"/>
  <c r="K271" i="1"/>
  <c r="AR455" i="1"/>
  <c r="P364" i="1"/>
  <c r="K364" i="1" s="1"/>
  <c r="J364" i="1" s="1"/>
  <c r="K37" i="1"/>
  <c r="K374" i="1"/>
  <c r="J374" i="1" s="1"/>
  <c r="K354" i="1"/>
  <c r="J354" i="1" s="1"/>
  <c r="K325" i="1"/>
  <c r="K235" i="1"/>
  <c r="K220" i="1"/>
  <c r="K192" i="1"/>
  <c r="K175" i="1"/>
  <c r="K47" i="1"/>
  <c r="K36" i="1"/>
  <c r="K396" i="1"/>
  <c r="K385" i="1"/>
  <c r="J385" i="1" s="1"/>
  <c r="K373" i="1"/>
  <c r="J373" i="1" s="1"/>
  <c r="K365" i="1"/>
  <c r="J365" i="1" s="1"/>
  <c r="K397" i="1"/>
  <c r="J397" i="1" s="1"/>
  <c r="K358" i="1"/>
  <c r="J358" i="1" s="1"/>
  <c r="K333" i="1"/>
  <c r="J333" i="1" s="1"/>
  <c r="K227" i="1"/>
  <c r="K211" i="1"/>
  <c r="K42" i="1"/>
  <c r="K278" i="1"/>
  <c r="K331" i="1"/>
  <c r="K284" i="1"/>
  <c r="K267" i="1"/>
  <c r="K221" i="1"/>
  <c r="K107" i="1"/>
  <c r="K432" i="1"/>
  <c r="K412" i="1"/>
  <c r="K401" i="1"/>
  <c r="J401" i="1" s="1"/>
  <c r="K390" i="1"/>
  <c r="J390" i="1" s="1"/>
  <c r="K382" i="1"/>
  <c r="J382" i="1" s="1"/>
  <c r="K362" i="1"/>
  <c r="J362" i="1" s="1"/>
  <c r="K226" i="1"/>
  <c r="K219" i="1"/>
  <c r="K166" i="1"/>
  <c r="K421" i="1"/>
  <c r="K404" i="1"/>
  <c r="J404" i="1" s="1"/>
  <c r="K357" i="1"/>
  <c r="J357" i="1" s="1"/>
  <c r="K335" i="1"/>
  <c r="J335" i="1" s="1"/>
  <c r="K272" i="1"/>
  <c r="K225" i="1"/>
  <c r="K371" i="1"/>
  <c r="J371" i="1" s="1"/>
  <c r="K177" i="1"/>
  <c r="K171" i="1"/>
  <c r="K157" i="1"/>
  <c r="K151" i="1"/>
  <c r="K178" i="1"/>
  <c r="K158" i="1"/>
  <c r="K48" i="1"/>
  <c r="J48" i="1" s="1"/>
  <c r="K246" i="1"/>
  <c r="K228" i="1"/>
  <c r="J228" i="1" s="1"/>
  <c r="K212" i="1"/>
  <c r="K161" i="1"/>
  <c r="J161" i="1" s="1"/>
  <c r="K122" i="1"/>
  <c r="K98" i="1"/>
  <c r="K15" i="1"/>
  <c r="K422" i="1"/>
  <c r="K405" i="1"/>
  <c r="J405" i="1" s="1"/>
  <c r="K386" i="1"/>
  <c r="J386" i="1" s="1"/>
  <c r="K378" i="1"/>
  <c r="J378" i="1" s="1"/>
  <c r="K366" i="1"/>
  <c r="J366" i="1" s="1"/>
  <c r="K291" i="1"/>
  <c r="K215" i="1"/>
  <c r="K184" i="1"/>
  <c r="K63" i="1"/>
  <c r="K44" i="1"/>
  <c r="K369" i="1"/>
  <c r="J369" i="1" s="1"/>
  <c r="K349" i="1"/>
  <c r="J349" i="1" s="1"/>
  <c r="K216" i="1"/>
  <c r="J216" i="1" s="1"/>
  <c r="K411" i="1"/>
  <c r="K388" i="1"/>
  <c r="J388" i="1" s="1"/>
  <c r="K243" i="1"/>
  <c r="K109" i="1"/>
  <c r="J109" i="1" s="1"/>
  <c r="K413" i="1"/>
  <c r="J413" i="1" s="1"/>
  <c r="K359" i="1"/>
  <c r="J359" i="1" s="1"/>
  <c r="K351" i="1"/>
  <c r="J351" i="1" s="1"/>
  <c r="K52" i="1"/>
  <c r="K12" i="1"/>
  <c r="K389" i="1"/>
  <c r="J389" i="1" s="1"/>
  <c r="K377" i="1"/>
  <c r="J377" i="1" s="1"/>
  <c r="K307" i="1"/>
  <c r="K270" i="1"/>
  <c r="K242" i="1"/>
  <c r="K202" i="1"/>
  <c r="K136" i="1"/>
  <c r="J136" i="1" s="1"/>
  <c r="K224" i="1"/>
  <c r="J224" i="1" s="1"/>
  <c r="K116" i="1"/>
  <c r="K130" i="1"/>
  <c r="J130" i="1" s="1"/>
  <c r="K118" i="1"/>
  <c r="K113" i="1"/>
  <c r="K80" i="1"/>
  <c r="K59" i="1"/>
  <c r="K33" i="1"/>
  <c r="K131" i="1"/>
  <c r="K128" i="1"/>
  <c r="K21" i="1"/>
  <c r="K61" i="1"/>
  <c r="K57" i="1"/>
  <c r="K180" i="1"/>
  <c r="J180" i="1" s="1"/>
  <c r="K170" i="1"/>
  <c r="K156" i="1"/>
  <c r="K150" i="1"/>
  <c r="K129" i="1"/>
  <c r="K112" i="1"/>
  <c r="K60" i="1"/>
  <c r="K78" i="1"/>
  <c r="K56" i="1"/>
  <c r="K27" i="1"/>
  <c r="K19" i="1"/>
  <c r="K172" i="1"/>
  <c r="K152" i="1"/>
  <c r="J152" i="1" s="1"/>
  <c r="K119" i="1"/>
  <c r="K114" i="1"/>
  <c r="K28" i="1"/>
  <c r="K85" i="1"/>
  <c r="K30" i="1"/>
  <c r="N455" i="1"/>
  <c r="K31" i="1"/>
  <c r="K26" i="1"/>
  <c r="K22" i="1"/>
  <c r="K18" i="1"/>
  <c r="K24" i="1"/>
  <c r="K20" i="1"/>
  <c r="K58" i="1"/>
  <c r="K32" i="1"/>
  <c r="K79" i="1"/>
  <c r="J79" i="1" s="1"/>
  <c r="K83" i="1"/>
  <c r="K25" i="1"/>
  <c r="K17" i="1"/>
  <c r="M455" i="1"/>
  <c r="O455" i="1"/>
  <c r="P455" i="1"/>
  <c r="K23" i="1"/>
  <c r="K86" i="1"/>
  <c r="J86" i="1" s="1"/>
  <c r="AV455" i="1"/>
  <c r="K296" i="1"/>
  <c r="V455" i="1"/>
  <c r="K360" i="1"/>
  <c r="J360" i="1" s="1"/>
  <c r="K39" i="1"/>
  <c r="J39" i="1" s="1"/>
  <c r="K361" i="1"/>
  <c r="J361" i="1" s="1"/>
  <c r="K353" i="1"/>
  <c r="J353" i="1" s="1"/>
  <c r="K293" i="1"/>
  <c r="J293" i="1" s="1"/>
  <c r="K203" i="1"/>
  <c r="K41" i="1"/>
  <c r="K400" i="1"/>
  <c r="J400" i="1" s="1"/>
  <c r="K381" i="1"/>
  <c r="J381" i="1" s="1"/>
  <c r="J455" i="1" l="1"/>
  <c r="K455" i="1"/>
</calcChain>
</file>

<file path=xl/comments1.xml><?xml version="1.0" encoding="utf-8"?>
<comments xmlns="http://schemas.openxmlformats.org/spreadsheetml/2006/main">
  <authors>
    <author>Windows 7</author>
    <author>LIBIA KARELIA GALVIS RODRIGUEZ</author>
  </authors>
  <commentList>
    <comment ref="AT201" authorId="0">
      <text>
        <r>
          <rPr>
            <b/>
            <sz val="9"/>
            <color indexed="81"/>
            <rFont val="Tahoma"/>
            <family val="2"/>
          </rPr>
          <t>Windows 7:</t>
        </r>
        <r>
          <rPr>
            <sz val="9"/>
            <color indexed="81"/>
            <rFont val="Tahoma"/>
            <family val="2"/>
          </rPr>
          <t xml:space="preserve">
Recursos para cofinanciacion de coberturas en educación de las Entidades Territoriales Productoras - Arauca (Resolución No. 16841 del 21 Dic 2012).</t>
        </r>
      </text>
    </comment>
    <comment ref="AU273" authorId="0">
      <text>
        <r>
          <rPr>
            <b/>
            <sz val="9"/>
            <color indexed="81"/>
            <rFont val="Tahoma"/>
            <family val="2"/>
          </rPr>
          <t>Windows 7:</t>
        </r>
        <r>
          <rPr>
            <sz val="9"/>
            <color indexed="81"/>
            <rFont val="Tahoma"/>
            <family val="2"/>
          </rPr>
          <t xml:space="preserve">
Banco BBVA Colombia (REGISTRO MINHACIENDA 611515230) </t>
        </r>
      </text>
    </comment>
    <comment ref="AT294" authorId="1">
      <text>
        <r>
          <rPr>
            <b/>
            <sz val="9"/>
            <color indexed="81"/>
            <rFont val="Tahoma"/>
            <family val="2"/>
          </rPr>
          <t>LIBIA KARELIA GALVIS RODRIGUEZ:</t>
        </r>
        <r>
          <rPr>
            <sz val="9"/>
            <color indexed="81"/>
            <rFont val="Tahoma"/>
            <family val="2"/>
          </rPr>
          <t xml:space="preserve">
CONVENIO 374 DE 2012. PACIFIC RUBIALES</t>
        </r>
      </text>
    </comment>
    <comment ref="AT295" authorId="1">
      <text>
        <r>
          <rPr>
            <b/>
            <sz val="9"/>
            <color indexed="81"/>
            <rFont val="Tahoma"/>
            <family val="2"/>
          </rPr>
          <t>LIBIA KARELIA GALVIS RODRIGUEZ:</t>
        </r>
        <r>
          <rPr>
            <sz val="9"/>
            <color indexed="81"/>
            <rFont val="Tahoma"/>
            <family val="2"/>
          </rPr>
          <t xml:space="preserve">
Superavit Convenio 257 de 2012, Invías</t>
        </r>
      </text>
    </comment>
    <comment ref="AT296" authorId="1">
      <text>
        <r>
          <rPr>
            <b/>
            <sz val="9"/>
            <color indexed="81"/>
            <rFont val="Tahoma"/>
            <family val="2"/>
          </rPr>
          <t>LIBIA KARELIA GALVIS RODRIGUEZ:</t>
        </r>
        <r>
          <rPr>
            <sz val="9"/>
            <color indexed="81"/>
            <rFont val="Tahoma"/>
            <family val="2"/>
          </rPr>
          <t xml:space="preserve">
Convenio Interadministrativo 2651 Invias</t>
        </r>
      </text>
    </comment>
    <comment ref="AT336" authorId="1">
      <text>
        <r>
          <rPr>
            <b/>
            <sz val="9"/>
            <color indexed="81"/>
            <rFont val="Tahoma"/>
            <family val="2"/>
          </rPr>
          <t>LIBIA KARELIA GALVIS RODRIGUEZ:</t>
        </r>
        <r>
          <rPr>
            <sz val="9"/>
            <color indexed="81"/>
            <rFont val="Tahoma"/>
            <family val="2"/>
          </rPr>
          <t xml:space="preserve">
Convenio Interadministrativo 2748 de 2012,  Invías</t>
        </r>
      </text>
    </comment>
    <comment ref="AU342" authorId="0">
      <text>
        <r>
          <rPr>
            <b/>
            <sz val="9"/>
            <color indexed="81"/>
            <rFont val="Tahoma"/>
            <family val="2"/>
          </rPr>
          <t>Windows 7:</t>
        </r>
        <r>
          <rPr>
            <sz val="9"/>
            <color indexed="81"/>
            <rFont val="Tahoma"/>
            <family val="2"/>
          </rPr>
          <t xml:space="preserve">
Banco de Bogotá  (REGISTRO MINHACIENDA 611515221)</t>
        </r>
      </text>
    </comment>
    <comment ref="AT451" authorId="0">
      <text>
        <r>
          <rPr>
            <b/>
            <sz val="9"/>
            <color indexed="81"/>
            <rFont val="Tahoma"/>
            <family val="2"/>
          </rPr>
          <t>Windows 7:</t>
        </r>
        <r>
          <rPr>
            <sz val="9"/>
            <color indexed="81"/>
            <rFont val="Tahoma"/>
            <family val="2"/>
          </rPr>
          <t xml:space="preserve">
Convenio de Cooperación No. BIC-SOC-CV-044 entre Oleoducto Bicentenario de Colombia OBC y el DEPARTAMENTO DE ARAUCA.</t>
        </r>
      </text>
    </comment>
  </commentList>
</comments>
</file>

<file path=xl/sharedStrings.xml><?xml version="1.0" encoding="utf-8"?>
<sst xmlns="http://schemas.openxmlformats.org/spreadsheetml/2006/main" count="3190" uniqueCount="965">
  <si>
    <t xml:space="preserve">RENTAS E INGRESOS CORRIENTES DE LIBRE DESTINACION </t>
  </si>
  <si>
    <t>ESTAMPILLAS</t>
  </si>
  <si>
    <t>RENTAS CON DESTINACION  ESPECIFICA</t>
  </si>
  <si>
    <t>TOTAL 2013</t>
  </si>
  <si>
    <t>DESAHORRO FAEP LEY 1530 DE 2012.</t>
  </si>
  <si>
    <t xml:space="preserve">REGALIAS Y COMPENSACIONES </t>
  </si>
  <si>
    <t xml:space="preserve">PARTICIPACION REGALIAS </t>
  </si>
  <si>
    <t>FAEP -VIAS</t>
  </si>
  <si>
    <t>REGISTRO Y ANOTACION</t>
  </si>
  <si>
    <t>TABACO Y CIGARRILLOS NACIONAL</t>
  </si>
  <si>
    <t>TABACO Y CIGARRILLOS EXTRANJERO</t>
  </si>
  <si>
    <t>CONSUMO DE CERVEZA NACIONAL</t>
  </si>
  <si>
    <t>CONSUMO DE CERVEZA EXTRANJERA</t>
  </si>
  <si>
    <t>LICORES NACIONALES</t>
  </si>
  <si>
    <t>LICORES EXTRANJEROS</t>
  </si>
  <si>
    <t>DEGUELLO GANADO MAYOR (MPIO ARAUCA)</t>
  </si>
  <si>
    <t xml:space="preserve">DEGUELLO GANADO MAYOR (OTROS MPIOS) </t>
  </si>
  <si>
    <t>APROVECHAMIENTO Y OTROS INGRESOS</t>
  </si>
  <si>
    <t>SOBRE TASA A LA GASOLINA</t>
  </si>
  <si>
    <t>RENDIMIENTOS FINANCIEROS ICLD</t>
  </si>
  <si>
    <t>IVA</t>
  </si>
  <si>
    <t>PRODESARROLLO</t>
  </si>
  <si>
    <t>PROELECTRIFICACION</t>
  </si>
  <si>
    <t>PROFRONTERA</t>
  </si>
  <si>
    <t>PROCULTURA</t>
  </si>
  <si>
    <t>PROADULTO MAYOR</t>
  </si>
  <si>
    <t>SOBRETASA AL ACPM</t>
  </si>
  <si>
    <t>IVA TELEFONIA MOVIL</t>
  </si>
  <si>
    <t>IVA LICORES EXTRANJEROS (DEPORTES)</t>
  </si>
  <si>
    <t>IVA LICORES NACIONALES (DEPORTES)</t>
  </si>
  <si>
    <t>FONDO DE SEGURIDAD (5%)</t>
  </si>
  <si>
    <t>CIGARRILLOS NACIONALES Y EXTRANJEROS (16%)</t>
  </si>
  <si>
    <t>SGP AGUA POTABLE Y SANEAMIENTO BASICO</t>
  </si>
  <si>
    <t>SGP EDUCACION</t>
  </si>
  <si>
    <t>Arrendamiento de Maquinaria  Agrícola</t>
  </si>
  <si>
    <t>EMPRESTITO</t>
  </si>
  <si>
    <t>SUPERAVIT</t>
  </si>
  <si>
    <t>Superavit Cancelación de Reserva Superavit Estampilla Prodesarrollo Fronterizo</t>
  </si>
  <si>
    <t>Superavit Rendimientos Financieros Estampilla Prodesarrollo Fronterizo</t>
  </si>
  <si>
    <t>Superavit Estampilla Prodesarrollo Fronterizo</t>
  </si>
  <si>
    <t>Superavit Participación Regalías Petrolíferas</t>
  </si>
  <si>
    <t>Superavit Al Consumo de Tabaco y Cigarillo Nacionales</t>
  </si>
  <si>
    <t>Superavit I.V.A.</t>
  </si>
  <si>
    <t>Superavit estampilla pro-adulto mayor</t>
  </si>
  <si>
    <t>Superavit Rendimientos financieros Estampilla Pro Adulto Mayor</t>
  </si>
  <si>
    <t>Superavit al consumo de cerveza nacional(decreto 190/69)</t>
  </si>
  <si>
    <t>Superavit impuesto de registro y anotacion</t>
  </si>
  <si>
    <t>Superavit Iva Licores extranjero-deporte</t>
  </si>
  <si>
    <t>Superavit Iva licores Nacional-deporte</t>
  </si>
  <si>
    <t>Superavit aprovechamiento y otros ingresos</t>
  </si>
  <si>
    <t>Superavit al consumo de tabaco y cigarrillo extranjero</t>
  </si>
  <si>
    <t>Superavit estampilla prodesarrollo departamental (decreto 1222/86)</t>
  </si>
  <si>
    <t>Superavit rendimientos financieros estampilla prodesarrollo departamental</t>
  </si>
  <si>
    <t>Superavit arrendamientos</t>
  </si>
  <si>
    <t>Superavit otras multas de gobierno</t>
  </si>
  <si>
    <t>Superavit Rendimientos financieros ICLD</t>
  </si>
  <si>
    <t>Superavit ICLD en cuenta depositos judiciales</t>
  </si>
  <si>
    <t>Superavit al deguello de ganado mayor otros municipios (Ley 14/83)</t>
  </si>
  <si>
    <t>Superavit ingreso por margen de comercializacion (regalias) art.156 del decreto 4923/2.011</t>
  </si>
  <si>
    <t>Superavit Rendimientos Financieros Regalias</t>
  </si>
  <si>
    <t>Superavit otros ingresos no tributarios</t>
  </si>
  <si>
    <t xml:space="preserve">Supervit sobretasa a la gasolina </t>
  </si>
  <si>
    <t>Superavit al consumo de licores Nacionales (Ley 14/83</t>
  </si>
  <si>
    <t>Superavit estampilla procultura (10% red de bibliotecas)</t>
  </si>
  <si>
    <t>Superavit rendimientos financieros 10% estampilla procultura red de bibliotecas</t>
  </si>
  <si>
    <t>Superavit estampilla procultura</t>
  </si>
  <si>
    <t>Superavit iva telefonia movil</t>
  </si>
  <si>
    <t>Superavit rendimientos financieros estampilla procultura</t>
  </si>
  <si>
    <t>Superavit rendimientos financieros ingresos por margen de comercializacion (regalias) art.156 del decreto 4923/2.011</t>
  </si>
  <si>
    <t>Superavit desahorro FAEP(Ley 1430 de 2010 art. 44)</t>
  </si>
  <si>
    <t>Superavit emprestitos bancarios</t>
  </si>
  <si>
    <t>Superavit ingreso por margen de comercializacion(regalias), art. 156 del decreto 4923/2011</t>
  </si>
  <si>
    <t>Superavit recursos para agua potable y saneamiento basico del sistema general de participaciones-ley 1176/2007</t>
  </si>
  <si>
    <t>Superavit rendimientos financieros recursos para agua potable y saneamiento basico SGP- ley 1176/2007</t>
  </si>
  <si>
    <t>Superavit sobretasa al ACPM</t>
  </si>
  <si>
    <t>Superavit rendimientos financieros sobretasa al ACPM</t>
  </si>
  <si>
    <t>Superavit estampilla proelectrificacion rural</t>
  </si>
  <si>
    <t>Superavit Rendimientos financieros estampilla proelectrificacion</t>
  </si>
  <si>
    <t>Superavit rendimientos financieros FAEP</t>
  </si>
  <si>
    <t>Reintegros participación de regalias</t>
  </si>
  <si>
    <t>Reintegros rendimientos faep</t>
  </si>
  <si>
    <t>Superavit al consumo de cerveza extranjera(decreto 190/69)</t>
  </si>
  <si>
    <t>Reintegros al consumo licores nacionales y extranjeros 14/83</t>
  </si>
  <si>
    <t>Reintegros ingreso por margen de comercialización regalias petroliferas art.156 d 4923/2011</t>
  </si>
  <si>
    <t>Superavit al consumo de licores extranjeros (ley 14/83)</t>
  </si>
  <si>
    <t>Superavit fondo rotatorio agricultura</t>
  </si>
  <si>
    <t>Reintegros rendimientos financieros fiduagraria(regalias)</t>
  </si>
  <si>
    <t>Reintegros licores nacionales y extranjeros</t>
  </si>
  <si>
    <t>Superavit gaceta departamental</t>
  </si>
  <si>
    <t>Superavit rendimientos financieros Fondo del Riesgo</t>
  </si>
  <si>
    <t>Superavit Al Consumo de Tabaco y Cigarrillo Extranjero</t>
  </si>
  <si>
    <t>UN</t>
  </si>
  <si>
    <t>DIM</t>
  </si>
  <si>
    <t xml:space="preserve">OBJ </t>
  </si>
  <si>
    <t>PROG</t>
  </si>
  <si>
    <t>SUBP</t>
  </si>
  <si>
    <t>PROY</t>
  </si>
  <si>
    <t>RUBRO PRESUPUESTAL</t>
  </si>
  <si>
    <t>VALOR TOTAL DEL PROYECTO DE INVERSION</t>
  </si>
  <si>
    <t>02</t>
  </si>
  <si>
    <t>SECRETARIA DE GOBIERNO</t>
  </si>
  <si>
    <t>01</t>
  </si>
  <si>
    <t>Dimension Urbano Regional</t>
  </si>
  <si>
    <t>Promover la integración regional, nacional e internacional para potenciar la visión geoestratégica del departamento de Arauca.</t>
  </si>
  <si>
    <t>Integración regional</t>
  </si>
  <si>
    <t>Integracion y Desarrollo fronterizo</t>
  </si>
  <si>
    <t>Fomento de la integración y el desarrollo fronterizo en el Departamento de Arauca</t>
  </si>
  <si>
    <t>Apoyo para la  formulación  e implementación de estrategias para la promoción y comercialización de productos y servicios en los mercados internacionales en el Departamento de Arauca.</t>
  </si>
  <si>
    <t>Dimension Social cultural</t>
  </si>
  <si>
    <t>Garantizar condiciones de igualdad, oportunidades e identidad, para la prosperidad social</t>
  </si>
  <si>
    <t>09</t>
  </si>
  <si>
    <t>Protección a la infancia, adolescencia y juventud</t>
  </si>
  <si>
    <t>34</t>
  </si>
  <si>
    <t>Protección integral de la niñez y adolescencia</t>
  </si>
  <si>
    <t>Generar acciones de prevención para la proteción del reclutamiento forzado y utilización de violencia sexual en niños, niñas, jóvenes y adolescentes em el conflicto armado.</t>
  </si>
  <si>
    <t>10</t>
  </si>
  <si>
    <t>Equidad social</t>
  </si>
  <si>
    <t>37</t>
  </si>
  <si>
    <t>Mujer,  tienes derechos (Equidad de género y atención de la mujer)</t>
  </si>
  <si>
    <t>Desarrollo de un programa en promoción de mecanismos de participación ciudadana y control social a mujeres con enfoque diferencial en el departamento de Arauca.</t>
  </si>
  <si>
    <t>5004</t>
  </si>
  <si>
    <t xml:space="preserve">Implementación de la estrategia  de comunicaciones "mujer tienes derechos" </t>
  </si>
  <si>
    <t>5005</t>
  </si>
  <si>
    <t>Desarrollo de un programa de prevención de violencia contra la mujer y atención psicosocial a víctimas de violencia sexual basada en género en el departamento de Arauca.</t>
  </si>
  <si>
    <t>5006</t>
  </si>
  <si>
    <t>Implementación de la estrategia integral para prevenir el embarazo adolescente de acuerdo a los establecido en el Conpes 147 de 2012</t>
  </si>
  <si>
    <t>38</t>
  </si>
  <si>
    <t>Protección integral de la Familia Araucana</t>
  </si>
  <si>
    <t>5007</t>
  </si>
  <si>
    <t>Fortalecimiento del núcleo familiar para mejorar las relaciones sociales y familiares  en el departamento  de  Arauca</t>
  </si>
  <si>
    <t>39</t>
  </si>
  <si>
    <t>Protección integral de las víctimas</t>
  </si>
  <si>
    <t>5008</t>
  </si>
  <si>
    <t>Desarrollo del componente de prevención y protección del plan integral único, del departamento de Arauca (PIU 2012 - 2015).</t>
  </si>
  <si>
    <t>5009</t>
  </si>
  <si>
    <t>Apoyo a la medida de asistencia del componente de atención integral con enfoque diferencial en el departamento de Arauca (PIU 2012-2015)</t>
  </si>
  <si>
    <t>5010</t>
  </si>
  <si>
    <t>Desarrollo de un programa de formación en  verdad, justicia, reparación y garantía de no repetición en el departamento de Arauca.</t>
  </si>
  <si>
    <t>5011</t>
  </si>
  <si>
    <t>5012</t>
  </si>
  <si>
    <t>Desarrollo de un programa de reconciliación y paz  que contribuya  a la reparación colectiva en el departamento de Arauca</t>
  </si>
  <si>
    <t>Implementar un proyecto para la generación de ingresos a mujeres víctimas del conflicto armado en el Departamento de Arauca</t>
  </si>
  <si>
    <t>40</t>
  </si>
  <si>
    <t>Protección de las comunidades indígenas</t>
  </si>
  <si>
    <t>5013</t>
  </si>
  <si>
    <t>Fortalecimiento de  la operatividad de la mesa Departamental de concertación indígena</t>
  </si>
  <si>
    <t>5014</t>
  </si>
  <si>
    <t>Diseñar  e implementar un (1) programa de prevenciòn, mitigaciòn, atenciòn y rehabilitaciòn  integral a las familias indigenas con problemas de adicciòn a sustancias psicoactivas y  alcoholismo en  el  departamento  de Arauca.</t>
  </si>
  <si>
    <t>Apoyo para la legalización,  transferencia de predios y adquisicion  de tierras para  el  saneamiento y ampliacion del  territorio  de comunidades  Indigenas priorizadas en el departamento de Arauca</t>
  </si>
  <si>
    <t>Construccion de  planes de vida indígena de los pueblos  Makaguan, U'wa e Inga del Departamento de Arauca</t>
  </si>
  <si>
    <t>41</t>
  </si>
  <si>
    <t>Protección de las comunidades afro colombianas</t>
  </si>
  <si>
    <t>5015</t>
  </si>
  <si>
    <t>Fortalecimiento de las formas tradicionales de organización de las comunidades afrodescendientes del departamento de Arauca</t>
  </si>
  <si>
    <t>5016</t>
  </si>
  <si>
    <t>Implementación de un programa de erradicación de la discriminación racial en el departamento de Arauca</t>
  </si>
  <si>
    <t>Adquisición de predios rurales para territorios colectivos Afrodescendientes del departamento de Arauca.</t>
  </si>
  <si>
    <t>42</t>
  </si>
  <si>
    <t>Protección a la población en discapacidad</t>
  </si>
  <si>
    <t>5017</t>
  </si>
  <si>
    <t xml:space="preserve">Implementación de un proyecto para la generación de Ingresos de las personas con Discapacidad "Arauca Incluyente con Resultados". </t>
  </si>
  <si>
    <t>43</t>
  </si>
  <si>
    <t>Protección al adulto mayor</t>
  </si>
  <si>
    <t>5018</t>
  </si>
  <si>
    <t>Apoyo nutricional a personas de la  tercera edad priorizados por los centros vida del anciano (C.V.A) en el departamento de Arauca</t>
  </si>
  <si>
    <t>5019</t>
  </si>
  <si>
    <t xml:space="preserve">Construcción y/o mejoramiento, adecuación y funcionamiento de dos Centros de bienestar para el Anciano. </t>
  </si>
  <si>
    <t>Implementación de un Programa de seguridad Alimentaria y Nutricional Integral para el adulto mayor priorizados por los centros vida del anciano (C.V.A) en el departamento de Arauca</t>
  </si>
  <si>
    <t>Dotación de Centros de bienestar para el Adulto Mayor en el Departamento de Arauca</t>
  </si>
  <si>
    <t>44</t>
  </si>
  <si>
    <t>Derechos de la población LGBTI (Protección a LGTBI)</t>
  </si>
  <si>
    <t>5020</t>
  </si>
  <si>
    <t>Implementación de un programa de promoción del respeto de los derechos humanos y la diversidad sexual en el Departamento de Arauca</t>
  </si>
  <si>
    <t>04</t>
  </si>
  <si>
    <t>Dimension Politico Institucional</t>
  </si>
  <si>
    <t>Generar gobernanza territorial para la transformación económica y social.</t>
  </si>
  <si>
    <t>12</t>
  </si>
  <si>
    <t>Desempeño Territorial - Gestión gubernamental orientada a resultados</t>
  </si>
  <si>
    <t>54</t>
  </si>
  <si>
    <t>Ciudadanía activa</t>
  </si>
  <si>
    <t>5021</t>
  </si>
  <si>
    <t>Apoyo al fortalecimiento de organismos de Acción comunal y organizaciones sociales en el Departamento de Arauca</t>
  </si>
  <si>
    <t>5022</t>
  </si>
  <si>
    <t>Desarrollo a programas de formación al sector comunal en el Departamento de Arauca</t>
  </si>
  <si>
    <t>5023</t>
  </si>
  <si>
    <t>Apoyo a programa para la generacion de desarrollo socioeconomico de las organizaciones comunales y sociales</t>
  </si>
  <si>
    <t>Construir condiciones de paz y seguridad para la prosperidad democrática</t>
  </si>
  <si>
    <t>Paz y seguridad ciudadana</t>
  </si>
  <si>
    <t>Diseño, implementación y puesta en marcha mediante la aplicación web para el registro y control de las organizaciones sociales del Departamento de Arauca</t>
  </si>
  <si>
    <t>05</t>
  </si>
  <si>
    <t>13</t>
  </si>
  <si>
    <t>5024</t>
  </si>
  <si>
    <t>Dotación y apoyo al establecimiento penitenciario y carcelario de Arauca.</t>
  </si>
  <si>
    <t>5025</t>
  </si>
  <si>
    <t>Implementacion de estrategias para la promocion de los derechos humanos y DIH en el departamento de Arauca</t>
  </si>
  <si>
    <t>5026</t>
  </si>
  <si>
    <t>Fortalecimiento a la operatividad del Consejo Departamental de Paz</t>
  </si>
  <si>
    <t>57</t>
  </si>
  <si>
    <t>Fortalecimiento de las personerias del departamento de Arauca</t>
  </si>
  <si>
    <t>08</t>
  </si>
  <si>
    <t>5027</t>
  </si>
  <si>
    <t>Implementar un (1) programa intersectorial con enfoque poblacional y territorial de cultura ciudadana en el Departamento de Arauca</t>
  </si>
  <si>
    <t>Adquisicion de predios para el desarrollo del programa "Casa de Justicia" en el municipio de Arauca, Departamento de Arauca</t>
  </si>
  <si>
    <t>Dimension Natural Ambiental</t>
  </si>
  <si>
    <t>06</t>
  </si>
  <si>
    <t>Lograr la sostenibilidad ambiental alrededor del agua, como factor de desarrollo y seguridad humana</t>
  </si>
  <si>
    <t>14</t>
  </si>
  <si>
    <t>Sostenibilidad ambiental</t>
  </si>
  <si>
    <t>60</t>
  </si>
  <si>
    <t>Gestión del riesgo de desastres</t>
  </si>
  <si>
    <t>5028</t>
  </si>
  <si>
    <t>5029</t>
  </si>
  <si>
    <t>Implementación de programas de educación en reducción del riesgo y atención de emergencia</t>
  </si>
  <si>
    <t>03</t>
  </si>
  <si>
    <t>SECRETARIA GENERAL</t>
  </si>
  <si>
    <t>52</t>
  </si>
  <si>
    <t>Nueva Gestión Pública Departamental</t>
  </si>
  <si>
    <t>5030</t>
  </si>
  <si>
    <t>Fortalecimiento del programa de gestiòn documental de la administración departamental</t>
  </si>
  <si>
    <t>5031</t>
  </si>
  <si>
    <t>Remodelación y adecuación de las dependencias y sedes administrativas del departamento de Arauca</t>
  </si>
  <si>
    <t>5032</t>
  </si>
  <si>
    <t>Proyecto de modernización del fondo de pensiones públicas del departamento</t>
  </si>
  <si>
    <t>5033</t>
  </si>
  <si>
    <t>Certificación de calidad a los procesos de la gobernación</t>
  </si>
  <si>
    <t>5034</t>
  </si>
  <si>
    <t>Adquisición de equipos de cómputo, ups y otros dispositivos de tecnología en hardware y comunicaciones</t>
  </si>
  <si>
    <t>5035</t>
  </si>
  <si>
    <t>Fortalecimiento de los componentes de la información y la comunicación pública del dpto. de Arauca en el nivel local, regional y nacional</t>
  </si>
  <si>
    <t>Remodelación y adecuación de las dependencias y sedes administrativas del departamento de Arauca (Interventoría)</t>
  </si>
  <si>
    <t>SECRETARIA DE HACIENDA</t>
  </si>
  <si>
    <t>Gestión deportiva</t>
  </si>
  <si>
    <t>18</t>
  </si>
  <si>
    <t>Recreación y deporte formativo</t>
  </si>
  <si>
    <t>Implementacion de un programa ludico-recreativo para el aprovechamiento del tiempo libre en el departamento de Arauca</t>
  </si>
  <si>
    <t>5036</t>
  </si>
  <si>
    <t>Implementacion del programa de formación deportiva y recreativa dirigida a representantes del sector de cada uno de los municipios del Departamento de Arauca</t>
  </si>
  <si>
    <t>Apoyo a la realización de juegos intercolegiados en el Departamento de Arauca</t>
  </si>
  <si>
    <t>Apoyo a la generación de estímulos para los deportista de alto rendimiento en el departamento de Arauca</t>
  </si>
  <si>
    <t>19</t>
  </si>
  <si>
    <t>Deporte asociado y competitivo</t>
  </si>
  <si>
    <t>Apoyo a las ligas de deporte asociado y competitivo en el Departamento de Arauca</t>
  </si>
  <si>
    <t>20</t>
  </si>
  <si>
    <t>Deporte comunitario</t>
  </si>
  <si>
    <t>5038</t>
  </si>
  <si>
    <t>Apoyo a la realizaciòn de eventos deportivos para el bienestar del adulto mayor en el Dpto de Arauca</t>
  </si>
  <si>
    <t>5039</t>
  </si>
  <si>
    <t>Apoyo a la realización de las olimpiadas a los maestros de las instituciones educativas del Dpto de Arauca</t>
  </si>
  <si>
    <t>5040</t>
  </si>
  <si>
    <t>Apoyo a la realización de las olimpiadas para población en condición de discapacidad del Dpto de Arauca</t>
  </si>
  <si>
    <t>Apoyo a la realización de olimpiadas veredales en el departamento de Arauca</t>
  </si>
  <si>
    <t>Apoyo a la realización de las olimpiadas comunales en el Departamento de Arauca</t>
  </si>
  <si>
    <t>Apoyo a la realización de las olimpiadas indígenas en el Departamento de Arauca</t>
  </si>
  <si>
    <t>Apoyo a las primeras olimpiadas del sector salud en el Departamento de Arauca</t>
  </si>
  <si>
    <t>21</t>
  </si>
  <si>
    <t>Infraestructura deportiva</t>
  </si>
  <si>
    <t>5041</t>
  </si>
  <si>
    <t>Construcción de pista, gradería  y camerinos del patinódromo en el Municipio de Arauca, Dpto de Arauca</t>
  </si>
  <si>
    <t>5042</t>
  </si>
  <si>
    <t>Adecuación, construcción y mejoramiento de la infraestructura deportiva del Departamento de Arauca</t>
  </si>
  <si>
    <t>53</t>
  </si>
  <si>
    <t>Gestión financiera</t>
  </si>
  <si>
    <t>5043</t>
  </si>
  <si>
    <t>Adquisición de un software contable, presupuestal, tributario y  financiero para la administración central del departamento de Arauca</t>
  </si>
  <si>
    <t>5044</t>
  </si>
  <si>
    <t>Apoyo al proceso de control integral del impuesto al consumo  y a la trazabilidad de los productos</t>
  </si>
  <si>
    <t>5045</t>
  </si>
  <si>
    <t>Implementación de un programa de cultura tributaria</t>
  </si>
  <si>
    <t>SECRETARIA DE PLANEACION</t>
  </si>
  <si>
    <t>Construcción de región competitiva</t>
  </si>
  <si>
    <t>5046</t>
  </si>
  <si>
    <t>Apoyo a la implementación del plan regional de competitividad</t>
  </si>
  <si>
    <t>5047</t>
  </si>
  <si>
    <t>Apoyo al establecimiento de esquemas de asociación para la integración territorial, promoción de alianzas competitivas regionales, aprovechamiento de TLC  y proyectos estratégicos para el dpto de Arauca</t>
  </si>
  <si>
    <t>5413</t>
  </si>
  <si>
    <t>Construcción de un espacio Lúdico recreativo en el Centro Poblado de Puerto Jordán, Municipio de Tame, Departamento de Arauca</t>
  </si>
  <si>
    <t>Planeación territorial</t>
  </si>
  <si>
    <t>Ordenamiento del territorio</t>
  </si>
  <si>
    <t>5048</t>
  </si>
  <si>
    <t>Estudios y diseños para la implementación del observatorio de planificación territorial en el Dpto de Arauca</t>
  </si>
  <si>
    <t>5049</t>
  </si>
  <si>
    <t>Apoyo a los procesos de actualización catastral y revisión, formulación y ajustes de Planes Básicos de ordenamiento territorial</t>
  </si>
  <si>
    <t>Planeación Estratégica</t>
  </si>
  <si>
    <t>5050</t>
  </si>
  <si>
    <t>Asistencia Técnica Municipal, seguimiento y evaluación de Planes de Desarrollo, evaluaciones de desempeño y sanemaiento fiscal de los Municipios y el Departamento de Arauca</t>
  </si>
  <si>
    <t>5051</t>
  </si>
  <si>
    <t>Apoyo a la cofinanciación de programas y proyectos para la articulación de políticas de interés nacional</t>
  </si>
  <si>
    <t>5361</t>
  </si>
  <si>
    <t>Formulacion de las politicas publicas departamentales de mujer, primera infancia, niñez y adolescencia, juventud, familia, indígenas, afrodescendientes y actualizacion de la Politica Publica Departamental de discapacidad</t>
  </si>
  <si>
    <t>5362</t>
  </si>
  <si>
    <t>Estudios técnicos  y diseños a detalle para los proyectos de inversión del Departamento de Arauca</t>
  </si>
  <si>
    <t>Infraestructura de transporte</t>
  </si>
  <si>
    <t>Adquisicion de un  predio para la construccion del terminal de transporte terrestre en el municipio de Saravena, Departamento de Arauca</t>
  </si>
  <si>
    <t>Ciudades Amables con Resultados</t>
  </si>
  <si>
    <t>26</t>
  </si>
  <si>
    <t xml:space="preserve">Vivienda </t>
  </si>
  <si>
    <t>Apoyo a la estructuración de proyectos de vivienda de interés social rural dispersa en el departamento de Arauca</t>
  </si>
  <si>
    <t>Adecuación de predios para el desarrollo de vivienda de interes social prioritaria en el Departamento de Arauca.</t>
  </si>
  <si>
    <t>Asignación de recursos complementarios en la modalidad de adquisición  de vivienda de interés social prioritaria en el área urbana y rural del Departamento de Arauca</t>
  </si>
  <si>
    <t>Apoyo a la legalización de predios para el acceso a vivienda propia de las familias del Departamento de Arauca</t>
  </si>
  <si>
    <t>Adquisición de predios para el desarrollo de vivienda de interes social en el Municipio de Saravena</t>
  </si>
  <si>
    <t>33</t>
  </si>
  <si>
    <t>Atención integral de la primera infancia</t>
  </si>
  <si>
    <t>5052</t>
  </si>
  <si>
    <t>5053</t>
  </si>
  <si>
    <t>Apoyo en la implementacion de estrategias de proteccion integral de la niñez y adolescencia en el departamento de Arauca</t>
  </si>
  <si>
    <t>35</t>
  </si>
  <si>
    <t>Desarrollo de la juventud</t>
  </si>
  <si>
    <t>5054</t>
  </si>
  <si>
    <t>Apoyo en la implementacion de estrategias que permitan el desarrollo de la juventud en el departamento de Arauca</t>
  </si>
  <si>
    <t>36</t>
  </si>
  <si>
    <t>Pobreza extrema</t>
  </si>
  <si>
    <t>5055</t>
  </si>
  <si>
    <t>Apoyo a los procesos que integran los ejes de la estrategia Unidos en el Departamento de Arauca</t>
  </si>
  <si>
    <t>5309</t>
  </si>
  <si>
    <t>Apoyo a la conformacion de la red de hogares  de paso del Departamento de Arauca</t>
  </si>
  <si>
    <t>Asistencia social en temas de orientación, derechos de estado, promoción, formación,  y fortalecimiento del núcleo familiar para  optimizar la calidad de las relaciones sociales y familiares en el Dpto de Arauca</t>
  </si>
  <si>
    <t>5056</t>
  </si>
  <si>
    <t>Apoyo a la implementación de soluciones de vivienda indígena en el Departamento</t>
  </si>
  <si>
    <t>Dimension Economico Productivo</t>
  </si>
  <si>
    <t>Construir Desarrollo Socio Económico Local para lograr el crecimiento sostenible y la competitividad</t>
  </si>
  <si>
    <t>11</t>
  </si>
  <si>
    <t>Transformación competitiva del sistema socio económico productivo</t>
  </si>
  <si>
    <t>48</t>
  </si>
  <si>
    <t>Turismo con resultados</t>
  </si>
  <si>
    <t>5057</t>
  </si>
  <si>
    <t>Apoyo al desarrollo de estrategias para la promoción y fortalecimiento del sector turístico en el Dpto de Arauca</t>
  </si>
  <si>
    <t>49</t>
  </si>
  <si>
    <t>5058</t>
  </si>
  <si>
    <t>Implementacion del Programa integral de empleo: "habilitación e inserción laboral" en el Departamento de Arauca</t>
  </si>
  <si>
    <t>50</t>
  </si>
  <si>
    <t>Ciencia, tecnología, innovación</t>
  </si>
  <si>
    <t>5059</t>
  </si>
  <si>
    <t>Apoyo a la Ciencia, tecnología e  innovación como potencial de crecimiento del departamento de Arauca</t>
  </si>
  <si>
    <t>51</t>
  </si>
  <si>
    <t>TICS</t>
  </si>
  <si>
    <t>5060</t>
  </si>
  <si>
    <t>Apoyo al uso y apropiación de Tecnologías de Información y Comunicaciones - TIC como servicio a la calidad de vida de los ciudadanos del departamento de Arauca</t>
  </si>
  <si>
    <t>5061</t>
  </si>
  <si>
    <t>Promoción de estrategias que promuevan la participación ciudadana y el control social de la inversión pública en el Dpto de Arauca</t>
  </si>
  <si>
    <t>SECRETARIA DE EDUCACION</t>
  </si>
  <si>
    <t>Educación, Factor de Conocimiento, Progreso y Ascenso Social</t>
  </si>
  <si>
    <t>Educación inicial</t>
  </si>
  <si>
    <t>Dotación para el centro de Desarrollo Infantil en el Municipio de Tame, Departamento de Arauca (Convenio ICBF)</t>
  </si>
  <si>
    <t xml:space="preserve">Acceso y permanencia para la educación </t>
  </si>
  <si>
    <t>5062</t>
  </si>
  <si>
    <t>Mejoramiento de la Infraestructura física de las instituciones educativas del departamento de Arauca</t>
  </si>
  <si>
    <t>Construccion, adecuacion de la infraestructura fisica del centro educativo Brisas del Cusai, vereda el Paraiso, Municipio de Arauquita, Departamento de Arauca</t>
  </si>
  <si>
    <t>Dotacion de material pedagogico para el desarrollo de los procesos Educativos en las instituciones educativas del departamento de Arauca</t>
  </si>
  <si>
    <t>Apoyo a la legalización de predios de las sedes educativas del Departamento de Arauca.</t>
  </si>
  <si>
    <t>Adecuación de la cancha múltiple del Colegio La inmaculada del Municipio de Puerto Rondón</t>
  </si>
  <si>
    <t>Construcción, adecuación,  mejoramiento y dotación   de los establecimientos educativos del Dpto. de Arauca</t>
  </si>
  <si>
    <t>Implantación y Desarrollo del Proyecto de Educación Rural PER en el departamento de Arauca (Convenio MEN)</t>
  </si>
  <si>
    <t>15</t>
  </si>
  <si>
    <t>Mejor Desempeño, mejor Resultado</t>
  </si>
  <si>
    <t>5063</t>
  </si>
  <si>
    <t>Aplicación del programa de fomento educativo en el departamento de Arauca</t>
  </si>
  <si>
    <t>Adecuación de las instalaciones del Centro del niño especial "alegre despertar" en el municipio de Tame</t>
  </si>
  <si>
    <t xml:space="preserve">Apoyo a la inclusión social de la población sorda mediante el fortalecimiento de sus competencias lingûisticas y la promoción de los derechos de la persona sorda  en el municipio de arauca </t>
  </si>
  <si>
    <t>implementacion de las tecnologias de la informacion y la comunicación a los procesos de enseñanza-aprendizaje en las instituciones y centros  educativos del departamento de arauca</t>
  </si>
  <si>
    <t>Apoyar la educación superior mediante la contrucción de infraestructura física en Universidades Públicas en el Dpto de Arauca.</t>
  </si>
  <si>
    <t>Implementación de un programa de formación a docentes con nuevas estrategias metodológicas para el mejoramiento del aprendizaje en los estudiantes de las instituciones educativas del Departamento de Arauca</t>
  </si>
  <si>
    <t>Apoyo y fomento al acceso a la Educación Superior en el Departamento de Arauca</t>
  </si>
  <si>
    <t>Apoyo a la implementación  del Plan de educación Rural en el Departamento de Arauca</t>
  </si>
  <si>
    <t>16</t>
  </si>
  <si>
    <t>Educación con pertinencia</t>
  </si>
  <si>
    <t>5064</t>
  </si>
  <si>
    <t>Apoyar  la formulación de un (1) currículo binacional Arauca-Apure</t>
  </si>
  <si>
    <t>07</t>
  </si>
  <si>
    <t>Gestión  cultural</t>
  </si>
  <si>
    <t>22</t>
  </si>
  <si>
    <t>Formación cultural</t>
  </si>
  <si>
    <t>5065</t>
  </si>
  <si>
    <t>Fortalecer las bibliotecas que integran la red departamental de bibliotecas públicas en los municipios del departamento de Arauca.</t>
  </si>
  <si>
    <t>5066</t>
  </si>
  <si>
    <t>5067</t>
  </si>
  <si>
    <t>Apoyo a operatividad a programas culturales en el departamento de Arauca.</t>
  </si>
  <si>
    <t>5068</t>
  </si>
  <si>
    <t>Apoyo y fortalecimiento  de cinematografía en el departamento de Arauca</t>
  </si>
  <si>
    <t>5069</t>
  </si>
  <si>
    <t>Apoyo a grupos de danzas en el departamento de Arauca.</t>
  </si>
  <si>
    <t>5070</t>
  </si>
  <si>
    <t>Capacitación en artes plásticas y dibujo en el departamento de Arauca.</t>
  </si>
  <si>
    <t>5071</t>
  </si>
  <si>
    <t>Implementación del programa de formación artística y cultural "padrotes del Arauca", en los municipios del departamento de Arauca.</t>
  </si>
  <si>
    <t>23</t>
  </si>
  <si>
    <t>Arte y cultura</t>
  </si>
  <si>
    <t>5072</t>
  </si>
  <si>
    <t>Apoyo y fortalecimiento las artes  escénicas en el departamento de Arauca</t>
  </si>
  <si>
    <t>5073</t>
  </si>
  <si>
    <t>Apoyo a la formación en artesanías  en el departamento de Arauca para promover su comercialización.</t>
  </si>
  <si>
    <t>5074</t>
  </si>
  <si>
    <t>Apoyo a la realización de los eventos en las instituciones educativas del departamento de Arauca.</t>
  </si>
  <si>
    <t>5075</t>
  </si>
  <si>
    <t>Apoyo  a la realización de eventos culturales en los municipios del departamento de Arauca.</t>
  </si>
  <si>
    <t>5076</t>
  </si>
  <si>
    <t>Difusión, promoción y posicionamiento de la imagen cultural del departamento de Arauca.</t>
  </si>
  <si>
    <t>Apoyo a programas de fomento cultural dentro del centro de conocimiento público de Tame en el Departamento de Arauca</t>
  </si>
  <si>
    <t xml:space="preserve">Apoyo a creadores y gestores culturales mediante la implementación  de estímulos en el departamento de Arauca. </t>
  </si>
  <si>
    <t xml:space="preserve">Capacitación a formadores cultural en el departamento de Arauca. </t>
  </si>
  <si>
    <t xml:space="preserve">Capacitación en la elaboración de artesanias autoctonas y culturales en el muncipio de Cravo Norte, Departamento de Arauca. </t>
  </si>
  <si>
    <t>25</t>
  </si>
  <si>
    <t xml:space="preserve">Elaboración y construcción del monumento "la tierra del joropo", en el municipio de Arauca departamento de Arauca. </t>
  </si>
  <si>
    <t>Adecuación, mantenimiento e implementación de la infraestructura fisica de la Casa Departamental de la cultura, departamento de Arauca.</t>
  </si>
  <si>
    <t>24</t>
  </si>
  <si>
    <t>Patrimonio cultural</t>
  </si>
  <si>
    <t>5077</t>
  </si>
  <si>
    <t>Investigación e identificación del patrimonio cultural  en los municipios del  departamento de Arauca.</t>
  </si>
  <si>
    <t>5078</t>
  </si>
  <si>
    <t>Diseño del plan de acción de emergencia educativa para la población víctima del conflicto armado e inclusión pedagógica de la niñez en situación de desplazamiento con enfoque diferencial en el Departamento</t>
  </si>
  <si>
    <t>5079</t>
  </si>
  <si>
    <t>Apoyo  al encuentro cultural y deportivo de las comunidades indígenas del departamento de Arauca.</t>
  </si>
  <si>
    <t>5080</t>
  </si>
  <si>
    <t>Implementación del proyecto de etnoeducación en los CEIN del Dpto. de Arauca</t>
  </si>
  <si>
    <t>5081</t>
  </si>
  <si>
    <t>Implementar un programa de rescate de la identidad cultural de los pueblos afrodescendientes en el departamento de Arauca.</t>
  </si>
  <si>
    <t>5082</t>
  </si>
  <si>
    <t>Apoyo a la formación artística y cultural a personas discapacitadas en el departamento de Arauca.</t>
  </si>
  <si>
    <t>SECRETARIA DE DESARROLLO AGROPECUARIO</t>
  </si>
  <si>
    <t>Socio Cultural</t>
  </si>
  <si>
    <t>Implementación de un proyecto de seguridad alimentaria (programa RESA) para la población afro colombiana en el Departamento de Arauca</t>
  </si>
  <si>
    <t>Económico Productiva</t>
  </si>
  <si>
    <t>Construir Desarrollo Económico Local para lograr el crecimiento sostenible y la competitividad</t>
  </si>
  <si>
    <t>45</t>
  </si>
  <si>
    <t>Desarrollo rural</t>
  </si>
  <si>
    <t>Implementación del incentivo de capitalización rural ICR, complementario para el Departamento de Arauca</t>
  </si>
  <si>
    <t>46</t>
  </si>
  <si>
    <t>Producir y transformar con resultados</t>
  </si>
  <si>
    <t>Apoyo para la comercialización de productos agropecuarios del departamento de Arauca, mediante la participacion de eventos feriales a nivel local, regional y/o nacional</t>
  </si>
  <si>
    <t>5083</t>
  </si>
  <si>
    <t>Apoyar a 200 pequeños productores en el fomento de especies menores, piscicultura, ganaderia y granjas integrales</t>
  </si>
  <si>
    <t>5084</t>
  </si>
  <si>
    <t xml:space="preserve">Apoyar  y gestionar  programas de formalización de la propiedad de la tierra </t>
  </si>
  <si>
    <t>5085</t>
  </si>
  <si>
    <t>Ofrecer asistencia técnica a 10.000 productores para mejorar la productividad</t>
  </si>
  <si>
    <t>5086</t>
  </si>
  <si>
    <t>Apoyar la continuidad de los índices de prevalencias de las enfermedades de Fiebre Aftosa (0%), Rabia Bovina (4 focos), TBC (0%), Encefalitis Equina (0%)</t>
  </si>
  <si>
    <t>5087</t>
  </si>
  <si>
    <t xml:space="preserve">Apoyar a los productores para que participen en 40 eventos feriales del nivel local, regional y/o nacional </t>
  </si>
  <si>
    <t>Generacion de empleos e ingresos</t>
  </si>
  <si>
    <t>5387</t>
  </si>
  <si>
    <t>Apoyo al mejoramiento y adecuación de las areas verdes y espacio público de los Municipios del Departamento de Arauca</t>
  </si>
  <si>
    <t>59</t>
  </si>
  <si>
    <t xml:space="preserve">Gestión ambiental </t>
  </si>
  <si>
    <t>5089</t>
  </si>
  <si>
    <t>Mantenimiento y/o adquisión de predios en áreas de importancia hídrica o zonas de protección ambiental</t>
  </si>
  <si>
    <t>5090</t>
  </si>
  <si>
    <t>Apoyar la implementación de los programas de uso eficiente y ahorro del agua en los municipios del Departamento de Arauca</t>
  </si>
  <si>
    <t>5091</t>
  </si>
  <si>
    <t>Implementar un  (1) programa de producción más limpia y uso eficiente de la energía en los municipios del departamento de Arauca</t>
  </si>
  <si>
    <t>5388</t>
  </si>
  <si>
    <t>Formulación del Plan de manejo y ordenamiento   de un área del  sistema Departamental de áreas protegidas en el Departamento de Arauca</t>
  </si>
  <si>
    <t>5389</t>
  </si>
  <si>
    <t>Desarrollo de acciones de restauración ecológica participativa en el costado oriental del PNN cocuy Departamento de Arauca, como estrategia para la regulación del ciclo hídrico en la zona y el aumento de la cobertura vegetal ( Interventoria)</t>
  </si>
  <si>
    <t>SECRETARIA DE INFRAESTRUCTURA FISICA</t>
  </si>
  <si>
    <t>Infraestructura para el desarrollo</t>
  </si>
  <si>
    <t>5092</t>
  </si>
  <si>
    <t>Construción, mejoramiento, rehabilitación y/o mantenimiento de la red vial urbana contemplada en el Plan Vial Departamental</t>
  </si>
  <si>
    <t>5093</t>
  </si>
  <si>
    <t>Mejoramiento y rehabilitación de las vías contempladas en el Plan Vial Regional del Departamento de Arauca</t>
  </si>
  <si>
    <t>MEJORAMIENTO Y MANTENIMIENTO DE LA CARRETERA TAME-ARAUCA EN EL DEPARTAEMNTO DE ARAUCA, SECTORES BETOYES-PUEBLO NUEVO-PANAMA Y LA ANTIOQUEÑA PUENTE INTERNACIONAL JOSE ANTONIO PAEZ, RUTA 66 TRAMO 6605 Y 6606</t>
  </si>
  <si>
    <t>Mejoramiento y mantenimiento de las vías Cravo Norte-Arauca, Rondon-Tame, Corocoro-Arauca, en el Departamento de Arauca</t>
  </si>
  <si>
    <t>Construcción, mejoramiento, rehabilitación y/o mantenimiento de la malla vial urbana del municipio de Arauca, Departamento de Arauca</t>
  </si>
  <si>
    <t>Construcción, mejoramiento, rehabilitación y/o mantenimiento de la malla vial urbana del municipio de Tame, departamento de Arauca</t>
  </si>
  <si>
    <t>Construcción, mejoramiento, rehabilitación y/o mantenimiento de la malla vial urbana del municipio de Arauquita, departamento de Arauca</t>
  </si>
  <si>
    <t xml:space="preserve">Mejoramiento de las vías urbanas a nivel de pavimento rígido en el centro poblado de la esmeralda en el municipio de Arauquita, departamento de Arauca. </t>
  </si>
  <si>
    <t xml:space="preserve">Mejoramiento de las vías urbanas a nivel de pavimento rígido en el centro poblado de la pesquera en el municipio de Arauquita, departamento de Arauca. </t>
  </si>
  <si>
    <t>Mejoramiento y rehabilitación de la vía Tame- Puerto Rondón  en el Departamento de Arauca</t>
  </si>
  <si>
    <t>Construcción, mejoramiento y rehabilitación  de la malla vial urbana de la inspección de Panamá de Arauca, Municipio de Arauquita, Departamento de Arauca</t>
  </si>
  <si>
    <t>Diseños de la segunda etapa del plan de masificación del gas natural domiciliario en el dpto. de Arauca  (Interventoria)</t>
  </si>
  <si>
    <t>Dimension Socio Cultural</t>
  </si>
  <si>
    <t>27</t>
  </si>
  <si>
    <t>Agua, para una mejor calidad de vida</t>
  </si>
  <si>
    <t>5094</t>
  </si>
  <si>
    <t>Ampliación y optimización de los sistemas de acueducto en el área urbana del departamento de Arauca</t>
  </si>
  <si>
    <t>Mejoramiento y optimización de la línea principal del acueducto urbano del municipio de Saravena, Departamento de Arauca</t>
  </si>
  <si>
    <t>Ampliación y optimización de los sistemas de acueducto en el área urbana del municipio de Tame, departamento de Arauca</t>
  </si>
  <si>
    <t>Obras de construcción de soluciones individuales hidrosanitarias y ambientales para la prestación del servicio  de agua apta para consumo humano en el área Rural del Departamento de Arauca (Licencias e Interventoría)</t>
  </si>
  <si>
    <t>28</t>
  </si>
  <si>
    <t>Obras de construcción de soluciones individuales hidrosanitarias y ambientales para la prestación del servicio  de Saneamiento Básico en el área Rural del Departamento de Arauca (Licencias e Interventoría)</t>
  </si>
  <si>
    <t>Construcción, mejoramiento y mantenimiento  de las Vias terciarias del Municipio de Puerto Rondón, Departamento de Arauca</t>
  </si>
  <si>
    <t>Mejoramiento, mantenimiento y rehabilitación de las vías terciarias del Plan Vial Regional en el Departamento de Arauca</t>
  </si>
  <si>
    <t>Gestión de los residuos líquidos</t>
  </si>
  <si>
    <t>5095</t>
  </si>
  <si>
    <t>Ampliación y optimización de los sistemas de alcantarillado sanitario en el área urbana del departamento de Arauca</t>
  </si>
  <si>
    <t>Ampliación y optimización de los sistemas de alcantarillado sanitario en el área urbana del Municipio de Tame, sector Brisas de Satena, Departamento de Arauca</t>
  </si>
  <si>
    <t>Mejoramiento de las estaciones de bombeo del alcantarillado sanitario mediante la adquisicion de bombas sumergibles en el  municipio de Arauca, Departamento de Arauca</t>
  </si>
  <si>
    <t>29</t>
  </si>
  <si>
    <t>Manejo integral de los residuos sólidos</t>
  </si>
  <si>
    <t>Construcción del relleno sanitario regional del piedemonte araucano, departamento de arauca.</t>
  </si>
  <si>
    <t>Mejoramiento de la via que conduce al sistema de disposicion final de residuos solidos del municipio de cravo norte, departamento de Arauca</t>
  </si>
  <si>
    <t>31</t>
  </si>
  <si>
    <t>Desarrollo urbano (equipamientos y espacio público)</t>
  </si>
  <si>
    <t>5096</t>
  </si>
  <si>
    <t>Adecuación y mejoramiento de la infraestructura física del bloque posterior del edificio sede unidad administrativa especial de salud UAESA en el municipio de Arauca, departamento de Arauca</t>
  </si>
  <si>
    <t>5097</t>
  </si>
  <si>
    <t>Construcción tercera etapa de la plaza de mercado de Tame en el municipio de Tame, departamento de Arauca</t>
  </si>
  <si>
    <t>Construcción de la cancha múltiple en el barrio San Isidro del  municipio de Arauquita, Departamento de Arauca</t>
  </si>
  <si>
    <t>Construcción de circulaciones peatonales y ciclovia en el municipio de Fortul en el departamento de Arauca.</t>
  </si>
  <si>
    <t>Economico Productivo</t>
  </si>
  <si>
    <t>5098</t>
  </si>
  <si>
    <t>Mejoramiento, mantenimiento y/o pavimentación  de las vías terciarias del Plan Vial Regional en el Departamento de Arauca</t>
  </si>
  <si>
    <t>5099</t>
  </si>
  <si>
    <t>Construcción, mejoramiento y mantenimiento de las vias terciarias en el Departamento de Arauca</t>
  </si>
  <si>
    <t>5100</t>
  </si>
  <si>
    <t>Ampliacion de la cobertura del servicio de energía en el área rural del Departamento de Arauca</t>
  </si>
  <si>
    <t>Ampliacion de la electrificación de la vereda Carraos en el Municipio de Tame, Departamento de Arauca</t>
  </si>
  <si>
    <t>Mantenimiento y Mejoramiento de las Vías Terciarias del Municipio Fortul, Departamento de Arauca</t>
  </si>
  <si>
    <t>Ampliación de la electrificación en la vereda el Samuco en el municipio de Cravo Norte, departamento de Arauca</t>
  </si>
  <si>
    <t>Construcción puente vehicular vereda el Carmen municipio de Arauquita, departamento de Arauca.</t>
  </si>
  <si>
    <t>Construcción de soluciones individuales hidrosanitarias para la prestación del servicio de saneamiento basico y agua apta para el consumo humano en el área rural del departamento de Arauca</t>
  </si>
  <si>
    <t>SGP - EDUCACION</t>
  </si>
  <si>
    <t>Dimensión Socio cultural</t>
  </si>
  <si>
    <t>17</t>
  </si>
  <si>
    <t>Eficiencia y Transparencia del sector educativo</t>
  </si>
  <si>
    <t>ADQUISICIÓN DE CALZADO Y VESTIDO DE LABOR PARA EL PERSONAL  ADMINISTRATIVO DE LOS ESTABLECIMIENTOS EDUCATIVOS OFICIALES  DEL DEPARTAMENTO DE ARAUCA. (Ley 70/88 y Decreto Reglamentario N°1978/89)</t>
  </si>
  <si>
    <t>NÓMINA DE LOS FUNCIONARIOS ENCARGADOS DE DESARROLLAR LABORES ADMINISTRATIVAS NECESARIAS PARA EL FUNCIONAMIENTO DE LOS ESTABLECIMIENTOS EDUCATIVOS OFICIALES DEL DEPARTAMENTO DE ARAUCA</t>
  </si>
  <si>
    <t>APORTE PARAFISCAL DESTINADO POR LA LEY 21 DE 1982 PARA  PROVEER EL PAGO DEL SUBSIDIO FAMILIAR, LIQUIDACIÓN SOBRE NÓMINA DE  ADMINISTRATIVOS DE LOS ESTABLECIMIENTOS EDUCATIVOS OFICIALES DEL DEPARTAMENTO DE ARAUCA</t>
  </si>
  <si>
    <t>APORTE DE PREVISIÓN SOCIAL CESANTÍAS FONDOS SECTOR PRIVADO Y PUBLICO, LIQUIDACIÓN SOBRE NÓMINA DE ADMINISTRATIVOS  DE LOS ESTABLECIMIENTOS EDUCATIVOS OFICIALES DEL DEPARTAMENTO DE ARAUCA (Incluye provisión para pago de los Intereses sobre Cesantias de los empleados del regimen anualizado)</t>
  </si>
  <si>
    <t xml:space="preserve">APORTE DE PREVISIÓN SOCIAL SALUD EPS SECTOR PRIVADO,  LIQUIDACIÓN SOBRE NÓMINA DE ADMINISTRATIVOS  DE LOS ESTABLECIMIENTOS EDUCATIVOS OFICIALES DEL DEPARTAMENTO DE ARAUCA </t>
  </si>
  <si>
    <t xml:space="preserve">APORTE DE PREVISIÓN SOCIAL PENSIÓN FONDOS SECTOR PRIVADO,  LIQUIDACIÓN SOBRE NÓMINA DE ADMINISTRATIVOS  DE LOS ESTABLECIMIENTOS EDUCATIVOS OFICIALES DEL DEPARTAMENTO DE ARAUCA </t>
  </si>
  <si>
    <t>APORTE PARAFISCAL  DESTINADO POR LA LEY 21 DE 1982  AL SERVICIO NACIÓNAL DE APRENDIZAJE SENA, LIQUIDACIÓN SOBRE LA NÓMINA DE ADMINISTRATIVOS DE LOS ESTABLECIMIENTOS EDUCATIVOS OFICIALES DEL DEPARTAMENTO DE ARAUCA</t>
  </si>
  <si>
    <t>APORTE PARAFISCAL DESTINADO POR LA LEY 89 DE 1988 AL INSTITUTO COLOMBIANO DE BIENESTAR FAMILIAR I.C.B.F., LIQUIDACIÓN SOBRE NÓMINA DE ADMINISTRATIVOS DE LOS ESTABLECIMIENTOS EDUCATIVOS OFICIALES DEL DEPARTAMENTO DE ARAUCA</t>
  </si>
  <si>
    <t>APORTE PARAFISCAL  DESTINADO POR LA LEY 21 DE 1982 PARA LAS ESCUELAS INDUSTRIALES E INSTITUTOS TÉCNICOS,  LIQUIDACIÓN SOBRE NÓMINA DE ADMINISTRATIVOS DE LOS ESTABLECIMIENTOS EDUCATIVOS OFICIALES DEL DEPARTAMENTO DE ARAUCA</t>
  </si>
  <si>
    <t xml:space="preserve">APORTE PARAFISCAL DESTINADO POR LA LEY 21 DE 1982 PARA LA ESCUELA SUPERIOR DE ADMINISTRACIÓN PUBLICA  ESAP,  LIQUIDACIÓN SOBRE NÓMINA DE ADMINISTRATIVOS DE LOS ESTABLECIMIENTOS EDUCATIVOS OFICIALES DEL DEPARTAMENTO DE ARAUCA </t>
  </si>
  <si>
    <t xml:space="preserve">APORTE PREVISIÓN SOCIAL ADMINISTRADORA DE RIESGOS PROFESIONALES SECTOR PÚBLICO, LIQUIDACIÓN SOBRE NÓMINA DE ADMINISTRATIVOS  DE LOS ESTABLECIMIENTOS EDUCATIVOS OFICIALES DEL DEPARTAMENTO DE ARAUCA </t>
  </si>
  <si>
    <t>APOYO CON PERSONAL OCACIONAL PARA EL DESARROLLO DE ACTIVIDADES NETAMENTE TRANSITORIAS DIFERENTES A DOCENCIA EN LAS I.E. PÚBLICAS DEL DPTO DE ARAUCA. (Incluye los pagos a la Comisión Nacional del Servicio Civil - CNSC,  por convocatoria de concursos públicos para proveer cargos de Administrativos, en cumplimiento del artículo 9º del Dec. 3982/2006)</t>
  </si>
  <si>
    <t xml:space="preserve">CONTRATACIÓN DEL SERVICIO DE ASEO PARA LAS INSTITUCIONES Y CENTROS EDUCATIVOS PÚBLICOS DEL DEPARTAMENTO DE ARAUCA </t>
  </si>
  <si>
    <t xml:space="preserve">CONTRATACIÓN DEL SERVICIO DE VIGILANCIA PARA LAS INSTITUCIONES Y CENTROS EDUCATIVOS PÚBLICOS DEL DEPARTAMENTO DE ARAUCA </t>
  </si>
  <si>
    <t>ADQUISICIÓN DE CALZADO Y VESTIDO DE LABOR PARA EL PERSONAL  DOCENTE DE LOS ESTABLECIMIENTOS EDUCATIVOS OFICIALES  DEL DEPARTAMENTO DE ARAUCA. (Ley 70/88 y Decreto Reglamentario N°1978/89)</t>
  </si>
  <si>
    <t>NÓMINA DE DOCENTES VINCULADOS A LA PLANTA DE PERSONAL CERTIFICADA DE LA E.T. DEDICADOS A DESARROLLAR LOS PROCESOS DE FORMACIÓN INTEGRAL DE LOS ESTUDIANTES MATRICULADOS EN LOS ESTABLECIMIENTOS EDUCATIVOS OFICIALES DEL DEPARTAMENTO DE ARAUCA</t>
  </si>
  <si>
    <t>APORTE PARAFISCAL DESTINADO POR LA LEY 21 DE 1982 PARA   PROVEER EL PAGO DEL SUBSIDIO FAMILIAR, LIQUIDACIÓN SOBRE NÓMINA DEL PERSONAL DOCENTE DEL DEPARTAMENTO DE ARAUCA</t>
  </si>
  <si>
    <t>APORTE PARAFISCAL DESTINADO POR LA LEY 21 DE 1982  AL SERVICIO NACIÓNAL DE APRENDIZAJE SENA, LIQUIDACIÓN SOBRE NÓMINA DEL PERSONAL DOCENTE DEL DEPARTAMENTO DE ARAUCA</t>
  </si>
  <si>
    <t>APORTE PARAFISCAL DESTINADO POR LA LEY 89 DE 1988 AL INSTITUTO COLOMBIANO DE BIENESTAR FAMILIAR I.C.B.F. , LIQUIDACIÓN SOBRE NÓMINA DEL PERSONAL DOCENTE DEL DEPARTAMENTO DE ARAUCA</t>
  </si>
  <si>
    <t>APORTE PARAFISCAL DESTINADO POR LA LEY 21 DE 1982 PARA LAS ESCUELAS INDUSTRIALES E INSTITUTOS TÉCNICOS, LIQUIDACIÓN SOBRE NÓMINA DEL PERSONAL DOCENTE DEL DEPARTAMENTO DE ARAUCA</t>
  </si>
  <si>
    <t>APORTE PARAFISCAL DESTINADOS POR LA LEY 21 DE 1982 PARA LA ESCUELA SUPERIOR DE ADMINISTRACIÓN PUBLICA ESAP, LIQUIDACIÓN SOBRE NÓMINA DEL PERSONAL DOCENTE DEL DEPARTAMENTO DE ARAUCA</t>
  </si>
  <si>
    <t>APORTE PATRONAL DE PREVISIÓN SOCIAL CESANTÍAS, LIQUIDACIÓN SOBRE EL VALOR DE LA NÓMINA DEL PERSONAL DOCENTE DEL DEPARTAMENTO DE ARAUCA (Sin Situación de Fondos)</t>
  </si>
  <si>
    <t>APORTES PATRONAL DE PREVISIÓN SOCIAL POR CONCEPTO DE SALUD ESTABLECIDO DE CONFORMIDAD CON LA LEY 100 DE 1993 DEL PERSONAL DOCENTE AFILIADO AL FONDO DE PRESTACIONES SOCIALES DEL MAGISTERIO, QUE LABORA EN EL DPTO DE ARAUCA. (Sin Situación de Fondos)</t>
  </si>
  <si>
    <t>ADQUISICIÓN DE CALZADO Y VESTIDO DE LABOR PARA EL PERSONAL  DIRECTIVO DOCENTE DE LOS ESTABLECIMIENTOS EDUCATIVOS OFICIALES  DEL DEPARTAMENTO DE ARAUCA. (Ley 70/88 y Decreto Reglamentario N°1978/89)</t>
  </si>
  <si>
    <t>NÓMINA DE LOS DIRECTIVOS DOCENTES VINCULADOS A LA PLANTA DE PERSONAL CERTIFICADA DEL DEPARTAMENTO DE ARAUCA (Supervisores, Rectores, Directores Rurales y Coordinadores)</t>
  </si>
  <si>
    <t>APORTE PARAFISCAL DESTINADO POR LA LEY 21 DE 1982 PARA   PROVEER EL PAGO DEL SUBSIDIO FAMILIAR, LIQUIDACIÓN SOBRE NÓMINA DEL PERSONAL DIRECTIVO DOCENTE DEL DEPARTAMENTO DE ARAUCA</t>
  </si>
  <si>
    <t>APORTE PARAFISCAL DESTINADO POR LA LEY 21 DE 1982  AL SERVICIO NACIÓNAL DE APRENDIZAJE SENA, LIQUIDACIÓN SOBRE NÓMINA DEL PERSONAL DIRECTIVO DOCENTE DEL DEPARTAMENTO DE ARAUCA</t>
  </si>
  <si>
    <t>APORTE PARAFISCAL DESTINADO POR LA LEY 89 DE 1988 AL INSTITUTO COLOMBIANO DE BIENESTAR FAMILIAR I.C.B.F. LIQUIDACIÓN SOBRE NÓMINA DEL PERSONAL DIRECTIVO DOCENTE DEL DEPARTAMENTO DE ARAUCA</t>
  </si>
  <si>
    <t>APORTE PARAFISCAL DESTINADO POR LA LEY 21 DE 1982 PARA LAS ESCUELAS INDUSTRIALES E INSTITUTOS TÉCNICOS, LIQUIDACIÓN SOBRE NÓMINA DEL PERSONAL DIRECTIVO  DOCENTE DEL DEPARTAMENTO DE ARAUCA</t>
  </si>
  <si>
    <t>APORTE PARAFISCAL DESTINADOS POR LA LEY 21 DE 1982 PARA LA ESCUELA SUPERIOR DE ADMINISTRACIÓN PUBLICA ESAP, LIQUIDACIÓN SOBRE NÓMINA DEL PERSONAL DIRECTIVO DOCENTE DEL DEPARTAMENTO DE ARAUCA</t>
  </si>
  <si>
    <t>APORTE PATRONAL DE PREVISIÓN SOCIAL CESANTÍAS, LIQUIDACIÓN SOBRE EL VALOR DE LA NÓMINA DEL PERSONAL DIRECTIVO DOCENTE DEL DEPARTAMENTO DE ARAUCA (Sin Situación de Fondos)</t>
  </si>
  <si>
    <t>APORTES PATRONAL DE PREVISIÓN SOCIAL POR CONCEPTO DE SALUD ESTABLECIDO DE CONFORMIDAD CON LA LEY 100 DE 1993 DEL PERSONAL DIRECTIVO DOCENTE AFILIADO AL FONDO DE PRESTACIONES SOCIALES DEL MAGISTERIO, QUE LABORA EN EL DPTO DE ARAUCA. (Sin Situación de Fondos)</t>
  </si>
  <si>
    <t>MEJORAMIENTO Y MANTENIMIENTO DE LA INFRAESTRUCTURA FISICA DE LOS  INTERNADOS  EDUCATIVOS RURALES DEL DEPARTAMENTO DE ARAUCA</t>
  </si>
  <si>
    <t>DOTACIÓN DE  INTERNADOS  EDUCATIVOS PÚBLICOS DE LA ZONA RURAL DEL DEPARTAMENTO DE ARAUCA</t>
  </si>
  <si>
    <t>COMPENSACIÓN A ENTIDADES FINANCIERAS POR LOS COSTOS EN QUE ESTAS INCURREN POR LA PRESTACIÓN DEL SERVICIO DE PAGO DE LAS NÓMINAS DE EDUCADORES Y ADMINISTRATIVOS A CARGO DEL SGP-EDUCACIÓN EN EL DEPARTAMENTO DE ARAUCA</t>
  </si>
  <si>
    <t>APOYO CON ENFOQUE DIFERENCIAL A LOS ESTABLECIMIENTOS EDUCATIVOS OFICIALES DEL DEPARTAMENTO DE ARAUCA PARA GARANTIZAR PARA GARANTIZAR  LA SOSTENIBILIDAD DE LA CONECTIVIDAD  A TRAVÉS DEL PROGRAMA CONEXIÓN TOTAL, IMPLEMENTADO POR EL MEN</t>
  </si>
  <si>
    <t>PAGOS A LA COMISIÓN NACIONAL DEL SERVICIO CIVIL - CNSC,  POR CONVOCATORIA DE CONCURSOS PÚBLICOS PARA PROVEER CARGOS DE DOCENTES Y DIRECTIVOS DOCENTES, EN CUMPLIMIENTO DEL ARTÍCULO 9º DEL DEC. 3982/2006)</t>
  </si>
  <si>
    <t>APOYO PARA VIATICOS, GASTOS DE VIAJE Y CAPACITACIÓN NO FORMAL DEL PERSONAL DOCENTE, DIRECTIVO DOCENTE Y ADMINISTRATIVO,  DE LAS INSTITUCIONES EDUCATIVAS PÚBLICAS DEL DEPARTAMENTO DE ARAUCA.</t>
  </si>
  <si>
    <t>COMPROMISO PARA PAGO DE SENTENCIAS Y CONCILIACIONES LABORALES DEL PERSONAL DOCENTE, DIRECTIVO DOCENTE Y ADMINISTRATIVO DEL SECTOR EDUCATIVO</t>
  </si>
  <si>
    <t>APOYO  A POBLACIÓN EN CONDICIÓN DE DISCAPACIDAD CON NECESIDADES EDUCATIVAS ESPECIALES (NEE) EN ESTABLECIMIENTOS EDUCATIVOS OFICIALES DEL DEPARTAMENTO DE ARAUCA (Excepto baja visión y baja audición).</t>
  </si>
  <si>
    <t>COMPLEMENTO DE ALIMENTACIÓN ESCOLAR A LOS ESTUDIANTES DE LOS CENTROS INDIGENAS DEL DEPARTAMENTO DE ARAUCA</t>
  </si>
  <si>
    <t>SERVICIO DE TRANSPORTE ESCOLAR PARA GARANTIZAR EL ACCESO Y PERMANENCIA EN EL SISTEMA EDUCATIVO DE LOS NIÑOS Y NIÑAS PERTENECIENTES A LOS NIVELES 1 Y 2 DEL SISBEN EN EL DPTO DE ARAUCA</t>
  </si>
  <si>
    <t xml:space="preserve">PAGO PENSIÓN Y DEMÁS PRESTACIONES DEL PERSONAL NACIONALIZADO POR LA LEY 43 DE 1975, (Que en virtud e la Ley 91 de 1989 no quedaron a cargo del FNPSM), INCLUYE EL PERSONAL ADMTVO PENSIONADO (Que causaron el derecho antes de entrar en vigencia la Ley 100 de 1993, en los entes territoriales el 1º de enero de 1996) </t>
  </si>
  <si>
    <t>FONDO DE SEGURIDAD</t>
  </si>
  <si>
    <t>Político Institucional</t>
  </si>
  <si>
    <t>55</t>
  </si>
  <si>
    <t>Seguridad y convivencia ciudadana</t>
  </si>
  <si>
    <t>5144</t>
  </si>
  <si>
    <t>Implementación de un plan de acción para la prevención del distribución y consumo de drogas en el Departamento de Arauca</t>
  </si>
  <si>
    <t>5145</t>
  </si>
  <si>
    <t>Desarrollo de un programa de desarme para la prevención de los homicidios en el Departamento</t>
  </si>
  <si>
    <t>5146</t>
  </si>
  <si>
    <t xml:space="preserve">Implementación de acciones para fortalecimiento de la Convivencia Ciudadana para la Reconstrucción de tejido social en las comunidades del departamento </t>
  </si>
  <si>
    <t>5147</t>
  </si>
  <si>
    <t>Adquisición de medios de transporte para la protección a la vida, libertad e integridad de los servidores publicos del Departamento de Arauca</t>
  </si>
  <si>
    <t>5148</t>
  </si>
  <si>
    <t>Fortalecimiento a los observatorios del delito y DDHH en el Departamento de Arauca</t>
  </si>
  <si>
    <t>5149</t>
  </si>
  <si>
    <t>Fortalecimiento de la estrategia para la prevención de delitos en adolescentes del Departamento de Arauca</t>
  </si>
  <si>
    <t>5150</t>
  </si>
  <si>
    <t>Implementar un plan de acción para la prevención de la trata de personas en el Departamento de Arauca</t>
  </si>
  <si>
    <t>5151</t>
  </si>
  <si>
    <t>Apoyo a la seguridad de Servidores publicos en el Departamento de Arauca</t>
  </si>
  <si>
    <t>5152</t>
  </si>
  <si>
    <t>Fortalecimiento de infraestructura tecnológica y operativa de la Fuerza Pública en el Departamento de Arauca</t>
  </si>
  <si>
    <t>5153</t>
  </si>
  <si>
    <t>Construcción de Infraestructura física a la fuerza pública del Departamento de Arauca</t>
  </si>
  <si>
    <t>FONDO LOCAL DE SALUD</t>
  </si>
  <si>
    <t>Salud con Igualdad</t>
  </si>
  <si>
    <t>Prestación y desarrollo de servicios de salud</t>
  </si>
  <si>
    <t>5154</t>
  </si>
  <si>
    <t>Prestación de los servicios de salud en lo no cubierto con subsidios a la demanda en la población elegible del departamento de Arauca</t>
  </si>
  <si>
    <t>5155</t>
  </si>
  <si>
    <t>Apoyo a la prestación de los servicios de salud en lo no poss a la población pobre afiliada al régimen subsidiado en el dpto. de Arauca</t>
  </si>
  <si>
    <t>5156</t>
  </si>
  <si>
    <t>Implementación de las políticas de calidad, a través del sistema de verificación de las condiciones de habilitación de los prestadores de servicios de salud del departamento de Arauca.</t>
  </si>
  <si>
    <t xml:space="preserve">Actualizacion de la red integral de la prestación de servicios de salud del departamento de Arauca </t>
  </si>
  <si>
    <t>Mejoramiento de los recursos físicos , tecnológicos, mobiliario  y equipos para el Hospital San Vicente del Departamento de Arauca</t>
  </si>
  <si>
    <t>Fortalecimiento a las acciones del programa ampliado de inmunizaciones para la disminución de la morbimortalidad infantil asociada a enfermedades inmunoprevenibles en el Departamento de Arauca.</t>
  </si>
  <si>
    <t>Fortalecimiento de las acciones en promoción de la salud, prevención de la enfermedad y recuperación del daño por medicina especializada en el Departamento de Arauca.</t>
  </si>
  <si>
    <t>Fortalecimiento e inteligencia epidemiológica, operativa y logística con un abordaje ecosistémico de la enfermedad de Chagas y dengue en los municipios de Cravo Norte, Saravena y Fortul.</t>
  </si>
  <si>
    <t>Proyecto de apoyo a las capacidades para una Arauca inclusiva en los municipios del Departamento de Arauca</t>
  </si>
  <si>
    <t>Actualización de la Red Integral de la prestación de Servicios de Salud del Departamento de Arauca</t>
  </si>
  <si>
    <t>Fortalecimiento de la vigilancia epidemiológica en el departamento de Arauca</t>
  </si>
  <si>
    <t>Salud pública, atención primaria en salud y promoción y prevención</t>
  </si>
  <si>
    <t>Implementación de acciones de mediana complejidad en salud para la reducción de la morbilidad y la mortalidad en la población del Departamento de Arauca</t>
  </si>
  <si>
    <t>Implementacion de un programa integral para la prevencion y atencion en salud mental y consumo de sustancias psicoactivas en el municipio de Arauca, Departamento de Arauca</t>
  </si>
  <si>
    <t>Apoyo a la implementacion de las lineas de accion de maternidad segura, planificacion familiar, salud sexual y reproductiva para adolescentes y jovenes en la red de servicios de salud del departamento de Arauca</t>
  </si>
  <si>
    <t>5157</t>
  </si>
  <si>
    <t>Acciones de promoción social en salud dirigido a las poblaciones especiales del departamento de Arauca.</t>
  </si>
  <si>
    <t>5158</t>
  </si>
  <si>
    <t>Acciones de salud oral dirigidos a la población del departamento de Arauca</t>
  </si>
  <si>
    <t>5159</t>
  </si>
  <si>
    <t>Fortalecimiento de las acciones de la salud ocupacional y ambiental en los siete municipios del departamento de Arauca</t>
  </si>
  <si>
    <t>5160</t>
  </si>
  <si>
    <t>Apoyo a las acciones de  vigilancia y control de las enfermedades transmisibles en el departamento de Arauca.</t>
  </si>
  <si>
    <t>FONDO ROTATORIO SECRETARIA DE DESARROLLO AGROPECUARIO Y SOSTENIBILIDAD DEL DEPARTAMENTO DE ARAUCA</t>
  </si>
  <si>
    <t>Apoyo a la Movilidad para la Prestación de servicio de Asistencia Técnica de la Secretaría de Desarrollo Agropecuario y Sostenible del Departamento de Arauca en los siete municipios.</t>
  </si>
  <si>
    <t>FONDO DE GESTION DEL RIESGO</t>
  </si>
  <si>
    <t>Natural ambiental</t>
  </si>
  <si>
    <t>5405</t>
  </si>
  <si>
    <t>Construcción obras de protección  hidraúlica, realce y construcción dique sectores críticos Isla Reinera, Municipio de Arauquita, Departamento de Arauca</t>
  </si>
  <si>
    <t>Construcción de Obras para la Prevención y Mitigación  del riesgo en el rio  Caranal, Sectores críticos, Municipio de Arauquita, Departamento de Arauca</t>
  </si>
  <si>
    <t>Construcción Obras de Protección en puntos críticos Vereda Tamacay, Bajo Tamacay, Cravo Charo y la Meseta del Municipio de Tame, Departamento de Arauca (Evaluación y Compensación Ambiental)</t>
  </si>
  <si>
    <t>Mejoramiento de la dinámica  fluvial a través del dragado del río Arauca, en el Departamento de Arauca (Compensación Ambiental)</t>
  </si>
  <si>
    <t>Construcción de obras de protección para la prevención del riesgo en el Departamento de Arauca</t>
  </si>
  <si>
    <t>Construcción de obras de protección para el caño juju en el Municipio de Arauquita, Departamento de Arauca</t>
  </si>
  <si>
    <t>Dotación para la mitigación del riesgo físico y antrópico de los cuerpos de socorro del departamento de Arauca</t>
  </si>
  <si>
    <t>Implementar 1 sistema de monitoreo y alerta temprana en el departamento de arauca</t>
  </si>
  <si>
    <t>TOTAL POR FUENTE MATRIZ PLURIANUAL</t>
  </si>
  <si>
    <t>Meta de Producto</t>
  </si>
  <si>
    <t>Desarrollar estrategias para la implementación de una (1) plataforma logística para el desarrollo del Comercio Exterior</t>
  </si>
  <si>
    <t>Cod Meta</t>
  </si>
  <si>
    <t>Apoyar la implementación del plan regional de competitividad</t>
  </si>
  <si>
    <t>Implementar una (1) estrategia de apoyo y transformación para el sector empresarial y productivo que permita aprovechar las oportunidades de los Tratados de Libre Comercio</t>
  </si>
  <si>
    <t>Implementar una (1) estrategia de fortalecimiento de los servicios conexos a migraciones</t>
  </si>
  <si>
    <t>Implementar el Observatorio de Planificación Territorial (Consolidación del Sistema de Información Geográfico Departamental y Censo Departamental)</t>
  </si>
  <si>
    <t>Cofinanciar al 100% de los municipios los procesos de actualización catastral, de estudios de amenazas y riesgos, de cartografía y de revisión general de los planes básicos de ordenamiento territorial</t>
  </si>
  <si>
    <t>Cofinanciar cinco (5) programas para articulación de políticas de interés nacional</t>
  </si>
  <si>
    <t>Formular  y actualizar mínimo once (11) políticas públicas (Empleo, Mujer, Primera infancia, niñez y adolescencia, Juventud, Familia, Indígenas, Afrodescendientes, Participación ciudadana (ajustada al CONPES 3661 de 2010), Minero-Energética, Seguridad Alimentaria y Nutricional, discapacidad, entre otras) y cuatro (4) Planes Estratégicos departamentales (Ciencia, tecnología e innovación, plan departamental de aguas, Plan de movilidad y adaptación al cambio climático, entre otros)</t>
  </si>
  <si>
    <t>Realizar la formulación y evaluación ex ante del 100% de los proyectos de inversión susceptibles de financiar o cofinanciar con los recursos del presupuesto del departamento (Financiación de estudios de pre inversión)</t>
  </si>
  <si>
    <t>Apoyar la construcción de un (1) terminal de carga y/o transporte intermodal</t>
  </si>
  <si>
    <t>Pavimentar y/o mejorar diez (10) kilómetros de vías urbanas</t>
  </si>
  <si>
    <t>Mejorar y/o rehabilitar 120 kilómetros de red de carreteras principales y de las contempladas en el Plan Vial Regional</t>
  </si>
  <si>
    <t>Realizar mantenimiento a 200 kilómetros de vías principales por año</t>
  </si>
  <si>
    <t>Terminar los diseños y la etapa de pre inversión del plan de masificación del gas natural domiciliario del Departamento</t>
  </si>
  <si>
    <t>Implementar un (1) programa de solución de vivienda saludable indígena pertinente de acuerdo a la oferta ambiental para las comunidades indígenas del departamento de Arauca</t>
  </si>
  <si>
    <t>Brindar asistencia psicológica y/o social a 1000 familias en temas de orientación, derechos de estado, promoción, formación, acompañamiento y fortalecimiento del núcleo familiar a nivel de intervención emocional que permita optimizar la calidad de las relaciones sociales y familiares</t>
  </si>
  <si>
    <t xml:space="preserve">Garantizar la atención de los servicios de salud al 100% de la población elegible </t>
  </si>
  <si>
    <t>Atender el 100% de los eventos de salud en la población pobre en lo no cubiertos con subsidio a la demanda</t>
  </si>
  <si>
    <t>Realizar visitas de verificación  al 50% (81/162) de los prestadores de servicios de salud habilitados en el primer año de la vigencia y en un 75% anualmente</t>
  </si>
  <si>
    <t xml:space="preserve">Actualizar el documento de redes integrales de prestación de servicios de salud del departamento de Arauca </t>
  </si>
  <si>
    <t xml:space="preserve">Mejorar en un 45% la prestación del servicio hospitalario mediante la dotación de equipos y mobiliario de la red pública Hospitalaria  del Departamento </t>
  </si>
  <si>
    <t>Lograr cobertura de vacunación (esquema regular) del 95% de los niñ@s menores de un año del departamento de Arauca</t>
  </si>
  <si>
    <t>Mantener como mínimo en un 95% la notificación oportuna del sistema de vigilancia en salud pública y el desarrollo de acciones de vigilancia y control epidemiológico en todo el departamento</t>
  </si>
  <si>
    <t xml:space="preserve">Fortalecer en un 100% las atenciones de salud de alta complejidad con  especialistas </t>
  </si>
  <si>
    <t>Promoción de la salud mental y estilos de vida saludable en los 7 municipios del departamento</t>
  </si>
  <si>
    <t>Garantizar el cumplimiento en los 7 municipios de las líneas de acción de maternidad segura, fomento de planificación familiar, fomento de salud sexual y reproductiva para adolescentes jóvenes, prevención de ITS/VIH, detección de casos de cáncer de cuello uterino, cáncer mama y prevención de violencia doméstica sexual en la red prestadora de servicios de salud en el departamento de Arauca</t>
  </si>
  <si>
    <t>Realizar acciones de rehabilitación basada en comunidad al 50% (4.996) de la población con discapacidad</t>
  </si>
  <si>
    <t>Lograr que el 80% de IPS centinelas reporten las variables para el cálculo del índice de COP</t>
  </si>
  <si>
    <t>Verificar en el 100% (7) de los municipios la implementación de la política de riesgos profesionales (salud ocupacional y seguridad industrial)</t>
  </si>
  <si>
    <t xml:space="preserve">Diseñar, construir y/o adecuar la infraestructura física de 54 Establecimientos Educativos de la zona Urbana y Rural </t>
  </si>
  <si>
    <t>Dotar 60 Establecimientos Educativos de la zona Urbana y Rural con los insumos necesarios para desarrollar el proceso Educativo</t>
  </si>
  <si>
    <t xml:space="preserve">Adquirir y/o legalizar los predios de 282 sedes de Establecimientos Educativos de la zona Urbana y Rural  </t>
  </si>
  <si>
    <t>Apoyar a 300 niños y jóvenes con el programa de Atención a Población con Necesidades Educativas Especiales en el departamento</t>
  </si>
  <si>
    <t>Formular, aprobar e implementar el Plan de Educación Rural Departamental</t>
  </si>
  <si>
    <t>Implementar las redes de conocimiento para el mejoramiento de las practicas pedagogicas de las diferentes areas del conocimiento mediante el uso de contenidos, metodologias y MTICs,</t>
  </si>
  <si>
    <t xml:space="preserve">Apoyar y fomentar el acceso a la educación superior como mìnimo de  284 estudiantes </t>
  </si>
  <si>
    <t>Garantizar la eficiencia, operación y prestación del servicio educativo en el 100% de las instituciones y centros educativos del Departamento de Arauca</t>
  </si>
  <si>
    <t>Construir, ampliar, mejorar y dotar infraestructura, escenarios culturales y bibliotecas</t>
  </si>
  <si>
    <t>Permitir a 2400 familias del Departamento acceder a soluciones de vivienda propia (Vivienda Urbana 400, Casa en sitio propio 500, 1500 predios legalizados)</t>
  </si>
  <si>
    <t>Adecuar 35 Hectáreas para el desarrollo de proyectos de vivienda de interés prioritario nuevas</t>
  </si>
  <si>
    <t>Adquirir 35 Hectáreas para el desarrollo de proyectos de vivienda de interés prioritario nuevas</t>
  </si>
  <si>
    <t xml:space="preserve">Apoyar la optimización de siete (7) sistemas de acueducto en el área urbana de los municipios del departamento </t>
  </si>
  <si>
    <t xml:space="preserve">Apoyar la ampliación y optimización siete (7) sistemas de tratamiento de las aguas residuales en el área urbana de los municipios del departamento </t>
  </si>
  <si>
    <t xml:space="preserve">Apoyar la ampliación y  optimización de  tres (3) rellenos regionales para el tratamiento y disposición final de los residuos sólidos </t>
  </si>
  <si>
    <t>Apoyar la construcción, adecuación y/o terminación de la infraestructura física de 3 equipamientos colectivos</t>
  </si>
  <si>
    <t>Apoyar la construcciòn, adecuaciòn y/o mejoramiento de 3 espacios públicos en el departamento de Arauca</t>
  </si>
  <si>
    <t>Apoyar a 300 jóvenes con proyectos de emprendimiento productivo  a travès del Fondo Emprender entre otras estrategias</t>
  </si>
  <si>
    <t>Apoyar 800 adultos mayores con la implementación de un (1) programa de bienestar y aprovechamiento del tiempo libre acorde con las políticas nacionales de envejecimiento y vejez que incluya a los siete (7) municipios</t>
  </si>
  <si>
    <t xml:space="preserve"> Apoyar la construcciòn, mejoramiento, adecuaciòn y dotar dos centros de bienestar para el adulto mayor</t>
  </si>
  <si>
    <t xml:space="preserve">Apoyar la consecución del cálculo de logros establecidos en la estrategia Unidos </t>
  </si>
  <si>
    <t>Promover siete (7) proyectos en emprendimiento empresarial y productivos para generación de ingresos e independencia económica de las mujeres a nivel rural y urbano</t>
  </si>
  <si>
    <t xml:space="preserve">Capacitar a 400 mujeres urbanas y rural en mecanismos de participación y control ciudadano </t>
  </si>
  <si>
    <t xml:space="preserve">Implementar una (1) estrategia de comunicaciones "mujer tienes derechos" </t>
  </si>
  <si>
    <t xml:space="preserve">Gestionar y promover el Diseño e implementación de un (1) programa de atención psicosocial en violencia sexual basada en genero </t>
  </si>
  <si>
    <t>Crear una red de hogares de paso en el Departamento que apoye transitoriamente a las familias pobres y vulnerables que deban desplazarse a lugares diferentes a los de su residencia</t>
  </si>
  <si>
    <t xml:space="preserve">Realizar gestión interinstitucional e intersectorial para lograr 90 intervenciones en función del componente de Atención Integral (1.Atención Humanitaria: alojamiento, utensilios domésticos, vestuario, alimentación, atención médica y psicosocial inmediata; 2.Atención integral básica: identificación, abordaje psicosocial, reunificación familiar, seguridad alimentaria, educación y salud; 3.Generación de ingresos y acceso a tierras; 4.Vivienda; 5.Retorno y reubicación) del PIU 2012-2015 </t>
  </si>
  <si>
    <t xml:space="preserve">Realizar gestión interinstitucional e intersectorial para lograr 25 intervenciones en función del componente de Verdad, justicia, reparación y garantía de no repetición (1. Verdad, 2. Justicia, 3. Restitución (tierras y vivienda), 4. Rehabilitación (psicosocial, física, asistencia jurídica), 4. Indemnización, 5. Medidas de satisfacción, 6. Garantías de no repetición) del PIU 2012-2015 
</t>
  </si>
  <si>
    <t xml:space="preserve">Realizar gestión interinstitucional e intersectorial para lograr 10 intervenciones en función del componente de Participación de la Población Desplazada (1. Participación efectiva de la población desplazada, 2.Apoyo logístico a las OPD ) del PIU 2012-2015 
</t>
  </si>
  <si>
    <t xml:space="preserve">implementar un programa hacia la construccion colectiva de iniciativas para la reconciliacion y la paz en Arauca, propiciando espacios de participaciòn que permita el anàlisis de reparaciòn colectiva (Ley 975 del 2005 y Decreto 1737 - Justicia y Paz), </t>
  </si>
  <si>
    <t>Fortalecer la operatividad de la mesa Departamental de concertación indígena</t>
  </si>
  <si>
    <t>Diseñar  e implementar un (1) programa de prevenciòn, mitigaciòn, atenciòn y rehabilitaciòn  integral a las familias indigenas con problemas de adicciòn a sustancias psicoactivas, alcoholismo y abandono, maltrato, inserción a grupos armados,  ESCNNA, explotación laboral entre otras con enfoque de garantía de su etnia y costumbres ancestrales</t>
  </si>
  <si>
    <t>Apoyar el trámite para la legalización y transferencia de trece (13) predios alos pueblo U´wa, Sikuani, Makaguan, Hitnu, Cuiloto Cocuisa Marrero e Inga</t>
  </si>
  <si>
    <t>Construir tres (3) planes de vida indígena de los pueblos  Makaguan, U'wa e Inga del Departamento de Arauca</t>
  </si>
  <si>
    <t>Implementar el proyecto de etnoeducación en los 04 CEIN del Dpto. de Arauca</t>
  </si>
  <si>
    <t xml:space="preserve">Apoyar el fortalecimiento del  100% de las formas tradicionales de organizaciòn de las comunidades afrodescendientes </t>
  </si>
  <si>
    <t>Implementar un (1) proyecto de erradicación de la discriminación racial</t>
  </si>
  <si>
    <t>Apoyar la adquisiciòn  de 500 has de tierra  para ampliación de territorios colectivos de la población afrodescendiente</t>
  </si>
  <si>
    <t xml:space="preserve">Implementar un (1) proyecto de rescate de la identidad cultural de los pueblos afrodescendientes </t>
  </si>
  <si>
    <t>Implementar un (1) proyecto de seguridad alimentaria (Programa RESA)</t>
  </si>
  <si>
    <t>Crear un proyecto de espacios adecuados para la expresión artística y cultural para las personas con discapacidad</t>
  </si>
  <si>
    <t>Diseñar e implementar un proyecto de capacitación permanente al personal de las instituciones y a la sociedad civil sobre el respeto de los derechos de la población LGBTI, para disminuir los índices de discriminación y endodiscriminación en el Departamento de Arauca</t>
  </si>
  <si>
    <t>Apoyar 2000 pequeños y medianos productores con ICR y/o FAG</t>
  </si>
  <si>
    <t>Mantener, pavimentar y/o rehabilitar 1000 kilómetros de vías veredales</t>
  </si>
  <si>
    <t xml:space="preserve">Incrementar en 1000 el número de usuarios atendidos con el servicio de energía en el área rural </t>
  </si>
  <si>
    <t>Construir 800 unidades de sistemas individuales alternativos de suministro y potabilización de agua en el sector rural</t>
  </si>
  <si>
    <t>implementar una estrategia de comercialización de los productos araucanos que permita posicionarlos en el mercado nacional e internacional</t>
  </si>
  <si>
    <t>Apoyar el mejoramiento de las capacidades turísticas y de calidad de servicios al 50% de los prestadores de servicios turísticos y asociados (artesanías, hoteles, restaurantes, transporte, entre otros)</t>
  </si>
  <si>
    <t>Apoyar tres (3) iniciativas de desarrollo local que promueva la generación de empleo e ingresos (actividades del programa GOBIERNO CON RESULTADOS, Autoconstrucción, entre otras)</t>
  </si>
  <si>
    <t>Mejorar y adecuar 20.000 m2 de áreas verdes, equipamientos y espacio público</t>
  </si>
  <si>
    <t>Desarrollar 22 proyectos concursables en investigación experimental y/o aplicada, desarrollo e innovación para el mejoramiento del sector productivo, ambiental, tecnológico y sociocultural</t>
  </si>
  <si>
    <t>Formar y capacitar 10.000 personas, a través de las herramientas tecnológicas, para superar las barreras de oportunidad y conocimiento en el desarrollo económico y crecimiento sostenible.</t>
  </si>
  <si>
    <t xml:space="preserve">Implementar un (1) programa intersectorial con enfoque poblacional y territorial de cultura ciudadana </t>
  </si>
  <si>
    <t>58</t>
  </si>
  <si>
    <t xml:space="preserve">Ejecutar un plan de acción para el fortalecimiento y continuidad del programa de gestión documental </t>
  </si>
  <si>
    <t>Remodelación y adecuación de seis (6) áreas de infraestructura física de la administración departamental</t>
  </si>
  <si>
    <t>Desarrollar y ejecutar al 100% un (1) programa de reingeniería del modelo de operación por procesos para sistema de gestión de la calidad en armonía con el Sistema de control interno MECI 1000:2005</t>
  </si>
  <si>
    <t xml:space="preserve">Implementar una estrategia de adquisición de equipos y remodelación de la red de datos </t>
  </si>
  <si>
    <t>Desarrollar un programa que permita mejorar y posicionar la imagen del departamento de Arauca en el contexto Nacional, armonizando con las políticas, programas y proyecto que en este sentido contiene el Plan Nacional de Desarrollo.</t>
  </si>
  <si>
    <t>Modernizar  y optimizar el sistema  contable, presupuestal, tributario y financiero</t>
  </si>
  <si>
    <t xml:space="preserve">Implementar los servicios y automatización para el control integral de los impuestos Departamentales </t>
  </si>
  <si>
    <t>Implementar una (1) campaña permanente de promoción de la cultura tributaria</t>
  </si>
  <si>
    <t>Implementar un (1) programa para la generación de desarrollo socioeconómico para las organizaciones comunales y sociales</t>
  </si>
  <si>
    <t>Promover cuatro (4) estrategias de promocion y  fortalecimiento a expresiones asociativas de la sociedad civil</t>
  </si>
  <si>
    <t>Desarrollar   e implementar dos   (2) programas de fortalecimiento de la participación ciudadana y el control social</t>
  </si>
  <si>
    <t xml:space="preserve">Implementar un plan de acción  para la prevención del tráfico y la comercialización de sustancias psicoactivas </t>
  </si>
  <si>
    <t>Implementar   con las autoridades competentes dos (2) acciones en el marco de los planes de desarme</t>
  </si>
  <si>
    <t>Apoyar diez (10) acciones del Plan de Seguridad y Convivencia Ciudadana, en coordinación con las entidades pertinentes</t>
  </si>
  <si>
    <t>Fortalecer el Observatorio de la Convivencia Ciudadana y Derechos Humanos</t>
  </si>
  <si>
    <t>Realizar cinco (5) acciones para el fortalecimiento a la infraestructura tecnológica, operativa y física de la Fuerza Publica</t>
  </si>
  <si>
    <t>Apoyar la disminuciòn del número de   adolescentes infractores de la ley reincidentes</t>
  </si>
  <si>
    <t>Realizar   Un (1) programa para prevenir la trata de personas</t>
  </si>
  <si>
    <t>Implementar una (1) estrategia de protección a la vida, libertad e integridad de los servidores públicos del Departamento</t>
  </si>
  <si>
    <t>Fortalecer mediante tres (3) acciones al sistema carcelario y penitenciario departamental</t>
  </si>
  <si>
    <t>Implementar una (1)  estrategia para la promocion de los DD.HH. Y DIH</t>
  </si>
  <si>
    <t>Apoyar el fortalecimiento de las personerías en el 100% de los municipios</t>
  </si>
  <si>
    <t>Adquirir 2500 has nuevas en áreas de importancia hídrica</t>
  </si>
  <si>
    <t>Apoyar la implementación de los programas de uso eficiente y ahorro del agua en los siete  (7) municipios</t>
  </si>
  <si>
    <t>Apoyar la implementación de un (1) plan de ordenación y manejo ambiental de una cuenca hidrográfica</t>
  </si>
  <si>
    <t>Implementar un  (1) programa de producción más limpia y uso eficiente de la energía</t>
  </si>
  <si>
    <t>Establecer  500 has forestales protectoras en ecosistemas naturales</t>
  </si>
  <si>
    <t xml:space="preserve">Dotar y fortalecer el Crepad y los Clopads </t>
  </si>
  <si>
    <t xml:space="preserve">Implementar una estrategia de educación en prevención y atención de emergencias y desastres  </t>
  </si>
  <si>
    <t>Diseñar y construir  obras para la prevención y mitigación del riesgo urbano y rural, de conformidad con el plan de gestión del riesgo</t>
  </si>
  <si>
    <t xml:space="preserve">Implementar 4 sistemas de monitoreo y alertas tempranas </t>
  </si>
  <si>
    <t>230</t>
  </si>
  <si>
    <t>232</t>
  </si>
  <si>
    <t>234</t>
  </si>
  <si>
    <t>237</t>
  </si>
  <si>
    <t>Implementar una estrategia integral para prevenir el embarazo en la adolescencia (CONPES 147 de 2012)</t>
  </si>
  <si>
    <t>238</t>
  </si>
  <si>
    <t>242</t>
  </si>
  <si>
    <t>250</t>
  </si>
  <si>
    <t>251</t>
  </si>
  <si>
    <t>Infraestructura cultural</t>
  </si>
  <si>
    <t>Ciudades amables con resultado</t>
  </si>
  <si>
    <t>Paz y seguridad Ciudadana</t>
  </si>
  <si>
    <t>Justicia</t>
  </si>
  <si>
    <t>Derechos humanos, DHI y justicia transicional</t>
  </si>
  <si>
    <t>Desarrollo energetico y minero</t>
  </si>
  <si>
    <t>Mantenimiento y mejoramiento de la via cravo norte-corocoro en el tramo comprendido entre el puente botijon y el puente aguas linda del municipio de cravo norte departamento de arauca.</t>
  </si>
  <si>
    <t>IMPLEMENTACION DEL PROGRAMA DE ALIMENTACION ESCOLAR CON ENFOQUE DIFERENCIAL EN LAS INSTITUCIONES Y CENTROS EDUCATIVOS DEL DEPARTAMENTO DE ARAUCA</t>
  </si>
  <si>
    <t>CONSTRUCCION DE OBRAS DE PROTECCION Y CONTENCION SOBRE LOS PUNTOS CRITICOS DEL RIO ARAUCA EN EL MUNICIPIO DE SARAVENA (PRIMERA FASE), DPTO DE ARAUCA</t>
  </si>
  <si>
    <t>252</t>
  </si>
  <si>
    <t>256</t>
  </si>
  <si>
    <t>387</t>
  </si>
  <si>
    <t>274</t>
  </si>
  <si>
    <t>289</t>
  </si>
  <si>
    <t>257</t>
  </si>
  <si>
    <t>273</t>
  </si>
  <si>
    <t>308</t>
  </si>
  <si>
    <t>310</t>
  </si>
  <si>
    <t>Implementar una estrategia que garantice la generación de ingresos a  personas con discapacidad en el departamento de Arauca</t>
  </si>
  <si>
    <t>311</t>
  </si>
  <si>
    <t>324</t>
  </si>
  <si>
    <t>323</t>
  </si>
  <si>
    <t>325</t>
  </si>
  <si>
    <t>472</t>
  </si>
  <si>
    <t>Apoyar el fortalecimiento de mínimo 10 organizaciones que participen activamente en las actividades de control social comunitario</t>
  </si>
  <si>
    <t>432</t>
  </si>
  <si>
    <t xml:space="preserve">Fortalecer  al sector comunal de los (7) municipios con  programas de formación </t>
  </si>
  <si>
    <t>433</t>
  </si>
  <si>
    <t>434</t>
  </si>
  <si>
    <t>435</t>
  </si>
  <si>
    <t>460</t>
  </si>
  <si>
    <t xml:space="preserve">Fortalecer el 100% de los Municipios del departamento de Arauca,  los programas de mediación, conciliación en equidad, justicia de paz amigable, composición y arbitraje </t>
  </si>
  <si>
    <t>461</t>
  </si>
  <si>
    <t>466</t>
  </si>
  <si>
    <t>465</t>
  </si>
  <si>
    <t>492</t>
  </si>
  <si>
    <t>Dotación de elementos e implementos para el fortalecimiento de los clopads del departamento</t>
  </si>
  <si>
    <t>494</t>
  </si>
  <si>
    <t>491</t>
  </si>
  <si>
    <t>424</t>
  </si>
  <si>
    <t>426</t>
  </si>
  <si>
    <t>Desarrollar un (1) proceso de modernización de la administración departamental</t>
  </si>
  <si>
    <t>417</t>
  </si>
  <si>
    <t>423</t>
  </si>
  <si>
    <t>421</t>
  </si>
  <si>
    <t>425</t>
  </si>
  <si>
    <t xml:space="preserve">Beneficiar a 5.000 niñas, niños y adolescentes de 5 a 17 años con actividades deportivas y recreativas </t>
  </si>
  <si>
    <t>161</t>
  </si>
  <si>
    <t xml:space="preserve">Realizar cuatro (4) programas integrales lúdicos recreativos para la promoción del juego en la primera infancia, niñez, adolescencia y juventud </t>
  </si>
  <si>
    <t>162</t>
  </si>
  <si>
    <t>Apoyar las once (11) ligas de deporte asociado y competitivo en el departamento de Arauca</t>
  </si>
  <si>
    <t>163</t>
  </si>
  <si>
    <t>Adecuar y/o construir 8 escenarios deportivos</t>
  </si>
  <si>
    <t>165</t>
  </si>
  <si>
    <t>427</t>
  </si>
  <si>
    <t>428</t>
  </si>
  <si>
    <t>429</t>
  </si>
  <si>
    <t>185</t>
  </si>
  <si>
    <t>180</t>
  </si>
  <si>
    <t>184</t>
  </si>
  <si>
    <t>Apoyo en la implementacion de estrategias de atencion integral de la primera infancia en el departamento de Arauca</t>
  </si>
  <si>
    <t>Realizar 4 jornadas interinstitucionales a nivel departamental para garantizar que NNA cuenten con tarjeta de identidad del sector urbano y rural.</t>
  </si>
  <si>
    <t>215</t>
  </si>
  <si>
    <t>221</t>
  </si>
  <si>
    <t>228</t>
  </si>
  <si>
    <t>247</t>
  </si>
  <si>
    <t>283</t>
  </si>
  <si>
    <t>378</t>
  </si>
  <si>
    <t>389</t>
  </si>
  <si>
    <t>407</t>
  </si>
  <si>
    <t>438</t>
  </si>
  <si>
    <t>Dotar tres centros de Desarrollo para la atención Integral en el Departamento de Arauca.</t>
  </si>
  <si>
    <t>132</t>
  </si>
  <si>
    <t>133</t>
  </si>
  <si>
    <t>135</t>
  </si>
  <si>
    <t>134</t>
  </si>
  <si>
    <t>Apoyo a la inclusión educativa mediante la implementación de estrategias para atender a la población con NEE</t>
  </si>
  <si>
    <t>143</t>
  </si>
  <si>
    <t>142</t>
  </si>
  <si>
    <t>Beneficiar a 40.000 Estudiantes con alimentación escolar</t>
  </si>
  <si>
    <t>138</t>
  </si>
  <si>
    <t>159</t>
  </si>
  <si>
    <t>144</t>
  </si>
  <si>
    <t>148</t>
  </si>
  <si>
    <t>152</t>
  </si>
  <si>
    <t>Fortalecer y operativizar la red de bibliotecas públicas del departamento de Arauca</t>
  </si>
  <si>
    <t>166</t>
  </si>
  <si>
    <t>Apoyo al sistema nacional de cultura en el departamento de Arauca.</t>
  </si>
  <si>
    <t xml:space="preserve">Realizar cuatro (4) programas para el apoyo y desarrollo de eventos y manifestaciones culturales y/o fiestas patronales, folclor llanero y demás manifestaciones multiculturales y artísticas de la región. </t>
  </si>
  <si>
    <t>176</t>
  </si>
  <si>
    <t xml:space="preserve">Promocion, difusión y posicionamiento de la imagen cultural y turistica del Departamento a través de la implementación de un programa de marketing territorial que fomente el desarrollo integral con oferta de bienes y servicios
</t>
  </si>
  <si>
    <t xml:space="preserve">Realizar cuatro (4) programas para el apoyo y desarrollo de eventos y manifestaciones culturales y/o fiestas patronales, folclor llanero y demás manifestaciones multiculturales y artísticas de la región. 
</t>
  </si>
  <si>
    <t xml:space="preserve">Formar a cuatro mil (4000) personas en procesos de capacitación cultural
</t>
  </si>
  <si>
    <t>170</t>
  </si>
  <si>
    <t xml:space="preserve">Realizar treinta (30) iniciativas y/o actividades que promoción de la identidad y las tradiciones  culturales  del departamento 
</t>
  </si>
  <si>
    <t>173</t>
  </si>
  <si>
    <t>Apoyo a la literatura llanera en el municipio de Arauca, departamento de Arauca.</t>
  </si>
  <si>
    <t>Apoyo a programas de fomento cultural del centro del conocimiento publico de Tame en el Departamento de Arauca</t>
  </si>
  <si>
    <t xml:space="preserve">Beneficiar a 25.000 niños, niñas y adolescentes entre 0 a 17 años con programas artísticos y culturales </t>
  </si>
  <si>
    <t>174</t>
  </si>
  <si>
    <t>Promocion, difusión y posicionamiento de la imagen cultural y turistica del Departamento a través de la implementación de un programa de marketing territorial que fomente el desarrollo integral con oferta de bienes y servicios</t>
  </si>
  <si>
    <t>175</t>
  </si>
  <si>
    <t>Realizar cuatro (4) convocatorias de estímulos a creadores culturales</t>
  </si>
  <si>
    <t>172</t>
  </si>
  <si>
    <t>Realizar cuatro (4) iniciativas para fortalecer el patrimonio cultural material e inmaterial del departamento de Arauca</t>
  </si>
  <si>
    <t>177</t>
  </si>
  <si>
    <t>178</t>
  </si>
  <si>
    <t>Adecuación y mantenimiento  a la infraestructura fisica del auditorio llanerias en el municipio de Arauca, deparamento de Arauca.</t>
  </si>
  <si>
    <t xml:space="preserve">Formular, aprobar e implementar y  hacer seguimiento al  Plan de Acción en atenciòn y reparación Integral a las Víctimas del Conflicto Armado interno - ley 1448 que incluya la caracterización de la población Victima, Apoyo a Centros Regionales de Atención a Victimas y demás componentes, teniendo en cuenta el Plan Nacional de Atención y Reparación Integral a las Víctimas del Conflicto Armado y las disposiciones ue sobre este tema entregue el Gobierno Nacional. </t>
  </si>
  <si>
    <t>255</t>
  </si>
  <si>
    <t xml:space="preserve">Implementar un (1) programa para el rescate y fortalecimiento de la identidad cultural de los pueblos indígenas </t>
  </si>
  <si>
    <t>261</t>
  </si>
  <si>
    <t>268</t>
  </si>
  <si>
    <t>304</t>
  </si>
  <si>
    <t>309</t>
  </si>
  <si>
    <t>353</t>
  </si>
  <si>
    <t>329</t>
  </si>
  <si>
    <t>334</t>
  </si>
  <si>
    <t>358</t>
  </si>
  <si>
    <t>354</t>
  </si>
  <si>
    <t>357</t>
  </si>
  <si>
    <t>359</t>
  </si>
  <si>
    <t>385</t>
  </si>
  <si>
    <t>473</t>
  </si>
  <si>
    <t>479</t>
  </si>
  <si>
    <t>484</t>
  </si>
  <si>
    <t>478</t>
  </si>
  <si>
    <t>485</t>
  </si>
  <si>
    <t>32</t>
  </si>
  <si>
    <t>30</t>
  </si>
  <si>
    <t>186</t>
  </si>
  <si>
    <t>188</t>
  </si>
  <si>
    <t>190</t>
  </si>
  <si>
    <t>196</t>
  </si>
  <si>
    <t>344</t>
  </si>
  <si>
    <t>343</t>
  </si>
  <si>
    <t>339</t>
  </si>
  <si>
    <t>445</t>
  </si>
  <si>
    <t>447</t>
  </si>
  <si>
    <t>448</t>
  </si>
  <si>
    <t>455</t>
  </si>
  <si>
    <t>452</t>
  </si>
  <si>
    <t>444</t>
  </si>
  <si>
    <t>454</t>
  </si>
  <si>
    <t>456</t>
  </si>
  <si>
    <t>74</t>
  </si>
  <si>
    <t>70</t>
  </si>
  <si>
    <t>124</t>
  </si>
  <si>
    <t>72</t>
  </si>
  <si>
    <t>127</t>
  </si>
  <si>
    <t>113</t>
  </si>
  <si>
    <t>Atención primaria en salud (ley 1438 de 2011) a 6.000 familias en población del nivel I y II del SISBEN del departamento de Arauca</t>
  </si>
  <si>
    <t>115</t>
  </si>
  <si>
    <t>Gestionar el mejoramiento y/o construcciòn  de infraestructura para el desarrollo agropecuario</t>
  </si>
  <si>
    <t>360</t>
  </si>
  <si>
    <t>493</t>
  </si>
  <si>
    <t>Apoyo a la lucha del Departamento contra la introducción ilegal de cigarrillos y licores, el diseño y puesta en marcha de los planes operativos contra el comercio de estos ilegales y de mecanismos preventivos para evitar la evasión fiscal y el contrabando en el Departamento de Arauca</t>
  </si>
  <si>
    <t>CONVENIOS VIAS Y OTROS.</t>
  </si>
  <si>
    <t>Implementar una campaña anual para reducir el contrabando de productos</t>
  </si>
  <si>
    <t>ADQUISICION DE BANCO DE MAQUINARIA AGRICOLA PARA EL MEJORAMIENTO DE LA PRODUCCION AGROPECUARIA EN EL DEPARTAMENTO DE ARAUCA</t>
  </si>
  <si>
    <t>Integracion y desarrollo fronterizo</t>
  </si>
  <si>
    <t>APOYO A PROYECTOS ORIENTADOS A MEJORAR LA PRODUCTIVIDAD Y LA COMPETITIVIDAD EMPRESARIAL MEDIANTE LA PROMOCION DE ALIANZAS ESTRATEGICAS PARA LA ASISTENCIA TECNICA, ASESORIA INTEGRAL Y ACOMPAÑAMIENTO Y FINANCIAMIENTO CREDITICIO EN EL DPTO DE ARAUCA</t>
  </si>
  <si>
    <t>Apoyar 12 proyectos bajo el esquema de alianzas productivas</t>
  </si>
  <si>
    <t>352</t>
  </si>
  <si>
    <t>ADQUISICION DE BANCO DE MAQUINARIA PARA EL MEJORAMIENTO DE LA MALLA VIAL EN EL DEPARTAMENTO DE ARAUCA.</t>
  </si>
  <si>
    <t>Adquirir siete (7) bancos de maquinaria de obra pública municipal</t>
  </si>
  <si>
    <t>346</t>
  </si>
  <si>
    <t>ESTUDIO DE FACTIBILIDAD PARA EL MONTAJE DE UNA PLANTA DE TRANSFORMACION AGROINDUSTRIAL DE PLATANO EN EL MUNICIPIO DE TAME, DPTO DE ARAUCA.</t>
  </si>
  <si>
    <t>ASISTENCIA TECNICA Y CAPACITACION PARA EL FORTALECIMIENTO SOCIO EMPRESARIAL EN EL MUNICIPIO DE ARAUQUITA, DPTO DE ARAUCA.</t>
  </si>
  <si>
    <t xml:space="preserve">Apoyar el montaje y/o consolidar de seis plantas de producción agroindustrial </t>
  </si>
  <si>
    <t>363</t>
  </si>
  <si>
    <t>Rendimientos Financieros FAEP</t>
  </si>
  <si>
    <t>CONSTRUCCION DE CAMINOS VEREDALES EN LA ISLA DE REINERA, MUNICIPIO DE ARAUQUITA, DEPARTAMENTO DE ARAUCA</t>
  </si>
  <si>
    <t>SGP. Educación prestacion de servicios.</t>
  </si>
  <si>
    <t>CAPACITACION Y ASISTENCIA TECNICA AGROPECUARIA DEL DEPARTAMENTO DE ARAUCA</t>
  </si>
  <si>
    <t>Arrendamientos de Maquinaria Agricola</t>
  </si>
  <si>
    <t>Construcción obras de protección en puntos críticos vereda Tamacay, bajo Tamacay, Cravo Charo y la meseta del Municipio de Tame, Departamento de Arauca</t>
  </si>
  <si>
    <t>Mejoramiento y rehabilitación de las vias contempladas en el Plan Vial Regional del Departamento de Arauca(Interventoria, tecnica, administrativa, financiera y ambiental a las obras de mantenimiento y mejoramiento de la via 6605 sector saravena - La esmeralda Departamento de Arauca).</t>
  </si>
  <si>
    <t>Promover  y apoyar la implementaciòn del servicio  de  rehabilitación y atención integral para la atención a las personas con discapacidad</t>
  </si>
  <si>
    <t>315</t>
  </si>
  <si>
    <t>219</t>
  </si>
  <si>
    <t>Implementar 08 acciones para prevenir la vinculaciòn de niños, adolescentes en grupos armados</t>
  </si>
  <si>
    <t xml:space="preserve">Implementar una (1) estrategia para reconocer la habilitación del puente internacional de fronteras José Antonio Páez </t>
  </si>
  <si>
    <t>Implementar una (1) estrategia para la importación del combustible</t>
  </si>
  <si>
    <t>Crear y/o reactivar dos (2) instancias de concertación fronteriza</t>
  </si>
  <si>
    <t>Formular e implementar tres (3) estrategias para la promoción y aplicación de la Ley de Fronteras, de la Política Pública de Fronteras y de los Acuerdos Binacionales</t>
  </si>
  <si>
    <t>Implementacion de un Proyecto en  Emprendimiento Empresarial  y Productivo para la generacion de ingresos  e independencia economica de la mujer a nivel rural y urbano del Departamento de Arauca</t>
  </si>
  <si>
    <t>249</t>
  </si>
  <si>
    <r>
      <t xml:space="preserve">Realizar gestión interinstitucional e intersectorial para lograr 23 intervenciones en función del componente de </t>
    </r>
    <r>
      <rPr>
        <b/>
        <sz val="11"/>
        <color rgb="FF0000FF"/>
        <rFont val="Arial Narrow"/>
      </rPr>
      <t>Prevención y protección</t>
    </r>
    <r>
      <rPr>
        <sz val="11"/>
        <color rgb="FF0000FF"/>
        <rFont val="Arial Narrow"/>
      </rPr>
      <t xml:space="preserve"> (1. Vida, 2. Integridad, 3. Libertad, 4. Seguridad, 5.Protección de Bienes y Tierras) del PIU 2012-2015 
</t>
    </r>
  </si>
  <si>
    <t>254</t>
  </si>
  <si>
    <t>Diseñar o validar un plan de acción y realizar la gestión efectiva para el cumplimiento y seguimiento del 100% de tal instrumento, en el desarrollo de las ordenes impartidas por la Corte Constitucional en relación al cumplimiento del Auto 382 de 2010 frente a pueblos indígenas y Auto 383 frente a la PVFD</t>
  </si>
  <si>
    <t>Desarrollo del componente  de participación de población desplazada del departamento de Arauca (PIU 2012-2015)</t>
  </si>
  <si>
    <t>307</t>
  </si>
  <si>
    <t>467</t>
  </si>
  <si>
    <t>Implementar un (1) programa de capacitación en Derechos Humanos, a Funcionarios Públicos y miembros de la Fuerza Pública</t>
  </si>
  <si>
    <t>471</t>
  </si>
  <si>
    <t>Apoyar   una (1) estrategia para los defensores, lideres,  organizaciones sociales y comunitarias que promuevan los Derechos Humanos.</t>
  </si>
  <si>
    <t>164</t>
  </si>
  <si>
    <t>Realizar doce (12) programas integrales de deporte social y comunitario</t>
  </si>
  <si>
    <t>167</t>
  </si>
  <si>
    <t>168</t>
  </si>
  <si>
    <t>169</t>
  </si>
  <si>
    <t>171</t>
  </si>
  <si>
    <t xml:space="preserve">Fomentar tres (3) esquemas de asociación para la integración territorial </t>
  </si>
  <si>
    <t>Lograr que ocho (8) proyectos de interés departamental tengan cofinanciación de cooperación internacional</t>
  </si>
  <si>
    <t xml:space="preserve">Definir e implementar un esquema de monitoreo, seguimiento y evaluación al cumplimiento física y financiera del 80% como mínimo de las metas de producto y de resultado del plan de desarrollo departamental </t>
  </si>
  <si>
    <t>Implementar un programa de fortalecimiento de las capacidades institucionales para mejorar el desempeño municipal, que incluya los procesos de focalización del gasto social, planeación socioeconómica, ambiental y territorial, finanzas públicas, formulación de proyectos, control interno, gobierno en línea, contratación, gestión documental, entre otros</t>
  </si>
  <si>
    <t xml:space="preserve">Realizar anualmente evaluaciones al desempeño de los 7 municipios del Departamento </t>
  </si>
  <si>
    <t>Orientar la formulación, implementación y hacer seguimiento al 100% de los programas de saneamiento fiscal y financiero adoptados por los municipios que incumplan la Ley 617 de 2000.</t>
  </si>
  <si>
    <t>179</t>
  </si>
  <si>
    <t>Diseñar de manera articulada con los municipios 1700 soluciones de vivienda de interés prioritaria nueva en el Departamento de Arauca</t>
  </si>
  <si>
    <t>225</t>
  </si>
  <si>
    <t>Apoyar y coordinar intersectorialmente la implementación de un (1) plan de acción para la prevención del consumo y atención a niños,  jóvenes y adultos consumidores de sustancias psicoactivas</t>
  </si>
  <si>
    <t>227</t>
  </si>
  <si>
    <t>Realizar 4 jornadas interinstitucionales para garantizar que los jóvenes incluidos en el RUPD definan su situación militar del sector urbano y 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</si>
</sst>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quot;$&quot;\ * #,##0_-;\-&quot;$&quot;\ * #,##0_-;_-&quot;$&quot;\ * &quot;-&quot;_-;_-@_-"/>
    <numFmt numFmtId="165" formatCode="_-[$$-409]* #,##0.00_ ;_-[$$-409]* \-#,##0.00\ ;_-[$$-409]* &quot;-&quot;??_ ;_-@_ "/>
    <numFmt numFmtId="166" formatCode="_([$$-240A]\ * #,##0.00_);_([$$-240A]\ * \(#,##0.00\);_([$$-240A]\ * &quot;-&quot;??_);_(@_)"/>
    <numFmt numFmtId="167" formatCode="_-[$$-409]* #,##0.0000_ ;_-[$$-409]* \-#,##0.0000\ ;_-[$$-409]* &quot;-&quot;??_ ;_-@_ "/>
    <numFmt numFmtId="168" formatCode="_-* #,##0.00\ _p_t_a_-;\-* #,##0.00\ _p_t_a_-;_-* &quot;-&quot;??\ _p_t_a_-;_-@_-"/>
    <numFmt numFmtId="169" formatCode="#."/>
    <numFmt numFmtId="170" formatCode="0.000"/>
    <numFmt numFmtId="171" formatCode="#,##0."/>
    <numFmt numFmtId="172" formatCode="_(* #,##0.00_);_(* \(#,##0.00\);_(* \-??_);_(@_)"/>
    <numFmt numFmtId="173" formatCode="_ * #,##0.00_ ;_ * \-#,##0.00_ ;_ * &quot;-&quot;??_ ;_ @_ "/>
    <numFmt numFmtId="174" formatCode="_ &quot;$&quot;\ * #,##0.00_ ;_ &quot;$&quot;\ * \-#,##0.00_ ;_ &quot;$&quot;\ * &quot;-&quot;??_ ;_ @_ "/>
    <numFmt numFmtId="175" formatCode="_-* #,##0\ &quot;€&quot;_-;\-* #,##0\ &quot;€&quot;_-;_-* &quot;-&quot;\ &quot;€&quot;_-;_-@_-"/>
    <numFmt numFmtId="176" formatCode="00"/>
  </numFmts>
  <fonts count="41" x14ac:knownFonts="1">
    <font>
      <sz val="11"/>
      <color theme="1"/>
      <name val="Calibri"/>
      <family val="2"/>
      <scheme val="minor"/>
    </font>
    <font>
      <sz val="11"/>
      <color theme="1"/>
      <name val="Calibri"/>
      <family val="2"/>
      <scheme val="minor"/>
    </font>
    <font>
      <sz val="11"/>
      <color indexed="8"/>
      <name val="Arial Narrow"/>
      <family val="2"/>
    </font>
    <font>
      <sz val="10"/>
      <name val="Arial"/>
      <family val="2"/>
    </font>
    <font>
      <b/>
      <sz val="11"/>
      <name val="Arial Narrow"/>
      <family val="2"/>
    </font>
    <font>
      <b/>
      <sz val="11"/>
      <color indexed="8"/>
      <name val="Arial Narrow"/>
      <family val="2"/>
    </font>
    <font>
      <b/>
      <sz val="11"/>
      <color theme="1"/>
      <name val="Arial Narrow"/>
      <family val="2"/>
    </font>
    <font>
      <sz val="10"/>
      <color indexed="8"/>
      <name val="Arial"/>
      <family val="2"/>
    </font>
    <font>
      <sz val="11"/>
      <color indexed="8"/>
      <name val="Calibri"/>
      <family val="2"/>
    </font>
    <font>
      <sz val="11"/>
      <name val="Arial Narrow"/>
      <family val="2"/>
    </font>
    <font>
      <b/>
      <sz val="11"/>
      <color rgb="FFFF0000"/>
      <name val="Arial Narrow"/>
      <family val="2"/>
    </font>
    <font>
      <sz val="11"/>
      <color rgb="FF7030A0"/>
      <name val="Arial Narrow"/>
      <family val="2"/>
    </font>
    <font>
      <sz val="11"/>
      <color theme="1"/>
      <name val="Arial Narrow"/>
      <family val="2"/>
    </font>
    <font>
      <sz val="11"/>
      <color rgb="FF000000"/>
      <name val="Arial Narrow"/>
      <family val="2"/>
    </font>
    <font>
      <b/>
      <sz val="9"/>
      <color indexed="81"/>
      <name val="Tahoma"/>
      <family val="2"/>
    </font>
    <font>
      <sz val="9"/>
      <color indexed="81"/>
      <name val="Tahoma"/>
      <family val="2"/>
    </font>
    <font>
      <sz val="1"/>
      <color indexed="16"/>
      <name val="Courier"/>
      <family val="3"/>
    </font>
    <font>
      <sz val="12"/>
      <color indexed="9"/>
      <name val="Helvetica"/>
    </font>
    <font>
      <sz val="1"/>
      <color indexed="8"/>
      <name val="Courier"/>
      <family val="3"/>
    </font>
    <font>
      <b/>
      <sz val="1"/>
      <color indexed="8"/>
      <name val="Courier"/>
      <family val="3"/>
    </font>
    <font>
      <b/>
      <i/>
      <sz val="1"/>
      <color indexed="8"/>
      <name val="Courier"/>
      <family val="3"/>
    </font>
    <font>
      <b/>
      <sz val="1"/>
      <color indexed="16"/>
      <name val="Courier"/>
      <family val="3"/>
    </font>
    <font>
      <sz val="12"/>
      <name val="Courier"/>
      <family val="3"/>
    </font>
    <font>
      <u/>
      <sz val="11"/>
      <color theme="10"/>
      <name val="Calibri"/>
      <family val="2"/>
      <scheme val="minor"/>
    </font>
    <font>
      <u/>
      <sz val="11"/>
      <color theme="11"/>
      <name val="Calibri"/>
      <family val="2"/>
      <scheme val="minor"/>
    </font>
    <font>
      <sz val="11"/>
      <color rgb="FFFF0000"/>
      <name val="Arial Narrow"/>
    </font>
    <font>
      <b/>
      <sz val="10"/>
      <name val="Arial"/>
      <family val="2"/>
    </font>
    <font>
      <sz val="10"/>
      <color theme="1"/>
      <name val="Arial"/>
      <family val="2"/>
    </font>
    <font>
      <b/>
      <sz val="12"/>
      <name val="Arial"/>
      <family val="2"/>
    </font>
    <font>
      <b/>
      <sz val="11"/>
      <color theme="3" tint="0.79998168889431442"/>
      <name val="Arial Narrow"/>
      <family val="2"/>
    </font>
    <font>
      <b/>
      <sz val="9"/>
      <name val="Arial"/>
      <family val="2"/>
    </font>
    <font>
      <b/>
      <sz val="11"/>
      <name val="Arial"/>
      <family val="2"/>
    </font>
    <font>
      <b/>
      <sz val="10"/>
      <color theme="1"/>
      <name val="Arial"/>
      <family val="2"/>
    </font>
    <font>
      <b/>
      <sz val="10"/>
      <color indexed="8"/>
      <name val="Arial"/>
      <family val="2"/>
    </font>
    <font>
      <b/>
      <sz val="10"/>
      <name val="Arial Rounded MT Bold"/>
      <family val="2"/>
    </font>
    <font>
      <sz val="11"/>
      <color rgb="FF0000FF"/>
      <name val="Arial Narrow"/>
    </font>
    <font>
      <b/>
      <sz val="11"/>
      <color rgb="FF0000FF"/>
      <name val="Arial Narrow"/>
    </font>
    <font>
      <sz val="11"/>
      <color rgb="FF0000FF"/>
      <name val="Arial"/>
      <family val="2"/>
    </font>
    <font>
      <b/>
      <sz val="10"/>
      <color rgb="FFFF0000"/>
      <name val="Arial Rounded MT Bold"/>
    </font>
    <font>
      <sz val="11"/>
      <color rgb="FF0000CC"/>
      <name val="Arial Narrow"/>
      <family val="2"/>
    </font>
    <font>
      <sz val="11"/>
      <color rgb="FF0000CC"/>
      <name val="Arial"/>
      <family val="2"/>
    </font>
  </fonts>
  <fills count="22">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66C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79998168889431442"/>
        <bgColor theme="4" tint="0.79998168889431442"/>
      </patternFill>
    </fill>
    <fill>
      <patternFill patternType="solid">
        <fgColor rgb="FF00B0F0"/>
        <bgColor indexed="64"/>
      </patternFill>
    </fill>
    <fill>
      <patternFill patternType="solid">
        <fgColor rgb="FFFFFF99"/>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CCFFCC"/>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indexed="9"/>
        <bgColor indexed="9"/>
      </patternFill>
    </fill>
    <fill>
      <patternFill patternType="solid">
        <fgColor rgb="FFFF33CC"/>
        <bgColor indexed="64"/>
      </patternFill>
    </fill>
  </fills>
  <borders count="18">
    <border>
      <left/>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160">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alignment vertical="top"/>
    </xf>
    <xf numFmtId="44" fontId="8" fillId="0" borderId="0" applyFont="0" applyFill="0" applyBorder="0" applyAlignment="0" applyProtection="0"/>
    <xf numFmtId="0" fontId="8" fillId="0" borderId="0"/>
    <xf numFmtId="168" fontId="3" fillId="0" borderId="0" applyFont="0" applyFill="0" applyBorder="0" applyAlignment="0" applyProtection="0"/>
    <xf numFmtId="169" fontId="16" fillId="0" borderId="0">
      <protection locked="0"/>
    </xf>
    <xf numFmtId="169" fontId="16" fillId="0" borderId="0">
      <protection locked="0"/>
    </xf>
    <xf numFmtId="169" fontId="16" fillId="0" borderId="0">
      <protection locked="0"/>
    </xf>
    <xf numFmtId="0" fontId="17" fillId="0" borderId="0">
      <protection locked="0"/>
    </xf>
    <xf numFmtId="0" fontId="7" fillId="0" borderId="0">
      <alignment vertical="top"/>
    </xf>
    <xf numFmtId="170" fontId="3" fillId="0" borderId="0" applyFont="0" applyFill="0" applyBorder="0" applyAlignment="0" applyProtection="0"/>
    <xf numFmtId="171" fontId="18" fillId="0" borderId="0">
      <protection locked="0"/>
    </xf>
    <xf numFmtId="171" fontId="18" fillId="0" borderId="0">
      <protection locked="0"/>
    </xf>
    <xf numFmtId="171" fontId="18" fillId="0" borderId="0">
      <protection locked="0"/>
    </xf>
    <xf numFmtId="171" fontId="19" fillId="0" borderId="0">
      <protection locked="0"/>
    </xf>
    <xf numFmtId="171" fontId="20" fillId="0" borderId="0">
      <protection locked="0"/>
    </xf>
    <xf numFmtId="171" fontId="19" fillId="0" borderId="0">
      <protection locked="0"/>
    </xf>
    <xf numFmtId="171" fontId="20" fillId="0" borderId="0">
      <protection locked="0"/>
    </xf>
    <xf numFmtId="169" fontId="16" fillId="0" borderId="0">
      <protection locked="0"/>
    </xf>
    <xf numFmtId="169" fontId="21" fillId="0" borderId="0">
      <protection locked="0"/>
    </xf>
    <xf numFmtId="169" fontId="21" fillId="0" borderId="0">
      <protection locked="0"/>
    </xf>
    <xf numFmtId="171" fontId="3" fillId="0" borderId="0" applyFont="0" applyFill="0" applyBorder="0" applyAlignment="0" applyProtection="0"/>
    <xf numFmtId="172" fontId="8" fillId="0" borderId="0" applyFill="0" applyBorder="0" applyAlignment="0" applyProtection="0"/>
    <xf numFmtId="0" fontId="7" fillId="0" borderId="0">
      <alignment vertical="top"/>
    </xf>
    <xf numFmtId="43" fontId="8"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4" fontId="8" fillId="0" borderId="0" applyFont="0" applyFill="0" applyBorder="0" applyAlignment="0" applyProtection="0"/>
    <xf numFmtId="0" fontId="3" fillId="0" borderId="0" applyFont="0" applyFill="0" applyBorder="0" applyAlignment="0" applyProtection="0"/>
    <xf numFmtId="44" fontId="8"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44" fontId="8" fillId="0" borderId="0" applyFont="0" applyFill="0" applyBorder="0" applyAlignment="0" applyProtection="0"/>
    <xf numFmtId="0" fontId="3" fillId="0" borderId="0">
      <alignment vertical="top"/>
    </xf>
    <xf numFmtId="0" fontId="8" fillId="0" borderId="0"/>
    <xf numFmtId="171" fontId="22" fillId="0" borderId="0"/>
    <xf numFmtId="0" fontId="22" fillId="0" borderId="0"/>
    <xf numFmtId="0" fontId="1" fillId="0" borderId="0"/>
    <xf numFmtId="169" fontId="16" fillId="0" borderId="0">
      <protection locked="0"/>
    </xf>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441">
    <xf numFmtId="0" fontId="0" fillId="0" borderId="0" xfId="0"/>
    <xf numFmtId="0" fontId="2" fillId="0" borderId="0" xfId="0" applyFont="1" applyAlignment="1">
      <alignment horizontal="center" vertical="center"/>
    </xf>
    <xf numFmtId="165" fontId="2" fillId="2" borderId="0" xfId="3" applyNumberFormat="1" applyFont="1" applyFill="1" applyAlignment="1">
      <alignment vertical="center"/>
    </xf>
    <xf numFmtId="0" fontId="2" fillId="0" borderId="0" xfId="0" applyFont="1" applyFill="1" applyAlignment="1">
      <alignment vertical="center"/>
    </xf>
    <xf numFmtId="166" fontId="4" fillId="5" borderId="1" xfId="4" applyNumberFormat="1" applyFont="1" applyFill="1" applyBorder="1" applyAlignment="1">
      <alignment horizontal="center" vertical="center" wrapText="1"/>
    </xf>
    <xf numFmtId="166" fontId="4" fillId="6" borderId="1" xfId="4" applyNumberFormat="1" applyFont="1" applyFill="1" applyBorder="1" applyAlignment="1">
      <alignment horizontal="center" vertical="center" wrapText="1"/>
    </xf>
    <xf numFmtId="166" fontId="4" fillId="7" borderId="1" xfId="4" applyNumberFormat="1" applyFont="1" applyFill="1" applyBorder="1" applyAlignment="1">
      <alignment horizontal="center" vertical="center" wrapText="1"/>
    </xf>
    <xf numFmtId="166" fontId="4" fillId="8" borderId="1" xfId="4" applyNumberFormat="1" applyFont="1" applyFill="1" applyBorder="1" applyAlignment="1">
      <alignment horizontal="center" vertical="center" wrapText="1"/>
    </xf>
    <xf numFmtId="166" fontId="4" fillId="4" borderId="1" xfId="4" applyNumberFormat="1" applyFont="1" applyFill="1" applyBorder="1" applyAlignment="1">
      <alignment horizontal="center" vertical="center" wrapText="1"/>
    </xf>
    <xf numFmtId="166" fontId="4" fillId="4" borderId="2" xfId="4"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49" fontId="6" fillId="9"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165" fontId="4" fillId="2" borderId="3" xfId="3" applyNumberFormat="1" applyFont="1" applyFill="1" applyBorder="1" applyAlignment="1">
      <alignment horizontal="center" vertical="center" wrapText="1"/>
    </xf>
    <xf numFmtId="0" fontId="2" fillId="0" borderId="3" xfId="0" applyFont="1" applyFill="1" applyBorder="1" applyAlignment="1">
      <alignment vertical="center"/>
    </xf>
    <xf numFmtId="49" fontId="4" fillId="10" borderId="3" xfId="0" applyNumberFormat="1" applyFont="1" applyFill="1" applyBorder="1" applyAlignment="1">
      <alignment horizontal="center" vertical="center" wrapText="1"/>
    </xf>
    <xf numFmtId="49" fontId="9" fillId="10" borderId="3" xfId="0" applyNumberFormat="1" applyFont="1" applyFill="1" applyBorder="1" applyAlignment="1">
      <alignment horizontal="center" vertical="center" wrapText="1"/>
    </xf>
    <xf numFmtId="0" fontId="10" fillId="10" borderId="3" xfId="0" applyFont="1" applyFill="1" applyBorder="1" applyAlignment="1">
      <alignment horizontal="center" vertical="center"/>
    </xf>
    <xf numFmtId="0" fontId="4" fillId="10" borderId="3" xfId="4" applyFont="1" applyFill="1" applyBorder="1" applyAlignment="1">
      <alignment vertical="center" wrapText="1"/>
    </xf>
    <xf numFmtId="165" fontId="9" fillId="10" borderId="3" xfId="3" applyNumberFormat="1" applyFont="1" applyFill="1" applyBorder="1" applyAlignment="1">
      <alignment vertical="center" wrapText="1"/>
    </xf>
    <xf numFmtId="166" fontId="9" fillId="10" borderId="3" xfId="7" applyNumberFormat="1" applyFont="1" applyFill="1" applyBorder="1" applyAlignment="1">
      <alignment horizontal="right" vertical="center"/>
    </xf>
    <xf numFmtId="166" fontId="2" fillId="10" borderId="3" xfId="0" applyNumberFormat="1" applyFont="1" applyFill="1" applyBorder="1" applyAlignment="1">
      <alignment vertical="center"/>
    </xf>
    <xf numFmtId="0" fontId="2" fillId="10" borderId="3" xfId="0" applyFont="1" applyFill="1" applyBorder="1" applyAlignment="1">
      <alignment vertical="center"/>
    </xf>
    <xf numFmtId="49" fontId="4" fillId="11" borderId="3" xfId="0" applyNumberFormat="1" applyFont="1" applyFill="1" applyBorder="1" applyAlignment="1">
      <alignment horizontal="center" vertical="center" wrapText="1"/>
    </xf>
    <xf numFmtId="49" fontId="9" fillId="11" borderId="3" xfId="0" applyNumberFormat="1" applyFont="1" applyFill="1" applyBorder="1" applyAlignment="1">
      <alignment horizontal="center" vertical="center" wrapText="1"/>
    </xf>
    <xf numFmtId="0" fontId="10" fillId="11" borderId="3" xfId="0" applyFont="1" applyFill="1" applyBorder="1" applyAlignment="1">
      <alignment horizontal="center" vertical="center"/>
    </xf>
    <xf numFmtId="0" fontId="4" fillId="11" borderId="3" xfId="4" applyFont="1" applyFill="1" applyBorder="1" applyAlignment="1">
      <alignment vertical="center" wrapText="1"/>
    </xf>
    <xf numFmtId="165" fontId="9" fillId="11" borderId="3" xfId="3" applyNumberFormat="1" applyFont="1" applyFill="1" applyBorder="1" applyAlignment="1">
      <alignment vertical="center" wrapText="1"/>
    </xf>
    <xf numFmtId="166" fontId="9" fillId="11" borderId="3" xfId="7" applyNumberFormat="1" applyFont="1" applyFill="1" applyBorder="1" applyAlignment="1">
      <alignment horizontal="right" vertical="center"/>
    </xf>
    <xf numFmtId="166" fontId="2" fillId="11" borderId="3" xfId="0" applyNumberFormat="1" applyFont="1" applyFill="1" applyBorder="1" applyAlignment="1">
      <alignment vertical="center"/>
    </xf>
    <xf numFmtId="0" fontId="2" fillId="11" borderId="3" xfId="0" applyFont="1" applyFill="1" applyBorder="1" applyAlignment="1">
      <alignment vertical="center"/>
    </xf>
    <xf numFmtId="49" fontId="9" fillId="11" borderId="3" xfId="0" quotePrefix="1" applyNumberFormat="1" applyFont="1" applyFill="1" applyBorder="1" applyAlignment="1">
      <alignment horizontal="center" vertical="center" wrapText="1"/>
    </xf>
    <xf numFmtId="49" fontId="4" fillId="12" borderId="3" xfId="0" applyNumberFormat="1" applyFont="1" applyFill="1" applyBorder="1" applyAlignment="1">
      <alignment horizontal="center" vertical="center" wrapText="1"/>
    </xf>
    <xf numFmtId="49" fontId="9" fillId="12" borderId="3" xfId="0" applyNumberFormat="1" applyFont="1" applyFill="1" applyBorder="1" applyAlignment="1">
      <alignment horizontal="center" vertical="center" wrapText="1"/>
    </xf>
    <xf numFmtId="49" fontId="9" fillId="12" borderId="3" xfId="0" quotePrefix="1" applyNumberFormat="1" applyFont="1" applyFill="1" applyBorder="1" applyAlignment="1">
      <alignment horizontal="center" vertical="center" wrapText="1"/>
    </xf>
    <xf numFmtId="0" fontId="10" fillId="12" borderId="3" xfId="0" applyFont="1" applyFill="1" applyBorder="1" applyAlignment="1">
      <alignment horizontal="center" vertical="center"/>
    </xf>
    <xf numFmtId="0" fontId="4" fillId="12" borderId="3" xfId="4" applyFont="1" applyFill="1" applyBorder="1" applyAlignment="1">
      <alignment vertical="center" wrapText="1"/>
    </xf>
    <xf numFmtId="165" fontId="9" fillId="12" borderId="3" xfId="3" applyNumberFormat="1" applyFont="1" applyFill="1" applyBorder="1" applyAlignment="1">
      <alignment vertical="center" wrapText="1"/>
    </xf>
    <xf numFmtId="166" fontId="9" fillId="12" borderId="3" xfId="7" applyNumberFormat="1" applyFont="1" applyFill="1" applyBorder="1" applyAlignment="1">
      <alignment horizontal="right" vertical="center"/>
    </xf>
    <xf numFmtId="166" fontId="2" fillId="12" borderId="3" xfId="0" applyNumberFormat="1" applyFont="1" applyFill="1" applyBorder="1" applyAlignment="1">
      <alignment vertical="center"/>
    </xf>
    <xf numFmtId="0" fontId="2" fillId="12" borderId="3" xfId="0" applyFont="1" applyFill="1" applyBorder="1" applyAlignment="1">
      <alignment vertical="center"/>
    </xf>
    <xf numFmtId="49" fontId="4" fillId="13" borderId="3" xfId="0" applyNumberFormat="1" applyFont="1" applyFill="1" applyBorder="1" applyAlignment="1">
      <alignment horizontal="center" vertical="center" wrapText="1"/>
    </xf>
    <xf numFmtId="49" fontId="9" fillId="13" borderId="3" xfId="0" applyNumberFormat="1" applyFont="1" applyFill="1" applyBorder="1" applyAlignment="1">
      <alignment horizontal="center" vertical="center" wrapText="1"/>
    </xf>
    <xf numFmtId="49" fontId="9" fillId="13" borderId="3" xfId="0" quotePrefix="1" applyNumberFormat="1" applyFont="1" applyFill="1" applyBorder="1" applyAlignment="1">
      <alignment horizontal="center" vertical="center" wrapText="1"/>
    </xf>
    <xf numFmtId="0" fontId="10" fillId="13" borderId="3" xfId="0" applyFont="1" applyFill="1" applyBorder="1" applyAlignment="1">
      <alignment horizontal="center" vertical="center"/>
    </xf>
    <xf numFmtId="0" fontId="4" fillId="13" borderId="3" xfId="0" applyFont="1" applyFill="1" applyBorder="1" applyAlignment="1">
      <alignment vertical="center" wrapText="1"/>
    </xf>
    <xf numFmtId="165" fontId="9" fillId="13" borderId="3" xfId="3" applyNumberFormat="1" applyFont="1" applyFill="1" applyBorder="1" applyAlignment="1">
      <alignment horizontal="justify" vertical="center" wrapText="1"/>
    </xf>
    <xf numFmtId="166" fontId="9" fillId="13" borderId="3" xfId="7" applyNumberFormat="1" applyFont="1" applyFill="1" applyBorder="1" applyAlignment="1">
      <alignment horizontal="right" vertical="center"/>
    </xf>
    <xf numFmtId="166" fontId="2" fillId="13" borderId="3" xfId="0" applyNumberFormat="1" applyFont="1" applyFill="1" applyBorder="1" applyAlignment="1">
      <alignment vertical="center"/>
    </xf>
    <xf numFmtId="0" fontId="2" fillId="13" borderId="3" xfId="0" applyFont="1" applyFill="1" applyBorder="1" applyAlignment="1">
      <alignment vertical="center"/>
    </xf>
    <xf numFmtId="49" fontId="4"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1" fillId="0" borderId="3" xfId="0" applyFont="1" applyFill="1" applyBorder="1" applyAlignment="1">
      <alignment vertical="center" wrapText="1"/>
    </xf>
    <xf numFmtId="165" fontId="9" fillId="2" borderId="3" xfId="3" applyNumberFormat="1" applyFont="1" applyFill="1" applyBorder="1" applyAlignment="1">
      <alignment horizontal="justify" vertical="center" wrapText="1"/>
    </xf>
    <xf numFmtId="166" fontId="9" fillId="5" borderId="3" xfId="7" applyNumberFormat="1" applyFont="1" applyFill="1" applyBorder="1" applyAlignment="1">
      <alignment horizontal="right" vertical="center"/>
    </xf>
    <xf numFmtId="166" fontId="9" fillId="6" borderId="3" xfId="7" applyNumberFormat="1" applyFont="1" applyFill="1" applyBorder="1" applyAlignment="1">
      <alignment horizontal="right" vertical="center"/>
    </xf>
    <xf numFmtId="166" fontId="9" fillId="3" borderId="3" xfId="7" applyNumberFormat="1" applyFont="1" applyFill="1" applyBorder="1" applyAlignment="1">
      <alignment horizontal="right" vertical="center"/>
    </xf>
    <xf numFmtId="166" fontId="9" fillId="8" borderId="3" xfId="7" applyNumberFormat="1" applyFont="1" applyFill="1" applyBorder="1" applyAlignment="1">
      <alignment horizontal="right" vertical="center"/>
    </xf>
    <xf numFmtId="166" fontId="2" fillId="0" borderId="3" xfId="0" applyNumberFormat="1" applyFont="1" applyBorder="1" applyAlignment="1">
      <alignment vertical="center"/>
    </xf>
    <xf numFmtId="166" fontId="9" fillId="0" borderId="3" xfId="7" applyNumberFormat="1" applyFont="1" applyFill="1" applyBorder="1" applyAlignment="1">
      <alignment horizontal="right" vertical="center"/>
    </xf>
    <xf numFmtId="166" fontId="2" fillId="0" borderId="3" xfId="0" applyNumberFormat="1" applyFont="1" applyFill="1" applyBorder="1" applyAlignment="1">
      <alignment vertical="center"/>
    </xf>
    <xf numFmtId="165" fontId="2" fillId="11" borderId="3" xfId="3" applyNumberFormat="1" applyFont="1" applyFill="1" applyBorder="1" applyAlignment="1">
      <alignment horizontal="justify" vertical="center"/>
    </xf>
    <xf numFmtId="165" fontId="2" fillId="12" borderId="3" xfId="3" applyNumberFormat="1" applyFont="1" applyFill="1" applyBorder="1" applyAlignment="1">
      <alignment horizontal="justify" vertical="center"/>
    </xf>
    <xf numFmtId="2" fontId="10" fillId="13" borderId="3" xfId="0" applyNumberFormat="1" applyFont="1" applyFill="1" applyBorder="1" applyAlignment="1">
      <alignment horizontal="center" vertical="center" wrapText="1"/>
    </xf>
    <xf numFmtId="165" fontId="9" fillId="2" borderId="3" xfId="3" applyNumberFormat="1" applyFont="1" applyFill="1" applyBorder="1" applyAlignment="1">
      <alignment vertical="center" wrapText="1"/>
    </xf>
    <xf numFmtId="0" fontId="4" fillId="13" borderId="3" xfId="4" applyFont="1" applyFill="1" applyBorder="1" applyAlignment="1">
      <alignment vertical="center" wrapText="1"/>
    </xf>
    <xf numFmtId="165" fontId="9" fillId="13" borderId="3" xfId="3" applyNumberFormat="1" applyFont="1" applyFill="1" applyBorder="1" applyAlignment="1">
      <alignment vertical="center" wrapText="1"/>
    </xf>
    <xf numFmtId="0" fontId="11" fillId="0" borderId="3" xfId="0" applyFont="1" applyFill="1" applyBorder="1" applyAlignment="1">
      <alignment horizontal="left" vertical="center" wrapText="1"/>
    </xf>
    <xf numFmtId="0" fontId="11" fillId="0" borderId="3" xfId="4" applyFont="1" applyFill="1" applyBorder="1" applyAlignment="1">
      <alignment vertical="center" wrapText="1"/>
    </xf>
    <xf numFmtId="165" fontId="2" fillId="13" borderId="3" xfId="3" applyNumberFormat="1" applyFont="1" applyFill="1" applyBorder="1" applyAlignment="1">
      <alignment horizontal="justify" vertical="center"/>
    </xf>
    <xf numFmtId="44" fontId="2" fillId="13" borderId="3" xfId="7" applyFont="1" applyFill="1" applyBorder="1" applyAlignment="1">
      <alignment vertical="center"/>
    </xf>
    <xf numFmtId="165" fontId="2" fillId="2" borderId="3" xfId="3" applyNumberFormat="1" applyFont="1" applyFill="1" applyBorder="1" applyAlignment="1">
      <alignment horizontal="justify" vertical="center"/>
    </xf>
    <xf numFmtId="44" fontId="2" fillId="0" borderId="3" xfId="7" applyFont="1" applyBorder="1" applyAlignment="1">
      <alignment vertical="center"/>
    </xf>
    <xf numFmtId="43" fontId="2" fillId="0" borderId="3" xfId="1" applyFont="1" applyFill="1" applyBorder="1" applyAlignment="1">
      <alignment vertical="center"/>
    </xf>
    <xf numFmtId="0" fontId="11" fillId="0" borderId="3" xfId="0" applyFont="1" applyFill="1" applyBorder="1" applyAlignment="1">
      <alignment horizontal="justify" vertical="center" wrapText="1"/>
    </xf>
    <xf numFmtId="165" fontId="9" fillId="14" borderId="3" xfId="3" applyNumberFormat="1" applyFont="1" applyFill="1" applyBorder="1" applyAlignment="1">
      <alignment horizontal="justify" vertical="center" wrapText="1"/>
    </xf>
    <xf numFmtId="165" fontId="9" fillId="11" borderId="3" xfId="3" applyNumberFormat="1" applyFont="1" applyFill="1" applyBorder="1" applyAlignment="1">
      <alignment horizontal="justify" vertical="center" wrapText="1"/>
    </xf>
    <xf numFmtId="44" fontId="2" fillId="11" borderId="3" xfId="7" applyFont="1" applyFill="1" applyBorder="1" applyAlignment="1">
      <alignment vertical="center"/>
    </xf>
    <xf numFmtId="165" fontId="9" fillId="12" borderId="3" xfId="3" applyNumberFormat="1" applyFont="1" applyFill="1" applyBorder="1" applyAlignment="1">
      <alignment horizontal="justify" vertical="center" wrapText="1"/>
    </xf>
    <xf numFmtId="44" fontId="2" fillId="12" borderId="3" xfId="7" applyFont="1" applyFill="1" applyBorder="1" applyAlignment="1">
      <alignment vertical="center"/>
    </xf>
    <xf numFmtId="0" fontId="11" fillId="0" borderId="3" xfId="8" applyFont="1" applyFill="1" applyBorder="1" applyAlignment="1">
      <alignment horizontal="justify" vertical="center" wrapText="1"/>
    </xf>
    <xf numFmtId="0" fontId="4" fillId="13" borderId="3" xfId="0" applyFont="1" applyFill="1" applyBorder="1" applyAlignment="1">
      <alignment horizontal="justify" vertical="center" wrapText="1"/>
    </xf>
    <xf numFmtId="0" fontId="4" fillId="10" borderId="3" xfId="0" applyFont="1" applyFill="1" applyBorder="1" applyAlignment="1">
      <alignment horizontal="justify" vertical="center" wrapText="1"/>
    </xf>
    <xf numFmtId="165" fontId="9" fillId="10" borderId="3" xfId="3" applyNumberFormat="1" applyFont="1" applyFill="1" applyBorder="1" applyAlignment="1">
      <alignment horizontal="justify" vertical="center" wrapText="1"/>
    </xf>
    <xf numFmtId="44" fontId="2" fillId="10" borderId="3" xfId="7" applyFont="1" applyFill="1" applyBorder="1" applyAlignment="1">
      <alignment vertical="center"/>
    </xf>
    <xf numFmtId="165" fontId="2" fillId="2" borderId="3" xfId="3" applyNumberFormat="1" applyFont="1" applyFill="1" applyBorder="1" applyAlignment="1">
      <alignment vertical="center" wrapText="1"/>
    </xf>
    <xf numFmtId="165" fontId="2" fillId="13" borderId="3" xfId="3" applyNumberFormat="1" applyFont="1" applyFill="1" applyBorder="1" applyAlignment="1">
      <alignment vertical="center" wrapText="1"/>
    </xf>
    <xf numFmtId="165" fontId="9" fillId="2" borderId="3" xfId="3" applyNumberFormat="1" applyFont="1" applyFill="1" applyBorder="1" applyAlignment="1">
      <alignment horizontal="justify" vertical="center"/>
    </xf>
    <xf numFmtId="165" fontId="2" fillId="2" borderId="3" xfId="3" applyNumberFormat="1" applyFont="1" applyFill="1" applyBorder="1" applyAlignment="1">
      <alignment vertical="center"/>
    </xf>
    <xf numFmtId="0" fontId="4" fillId="10" borderId="3" xfId="0" applyFont="1" applyFill="1" applyBorder="1" applyAlignment="1">
      <alignment vertical="center" wrapText="1"/>
    </xf>
    <xf numFmtId="165" fontId="4" fillId="10" borderId="3" xfId="3" applyNumberFormat="1" applyFont="1" applyFill="1" applyBorder="1" applyAlignment="1">
      <alignment vertical="center"/>
    </xf>
    <xf numFmtId="166" fontId="4" fillId="10" borderId="3" xfId="0" applyNumberFormat="1" applyFont="1" applyFill="1" applyBorder="1" applyAlignment="1">
      <alignment vertical="center"/>
    </xf>
    <xf numFmtId="0" fontId="4" fillId="10" borderId="3" xfId="0" applyFont="1" applyFill="1" applyBorder="1" applyAlignment="1">
      <alignment vertical="center"/>
    </xf>
    <xf numFmtId="165" fontId="2" fillId="11" borderId="3" xfId="3" applyNumberFormat="1" applyFont="1" applyFill="1" applyBorder="1" applyAlignment="1">
      <alignment vertical="center"/>
    </xf>
    <xf numFmtId="165" fontId="2" fillId="12" borderId="3" xfId="3" applyNumberFormat="1" applyFont="1" applyFill="1" applyBorder="1" applyAlignment="1">
      <alignment vertical="center"/>
    </xf>
    <xf numFmtId="166" fontId="2" fillId="13" borderId="3" xfId="7" applyNumberFormat="1" applyFont="1" applyFill="1" applyBorder="1" applyAlignment="1">
      <alignment vertical="center"/>
    </xf>
    <xf numFmtId="166" fontId="2" fillId="0" borderId="3" xfId="7" applyNumberFormat="1" applyFont="1" applyBorder="1" applyAlignment="1">
      <alignment vertical="center"/>
    </xf>
    <xf numFmtId="0" fontId="10" fillId="3" borderId="3" xfId="0" applyFont="1" applyFill="1" applyBorder="1" applyAlignment="1">
      <alignment horizontal="center" vertical="center"/>
    </xf>
    <xf numFmtId="166" fontId="9" fillId="13" borderId="3" xfId="7" applyNumberFormat="1" applyFont="1" applyFill="1" applyBorder="1" applyAlignment="1">
      <alignment vertical="center"/>
    </xf>
    <xf numFmtId="0" fontId="9" fillId="13" borderId="3" xfId="0" applyFont="1" applyFill="1" applyBorder="1" applyAlignment="1">
      <alignment vertical="center"/>
    </xf>
    <xf numFmtId="166" fontId="2" fillId="12" borderId="3" xfId="7" applyNumberFormat="1" applyFont="1" applyFill="1" applyBorder="1" applyAlignment="1">
      <alignment vertical="center"/>
    </xf>
    <xf numFmtId="166" fontId="13" fillId="0" borderId="3" xfId="0" applyNumberFormat="1" applyFont="1" applyBorder="1" applyAlignment="1">
      <alignment vertical="center"/>
    </xf>
    <xf numFmtId="165" fontId="9" fillId="10" borderId="3" xfId="3" applyNumberFormat="1" applyFont="1" applyFill="1" applyBorder="1" applyAlignment="1">
      <alignment horizontal="left" vertical="center" wrapText="1"/>
    </xf>
    <xf numFmtId="167" fontId="9" fillId="10" borderId="3" xfId="3" applyNumberFormat="1" applyFont="1" applyFill="1" applyBorder="1" applyAlignment="1">
      <alignment horizontal="left" vertical="center" wrapText="1"/>
    </xf>
    <xf numFmtId="165" fontId="9" fillId="12" borderId="3" xfId="3" applyNumberFormat="1" applyFont="1" applyFill="1" applyBorder="1" applyAlignment="1">
      <alignment horizontal="left" vertical="center" wrapText="1"/>
    </xf>
    <xf numFmtId="165" fontId="9" fillId="15" borderId="3" xfId="3" applyNumberFormat="1" applyFont="1" applyFill="1" applyBorder="1" applyAlignment="1">
      <alignment horizontal="left" vertical="center" wrapText="1"/>
    </xf>
    <xf numFmtId="166" fontId="9" fillId="15" borderId="3" xfId="7" applyNumberFormat="1" applyFont="1" applyFill="1" applyBorder="1" applyAlignment="1">
      <alignment horizontal="right" vertical="center"/>
    </xf>
    <xf numFmtId="166" fontId="2" fillId="15" borderId="3" xfId="0" applyNumberFormat="1" applyFont="1" applyFill="1" applyBorder="1" applyAlignment="1">
      <alignment vertical="center"/>
    </xf>
    <xf numFmtId="0" fontId="2" fillId="15" borderId="3" xfId="0" applyFont="1" applyFill="1" applyBorder="1" applyAlignment="1">
      <alignment vertical="center"/>
    </xf>
    <xf numFmtId="0" fontId="11" fillId="0" borderId="3" xfId="4" applyFont="1" applyBorder="1" applyAlignment="1">
      <alignment vertical="center" wrapText="1"/>
    </xf>
    <xf numFmtId="165" fontId="2" fillId="12" borderId="3" xfId="3" applyNumberFormat="1" applyFont="1" applyFill="1" applyBorder="1" applyAlignment="1">
      <alignment vertical="center" wrapText="1"/>
    </xf>
    <xf numFmtId="166" fontId="2" fillId="16" borderId="3" xfId="0" applyNumberFormat="1" applyFont="1" applyFill="1" applyBorder="1" applyAlignment="1">
      <alignment vertical="center"/>
    </xf>
    <xf numFmtId="0" fontId="6" fillId="18" borderId="3" xfId="0" applyFont="1" applyFill="1" applyBorder="1" applyAlignment="1">
      <alignment horizontal="center" vertical="center"/>
    </xf>
    <xf numFmtId="0" fontId="6" fillId="18" borderId="3" xfId="0" applyFont="1" applyFill="1" applyBorder="1" applyAlignment="1">
      <alignment horizontal="justify" vertical="center" wrapText="1"/>
    </xf>
    <xf numFmtId="165" fontId="6" fillId="18" borderId="3" xfId="3" applyNumberFormat="1" applyFont="1" applyFill="1" applyBorder="1" applyAlignment="1">
      <alignment horizontal="justify" vertical="center" wrapText="1"/>
    </xf>
    <xf numFmtId="166" fontId="6" fillId="18" borderId="3" xfId="7" applyNumberFormat="1" applyFont="1" applyFill="1" applyBorder="1" applyAlignment="1">
      <alignment horizontal="right" vertical="center"/>
    </xf>
    <xf numFmtId="44" fontId="6" fillId="18" borderId="3" xfId="7" applyFont="1" applyFill="1" applyBorder="1" applyAlignment="1">
      <alignment vertical="center"/>
    </xf>
    <xf numFmtId="0" fontId="6" fillId="18" borderId="3" xfId="0" applyFont="1" applyFill="1" applyBorder="1" applyAlignment="1">
      <alignment vertical="center"/>
    </xf>
    <xf numFmtId="165" fontId="9" fillId="11" borderId="3" xfId="3" applyNumberFormat="1" applyFont="1" applyFill="1" applyBorder="1" applyAlignment="1">
      <alignment horizontal="left" vertical="center" wrapText="1"/>
    </xf>
    <xf numFmtId="167" fontId="9" fillId="10" borderId="3" xfId="3" applyNumberFormat="1" applyFont="1" applyFill="1" applyBorder="1" applyAlignment="1">
      <alignment vertical="center" wrapText="1"/>
    </xf>
    <xf numFmtId="43" fontId="2" fillId="0" borderId="3" xfId="1" applyFont="1" applyFill="1" applyBorder="1" applyAlignment="1">
      <alignment vertical="center" wrapText="1"/>
    </xf>
    <xf numFmtId="43" fontId="2" fillId="12" borderId="3" xfId="1" applyFont="1" applyFill="1" applyBorder="1" applyAlignment="1">
      <alignment vertical="center"/>
    </xf>
    <xf numFmtId="43" fontId="2" fillId="12" borderId="3" xfId="1" applyFont="1" applyFill="1" applyBorder="1" applyAlignment="1">
      <alignment vertical="center" wrapText="1"/>
    </xf>
    <xf numFmtId="0" fontId="4" fillId="12" borderId="3" xfId="0" applyFont="1" applyFill="1" applyBorder="1" applyAlignment="1">
      <alignment vertical="center" wrapText="1"/>
    </xf>
    <xf numFmtId="165" fontId="4" fillId="13" borderId="3" xfId="3" applyNumberFormat="1" applyFont="1" applyFill="1" applyBorder="1" applyAlignment="1">
      <alignment vertical="center" wrapText="1"/>
    </xf>
    <xf numFmtId="165" fontId="4" fillId="2" borderId="3" xfId="3" applyNumberFormat="1" applyFont="1" applyFill="1" applyBorder="1" applyAlignment="1">
      <alignment vertical="center" wrapText="1"/>
    </xf>
    <xf numFmtId="165" fontId="4" fillId="10" borderId="3" xfId="3" applyNumberFormat="1" applyFont="1" applyFill="1" applyBorder="1" applyAlignment="1">
      <alignment vertical="center" wrapText="1"/>
    </xf>
    <xf numFmtId="165" fontId="4" fillId="11" borderId="3" xfId="3" applyNumberFormat="1" applyFont="1" applyFill="1" applyBorder="1" applyAlignment="1">
      <alignment vertical="center" wrapText="1"/>
    </xf>
    <xf numFmtId="166" fontId="2" fillId="10" borderId="3" xfId="7" applyNumberFormat="1" applyFont="1" applyFill="1" applyBorder="1" applyAlignment="1">
      <alignment vertical="center"/>
    </xf>
    <xf numFmtId="165" fontId="9" fillId="13" borderId="3" xfId="3" applyNumberFormat="1" applyFont="1" applyFill="1" applyBorder="1" applyAlignment="1">
      <alignment horizontal="left" vertical="center" wrapText="1"/>
    </xf>
    <xf numFmtId="165" fontId="9" fillId="2" borderId="3" xfId="3" applyNumberFormat="1" applyFont="1" applyFill="1" applyBorder="1" applyAlignment="1">
      <alignment horizontal="left" vertical="center" wrapText="1"/>
    </xf>
    <xf numFmtId="165" fontId="4" fillId="10" borderId="3" xfId="4" applyNumberFormat="1" applyFont="1" applyFill="1" applyBorder="1" applyAlignment="1">
      <alignment vertical="center" wrapText="1"/>
    </xf>
    <xf numFmtId="167" fontId="4" fillId="10" borderId="3" xfId="4" applyNumberFormat="1" applyFont="1" applyFill="1" applyBorder="1" applyAlignment="1">
      <alignment vertical="center" wrapText="1"/>
    </xf>
    <xf numFmtId="167" fontId="4" fillId="6" borderId="3" xfId="4" applyNumberFormat="1" applyFont="1" applyFill="1" applyBorder="1" applyAlignment="1">
      <alignment vertical="center" wrapText="1"/>
    </xf>
    <xf numFmtId="43" fontId="2" fillId="10" borderId="3" xfId="1" applyFont="1" applyFill="1" applyBorder="1" applyAlignment="1">
      <alignment vertical="center"/>
    </xf>
    <xf numFmtId="168" fontId="4" fillId="10" borderId="3" xfId="9" applyFont="1" applyFill="1" applyBorder="1" applyAlignment="1">
      <alignment vertical="center" wrapText="1"/>
    </xf>
    <xf numFmtId="0" fontId="2" fillId="2" borderId="3" xfId="0" applyFont="1" applyFill="1" applyBorder="1" applyAlignment="1">
      <alignment vertical="center"/>
    </xf>
    <xf numFmtId="43" fontId="2" fillId="2" borderId="3" xfId="0" applyNumberFormat="1" applyFont="1" applyFill="1" applyBorder="1" applyAlignment="1">
      <alignment vertical="center"/>
    </xf>
    <xf numFmtId="0" fontId="2" fillId="0" borderId="0" xfId="0" applyFont="1" applyAlignment="1">
      <alignment vertical="center"/>
    </xf>
    <xf numFmtId="166" fontId="2" fillId="0" borderId="0" xfId="0" applyNumberFormat="1" applyFont="1" applyAlignment="1">
      <alignment vertical="center"/>
    </xf>
    <xf numFmtId="166" fontId="2" fillId="6" borderId="0" xfId="0" applyNumberFormat="1" applyFont="1" applyFill="1" applyAlignment="1">
      <alignment vertical="center"/>
    </xf>
    <xf numFmtId="166" fontId="2" fillId="0" borderId="0" xfId="0" applyNumberFormat="1" applyFont="1" applyFill="1" applyAlignment="1">
      <alignment vertical="center"/>
    </xf>
    <xf numFmtId="0" fontId="2" fillId="0" borderId="0" xfId="0" applyFont="1" applyFill="1" applyAlignment="1">
      <alignment horizontal="center" vertical="center"/>
    </xf>
    <xf numFmtId="165" fontId="2" fillId="0" borderId="0" xfId="3" applyNumberFormat="1" applyFont="1" applyFill="1" applyAlignment="1">
      <alignment vertical="center"/>
    </xf>
    <xf numFmtId="0" fontId="9" fillId="0" borderId="0" xfId="0" applyFont="1" applyFill="1" applyAlignment="1">
      <alignment vertical="center"/>
    </xf>
    <xf numFmtId="0" fontId="6" fillId="0" borderId="0" xfId="0" applyFont="1" applyFill="1" applyAlignment="1">
      <alignment vertical="center"/>
    </xf>
    <xf numFmtId="43" fontId="5" fillId="2" borderId="4"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5" applyFont="1" applyFill="1" applyBorder="1" applyAlignment="1">
      <alignment horizontal="center" vertical="center" wrapText="1"/>
    </xf>
    <xf numFmtId="0" fontId="5" fillId="2" borderId="0" xfId="0" applyFont="1" applyFill="1" applyAlignment="1">
      <alignment horizontal="center" vertical="center" wrapText="1"/>
    </xf>
    <xf numFmtId="4" fontId="4" fillId="2" borderId="4" xfId="5" applyNumberFormat="1" applyFont="1" applyFill="1" applyBorder="1" applyAlignment="1">
      <alignment horizontal="center" vertical="center" wrapText="1"/>
    </xf>
    <xf numFmtId="2" fontId="4" fillId="2" borderId="4" xfId="6"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1" fillId="0" borderId="1" xfId="0" applyFont="1" applyFill="1" applyBorder="1" applyAlignment="1">
      <alignment horizontal="justify" vertical="center" wrapText="1"/>
    </xf>
    <xf numFmtId="0" fontId="11" fillId="0" borderId="1" xfId="4" applyFont="1" applyFill="1" applyBorder="1" applyAlignment="1">
      <alignment vertical="center" wrapText="1"/>
    </xf>
    <xf numFmtId="0" fontId="11" fillId="0" borderId="1" xfId="0" applyFont="1" applyFill="1" applyBorder="1" applyAlignment="1">
      <alignment vertical="center" wrapText="1"/>
    </xf>
    <xf numFmtId="165" fontId="9" fillId="2" borderId="7" xfId="3" applyNumberFormat="1" applyFont="1" applyFill="1" applyBorder="1" applyAlignment="1">
      <alignment horizontal="justify" vertical="center" wrapText="1"/>
    </xf>
    <xf numFmtId="165" fontId="9" fillId="2" borderId="1" xfId="3" applyNumberFormat="1" applyFont="1" applyFill="1" applyBorder="1" applyAlignment="1">
      <alignment vertical="center" wrapText="1"/>
    </xf>
    <xf numFmtId="166" fontId="9" fillId="6" borderId="10" xfId="7" applyNumberFormat="1" applyFont="1" applyFill="1" applyBorder="1" applyAlignment="1">
      <alignment horizontal="right" vertical="center"/>
    </xf>
    <xf numFmtId="166" fontId="9" fillId="6" borderId="9" xfId="7" applyNumberFormat="1" applyFont="1" applyFill="1" applyBorder="1" applyAlignment="1">
      <alignment horizontal="right" vertical="center"/>
    </xf>
    <xf numFmtId="49" fontId="2" fillId="13" borderId="3"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49" fontId="2" fillId="12" borderId="3" xfId="0" applyNumberFormat="1" applyFont="1" applyFill="1" applyBorder="1" applyAlignment="1">
      <alignment horizontal="center" vertical="center"/>
    </xf>
    <xf numFmtId="49" fontId="2" fillId="11" borderId="3" xfId="0" applyNumberFormat="1" applyFont="1" applyFill="1" applyBorder="1" applyAlignment="1">
      <alignment horizontal="center" vertical="center"/>
    </xf>
    <xf numFmtId="49" fontId="2" fillId="11" borderId="3" xfId="0" quotePrefix="1" applyNumberFormat="1"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13" borderId="3" xfId="0" quotePrefix="1" applyNumberFormat="1" applyFont="1" applyFill="1" applyBorder="1" applyAlignment="1">
      <alignment horizontal="center" vertical="center"/>
    </xf>
    <xf numFmtId="49" fontId="2" fillId="0" borderId="3" xfId="0" quotePrefix="1" applyNumberFormat="1" applyFont="1" applyFill="1" applyBorder="1" applyAlignment="1">
      <alignment horizontal="center" vertical="center"/>
    </xf>
    <xf numFmtId="49" fontId="6" fillId="13" borderId="3" xfId="0" applyNumberFormat="1" applyFont="1" applyFill="1" applyBorder="1" applyAlignment="1">
      <alignment horizontal="center" vertical="center" wrapText="1"/>
    </xf>
    <xf numFmtId="49" fontId="12" fillId="13"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49" fontId="12" fillId="12" borderId="3" xfId="0" applyNumberFormat="1" applyFont="1" applyFill="1" applyBorder="1" applyAlignment="1">
      <alignment horizontal="center" vertical="center" wrapText="1"/>
    </xf>
    <xf numFmtId="49" fontId="12" fillId="13"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2" fillId="11" borderId="3"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xf>
    <xf numFmtId="49" fontId="6" fillId="18" borderId="3" xfId="0" applyNumberFormat="1" applyFont="1" applyFill="1" applyBorder="1" applyAlignment="1">
      <alignment horizontal="center" vertical="center"/>
    </xf>
    <xf numFmtId="49" fontId="5" fillId="13" borderId="3" xfId="0" quotePrefix="1" applyNumberFormat="1" applyFont="1" applyFill="1" applyBorder="1" applyAlignment="1">
      <alignment horizontal="center" vertical="center"/>
    </xf>
    <xf numFmtId="49" fontId="5" fillId="0" borderId="3" xfId="0" quotePrefix="1" applyNumberFormat="1" applyFont="1" applyFill="1" applyBorder="1" applyAlignment="1">
      <alignment horizontal="center" vertical="center"/>
    </xf>
    <xf numFmtId="49" fontId="12" fillId="12" borderId="3" xfId="0" applyNumberFormat="1" applyFont="1" applyFill="1" applyBorder="1" applyAlignment="1">
      <alignment horizontal="center" vertical="center"/>
    </xf>
    <xf numFmtId="49" fontId="5" fillId="12" borderId="3" xfId="0" quotePrefix="1" applyNumberFormat="1" applyFont="1" applyFill="1" applyBorder="1" applyAlignment="1">
      <alignment horizontal="center" vertical="center"/>
    </xf>
    <xf numFmtId="49" fontId="6" fillId="11" borderId="3" xfId="0" applyNumberFormat="1" applyFont="1" applyFill="1" applyBorder="1" applyAlignment="1">
      <alignment horizontal="center" vertical="center" wrapText="1"/>
    </xf>
    <xf numFmtId="49" fontId="12" fillId="11" borderId="3" xfId="0" applyNumberFormat="1" applyFont="1" applyFill="1" applyBorder="1" applyAlignment="1">
      <alignment horizontal="center" vertical="center"/>
    </xf>
    <xf numFmtId="49" fontId="5" fillId="11" borderId="3" xfId="0" quotePrefix="1"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49" fontId="9" fillId="13" borderId="3" xfId="0" quotePrefix="1" applyNumberFormat="1" applyFont="1" applyFill="1" applyBorder="1" applyAlignment="1">
      <alignment horizontal="center" vertical="center"/>
    </xf>
    <xf numFmtId="49" fontId="9" fillId="13" borderId="3" xfId="0" applyNumberFormat="1" applyFont="1" applyFill="1" applyBorder="1" applyAlignment="1">
      <alignment horizontal="center" vertical="center"/>
    </xf>
    <xf numFmtId="49" fontId="2" fillId="0" borderId="3" xfId="0" quotePrefix="1" applyNumberFormat="1" applyFont="1" applyBorder="1" applyAlignment="1">
      <alignment horizontal="center" vertical="center"/>
    </xf>
    <xf numFmtId="49" fontId="5" fillId="17" borderId="3" xfId="0" applyNumberFormat="1" applyFont="1" applyFill="1" applyBorder="1" applyAlignment="1">
      <alignment horizontal="center" vertical="center"/>
    </xf>
    <xf numFmtId="49" fontId="2" fillId="17" borderId="3" xfId="0" applyNumberFormat="1" applyFont="1" applyFill="1" applyBorder="1" applyAlignment="1">
      <alignment horizontal="center" vertical="center"/>
    </xf>
    <xf numFmtId="49" fontId="2" fillId="17" borderId="3" xfId="0" quotePrefix="1" applyNumberFormat="1" applyFont="1" applyFill="1" applyBorder="1" applyAlignment="1">
      <alignment horizontal="center" vertical="center"/>
    </xf>
    <xf numFmtId="49" fontId="5" fillId="16" borderId="3"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4" fillId="12" borderId="3" xfId="5" applyNumberFormat="1" applyFont="1" applyFill="1" applyBorder="1" applyAlignment="1">
      <alignment horizontal="center" vertical="center"/>
    </xf>
    <xf numFmtId="0" fontId="9" fillId="15" borderId="3" xfId="5" applyFont="1" applyFill="1" applyBorder="1" applyAlignment="1">
      <alignment horizontal="center" vertical="center"/>
    </xf>
    <xf numFmtId="49" fontId="4" fillId="0" borderId="12" xfId="5" applyNumberFormat="1" applyFont="1" applyFill="1" applyBorder="1" applyAlignment="1">
      <alignment horizontal="center" vertical="center"/>
    </xf>
    <xf numFmtId="49" fontId="4" fillId="0" borderId="11" xfId="5" quotePrefix="1" applyNumberFormat="1" applyFont="1" applyFill="1" applyBorder="1" applyAlignment="1">
      <alignment horizontal="center" vertical="center"/>
    </xf>
    <xf numFmtId="49" fontId="4" fillId="0" borderId="11" xfId="5" applyNumberFormat="1" applyFont="1" applyFill="1" applyBorder="1" applyAlignment="1">
      <alignment horizontal="center" vertical="center"/>
    </xf>
    <xf numFmtId="0" fontId="4" fillId="13" borderId="3" xfId="0" applyFont="1" applyFill="1" applyBorder="1" applyAlignment="1">
      <alignment horizontal="center" vertical="center"/>
    </xf>
    <xf numFmtId="165" fontId="9" fillId="2" borderId="1" xfId="3" applyNumberFormat="1" applyFont="1" applyFill="1" applyBorder="1" applyAlignment="1">
      <alignment horizontal="justify" vertical="center" wrapText="1"/>
    </xf>
    <xf numFmtId="0" fontId="11" fillId="16" borderId="3" xfId="0" applyFont="1" applyFill="1" applyBorder="1" applyAlignment="1">
      <alignment horizontal="justify" vertical="center" wrapText="1"/>
    </xf>
    <xf numFmtId="0" fontId="9" fillId="13" borderId="3" xfId="0" applyFont="1" applyFill="1" applyBorder="1" applyAlignment="1">
      <alignment horizontal="justify" vertical="center" wrapText="1"/>
    </xf>
    <xf numFmtId="165" fontId="2" fillId="13" borderId="3" xfId="3" applyNumberFormat="1" applyFont="1" applyFill="1" applyBorder="1" applyAlignment="1">
      <alignment vertical="center"/>
    </xf>
    <xf numFmtId="165" fontId="9" fillId="6" borderId="3" xfId="3" applyNumberFormat="1" applyFont="1" applyFill="1" applyBorder="1" applyAlignment="1">
      <alignment vertical="center" wrapText="1"/>
    </xf>
    <xf numFmtId="165" fontId="12" fillId="6" borderId="3" xfId="0" applyNumberFormat="1" applyFont="1" applyFill="1" applyBorder="1" applyAlignment="1">
      <alignment vertical="center"/>
    </xf>
    <xf numFmtId="0" fontId="11" fillId="0" borderId="3" xfId="4" applyFont="1" applyBorder="1" applyAlignment="1">
      <alignment horizontal="left" vertical="center" wrapText="1"/>
    </xf>
    <xf numFmtId="0" fontId="4" fillId="17" borderId="3" xfId="0" applyFont="1" applyFill="1" applyBorder="1" applyAlignment="1">
      <alignment horizontal="justify" vertical="center" wrapText="1"/>
    </xf>
    <xf numFmtId="0" fontId="10" fillId="17" borderId="3" xfId="0" applyFont="1" applyFill="1" applyBorder="1" applyAlignment="1">
      <alignment horizontal="center" vertical="center"/>
    </xf>
    <xf numFmtId="165" fontId="9" fillId="17" borderId="3" xfId="3" applyNumberFormat="1" applyFont="1" applyFill="1" applyBorder="1" applyAlignment="1">
      <alignment horizontal="justify" vertical="center" wrapText="1"/>
    </xf>
    <xf numFmtId="4" fontId="9" fillId="13" borderId="3" xfId="3" applyNumberFormat="1" applyFont="1" applyFill="1" applyBorder="1" applyAlignment="1">
      <alignment horizontal="right" vertical="center" wrapText="1"/>
    </xf>
    <xf numFmtId="0" fontId="9" fillId="11" borderId="3" xfId="0" applyFont="1" applyFill="1" applyBorder="1" applyAlignment="1">
      <alignment horizontal="justify" vertical="center" wrapText="1"/>
    </xf>
    <xf numFmtId="0" fontId="25" fillId="11" borderId="3" xfId="0" applyFont="1" applyFill="1" applyBorder="1" applyAlignment="1">
      <alignment horizontal="center" vertical="center"/>
    </xf>
    <xf numFmtId="4" fontId="9" fillId="11" borderId="3" xfId="3" applyNumberFormat="1" applyFont="1" applyFill="1" applyBorder="1" applyAlignment="1">
      <alignment horizontal="right" vertical="center" wrapText="1"/>
    </xf>
    <xf numFmtId="0" fontId="6" fillId="12" borderId="3" xfId="0" applyFont="1" applyFill="1" applyBorder="1" applyAlignment="1">
      <alignment vertical="center" wrapText="1"/>
    </xf>
    <xf numFmtId="0" fontId="9" fillId="11" borderId="3" xfId="4" applyFont="1" applyFill="1" applyBorder="1" applyAlignment="1">
      <alignment horizontal="justify" vertical="center" wrapText="1"/>
    </xf>
    <xf numFmtId="4" fontId="9" fillId="10" borderId="3" xfId="3" applyNumberFormat="1" applyFont="1" applyFill="1" applyBorder="1" applyAlignment="1">
      <alignment horizontal="right" vertical="center" wrapText="1"/>
    </xf>
    <xf numFmtId="2" fontId="4" fillId="2" borderId="4" xfId="5" applyNumberFormat="1" applyFont="1" applyFill="1" applyBorder="1" applyAlignment="1">
      <alignment horizontal="center" vertical="center" wrapText="1"/>
    </xf>
    <xf numFmtId="4" fontId="4" fillId="2" borderId="4" xfId="4" applyNumberFormat="1" applyFont="1" applyFill="1" applyBorder="1" applyAlignment="1">
      <alignment horizontal="center" vertical="center" wrapText="1"/>
    </xf>
    <xf numFmtId="4" fontId="4" fillId="6" borderId="3" xfId="5" applyNumberFormat="1" applyFont="1" applyFill="1" applyBorder="1" applyAlignment="1">
      <alignment horizontal="right" vertical="center" wrapText="1"/>
    </xf>
    <xf numFmtId="0" fontId="4" fillId="12" borderId="3" xfId="5" applyFont="1" applyFill="1" applyBorder="1" applyAlignment="1">
      <alignment horizontal="justify" vertical="center" wrapText="1"/>
    </xf>
    <xf numFmtId="0" fontId="4" fillId="12" borderId="3" xfId="5" applyFont="1" applyFill="1" applyBorder="1" applyAlignment="1">
      <alignment horizontal="center" vertical="center"/>
    </xf>
    <xf numFmtId="0" fontId="9" fillId="15" borderId="3" xfId="5" applyFont="1" applyFill="1" applyBorder="1" applyAlignment="1">
      <alignment vertical="center" wrapText="1"/>
    </xf>
    <xf numFmtId="0" fontId="11" fillId="0" borderId="3" xfId="0" applyFont="1" applyBorder="1" applyAlignment="1">
      <alignment vertical="center" wrapText="1"/>
    </xf>
    <xf numFmtId="0" fontId="9" fillId="0" borderId="3" xfId="5" applyFont="1" applyFill="1" applyBorder="1" applyAlignment="1">
      <alignment vertical="center" wrapText="1"/>
    </xf>
    <xf numFmtId="0" fontId="9" fillId="0" borderId="11" xfId="5" applyFont="1" applyFill="1" applyBorder="1" applyAlignment="1">
      <alignment vertical="center" wrapText="1"/>
    </xf>
    <xf numFmtId="0" fontId="12" fillId="3" borderId="3" xfId="0" applyFont="1" applyFill="1" applyBorder="1" applyAlignment="1">
      <alignment vertical="center"/>
    </xf>
    <xf numFmtId="0" fontId="12" fillId="8" borderId="3" xfId="0" applyFont="1" applyFill="1" applyBorder="1" applyAlignment="1">
      <alignment vertical="center"/>
    </xf>
    <xf numFmtId="0" fontId="12" fillId="0" borderId="3" xfId="0" applyFont="1" applyBorder="1" applyAlignment="1">
      <alignment vertical="center"/>
    </xf>
    <xf numFmtId="0" fontId="12" fillId="13" borderId="3" xfId="0" applyFont="1" applyFill="1" applyBorder="1" applyAlignment="1">
      <alignment vertical="center"/>
    </xf>
    <xf numFmtId="0" fontId="12" fillId="12" borderId="3" xfId="0" applyFont="1" applyFill="1" applyBorder="1" applyAlignment="1">
      <alignment vertical="center"/>
    </xf>
    <xf numFmtId="0" fontId="12" fillId="0" borderId="0" xfId="0" applyFont="1" applyFill="1" applyAlignment="1">
      <alignment vertical="center"/>
    </xf>
    <xf numFmtId="0" fontId="12" fillId="5" borderId="3" xfId="0" applyFont="1" applyFill="1" applyBorder="1" applyAlignment="1">
      <alignment vertical="center"/>
    </xf>
    <xf numFmtId="0" fontId="12" fillId="6" borderId="3" xfId="0" applyFont="1" applyFill="1" applyBorder="1" applyAlignment="1">
      <alignment vertical="center"/>
    </xf>
    <xf numFmtId="0" fontId="12" fillId="11" borderId="3" xfId="0" applyFont="1" applyFill="1" applyBorder="1" applyAlignment="1">
      <alignment vertical="center"/>
    </xf>
    <xf numFmtId="0" fontId="12" fillId="10" borderId="3" xfId="0" applyFont="1" applyFill="1" applyBorder="1" applyAlignment="1">
      <alignment vertical="center"/>
    </xf>
    <xf numFmtId="49" fontId="9" fillId="15" borderId="3" xfId="5" applyNumberFormat="1" applyFont="1" applyFill="1" applyBorder="1" applyAlignment="1">
      <alignment horizontal="center" vertical="center"/>
    </xf>
    <xf numFmtId="49" fontId="12" fillId="0" borderId="3" xfId="0" applyNumberFormat="1" applyFont="1" applyBorder="1" applyAlignment="1">
      <alignment horizontal="center" vertical="center"/>
    </xf>
    <xf numFmtId="49" fontId="4" fillId="10" borderId="12" xfId="5" applyNumberFormat="1" applyFont="1" applyFill="1" applyBorder="1" applyAlignment="1">
      <alignment horizontal="center" vertical="center"/>
    </xf>
    <xf numFmtId="49" fontId="4" fillId="10" borderId="3" xfId="0" quotePrefix="1" applyNumberFormat="1" applyFont="1" applyFill="1" applyBorder="1" applyAlignment="1">
      <alignment horizontal="center" vertical="center"/>
    </xf>
    <xf numFmtId="49" fontId="6" fillId="13" borderId="12" xfId="0" applyNumberFormat="1" applyFont="1" applyFill="1" applyBorder="1" applyAlignment="1">
      <alignment horizontal="center" vertical="center" wrapText="1"/>
    </xf>
    <xf numFmtId="49" fontId="2" fillId="10" borderId="3" xfId="0" quotePrefix="1"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5" fillId="10" borderId="3" xfId="0" quotePrefix="1" applyNumberFormat="1" applyFont="1" applyFill="1" applyBorder="1" applyAlignment="1">
      <alignment horizontal="center" vertical="center"/>
    </xf>
    <xf numFmtId="49" fontId="12" fillId="0" borderId="6" xfId="0" applyNumberFormat="1" applyFont="1" applyBorder="1" applyAlignment="1">
      <alignment horizontal="center" vertical="center"/>
    </xf>
    <xf numFmtId="49" fontId="5" fillId="16" borderId="8" xfId="0" applyNumberFormat="1" applyFont="1" applyFill="1" applyBorder="1" applyAlignment="1">
      <alignment horizontal="center" vertical="center"/>
    </xf>
    <xf numFmtId="49" fontId="2" fillId="0" borderId="14" xfId="0" applyNumberFormat="1" applyFont="1" applyBorder="1" applyAlignment="1">
      <alignment horizontal="center" vertical="center"/>
    </xf>
    <xf numFmtId="49" fontId="5" fillId="12" borderId="3" xfId="0" applyNumberFormat="1" applyFont="1" applyFill="1" applyBorder="1" applyAlignment="1">
      <alignment horizontal="center" vertical="center"/>
    </xf>
    <xf numFmtId="49" fontId="5" fillId="10" borderId="3" xfId="0" applyNumberFormat="1" applyFont="1" applyFill="1" applyBorder="1" applyAlignment="1">
      <alignment horizontal="center" vertical="center"/>
    </xf>
    <xf numFmtId="49" fontId="4" fillId="10" borderId="11" xfId="5" quotePrefix="1" applyNumberFormat="1" applyFont="1" applyFill="1" applyBorder="1" applyAlignment="1">
      <alignment horizontal="center" vertical="center"/>
    </xf>
    <xf numFmtId="49" fontId="4" fillId="10" borderId="3" xfId="0" applyNumberFormat="1" applyFont="1" applyFill="1" applyBorder="1" applyAlignment="1">
      <alignment horizontal="center" vertical="center"/>
    </xf>
    <xf numFmtId="49" fontId="12" fillId="13" borderId="11" xfId="0" applyNumberFormat="1" applyFont="1" applyFill="1" applyBorder="1" applyAlignment="1">
      <alignment horizontal="center" vertical="center" wrapText="1"/>
    </xf>
    <xf numFmtId="49" fontId="4" fillId="10" borderId="11" xfId="5" applyNumberFormat="1" applyFont="1" applyFill="1" applyBorder="1" applyAlignment="1">
      <alignment horizontal="center" vertical="center"/>
    </xf>
    <xf numFmtId="49" fontId="12" fillId="13" borderId="11" xfId="0" applyNumberFormat="1" applyFont="1" applyFill="1" applyBorder="1" applyAlignment="1">
      <alignment horizontal="center" vertical="center"/>
    </xf>
    <xf numFmtId="49" fontId="2" fillId="13" borderId="11" xfId="0" applyNumberFormat="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49" fontId="2" fillId="13" borderId="13" xfId="0" applyNumberFormat="1" applyFont="1" applyFill="1" applyBorder="1" applyAlignment="1">
      <alignment horizontal="center" vertical="center"/>
    </xf>
    <xf numFmtId="0" fontId="4" fillId="10" borderId="11" xfId="5" applyFont="1" applyFill="1" applyBorder="1" applyAlignment="1">
      <alignment vertical="center" wrapText="1"/>
    </xf>
    <xf numFmtId="0" fontId="4" fillId="13" borderId="4" xfId="0" applyFont="1" applyFill="1" applyBorder="1" applyAlignment="1">
      <alignment horizontal="justify" vertical="center" wrapText="1"/>
    </xf>
    <xf numFmtId="0" fontId="11" fillId="0" borderId="1" xfId="4" applyFont="1" applyBorder="1" applyAlignment="1">
      <alignment vertical="center" wrapText="1"/>
    </xf>
    <xf numFmtId="0" fontId="4" fillId="10" borderId="3" xfId="4" applyFont="1" applyFill="1" applyBorder="1" applyAlignment="1">
      <alignment horizontal="justify" vertical="center" wrapText="1"/>
    </xf>
    <xf numFmtId="0" fontId="6" fillId="13" borderId="3" xfId="0" applyFont="1" applyFill="1" applyBorder="1" applyAlignment="1">
      <alignment vertical="center" wrapText="1"/>
    </xf>
    <xf numFmtId="0" fontId="11" fillId="0" borderId="11" xfId="0" applyFont="1" applyFill="1" applyBorder="1" applyAlignment="1">
      <alignment horizontal="justify" vertical="center" wrapText="1"/>
    </xf>
    <xf numFmtId="0" fontId="4" fillId="10" borderId="11" xfId="5" applyFont="1" applyFill="1" applyBorder="1" applyAlignment="1">
      <alignment horizontal="center" vertical="center"/>
    </xf>
    <xf numFmtId="0" fontId="10" fillId="13" borderId="11" xfId="0" applyFont="1" applyFill="1" applyBorder="1" applyAlignment="1">
      <alignment horizontal="center" vertical="center"/>
    </xf>
    <xf numFmtId="0" fontId="10" fillId="0" borderId="11" xfId="0" applyFont="1" applyBorder="1" applyAlignment="1">
      <alignment horizontal="center" vertical="center"/>
    </xf>
    <xf numFmtId="49" fontId="10" fillId="13" borderId="3" xfId="0" applyNumberFormat="1" applyFont="1" applyFill="1" applyBorder="1" applyAlignment="1">
      <alignment horizontal="center" vertical="center" wrapText="1"/>
    </xf>
    <xf numFmtId="0" fontId="25" fillId="13" borderId="3" xfId="0" applyFont="1" applyFill="1" applyBorder="1" applyAlignment="1">
      <alignment horizontal="center" vertical="center"/>
    </xf>
    <xf numFmtId="165" fontId="2" fillId="2" borderId="7" xfId="3" applyNumberFormat="1" applyFont="1" applyFill="1" applyBorder="1" applyAlignment="1">
      <alignment horizontal="justify" vertical="center"/>
    </xf>
    <xf numFmtId="165" fontId="9" fillId="2" borderId="11" xfId="3" applyNumberFormat="1" applyFont="1" applyFill="1" applyBorder="1" applyAlignment="1">
      <alignment vertical="center" wrapText="1"/>
    </xf>
    <xf numFmtId="43" fontId="6" fillId="0" borderId="7" xfId="1" applyFont="1" applyBorder="1" applyAlignment="1">
      <alignment vertical="center" wrapText="1"/>
    </xf>
    <xf numFmtId="165" fontId="2" fillId="2" borderId="1" xfId="3" applyNumberFormat="1" applyFont="1" applyFill="1" applyBorder="1" applyAlignment="1">
      <alignment horizontal="justify" vertical="center"/>
    </xf>
    <xf numFmtId="44" fontId="12" fillId="0" borderId="7" xfId="2" applyFont="1" applyFill="1" applyBorder="1" applyAlignment="1">
      <alignment vertical="center"/>
    </xf>
    <xf numFmtId="43" fontId="2" fillId="10" borderId="5" xfId="1" applyFont="1" applyFill="1" applyBorder="1" applyAlignment="1">
      <alignment vertical="center"/>
    </xf>
    <xf numFmtId="43" fontId="2" fillId="11" borderId="5" xfId="1" applyFont="1" applyFill="1" applyBorder="1" applyAlignment="1">
      <alignment vertical="center"/>
    </xf>
    <xf numFmtId="43" fontId="2" fillId="11" borderId="3" xfId="1" applyFont="1" applyFill="1" applyBorder="1" applyAlignment="1">
      <alignment vertical="center"/>
    </xf>
    <xf numFmtId="43" fontId="2" fillId="12" borderId="5" xfId="1" applyFont="1" applyFill="1" applyBorder="1" applyAlignment="1">
      <alignment vertical="center"/>
    </xf>
    <xf numFmtId="43" fontId="2" fillId="13" borderId="5" xfId="1" applyFont="1" applyFill="1" applyBorder="1" applyAlignment="1">
      <alignment vertical="center"/>
    </xf>
    <xf numFmtId="43" fontId="2" fillId="13" borderId="3" xfId="1" applyFont="1" applyFill="1" applyBorder="1" applyAlignment="1">
      <alignment vertical="center"/>
    </xf>
    <xf numFmtId="43" fontId="2" fillId="0" borderId="5" xfId="1" applyFont="1" applyFill="1" applyBorder="1" applyAlignment="1">
      <alignment vertical="center"/>
    </xf>
    <xf numFmtId="43" fontId="12" fillId="0" borderId="5" xfId="1" applyFont="1" applyFill="1" applyBorder="1" applyAlignment="1">
      <alignment vertical="center"/>
    </xf>
    <xf numFmtId="43" fontId="9" fillId="0" borderId="3" xfId="1" applyFont="1" applyFill="1" applyBorder="1" applyAlignment="1">
      <alignment horizontal="right" vertical="center" wrapText="1"/>
    </xf>
    <xf numFmtId="43" fontId="2" fillId="13" borderId="11" xfId="1" applyFont="1" applyFill="1" applyBorder="1" applyAlignment="1">
      <alignment vertical="center"/>
    </xf>
    <xf numFmtId="43" fontId="2" fillId="0" borderId="11" xfId="1" applyFont="1" applyFill="1" applyBorder="1" applyAlignment="1">
      <alignment vertical="center"/>
    </xf>
    <xf numFmtId="43" fontId="12" fillId="10" borderId="3" xfId="1" applyFont="1" applyFill="1" applyBorder="1" applyAlignment="1">
      <alignment vertical="center"/>
    </xf>
    <xf numFmtId="43" fontId="12" fillId="11" borderId="3" xfId="1" applyFont="1" applyFill="1" applyBorder="1" applyAlignment="1">
      <alignment vertical="center"/>
    </xf>
    <xf numFmtId="43" fontId="12" fillId="12" borderId="3" xfId="1" applyFont="1" applyFill="1" applyBorder="1" applyAlignment="1">
      <alignment vertical="center"/>
    </xf>
    <xf numFmtId="43" fontId="12" fillId="13" borderId="3" xfId="1" applyFont="1" applyFill="1" applyBorder="1" applyAlignment="1">
      <alignment vertical="center"/>
    </xf>
    <xf numFmtId="43" fontId="4" fillId="10" borderId="3" xfId="1" applyFont="1" applyFill="1" applyBorder="1" applyAlignment="1">
      <alignment vertical="center"/>
    </xf>
    <xf numFmtId="43" fontId="9" fillId="13" borderId="3" xfId="1" applyFont="1" applyFill="1" applyBorder="1" applyAlignment="1">
      <alignment vertical="center"/>
    </xf>
    <xf numFmtId="43" fontId="12" fillId="0" borderId="3" xfId="1" applyFont="1" applyBorder="1" applyAlignment="1">
      <alignment vertical="center"/>
    </xf>
    <xf numFmtId="43" fontId="2" fillId="15" borderId="3" xfId="1" applyFont="1" applyFill="1" applyBorder="1" applyAlignment="1">
      <alignment vertical="center"/>
    </xf>
    <xf numFmtId="43" fontId="6" fillId="18" borderId="3" xfId="1" applyFont="1" applyFill="1" applyBorder="1" applyAlignment="1">
      <alignment vertical="center"/>
    </xf>
    <xf numFmtId="49" fontId="2" fillId="18" borderId="3" xfId="0" applyNumberFormat="1" applyFont="1" applyFill="1" applyBorder="1" applyAlignment="1">
      <alignment horizontal="center" vertical="center"/>
    </xf>
    <xf numFmtId="0" fontId="10" fillId="18" borderId="3" xfId="0" applyFont="1" applyFill="1" applyBorder="1" applyAlignment="1">
      <alignment horizontal="center" vertical="center"/>
    </xf>
    <xf numFmtId="166" fontId="9" fillId="18" borderId="3" xfId="7" applyNumberFormat="1" applyFont="1" applyFill="1" applyBorder="1" applyAlignment="1">
      <alignment horizontal="right" vertical="center"/>
    </xf>
    <xf numFmtId="0" fontId="2" fillId="18" borderId="3" xfId="0" applyFont="1" applyFill="1" applyBorder="1" applyAlignment="1">
      <alignment vertical="center"/>
    </xf>
    <xf numFmtId="43" fontId="2" fillId="18" borderId="3" xfId="1" applyFont="1" applyFill="1" applyBorder="1" applyAlignment="1">
      <alignment vertical="center"/>
    </xf>
    <xf numFmtId="0" fontId="2" fillId="18" borderId="0" xfId="0" applyFont="1" applyFill="1" applyAlignment="1">
      <alignment vertical="center"/>
    </xf>
    <xf numFmtId="49" fontId="6" fillId="18" borderId="3"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0" fontId="2" fillId="11" borderId="0" xfId="0" applyFont="1" applyFill="1" applyAlignment="1">
      <alignment vertical="center"/>
    </xf>
    <xf numFmtId="49" fontId="12" fillId="18" borderId="3" xfId="0" applyNumberFormat="1" applyFont="1" applyFill="1" applyBorder="1" applyAlignment="1">
      <alignment horizontal="center" vertical="center"/>
    </xf>
    <xf numFmtId="0" fontId="4" fillId="18" borderId="3" xfId="4" applyFont="1" applyFill="1" applyBorder="1" applyAlignment="1">
      <alignment vertical="center" wrapText="1"/>
    </xf>
    <xf numFmtId="165" fontId="9" fillId="18" borderId="3" xfId="3" applyNumberFormat="1" applyFont="1" applyFill="1" applyBorder="1" applyAlignment="1">
      <alignment horizontal="justify" vertical="center" wrapText="1"/>
    </xf>
    <xf numFmtId="44" fontId="2" fillId="18" borderId="3" xfId="7" applyFont="1" applyFill="1" applyBorder="1" applyAlignment="1">
      <alignment vertical="center"/>
    </xf>
    <xf numFmtId="43" fontId="2" fillId="0" borderId="0" xfId="1" applyFont="1" applyFill="1" applyAlignment="1">
      <alignment vertical="center"/>
    </xf>
    <xf numFmtId="43" fontId="2" fillId="2" borderId="3" xfId="1" applyFont="1" applyFill="1" applyBorder="1" applyAlignment="1">
      <alignment vertical="center"/>
    </xf>
    <xf numFmtId="49" fontId="26" fillId="0" borderId="8" xfId="0" applyNumberFormat="1" applyFont="1" applyFill="1" applyBorder="1" applyAlignment="1">
      <alignment horizontal="center" vertical="center"/>
    </xf>
    <xf numFmtId="49" fontId="27" fillId="0" borderId="1" xfId="0" applyNumberFormat="1" applyFont="1" applyFill="1" applyBorder="1" applyAlignment="1">
      <alignment vertical="center" wrapText="1"/>
    </xf>
    <xf numFmtId="0" fontId="28" fillId="0" borderId="1" xfId="0" applyFont="1" applyFill="1" applyBorder="1" applyAlignment="1">
      <alignment horizontal="center" vertical="center"/>
    </xf>
    <xf numFmtId="173" fontId="26" fillId="0" borderId="2" xfId="0" applyNumberFormat="1" applyFont="1" applyFill="1" applyBorder="1" applyAlignment="1">
      <alignment vertical="center"/>
    </xf>
    <xf numFmtId="43" fontId="2" fillId="0" borderId="0" xfId="1" applyFont="1" applyFill="1" applyBorder="1" applyAlignment="1">
      <alignment vertical="center"/>
    </xf>
    <xf numFmtId="49" fontId="26" fillId="0" borderId="8" xfId="42" applyNumberFormat="1" applyFont="1" applyFill="1" applyBorder="1" applyAlignment="1">
      <alignment horizontal="justify" vertical="center"/>
    </xf>
    <xf numFmtId="176" fontId="26" fillId="0" borderId="1" xfId="0" quotePrefix="1" applyNumberFormat="1" applyFont="1" applyFill="1" applyBorder="1" applyAlignment="1">
      <alignment horizontal="justify" vertical="center"/>
    </xf>
    <xf numFmtId="176" fontId="26" fillId="0" borderId="1" xfId="0" applyNumberFormat="1" applyFont="1" applyFill="1" applyBorder="1" applyAlignment="1">
      <alignment horizontal="justify" vertical="center"/>
    </xf>
    <xf numFmtId="0" fontId="29" fillId="19" borderId="11" xfId="0" applyFont="1" applyFill="1" applyBorder="1" applyAlignment="1">
      <alignment horizontal="center" vertical="center"/>
    </xf>
    <xf numFmtId="0" fontId="11" fillId="0" borderId="3" xfId="4" applyFont="1" applyFill="1" applyBorder="1" applyAlignment="1">
      <alignment horizontal="justify" vertical="center" wrapText="1"/>
    </xf>
    <xf numFmtId="49" fontId="32" fillId="0" borderId="1" xfId="0" quotePrefix="1"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33" fillId="20" borderId="1" xfId="1" applyNumberFormat="1" applyFont="1" applyFill="1" applyBorder="1" applyAlignment="1">
      <alignment vertical="center" wrapText="1" readingOrder="1"/>
    </xf>
    <xf numFmtId="0" fontId="34" fillId="0" borderId="1" xfId="0" applyFont="1" applyFill="1" applyBorder="1" applyAlignment="1">
      <alignment horizontal="center" vertical="center"/>
    </xf>
    <xf numFmtId="173" fontId="26" fillId="0" borderId="9" xfId="0" applyNumberFormat="1" applyFont="1" applyFill="1" applyBorder="1" applyAlignment="1">
      <alignment vertical="center"/>
    </xf>
    <xf numFmtId="43" fontId="5" fillId="3" borderId="3" xfId="1" applyFont="1" applyFill="1" applyBorder="1" applyAlignment="1">
      <alignment horizontal="center" vertical="center" wrapText="1"/>
    </xf>
    <xf numFmtId="0" fontId="9" fillId="0" borderId="3" xfId="4" applyFont="1" applyFill="1" applyBorder="1" applyAlignment="1">
      <alignment horizontal="justify" vertical="center" wrapText="1"/>
    </xf>
    <xf numFmtId="4" fontId="9" fillId="0" borderId="3" xfId="3" applyNumberFormat="1" applyFont="1" applyFill="1" applyBorder="1" applyAlignment="1">
      <alignment horizontal="right" vertical="center" wrapText="1"/>
    </xf>
    <xf numFmtId="0" fontId="10" fillId="0" borderId="3" xfId="0" applyFont="1" applyFill="1" applyBorder="1" applyAlignment="1">
      <alignment horizontal="center" vertical="center"/>
    </xf>
    <xf numFmtId="0" fontId="2" fillId="11" borderId="3" xfId="0" applyFont="1" applyFill="1" applyBorder="1" applyAlignment="1">
      <alignment horizontal="justify" vertical="center" wrapText="1"/>
    </xf>
    <xf numFmtId="0" fontId="9" fillId="11" borderId="3" xfId="0" applyFont="1" applyFill="1" applyBorder="1" applyAlignment="1">
      <alignment vertical="center" wrapText="1"/>
    </xf>
    <xf numFmtId="176" fontId="30" fillId="0" borderId="8" xfId="0" quotePrefix="1" applyNumberFormat="1" applyFont="1" applyFill="1" applyBorder="1" applyAlignment="1">
      <alignment horizontal="center" vertical="center"/>
    </xf>
    <xf numFmtId="176" fontId="30" fillId="0" borderId="1" xfId="0" quotePrefix="1" applyNumberFormat="1" applyFont="1" applyFill="1" applyBorder="1" applyAlignment="1">
      <alignment horizontal="center" vertical="center"/>
    </xf>
    <xf numFmtId="176" fontId="30" fillId="0" borderId="1" xfId="0" applyNumberFormat="1" applyFont="1" applyFill="1" applyBorder="1" applyAlignment="1">
      <alignment horizontal="center" vertical="center"/>
    </xf>
    <xf numFmtId="176" fontId="34" fillId="0" borderId="1"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0" fontId="10" fillId="0" borderId="11" xfId="0" applyFont="1" applyBorder="1" applyAlignment="1">
      <alignment horizontal="center" vertical="center"/>
    </xf>
    <xf numFmtId="0" fontId="5" fillId="2" borderId="3" xfId="0" applyFont="1" applyFill="1" applyBorder="1" applyAlignment="1">
      <alignment vertical="center" wrapText="1"/>
    </xf>
    <xf numFmtId="0" fontId="9" fillId="0" borderId="3" xfId="0" applyFont="1" applyFill="1" applyBorder="1" applyAlignment="1">
      <alignment vertical="center"/>
    </xf>
    <xf numFmtId="0" fontId="12" fillId="0" borderId="3" xfId="0" applyFont="1" applyFill="1" applyBorder="1" applyAlignment="1">
      <alignment vertical="center"/>
    </xf>
    <xf numFmtId="0" fontId="6" fillId="0" borderId="3" xfId="0" applyFont="1" applyFill="1" applyBorder="1" applyAlignment="1">
      <alignment vertical="center"/>
    </xf>
    <xf numFmtId="176" fontId="34" fillId="0" borderId="11" xfId="0" applyNumberFormat="1" applyFont="1" applyFill="1" applyBorder="1" applyAlignment="1">
      <alignment horizontal="center" vertical="center"/>
    </xf>
    <xf numFmtId="166" fontId="4" fillId="6" borderId="3" xfId="7" applyNumberFormat="1" applyFont="1" applyFill="1" applyBorder="1" applyAlignment="1">
      <alignment horizontal="right" vertical="center"/>
    </xf>
    <xf numFmtId="0" fontId="11" fillId="0" borderId="11" xfId="4" applyFont="1" applyFill="1" applyBorder="1" applyAlignment="1">
      <alignment vertical="center" wrapText="1"/>
    </xf>
    <xf numFmtId="0" fontId="5" fillId="0" borderId="3" xfId="0" applyFont="1" applyFill="1" applyBorder="1" applyAlignment="1">
      <alignment horizontal="center" vertical="center"/>
    </xf>
    <xf numFmtId="0" fontId="2" fillId="0" borderId="3" xfId="0" applyFont="1" applyFill="1" applyBorder="1" applyAlignment="1">
      <alignment vertical="center" wrapText="1"/>
    </xf>
    <xf numFmtId="166" fontId="2" fillId="21" borderId="3" xfId="0" applyNumberFormat="1" applyFont="1" applyFill="1" applyBorder="1" applyAlignment="1">
      <alignment vertical="center"/>
    </xf>
    <xf numFmtId="166" fontId="2" fillId="8" borderId="3" xfId="0" applyNumberFormat="1" applyFont="1" applyFill="1" applyBorder="1" applyAlignment="1">
      <alignment vertical="center"/>
    </xf>
    <xf numFmtId="166" fontId="2" fillId="3" borderId="3" xfId="0" applyNumberFormat="1" applyFont="1" applyFill="1" applyBorder="1" applyAlignment="1">
      <alignment vertical="center"/>
    </xf>
    <xf numFmtId="0" fontId="2" fillId="0" borderId="5" xfId="0" applyFont="1" applyFill="1" applyBorder="1" applyAlignment="1">
      <alignment vertical="center"/>
    </xf>
    <xf numFmtId="165" fontId="9" fillId="0" borderId="3" xfId="3" applyNumberFormat="1" applyFont="1" applyFill="1" applyBorder="1" applyAlignment="1">
      <alignment vertical="center" wrapText="1"/>
    </xf>
    <xf numFmtId="176" fontId="26" fillId="0" borderId="1" xfId="0" applyNumberFormat="1" applyFont="1" applyFill="1" applyBorder="1" applyAlignment="1">
      <alignment horizontal="center" vertical="center"/>
    </xf>
    <xf numFmtId="176" fontId="31" fillId="0" borderId="1" xfId="0" applyNumberFormat="1" applyFont="1" applyFill="1" applyBorder="1" applyAlignment="1">
      <alignment horizontal="center" vertical="center"/>
    </xf>
    <xf numFmtId="43" fontId="2" fillId="0" borderId="4" xfId="1" applyFont="1" applyFill="1" applyBorder="1" applyAlignment="1">
      <alignment horizontal="center" vertical="center"/>
    </xf>
    <xf numFmtId="44" fontId="2" fillId="0" borderId="4" xfId="7" applyFont="1" applyBorder="1" applyAlignment="1">
      <alignment horizontal="center" vertical="center"/>
    </xf>
    <xf numFmtId="0" fontId="2" fillId="0" borderId="4" xfId="0" applyFont="1" applyFill="1" applyBorder="1" applyAlignment="1">
      <alignment horizontal="center" vertical="center"/>
    </xf>
    <xf numFmtId="166" fontId="9" fillId="3" borderId="4" xfId="7" applyNumberFormat="1" applyFont="1" applyFill="1" applyBorder="1" applyAlignment="1">
      <alignment horizontal="center" vertical="center"/>
    </xf>
    <xf numFmtId="166" fontId="9" fillId="8" borderId="4" xfId="7" applyNumberFormat="1" applyFont="1" applyFill="1" applyBorder="1" applyAlignment="1">
      <alignment horizontal="center" vertical="center"/>
    </xf>
    <xf numFmtId="0" fontId="10" fillId="0" borderId="4" xfId="0" applyFont="1" applyBorder="1" applyAlignment="1">
      <alignment horizontal="center" vertical="center"/>
    </xf>
    <xf numFmtId="0" fontId="11" fillId="0" borderId="4" xfId="0" applyFont="1" applyFill="1" applyBorder="1" applyAlignment="1">
      <alignment horizontal="center" vertical="center" wrapText="1"/>
    </xf>
    <xf numFmtId="165" fontId="9" fillId="2" borderId="4" xfId="3" applyNumberFormat="1" applyFont="1" applyFill="1" applyBorder="1" applyAlignment="1">
      <alignment horizontal="center" vertical="center" wrapText="1"/>
    </xf>
    <xf numFmtId="166" fontId="9" fillId="5" borderId="4" xfId="7" applyNumberFormat="1" applyFont="1" applyFill="1" applyBorder="1" applyAlignment="1">
      <alignment horizontal="center" vertical="center"/>
    </xf>
    <xf numFmtId="166" fontId="9" fillId="6" borderId="4" xfId="7" applyNumberFormat="1" applyFont="1" applyFill="1" applyBorder="1" applyAlignment="1">
      <alignment horizontal="center" vertical="center"/>
    </xf>
    <xf numFmtId="49" fontId="6" fillId="0" borderId="4"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xf>
    <xf numFmtId="165" fontId="9" fillId="2" borderId="16" xfId="3" applyNumberFormat="1" applyFont="1" applyFill="1" applyBorder="1" applyAlignment="1">
      <alignment horizontal="center" vertical="center" wrapText="1"/>
    </xf>
    <xf numFmtId="166" fontId="9" fillId="6" borderId="17" xfId="7" applyNumberFormat="1" applyFont="1" applyFill="1" applyBorder="1" applyAlignment="1">
      <alignment horizontal="center" vertical="center"/>
    </xf>
    <xf numFmtId="166" fontId="2" fillId="0" borderId="4" xfId="0" applyNumberFormat="1" applyFont="1" applyBorder="1" applyAlignment="1">
      <alignment horizontal="center" vertical="center"/>
    </xf>
    <xf numFmtId="0" fontId="11" fillId="0" borderId="4" xfId="4" applyFont="1" applyFill="1" applyBorder="1" applyAlignment="1">
      <alignment horizontal="center" vertical="center" wrapText="1"/>
    </xf>
    <xf numFmtId="165" fontId="9" fillId="2" borderId="15" xfId="3" applyNumberFormat="1" applyFont="1" applyFill="1" applyBorder="1" applyAlignment="1">
      <alignment horizontal="center" vertical="center" wrapText="1"/>
    </xf>
    <xf numFmtId="0" fontId="35" fillId="0" borderId="3" xfId="0" applyFont="1" applyFill="1" applyBorder="1" applyAlignment="1">
      <alignment vertical="center" wrapText="1"/>
    </xf>
    <xf numFmtId="0" fontId="36" fillId="11" borderId="3" xfId="4" applyFont="1" applyFill="1" applyBorder="1" applyAlignment="1">
      <alignment vertical="center" wrapText="1"/>
    </xf>
    <xf numFmtId="0" fontId="36" fillId="12" borderId="3" xfId="4" applyFont="1" applyFill="1" applyBorder="1" applyAlignment="1">
      <alignment vertical="center" wrapText="1"/>
    </xf>
    <xf numFmtId="0" fontId="36" fillId="13" borderId="3" xfId="0" applyFont="1" applyFill="1" applyBorder="1" applyAlignment="1">
      <alignment vertical="center" wrapText="1"/>
    </xf>
    <xf numFmtId="0" fontId="36" fillId="13" borderId="3" xfId="4" applyFont="1" applyFill="1" applyBorder="1" applyAlignment="1">
      <alignment vertical="center" wrapText="1"/>
    </xf>
    <xf numFmtId="0" fontId="35" fillId="0" borderId="3" xfId="0" applyFont="1" applyFill="1" applyBorder="1" applyAlignment="1">
      <alignment horizontal="left" vertical="center" wrapText="1"/>
    </xf>
    <xf numFmtId="44" fontId="12" fillId="0" borderId="5" xfId="2" applyFont="1" applyFill="1" applyBorder="1" applyAlignment="1">
      <alignment vertical="center"/>
    </xf>
    <xf numFmtId="49" fontId="35" fillId="0" borderId="3" xfId="0" applyNumberFormat="1" applyFont="1" applyFill="1" applyBorder="1" applyAlignment="1">
      <alignment horizontal="center" vertical="center" wrapText="1"/>
    </xf>
    <xf numFmtId="0" fontId="37" fillId="0" borderId="3" xfId="0" quotePrefix="1" applyNumberFormat="1" applyFont="1" applyFill="1" applyBorder="1" applyAlignment="1" applyProtection="1">
      <alignment horizontal="center" vertical="center" wrapText="1"/>
      <protection locked="0"/>
    </xf>
    <xf numFmtId="0" fontId="37" fillId="0" borderId="3" xfId="0" applyFont="1" applyFill="1" applyBorder="1" applyAlignment="1">
      <alignment horizontal="justify" vertical="center" wrapText="1"/>
    </xf>
    <xf numFmtId="0" fontId="35" fillId="0" borderId="3" xfId="0" quotePrefix="1" applyNumberFormat="1" applyFont="1" applyFill="1" applyBorder="1" applyAlignment="1" applyProtection="1">
      <alignment horizontal="center" vertical="center" wrapText="1"/>
      <protection locked="0"/>
    </xf>
    <xf numFmtId="0" fontId="35" fillId="0" borderId="3" xfId="0" applyNumberFormat="1" applyFont="1" applyFill="1" applyBorder="1" applyAlignment="1" applyProtection="1">
      <alignment horizontal="justify" vertical="center" wrapText="1"/>
      <protection locked="0"/>
    </xf>
    <xf numFmtId="49" fontId="35" fillId="12" borderId="3" xfId="0" applyNumberFormat="1" applyFont="1" applyFill="1" applyBorder="1" applyAlignment="1">
      <alignment horizontal="center" vertical="center" wrapText="1"/>
    </xf>
    <xf numFmtId="49" fontId="35" fillId="13" borderId="3" xfId="0" applyNumberFormat="1" applyFont="1" applyFill="1" applyBorder="1" applyAlignment="1">
      <alignment horizontal="center" vertical="center" wrapText="1"/>
    </xf>
    <xf numFmtId="0" fontId="35" fillId="0" borderId="3" xfId="4" applyFont="1" applyFill="1" applyBorder="1" applyAlignment="1">
      <alignment vertical="center" wrapText="1"/>
    </xf>
    <xf numFmtId="49" fontId="35" fillId="0" borderId="3" xfId="0" applyNumberFormat="1" applyFont="1" applyFill="1" applyBorder="1" applyAlignment="1">
      <alignment horizontal="center" vertical="center"/>
    </xf>
    <xf numFmtId="0" fontId="35" fillId="0" borderId="3" xfId="0" applyFont="1" applyFill="1" applyBorder="1" applyAlignment="1">
      <alignment horizontal="justify" vertical="center" wrapText="1"/>
    </xf>
    <xf numFmtId="49" fontId="35" fillId="0" borderId="3" xfId="0" applyNumberFormat="1" applyFont="1" applyBorder="1" applyAlignment="1">
      <alignment horizontal="center" vertical="center"/>
    </xf>
    <xf numFmtId="49" fontId="35" fillId="0" borderId="1" xfId="0" applyNumberFormat="1" applyFont="1" applyBorder="1" applyAlignment="1">
      <alignment horizontal="center" vertical="center"/>
    </xf>
    <xf numFmtId="0" fontId="35" fillId="0" borderId="1" xfId="4" applyFont="1" applyFill="1" applyBorder="1" applyAlignment="1">
      <alignment vertical="center" wrapText="1"/>
    </xf>
    <xf numFmtId="0" fontId="35" fillId="0" borderId="1" xfId="0" applyFont="1" applyFill="1" applyBorder="1" applyAlignment="1">
      <alignment horizontal="justify" vertical="center" wrapText="1"/>
    </xf>
    <xf numFmtId="0" fontId="35" fillId="0" borderId="3" xfId="8" applyFont="1" applyFill="1" applyBorder="1" applyAlignment="1">
      <alignment horizontal="justify" vertical="center" wrapText="1"/>
    </xf>
    <xf numFmtId="0" fontId="35" fillId="0" borderId="3" xfId="39" applyFont="1" applyFill="1" applyBorder="1" applyAlignment="1">
      <alignment horizontal="justify" vertical="center" wrapText="1"/>
    </xf>
    <xf numFmtId="0" fontId="35" fillId="0" borderId="3" xfId="0" applyFont="1" applyBorder="1" applyAlignment="1">
      <alignment vertical="center" wrapText="1"/>
    </xf>
    <xf numFmtId="49" fontId="25" fillId="0" borderId="3" xfId="0" applyNumberFormat="1" applyFont="1" applyBorder="1" applyAlignment="1">
      <alignment horizontal="center" vertical="center"/>
    </xf>
    <xf numFmtId="0" fontId="25" fillId="0" borderId="3" xfId="0" applyFont="1" applyFill="1" applyBorder="1" applyAlignment="1">
      <alignment horizontal="justify" vertical="center" wrapText="1"/>
    </xf>
    <xf numFmtId="49" fontId="35" fillId="0" borderId="3" xfId="0" quotePrefix="1" applyNumberFormat="1" applyFont="1" applyFill="1" applyBorder="1" applyAlignment="1">
      <alignment horizontal="center" vertical="center"/>
    </xf>
    <xf numFmtId="0" fontId="38" fillId="0" borderId="1" xfId="0" applyFont="1" applyFill="1" applyBorder="1" applyAlignment="1">
      <alignment horizontal="center" vertical="center"/>
    </xf>
    <xf numFmtId="49" fontId="25" fillId="0" borderId="3" xfId="0" quotePrefix="1" applyNumberFormat="1" applyFont="1" applyFill="1" applyBorder="1" applyAlignment="1">
      <alignment horizontal="center" vertical="center"/>
    </xf>
    <xf numFmtId="49" fontId="25" fillId="13" borderId="3" xfId="0" applyNumberFormat="1" applyFont="1" applyFill="1" applyBorder="1" applyAlignment="1">
      <alignment horizontal="center" vertical="center"/>
    </xf>
    <xf numFmtId="0" fontId="10" fillId="13" borderId="3" xfId="0" applyFont="1" applyFill="1" applyBorder="1" applyAlignment="1">
      <alignment horizontal="justify" vertical="center" wrapText="1"/>
    </xf>
    <xf numFmtId="0" fontId="25" fillId="16" borderId="3" xfId="0" applyFont="1" applyFill="1" applyBorder="1" applyAlignment="1">
      <alignment horizontal="justify" vertical="center" wrapText="1"/>
    </xf>
    <xf numFmtId="0" fontId="25" fillId="0" borderId="3" xfId="4" applyFont="1" applyFill="1" applyBorder="1" applyAlignment="1">
      <alignment vertical="center" wrapText="1"/>
    </xf>
    <xf numFmtId="0" fontId="11" fillId="0" borderId="4" xfId="0" applyFont="1" applyFill="1" applyBorder="1" applyAlignment="1">
      <alignment horizontal="left" vertical="center" wrapText="1"/>
    </xf>
    <xf numFmtId="0" fontId="39" fillId="0" borderId="3" xfId="4" applyFont="1" applyFill="1" applyBorder="1" applyAlignment="1">
      <alignment vertical="center" wrapText="1"/>
    </xf>
    <xf numFmtId="0" fontId="39" fillId="0" borderId="3" xfId="4" applyFont="1" applyBorder="1" applyAlignment="1">
      <alignment vertical="center" wrapText="1"/>
    </xf>
    <xf numFmtId="0" fontId="39" fillId="0" borderId="3" xfId="4" applyFont="1" applyBorder="1" applyAlignment="1">
      <alignment horizontal="left" vertical="center" wrapText="1"/>
    </xf>
    <xf numFmtId="0" fontId="39" fillId="0" borderId="1" xfId="4" applyFont="1" applyBorder="1" applyAlignment="1">
      <alignment vertical="center" wrapText="1"/>
    </xf>
    <xf numFmtId="49" fontId="39" fillId="0" borderId="3" xfId="0" applyNumberFormat="1" applyFont="1" applyBorder="1" applyAlignment="1">
      <alignment horizontal="center" vertical="center"/>
    </xf>
    <xf numFmtId="0" fontId="39" fillId="0" borderId="3" xfId="0" applyFont="1" applyFill="1" applyBorder="1" applyAlignment="1">
      <alignment horizontal="justify" vertical="center" wrapText="1"/>
    </xf>
    <xf numFmtId="49" fontId="39" fillId="0" borderId="3" xfId="0" quotePrefix="1" applyNumberFormat="1" applyFont="1" applyFill="1" applyBorder="1" applyAlignment="1">
      <alignment horizontal="center" vertical="center"/>
    </xf>
    <xf numFmtId="0" fontId="40" fillId="0" borderId="3" xfId="0" quotePrefix="1" applyNumberFormat="1" applyFont="1" applyFill="1" applyBorder="1" applyAlignment="1" applyProtection="1">
      <alignment horizontal="center" vertical="center" wrapText="1"/>
      <protection locked="0"/>
    </xf>
    <xf numFmtId="0" fontId="39" fillId="0" borderId="3" xfId="0" quotePrefix="1" applyNumberFormat="1" applyFont="1" applyFill="1" applyBorder="1" applyAlignment="1" applyProtection="1">
      <alignment horizontal="center" vertical="center" wrapText="1"/>
      <protection locked="0"/>
    </xf>
    <xf numFmtId="49" fontId="39" fillId="0" borderId="1" xfId="0" quotePrefix="1" applyNumberFormat="1" applyFont="1" applyFill="1" applyBorder="1" applyAlignment="1">
      <alignment horizontal="center" vertical="center"/>
    </xf>
    <xf numFmtId="0" fontId="39" fillId="0" borderId="1" xfId="0" applyFont="1" applyFill="1" applyBorder="1" applyAlignment="1">
      <alignment horizontal="justify" vertical="center" wrapText="1"/>
    </xf>
    <xf numFmtId="0" fontId="39" fillId="0" borderId="3" xfId="39" applyFont="1" applyFill="1" applyBorder="1" applyAlignment="1">
      <alignment horizontal="justify" vertical="center" wrapText="1"/>
    </xf>
    <xf numFmtId="0" fontId="39" fillId="0" borderId="3" xfId="0" applyFont="1" applyFill="1" applyBorder="1" applyAlignment="1">
      <alignment horizontal="justify"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 xfId="0" applyFont="1" applyFill="1" applyBorder="1" applyAlignment="1">
      <alignment horizontal="justify" vertical="justify" wrapText="1"/>
    </xf>
    <xf numFmtId="0" fontId="11" fillId="0" borderId="11" xfId="0" applyFont="1" applyFill="1" applyBorder="1" applyAlignment="1">
      <alignment horizontal="justify" vertical="justify" wrapText="1"/>
    </xf>
    <xf numFmtId="0" fontId="11" fillId="0" borderId="4" xfId="4" applyFont="1" applyFill="1" applyBorder="1" applyAlignment="1">
      <alignment horizontal="center" vertical="center" wrapText="1"/>
    </xf>
    <xf numFmtId="0" fontId="11" fillId="0" borderId="11" xfId="4" applyFont="1" applyFill="1" applyBorder="1" applyAlignment="1">
      <alignment horizontal="center" vertical="center" wrapText="1"/>
    </xf>
  </cellXfs>
  <cellStyles count="160">
    <cellStyle name="Comma" xfId="10"/>
    <cellStyle name="Currency" xfId="11"/>
    <cellStyle name="Date" xfId="12"/>
    <cellStyle name="Default" xfId="13"/>
    <cellStyle name="Estilo 1" xfId="14"/>
    <cellStyle name="Euro" xfId="15"/>
    <cellStyle name="F2" xfId="16"/>
    <cellStyle name="F3" xfId="17"/>
    <cellStyle name="F4" xfId="18"/>
    <cellStyle name="F5" xfId="19"/>
    <cellStyle name="F6" xfId="20"/>
    <cellStyle name="F7" xfId="21"/>
    <cellStyle name="F8" xfId="22"/>
    <cellStyle name="Fixed" xfId="23"/>
    <cellStyle name="Heading1" xfId="24"/>
    <cellStyle name="Heading2" xfId="25"/>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Millares" xfId="1" builtinId="3"/>
    <cellStyle name="Millares 2" xfId="9"/>
    <cellStyle name="Millares 2 2" xfId="26"/>
    <cellStyle name="Millares 3" xfId="27"/>
    <cellStyle name="Millares 3 2" xfId="28"/>
    <cellStyle name="Millares 4" xfId="29"/>
    <cellStyle name="Millares 5" xfId="30"/>
    <cellStyle name="Millares 6" xfId="31"/>
    <cellStyle name="Moneda" xfId="2" builtinId="4"/>
    <cellStyle name="Moneda [0]" xfId="3" builtinId="7"/>
    <cellStyle name="Moneda [0] 2" xfId="32"/>
    <cellStyle name="Moneda 2" xfId="7"/>
    <cellStyle name="Moneda 2 2" xfId="33"/>
    <cellStyle name="Moneda 2 3" xfId="34"/>
    <cellStyle name="Moneda 3" xfId="35"/>
    <cellStyle name="Moneda 3 2" xfId="36"/>
    <cellStyle name="Moneda 4" xfId="37"/>
    <cellStyle name="Normal" xfId="0" builtinId="0"/>
    <cellStyle name="Normal 2" xfId="4"/>
    <cellStyle name="Normal 3" xfId="5"/>
    <cellStyle name="Normal 3 2" xfId="38"/>
    <cellStyle name="Normal 4" xfId="39"/>
    <cellStyle name="Normal 4 2" xfId="8"/>
    <cellStyle name="Normal 5" xfId="40"/>
    <cellStyle name="Normal 6" xfId="41"/>
    <cellStyle name="Normal 7" xfId="42"/>
    <cellStyle name="Normal_CERTIFICACION PPTO PLAN DE DLLO 2008" xfId="6"/>
    <cellStyle name="Percent" xfId="43"/>
    <cellStyle name="Porcentaje 2" xfId="44"/>
    <cellStyle name="Porcentual 2" xfId="45"/>
    <cellStyle name="Porcentual 3" xfId="46"/>
    <cellStyle name="Porcentual 4" xfId="47"/>
  </cellStyles>
  <dxfs count="0"/>
  <tableStyles count="0" defaultTableStyle="TableStyleMedium9" defaultPivotStyle="PivotStyleMedium4"/>
  <colors>
    <mruColors>
      <color rgb="FF0000CC"/>
      <color rgb="FFFF33CC"/>
      <color rgb="FF00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F/Documents%20and%20Settings/Windows%20XP/Mis%20documentos/My%20Completed%20Downloads/Documents%20and%20Settings/Eparada/Mis%20documentos/Ren%20Admon%20Publ/BASURA2%2012nov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464"/>
  <sheetViews>
    <sheetView tabSelected="1" zoomScale="86" zoomScaleNormal="86" zoomScalePageLayoutView="150" workbookViewId="0">
      <pane ySplit="1" topLeftCell="A2" activePane="bottomLeft" state="frozen"/>
      <selection pane="bottomLeft" activeCell="V12" sqref="V12"/>
    </sheetView>
  </sheetViews>
  <sheetFormatPr baseColWidth="10" defaultColWidth="10.85546875" defaultRowHeight="16.5" x14ac:dyDescent="0.25"/>
  <cols>
    <col min="1" max="1" width="4.85546875" style="200" customWidth="1"/>
    <col min="2" max="2" width="3.7109375" style="200" customWidth="1"/>
    <col min="3" max="3" width="4.140625" style="200" customWidth="1"/>
    <col min="4" max="4" width="5.42578125" style="200" customWidth="1"/>
    <col min="5" max="5" width="5.28515625" style="200" customWidth="1"/>
    <col min="6" max="6" width="7.42578125" style="200" customWidth="1"/>
    <col min="7" max="7" width="49.42578125" style="3" customWidth="1"/>
    <col min="8" max="8" width="7.140625" style="145" customWidth="1"/>
    <col min="9" max="9" width="49.42578125" style="3" customWidth="1"/>
    <col min="10" max="10" width="33.42578125" style="146" customWidth="1"/>
    <col min="11" max="11" width="22" style="144" customWidth="1"/>
    <col min="12" max="12" width="24" style="144" customWidth="1"/>
    <col min="13" max="13" width="23" style="144" customWidth="1"/>
    <col min="14" max="16" width="23.42578125" style="144" customWidth="1"/>
    <col min="17" max="17" width="24.28515625" style="144" customWidth="1"/>
    <col min="18" max="18" width="27.42578125" style="144" customWidth="1"/>
    <col min="19" max="43" width="20.7109375" style="144" customWidth="1"/>
    <col min="44" max="44" width="24.28515625" style="144" customWidth="1"/>
    <col min="45" max="45" width="20.7109375" style="144" customWidth="1"/>
    <col min="46" max="46" width="18.85546875" style="321" customWidth="1"/>
    <col min="47" max="47" width="20.28515625" style="3" customWidth="1"/>
    <col min="48" max="48" width="19.140625" style="3" customWidth="1"/>
    <col min="49" max="49" width="13.42578125" style="3" customWidth="1"/>
    <col min="50" max="50" width="13.85546875" style="3" customWidth="1"/>
    <col min="51" max="51" width="16" style="3" customWidth="1"/>
    <col min="52" max="52" width="18.7109375" style="3" customWidth="1"/>
    <col min="53" max="53" width="15.42578125" style="3" customWidth="1"/>
    <col min="54" max="54" width="17.28515625" style="3" customWidth="1"/>
    <col min="55" max="55" width="15.42578125" style="3" customWidth="1"/>
    <col min="56" max="56" width="14.140625" style="3" customWidth="1"/>
    <col min="57" max="57" width="13.85546875" style="3" customWidth="1"/>
    <col min="58" max="58" width="15.140625" style="3" bestFit="1" customWidth="1"/>
    <col min="59" max="59" width="13.140625" style="3" bestFit="1" customWidth="1"/>
    <col min="60" max="61" width="14.140625" style="3" bestFit="1" customWidth="1"/>
    <col min="62" max="62" width="15.140625" style="3" bestFit="1" customWidth="1"/>
    <col min="63" max="63" width="15.42578125" style="3" customWidth="1"/>
    <col min="64" max="64" width="14" style="3" customWidth="1"/>
    <col min="65" max="65" width="14.140625" style="3" bestFit="1" customWidth="1"/>
    <col min="66" max="66" width="15.140625" style="3" bestFit="1" customWidth="1"/>
    <col min="67" max="67" width="14.140625" style="3" bestFit="1" customWidth="1"/>
    <col min="68" max="68" width="15.140625" style="3" bestFit="1" customWidth="1"/>
    <col min="69" max="69" width="16.140625" style="3" customWidth="1"/>
    <col min="70" max="70" width="17.28515625" style="3" customWidth="1"/>
    <col min="71" max="71" width="18.42578125" style="3" bestFit="1" customWidth="1"/>
    <col min="72" max="73" width="14.140625" style="3" bestFit="1" customWidth="1"/>
    <col min="74" max="74" width="20.28515625" style="3" customWidth="1"/>
    <col min="75" max="75" width="15.42578125" style="3" customWidth="1"/>
    <col min="76" max="76" width="16.42578125" style="3" customWidth="1"/>
    <col min="77" max="78" width="15.140625" style="3" bestFit="1" customWidth="1"/>
    <col min="79" max="79" width="15.42578125" style="3" customWidth="1"/>
    <col min="80" max="80" width="18.42578125" style="3" customWidth="1"/>
    <col min="81" max="81" width="17.42578125" style="3" customWidth="1"/>
    <col min="82" max="82" width="15.140625" style="3" bestFit="1" customWidth="1"/>
    <col min="83" max="83" width="16.7109375" style="3" customWidth="1"/>
    <col min="84" max="84" width="16.42578125" style="3" bestFit="1" customWidth="1"/>
    <col min="85" max="85" width="15.140625" style="3" bestFit="1" customWidth="1"/>
    <col min="86" max="86" width="15" style="3" bestFit="1" customWidth="1"/>
    <col min="87" max="87" width="14.140625" style="3" bestFit="1" customWidth="1"/>
    <col min="88" max="88" width="15.140625" style="3" bestFit="1" customWidth="1"/>
    <col min="89" max="90" width="14.140625" style="3" bestFit="1" customWidth="1"/>
    <col min="91" max="91" width="19.85546875" style="3" customWidth="1"/>
    <col min="92" max="92" width="17.28515625" style="3" bestFit="1" customWidth="1"/>
    <col min="93" max="93" width="15" style="3" bestFit="1" customWidth="1"/>
    <col min="94" max="94" width="16.140625" style="3" bestFit="1" customWidth="1"/>
    <col min="95" max="95" width="17.28515625" style="3" bestFit="1" customWidth="1"/>
    <col min="96" max="96" width="17.85546875" style="3" customWidth="1"/>
    <col min="97" max="97" width="14.140625" style="3" bestFit="1" customWidth="1"/>
    <col min="98" max="99" width="11" style="3" bestFit="1" customWidth="1"/>
    <col min="100" max="100" width="22.28515625" style="3" bestFit="1" customWidth="1"/>
    <col min="101" max="101" width="13" style="3" bestFit="1" customWidth="1"/>
    <col min="102" max="102" width="14.42578125" style="3" customWidth="1"/>
    <col min="103" max="103" width="14.42578125" style="3" bestFit="1" customWidth="1"/>
    <col min="104" max="104" width="15.85546875" style="3" bestFit="1" customWidth="1"/>
    <col min="105" max="105" width="13.42578125" style="3" bestFit="1" customWidth="1"/>
    <col min="106" max="16384" width="10.85546875" style="3"/>
  </cols>
  <sheetData>
    <row r="1" spans="1:105" ht="148.5" x14ac:dyDescent="0.25">
      <c r="A1" s="13" t="s">
        <v>91</v>
      </c>
      <c r="B1" s="13" t="s">
        <v>92</v>
      </c>
      <c r="C1" s="13" t="s">
        <v>93</v>
      </c>
      <c r="D1" s="13" t="s">
        <v>94</v>
      </c>
      <c r="E1" s="13" t="s">
        <v>95</v>
      </c>
      <c r="F1" s="13" t="s">
        <v>627</v>
      </c>
      <c r="G1" s="13" t="s">
        <v>625</v>
      </c>
      <c r="H1" s="13" t="s">
        <v>96</v>
      </c>
      <c r="I1" s="14" t="s">
        <v>97</v>
      </c>
      <c r="J1" s="15" t="s">
        <v>98</v>
      </c>
      <c r="K1" s="4" t="s">
        <v>3</v>
      </c>
      <c r="L1" s="5" t="s">
        <v>4</v>
      </c>
      <c r="M1" s="6" t="s">
        <v>5</v>
      </c>
      <c r="N1" s="6" t="s">
        <v>0</v>
      </c>
      <c r="O1" s="7" t="s">
        <v>1</v>
      </c>
      <c r="P1" s="7" t="s">
        <v>2</v>
      </c>
      <c r="Q1" s="8" t="s">
        <v>6</v>
      </c>
      <c r="R1" s="8" t="s">
        <v>7</v>
      </c>
      <c r="S1" s="8" t="s">
        <v>8</v>
      </c>
      <c r="T1" s="8" t="s">
        <v>9</v>
      </c>
      <c r="U1" s="8" t="s">
        <v>10</v>
      </c>
      <c r="V1" s="8" t="s">
        <v>11</v>
      </c>
      <c r="W1" s="8" t="s">
        <v>12</v>
      </c>
      <c r="X1" s="8" t="s">
        <v>13</v>
      </c>
      <c r="Y1" s="8" t="s">
        <v>14</v>
      </c>
      <c r="Z1" s="8" t="s">
        <v>15</v>
      </c>
      <c r="AA1" s="8" t="s">
        <v>16</v>
      </c>
      <c r="AB1" s="8" t="s">
        <v>17</v>
      </c>
      <c r="AC1" s="8" t="s">
        <v>18</v>
      </c>
      <c r="AD1" s="8" t="s">
        <v>19</v>
      </c>
      <c r="AE1" s="8" t="s">
        <v>20</v>
      </c>
      <c r="AF1" s="8" t="s">
        <v>21</v>
      </c>
      <c r="AG1" s="8" t="s">
        <v>22</v>
      </c>
      <c r="AH1" s="8" t="s">
        <v>23</v>
      </c>
      <c r="AI1" s="8" t="s">
        <v>24</v>
      </c>
      <c r="AJ1" s="8" t="s">
        <v>25</v>
      </c>
      <c r="AK1" s="8" t="s">
        <v>26</v>
      </c>
      <c r="AL1" s="8" t="s">
        <v>27</v>
      </c>
      <c r="AM1" s="8" t="s">
        <v>28</v>
      </c>
      <c r="AN1" s="8" t="s">
        <v>29</v>
      </c>
      <c r="AO1" s="8" t="s">
        <v>30</v>
      </c>
      <c r="AP1" s="8" t="s">
        <v>31</v>
      </c>
      <c r="AQ1" s="8" t="s">
        <v>32</v>
      </c>
      <c r="AR1" s="9" t="s">
        <v>33</v>
      </c>
      <c r="AS1" s="9" t="s">
        <v>34</v>
      </c>
      <c r="AT1" s="338" t="s">
        <v>907</v>
      </c>
      <c r="AU1" s="11" t="s">
        <v>35</v>
      </c>
      <c r="AV1" s="10" t="s">
        <v>36</v>
      </c>
      <c r="AW1" s="232" t="s">
        <v>37</v>
      </c>
      <c r="AX1" s="232" t="s">
        <v>38</v>
      </c>
      <c r="AY1" s="152" t="s">
        <v>39</v>
      </c>
      <c r="AZ1" s="233" t="s">
        <v>40</v>
      </c>
      <c r="BA1" s="12" t="s">
        <v>41</v>
      </c>
      <c r="BB1" s="154" t="s">
        <v>42</v>
      </c>
      <c r="BC1" s="12" t="s">
        <v>43</v>
      </c>
      <c r="BD1" s="149" t="s">
        <v>44</v>
      </c>
      <c r="BE1" s="12" t="s">
        <v>45</v>
      </c>
      <c r="BF1" s="12" t="s">
        <v>46</v>
      </c>
      <c r="BG1" s="12" t="s">
        <v>47</v>
      </c>
      <c r="BH1" s="12" t="s">
        <v>48</v>
      </c>
      <c r="BI1" s="12" t="s">
        <v>49</v>
      </c>
      <c r="BJ1" s="12" t="s">
        <v>50</v>
      </c>
      <c r="BK1" s="12" t="s">
        <v>51</v>
      </c>
      <c r="BL1" s="12" t="s">
        <v>52</v>
      </c>
      <c r="BM1" s="12" t="s">
        <v>53</v>
      </c>
      <c r="BN1" s="12" t="s">
        <v>54</v>
      </c>
      <c r="BO1" s="12" t="s">
        <v>55</v>
      </c>
      <c r="BP1" s="12" t="s">
        <v>56</v>
      </c>
      <c r="BQ1" s="12" t="s">
        <v>57</v>
      </c>
      <c r="BR1" s="12" t="s">
        <v>58</v>
      </c>
      <c r="BS1" s="150" t="s">
        <v>59</v>
      </c>
      <c r="BT1" s="12" t="s">
        <v>60</v>
      </c>
      <c r="BU1" s="12" t="s">
        <v>61</v>
      </c>
      <c r="BV1" s="12" t="s">
        <v>62</v>
      </c>
      <c r="BW1" s="12" t="s">
        <v>63</v>
      </c>
      <c r="BX1" s="12" t="s">
        <v>64</v>
      </c>
      <c r="BY1" s="12" t="s">
        <v>65</v>
      </c>
      <c r="BZ1" s="12" t="s">
        <v>66</v>
      </c>
      <c r="CA1" s="12" t="s">
        <v>67</v>
      </c>
      <c r="CB1" s="12" t="s">
        <v>68</v>
      </c>
      <c r="CC1" s="12" t="s">
        <v>69</v>
      </c>
      <c r="CD1" s="12" t="s">
        <v>70</v>
      </c>
      <c r="CE1" s="12" t="s">
        <v>71</v>
      </c>
      <c r="CF1" s="12" t="s">
        <v>72</v>
      </c>
      <c r="CG1" s="12" t="s">
        <v>73</v>
      </c>
      <c r="CH1" s="12" t="s">
        <v>74</v>
      </c>
      <c r="CI1" s="12" t="s">
        <v>75</v>
      </c>
      <c r="CJ1" s="12" t="s">
        <v>76</v>
      </c>
      <c r="CK1" s="12" t="s">
        <v>77</v>
      </c>
      <c r="CL1" s="151" t="s">
        <v>78</v>
      </c>
      <c r="CM1" s="12" t="s">
        <v>79</v>
      </c>
      <c r="CN1" s="151" t="s">
        <v>80</v>
      </c>
      <c r="CO1" s="12" t="s">
        <v>81</v>
      </c>
      <c r="CP1" s="151" t="s">
        <v>82</v>
      </c>
      <c r="CQ1" s="151" t="s">
        <v>83</v>
      </c>
      <c r="CR1" s="151" t="s">
        <v>84</v>
      </c>
      <c r="CS1" s="152" t="s">
        <v>85</v>
      </c>
      <c r="CT1" s="12" t="s">
        <v>86</v>
      </c>
      <c r="CU1" s="153" t="s">
        <v>87</v>
      </c>
      <c r="CV1" s="12" t="s">
        <v>88</v>
      </c>
      <c r="CW1" s="154" t="s">
        <v>89</v>
      </c>
      <c r="CX1" s="155" t="s">
        <v>90</v>
      </c>
      <c r="CY1" s="350" t="s">
        <v>921</v>
      </c>
      <c r="CZ1" s="350" t="s">
        <v>923</v>
      </c>
      <c r="DA1" s="350" t="s">
        <v>925</v>
      </c>
    </row>
    <row r="2" spans="1:105" x14ac:dyDescent="0.25">
      <c r="A2" s="17" t="s">
        <v>99</v>
      </c>
      <c r="B2" s="18"/>
      <c r="C2" s="18"/>
      <c r="D2" s="18"/>
      <c r="E2" s="18"/>
      <c r="F2" s="18"/>
      <c r="G2" s="20"/>
      <c r="H2" s="19"/>
      <c r="I2" s="20" t="s">
        <v>100</v>
      </c>
      <c r="J2" s="21"/>
      <c r="K2" s="22"/>
      <c r="L2" s="22"/>
      <c r="M2" s="22"/>
      <c r="N2" s="22"/>
      <c r="O2" s="22"/>
      <c r="P2" s="22"/>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137"/>
      <c r="AU2" s="24"/>
      <c r="AV2" s="288"/>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24"/>
      <c r="CZ2" s="24"/>
      <c r="DA2" s="16"/>
    </row>
    <row r="3" spans="1:105" x14ac:dyDescent="0.25">
      <c r="A3" s="25" t="s">
        <v>99</v>
      </c>
      <c r="B3" s="26" t="s">
        <v>101</v>
      </c>
      <c r="C3" s="26"/>
      <c r="D3" s="26"/>
      <c r="E3" s="26"/>
      <c r="F3" s="26"/>
      <c r="G3" s="28"/>
      <c r="H3" s="27"/>
      <c r="I3" s="28" t="s">
        <v>102</v>
      </c>
      <c r="J3" s="29"/>
      <c r="K3" s="30"/>
      <c r="L3" s="30"/>
      <c r="M3" s="30"/>
      <c r="N3" s="30"/>
      <c r="O3" s="30"/>
      <c r="P3" s="30"/>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290"/>
      <c r="AU3" s="32"/>
      <c r="AV3" s="289"/>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16"/>
      <c r="CZ3" s="16"/>
      <c r="DA3" s="16"/>
    </row>
    <row r="4" spans="1:105" ht="49.5" x14ac:dyDescent="0.25">
      <c r="A4" s="25" t="s">
        <v>99</v>
      </c>
      <c r="B4" s="26" t="s">
        <v>101</v>
      </c>
      <c r="C4" s="33" t="s">
        <v>101</v>
      </c>
      <c r="D4" s="26"/>
      <c r="E4" s="26"/>
      <c r="F4" s="26"/>
      <c r="G4" s="28"/>
      <c r="H4" s="27"/>
      <c r="I4" s="28" t="s">
        <v>103</v>
      </c>
      <c r="J4" s="29"/>
      <c r="K4" s="30"/>
      <c r="L4" s="30"/>
      <c r="M4" s="30"/>
      <c r="N4" s="30"/>
      <c r="O4" s="30"/>
      <c r="P4" s="30"/>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290"/>
      <c r="AU4" s="32"/>
      <c r="AV4" s="289"/>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16"/>
      <c r="CZ4" s="16"/>
      <c r="DA4" s="16"/>
    </row>
    <row r="5" spans="1:105" x14ac:dyDescent="0.25">
      <c r="A5" s="34" t="s">
        <v>99</v>
      </c>
      <c r="B5" s="35" t="s">
        <v>101</v>
      </c>
      <c r="C5" s="35" t="s">
        <v>101</v>
      </c>
      <c r="D5" s="36" t="s">
        <v>101</v>
      </c>
      <c r="E5" s="35"/>
      <c r="F5" s="35"/>
      <c r="G5" s="38"/>
      <c r="H5" s="37"/>
      <c r="I5" s="38" t="s">
        <v>104</v>
      </c>
      <c r="J5" s="39"/>
      <c r="K5" s="40"/>
      <c r="L5" s="40"/>
      <c r="M5" s="40"/>
      <c r="N5" s="40"/>
      <c r="O5" s="40"/>
      <c r="P5" s="40"/>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124"/>
      <c r="AU5" s="42"/>
      <c r="AV5" s="291"/>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6"/>
      <c r="CZ5" s="16"/>
      <c r="DA5" s="16"/>
    </row>
    <row r="6" spans="1:105" x14ac:dyDescent="0.25">
      <c r="A6" s="43" t="s">
        <v>99</v>
      </c>
      <c r="B6" s="44" t="s">
        <v>101</v>
      </c>
      <c r="C6" s="44" t="s">
        <v>101</v>
      </c>
      <c r="D6" s="44" t="s">
        <v>101</v>
      </c>
      <c r="E6" s="45" t="s">
        <v>101</v>
      </c>
      <c r="F6" s="45"/>
      <c r="G6" s="47"/>
      <c r="H6" s="46"/>
      <c r="I6" s="47" t="s">
        <v>105</v>
      </c>
      <c r="J6" s="48"/>
      <c r="K6" s="49">
        <f>+SUM(M6:P6)</f>
        <v>0</v>
      </c>
      <c r="L6" s="49"/>
      <c r="M6" s="49">
        <f>+SUM(Q6:R6)</f>
        <v>0</v>
      </c>
      <c r="N6" s="49">
        <f>+SUM(S6:AE6)</f>
        <v>0</v>
      </c>
      <c r="O6" s="49">
        <f>+SUM(AF6:AJ6)</f>
        <v>0</v>
      </c>
      <c r="P6" s="49">
        <f>+SUM(AK6:AS6)</f>
        <v>0</v>
      </c>
      <c r="Q6" s="50">
        <v>0</v>
      </c>
      <c r="R6" s="50">
        <v>0</v>
      </c>
      <c r="S6" s="50">
        <v>0</v>
      </c>
      <c r="T6" s="50"/>
      <c r="U6" s="50">
        <v>0</v>
      </c>
      <c r="V6" s="50"/>
      <c r="W6" s="50"/>
      <c r="X6" s="50">
        <v>0</v>
      </c>
      <c r="Y6" s="50">
        <v>0</v>
      </c>
      <c r="Z6" s="50">
        <v>0</v>
      </c>
      <c r="AA6" s="50">
        <v>0</v>
      </c>
      <c r="AB6" s="50">
        <v>0</v>
      </c>
      <c r="AC6" s="50">
        <v>0</v>
      </c>
      <c r="AD6" s="50">
        <v>0</v>
      </c>
      <c r="AE6" s="50">
        <v>0</v>
      </c>
      <c r="AF6" s="50">
        <v>0</v>
      </c>
      <c r="AG6" s="50">
        <v>0</v>
      </c>
      <c r="AH6" s="50"/>
      <c r="AI6" s="50">
        <v>0</v>
      </c>
      <c r="AJ6" s="50">
        <v>0</v>
      </c>
      <c r="AK6" s="50">
        <v>0</v>
      </c>
      <c r="AL6" s="50">
        <v>0</v>
      </c>
      <c r="AM6" s="50">
        <v>0</v>
      </c>
      <c r="AN6" s="50">
        <v>0</v>
      </c>
      <c r="AO6" s="50">
        <v>0</v>
      </c>
      <c r="AP6" s="50">
        <v>0</v>
      </c>
      <c r="AQ6" s="50">
        <v>0</v>
      </c>
      <c r="AR6" s="50">
        <v>0</v>
      </c>
      <c r="AS6" s="50">
        <v>0</v>
      </c>
      <c r="AT6" s="293"/>
      <c r="AU6" s="51"/>
      <c r="AV6" s="292"/>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c r="CV6" s="293"/>
      <c r="CW6" s="293"/>
      <c r="CX6" s="293"/>
      <c r="CY6" s="16"/>
      <c r="CZ6" s="16"/>
      <c r="DA6" s="16"/>
    </row>
    <row r="7" spans="1:105" ht="42.75" x14ac:dyDescent="0.25">
      <c r="A7" s="52" t="s">
        <v>99</v>
      </c>
      <c r="B7" s="53" t="s">
        <v>101</v>
      </c>
      <c r="C7" s="53" t="s">
        <v>101</v>
      </c>
      <c r="D7" s="53" t="s">
        <v>101</v>
      </c>
      <c r="E7" s="53" t="s">
        <v>101</v>
      </c>
      <c r="F7" s="392" t="s">
        <v>99</v>
      </c>
      <c r="G7" s="393" t="s">
        <v>932</v>
      </c>
      <c r="H7" s="431">
        <v>5345</v>
      </c>
      <c r="I7" s="434" t="s">
        <v>107</v>
      </c>
      <c r="J7" s="287">
        <f>+K7</f>
        <v>258528093.31</v>
      </c>
      <c r="K7" s="62">
        <f>+SUM(M7:AV7)</f>
        <v>258528093.31</v>
      </c>
      <c r="L7" s="62"/>
      <c r="M7" s="62"/>
      <c r="N7" s="62"/>
      <c r="O7" s="62"/>
      <c r="P7" s="62"/>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76"/>
      <c r="AU7" s="16"/>
      <c r="AV7" s="295">
        <f>+AY7+AX7+AW7</f>
        <v>258528093.31</v>
      </c>
      <c r="AW7" s="296">
        <v>3462884.66</v>
      </c>
      <c r="AX7" s="296">
        <v>6694354.0999999996</v>
      </c>
      <c r="AY7" s="296">
        <v>248370854.55000001</v>
      </c>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16"/>
      <c r="CZ7" s="16"/>
      <c r="DA7" s="16"/>
    </row>
    <row r="8" spans="1:105" ht="28.5" x14ac:dyDescent="0.25">
      <c r="A8" s="52"/>
      <c r="B8" s="53"/>
      <c r="C8" s="53"/>
      <c r="D8" s="53"/>
      <c r="E8" s="53"/>
      <c r="F8" s="392" t="s">
        <v>213</v>
      </c>
      <c r="G8" s="393" t="s">
        <v>933</v>
      </c>
      <c r="H8" s="432"/>
      <c r="I8" s="435"/>
      <c r="J8" s="390"/>
      <c r="K8" s="62"/>
      <c r="L8" s="62"/>
      <c r="M8" s="62"/>
      <c r="N8" s="62"/>
      <c r="O8" s="62"/>
      <c r="P8" s="62"/>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76"/>
      <c r="AU8" s="16"/>
      <c r="AV8" s="295"/>
      <c r="AW8" s="296"/>
      <c r="AX8" s="296"/>
      <c r="AY8" s="29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16"/>
      <c r="CZ8" s="16"/>
      <c r="DA8" s="16"/>
    </row>
    <row r="9" spans="1:105" ht="33" x14ac:dyDescent="0.25">
      <c r="A9" s="52"/>
      <c r="B9" s="53"/>
      <c r="C9" s="53"/>
      <c r="D9" s="53"/>
      <c r="E9" s="53"/>
      <c r="F9" s="394" t="s">
        <v>189</v>
      </c>
      <c r="G9" s="395" t="s">
        <v>934</v>
      </c>
      <c r="H9" s="432"/>
      <c r="I9" s="435"/>
      <c r="J9" s="390"/>
      <c r="K9" s="62"/>
      <c r="L9" s="62"/>
      <c r="M9" s="62"/>
      <c r="N9" s="62"/>
      <c r="O9" s="62"/>
      <c r="P9" s="62"/>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76"/>
      <c r="AU9" s="16"/>
      <c r="AV9" s="295"/>
      <c r="AW9" s="296"/>
      <c r="AX9" s="296"/>
      <c r="AY9" s="29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16"/>
      <c r="CZ9" s="16"/>
      <c r="DA9" s="16"/>
    </row>
    <row r="10" spans="1:105" ht="49.5" x14ac:dyDescent="0.25">
      <c r="A10" s="52"/>
      <c r="B10" s="53"/>
      <c r="C10" s="53"/>
      <c r="D10" s="53"/>
      <c r="E10" s="53"/>
      <c r="F10" s="394" t="s">
        <v>204</v>
      </c>
      <c r="G10" s="395" t="s">
        <v>935</v>
      </c>
      <c r="H10" s="432"/>
      <c r="I10" s="435"/>
      <c r="J10" s="390"/>
      <c r="K10" s="62"/>
      <c r="L10" s="62"/>
      <c r="M10" s="62"/>
      <c r="N10" s="62"/>
      <c r="O10" s="62"/>
      <c r="P10" s="62"/>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76"/>
      <c r="AU10" s="16"/>
      <c r="AV10" s="295"/>
      <c r="AW10" s="296"/>
      <c r="AX10" s="296"/>
      <c r="AY10" s="29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16"/>
      <c r="CZ10" s="16"/>
      <c r="DA10" s="16"/>
    </row>
    <row r="11" spans="1:105" ht="33" x14ac:dyDescent="0.25">
      <c r="A11" s="52"/>
      <c r="B11" s="53"/>
      <c r="C11" s="53"/>
      <c r="D11" s="53"/>
      <c r="E11" s="53"/>
      <c r="F11" s="391" t="s">
        <v>368</v>
      </c>
      <c r="G11" s="384" t="s">
        <v>626</v>
      </c>
      <c r="H11" s="433"/>
      <c r="I11" s="436"/>
      <c r="J11" s="390"/>
      <c r="K11" s="62"/>
      <c r="L11" s="62"/>
      <c r="M11" s="62"/>
      <c r="N11" s="62"/>
      <c r="O11" s="62"/>
      <c r="P11" s="62"/>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76"/>
      <c r="AU11" s="16"/>
      <c r="AV11" s="295"/>
      <c r="AW11" s="296"/>
      <c r="AX11" s="296"/>
      <c r="AY11" s="29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16"/>
      <c r="CZ11" s="16"/>
      <c r="DA11" s="16"/>
    </row>
    <row r="12" spans="1:105" ht="33" x14ac:dyDescent="0.25">
      <c r="A12" s="52" t="s">
        <v>99</v>
      </c>
      <c r="B12" s="53" t="s">
        <v>101</v>
      </c>
      <c r="C12" s="53" t="s">
        <v>101</v>
      </c>
      <c r="D12" s="53" t="s">
        <v>101</v>
      </c>
      <c r="E12" s="53" t="s">
        <v>101</v>
      </c>
      <c r="F12" s="391" t="s">
        <v>173</v>
      </c>
      <c r="G12" s="384" t="s">
        <v>630</v>
      </c>
      <c r="H12" s="54">
        <v>5000</v>
      </c>
      <c r="I12" s="55" t="s">
        <v>106</v>
      </c>
      <c r="J12" s="56">
        <f>243182162.96+85500000+L12</f>
        <v>328682162.96000004</v>
      </c>
      <c r="K12" s="57">
        <f>+SUM(M12:P12)</f>
        <v>328682162.96000004</v>
      </c>
      <c r="L12" s="58"/>
      <c r="M12" s="59">
        <f>+SUM(Q12:R12)</f>
        <v>0</v>
      </c>
      <c r="N12" s="59">
        <f>+SUM(S12:AE12)</f>
        <v>243182162.96000001</v>
      </c>
      <c r="O12" s="60">
        <f>+SUM(AF12:AJ12)</f>
        <v>85500000</v>
      </c>
      <c r="P12" s="60">
        <f>+SUM(AK12:AS12)</f>
        <v>0</v>
      </c>
      <c r="Q12" s="61"/>
      <c r="R12" s="61"/>
      <c r="S12" s="61"/>
      <c r="T12" s="61"/>
      <c r="U12" s="61"/>
      <c r="V12" s="61">
        <v>243182162.96000001</v>
      </c>
      <c r="W12" s="61"/>
      <c r="X12" s="61"/>
      <c r="Y12" s="61"/>
      <c r="Z12" s="61"/>
      <c r="AA12" s="61"/>
      <c r="AB12" s="61"/>
      <c r="AC12" s="61"/>
      <c r="AD12" s="61"/>
      <c r="AE12" s="61"/>
      <c r="AF12" s="61"/>
      <c r="AG12" s="61"/>
      <c r="AH12" s="61">
        <v>85500000</v>
      </c>
      <c r="AI12" s="61"/>
      <c r="AJ12" s="61"/>
      <c r="AK12" s="61"/>
      <c r="AL12" s="61"/>
      <c r="AM12" s="61"/>
      <c r="AN12" s="61"/>
      <c r="AO12" s="61"/>
      <c r="AP12" s="61"/>
      <c r="AQ12" s="61"/>
      <c r="AR12" s="61"/>
      <c r="AS12" s="61"/>
      <c r="AT12" s="76"/>
      <c r="AU12" s="16"/>
      <c r="AV12" s="294"/>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16"/>
      <c r="CZ12" s="16"/>
      <c r="DA12" s="16"/>
    </row>
    <row r="13" spans="1:105" x14ac:dyDescent="0.25">
      <c r="A13" s="25" t="s">
        <v>99</v>
      </c>
      <c r="B13" s="188" t="s">
        <v>99</v>
      </c>
      <c r="C13" s="26"/>
      <c r="D13" s="26"/>
      <c r="E13" s="26"/>
      <c r="F13" s="26"/>
      <c r="G13" s="385"/>
      <c r="H13" s="27"/>
      <c r="I13" s="28" t="s">
        <v>108</v>
      </c>
      <c r="J13" s="64"/>
      <c r="K13" s="30"/>
      <c r="L13" s="30"/>
      <c r="M13" s="30"/>
      <c r="N13" s="30"/>
      <c r="O13" s="30"/>
      <c r="P13" s="30"/>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290"/>
      <c r="AU13" s="32"/>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16"/>
      <c r="CZ13" s="16"/>
      <c r="DA13" s="16"/>
    </row>
    <row r="14" spans="1:105" ht="33" x14ac:dyDescent="0.25">
      <c r="A14" s="25" t="s">
        <v>99</v>
      </c>
      <c r="B14" s="188" t="s">
        <v>99</v>
      </c>
      <c r="C14" s="33" t="s">
        <v>99</v>
      </c>
      <c r="D14" s="26"/>
      <c r="E14" s="26"/>
      <c r="F14" s="26"/>
      <c r="G14" s="385"/>
      <c r="H14" s="27"/>
      <c r="I14" s="28" t="s">
        <v>109</v>
      </c>
      <c r="J14" s="64"/>
      <c r="K14" s="30"/>
      <c r="L14" s="30"/>
      <c r="M14" s="30"/>
      <c r="N14" s="30"/>
      <c r="O14" s="30"/>
      <c r="P14" s="30"/>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290"/>
      <c r="AU14" s="32"/>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16"/>
      <c r="CZ14" s="16"/>
      <c r="DA14" s="16"/>
    </row>
    <row r="15" spans="1:105" x14ac:dyDescent="0.25">
      <c r="A15" s="181" t="s">
        <v>99</v>
      </c>
      <c r="B15" s="182" t="s">
        <v>99</v>
      </c>
      <c r="C15" s="182" t="s">
        <v>99</v>
      </c>
      <c r="D15" s="182" t="s">
        <v>110</v>
      </c>
      <c r="E15" s="182"/>
      <c r="F15" s="182"/>
      <c r="G15" s="386"/>
      <c r="H15" s="37"/>
      <c r="I15" s="38" t="s">
        <v>111</v>
      </c>
      <c r="J15" s="65"/>
      <c r="K15" s="40">
        <f>+SUM(M15:P15)</f>
        <v>0</v>
      </c>
      <c r="L15" s="40"/>
      <c r="M15" s="40">
        <f>+SUM(Q15:R15)</f>
        <v>0</v>
      </c>
      <c r="N15" s="40">
        <f>+SUM(S15:AE15)</f>
        <v>0</v>
      </c>
      <c r="O15" s="40">
        <f>+SUM(AF15:AJ15)</f>
        <v>0</v>
      </c>
      <c r="P15" s="40">
        <f>+SUM(AK15:AS15)</f>
        <v>0</v>
      </c>
      <c r="Q15" s="41"/>
      <c r="R15" s="41">
        <v>0</v>
      </c>
      <c r="S15" s="41">
        <v>0</v>
      </c>
      <c r="T15" s="41">
        <v>0</v>
      </c>
      <c r="U15" s="41">
        <v>0</v>
      </c>
      <c r="V15" s="41">
        <v>0</v>
      </c>
      <c r="W15" s="41">
        <v>0</v>
      </c>
      <c r="X15" s="41">
        <v>0</v>
      </c>
      <c r="Y15" s="41">
        <v>0</v>
      </c>
      <c r="Z15" s="41">
        <v>0</v>
      </c>
      <c r="AA15" s="41">
        <v>0</v>
      </c>
      <c r="AB15" s="41">
        <v>0</v>
      </c>
      <c r="AC15" s="41">
        <v>0</v>
      </c>
      <c r="AD15" s="41">
        <v>0</v>
      </c>
      <c r="AE15" s="41"/>
      <c r="AF15" s="41">
        <v>0</v>
      </c>
      <c r="AG15" s="41">
        <v>0</v>
      </c>
      <c r="AH15" s="41">
        <v>0</v>
      </c>
      <c r="AI15" s="41">
        <v>0</v>
      </c>
      <c r="AJ15" s="41">
        <v>0</v>
      </c>
      <c r="AK15" s="41">
        <v>0</v>
      </c>
      <c r="AL15" s="41">
        <v>0</v>
      </c>
      <c r="AM15" s="41">
        <v>0</v>
      </c>
      <c r="AN15" s="41">
        <v>0</v>
      </c>
      <c r="AO15" s="41">
        <v>0</v>
      </c>
      <c r="AP15" s="41">
        <v>0</v>
      </c>
      <c r="AQ15" s="41">
        <v>0</v>
      </c>
      <c r="AR15" s="41">
        <v>0</v>
      </c>
      <c r="AS15" s="41">
        <v>0</v>
      </c>
      <c r="AT15" s="124"/>
      <c r="AU15" s="42"/>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6"/>
      <c r="CZ15" s="16"/>
      <c r="DA15" s="16"/>
    </row>
    <row r="16" spans="1:105" x14ac:dyDescent="0.25">
      <c r="A16" s="177" t="s">
        <v>99</v>
      </c>
      <c r="B16" s="178" t="s">
        <v>99</v>
      </c>
      <c r="C16" s="178" t="s">
        <v>99</v>
      </c>
      <c r="D16" s="178" t="s">
        <v>110</v>
      </c>
      <c r="E16" s="178" t="s">
        <v>112</v>
      </c>
      <c r="F16" s="178"/>
      <c r="G16" s="387"/>
      <c r="H16" s="66"/>
      <c r="I16" s="47" t="s">
        <v>113</v>
      </c>
      <c r="J16" s="48"/>
      <c r="K16" s="49"/>
      <c r="L16" s="49"/>
      <c r="M16" s="49"/>
      <c r="N16" s="49"/>
      <c r="O16" s="49"/>
      <c r="P16" s="49"/>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293"/>
      <c r="AU16" s="51"/>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16"/>
      <c r="CZ16" s="16"/>
      <c r="DA16" s="16"/>
    </row>
    <row r="17" spans="1:105" ht="51" customHeight="1" x14ac:dyDescent="0.25">
      <c r="A17" s="179" t="s">
        <v>99</v>
      </c>
      <c r="B17" s="180" t="s">
        <v>99</v>
      </c>
      <c r="C17" s="180" t="s">
        <v>99</v>
      </c>
      <c r="D17" s="180" t="s">
        <v>110</v>
      </c>
      <c r="E17" s="180" t="s">
        <v>112</v>
      </c>
      <c r="F17" s="391" t="s">
        <v>930</v>
      </c>
      <c r="G17" s="384" t="s">
        <v>931</v>
      </c>
      <c r="H17" s="371">
        <v>5001</v>
      </c>
      <c r="I17" s="417" t="s">
        <v>114</v>
      </c>
      <c r="J17" s="67">
        <v>50000000</v>
      </c>
      <c r="K17" s="57">
        <f t="shared" ref="K17:K33" si="0">+SUM(M17:P17)</f>
        <v>50000000</v>
      </c>
      <c r="L17" s="58"/>
      <c r="M17" s="59">
        <f t="shared" ref="M17:M33" si="1">+SUM(Q17:R17)</f>
        <v>50000000</v>
      </c>
      <c r="N17" s="59">
        <f t="shared" ref="N17:N33" si="2">+SUM(S17:AE17)</f>
        <v>0</v>
      </c>
      <c r="O17" s="60">
        <f t="shared" ref="O17:O33" si="3">+SUM(AF17:AJ17)</f>
        <v>0</v>
      </c>
      <c r="P17" s="60">
        <f t="shared" ref="P17:P33" si="4">+SUM(AK17:AS17)</f>
        <v>0</v>
      </c>
      <c r="Q17" s="61">
        <v>50000000</v>
      </c>
      <c r="R17" s="61">
        <v>0</v>
      </c>
      <c r="S17" s="61">
        <v>0</v>
      </c>
      <c r="T17" s="61">
        <v>0</v>
      </c>
      <c r="U17" s="61">
        <v>0</v>
      </c>
      <c r="V17" s="61">
        <v>0</v>
      </c>
      <c r="W17" s="61">
        <v>0</v>
      </c>
      <c r="X17" s="61">
        <v>0</v>
      </c>
      <c r="Y17" s="61">
        <v>0</v>
      </c>
      <c r="Z17" s="61">
        <v>0</v>
      </c>
      <c r="AA17" s="61">
        <v>0</v>
      </c>
      <c r="AB17" s="61">
        <v>0</v>
      </c>
      <c r="AC17" s="61">
        <v>0</v>
      </c>
      <c r="AD17" s="61">
        <v>0</v>
      </c>
      <c r="AE17" s="61"/>
      <c r="AF17" s="61">
        <v>0</v>
      </c>
      <c r="AG17" s="61">
        <v>0</v>
      </c>
      <c r="AH17" s="61">
        <v>0</v>
      </c>
      <c r="AI17" s="61">
        <v>0</v>
      </c>
      <c r="AJ17" s="61">
        <v>0</v>
      </c>
      <c r="AK17" s="61">
        <v>0</v>
      </c>
      <c r="AL17" s="61">
        <v>0</v>
      </c>
      <c r="AM17" s="61">
        <v>0</v>
      </c>
      <c r="AN17" s="61">
        <v>0</v>
      </c>
      <c r="AO17" s="61">
        <v>0</v>
      </c>
      <c r="AP17" s="61">
        <v>0</v>
      </c>
      <c r="AQ17" s="61">
        <v>0</v>
      </c>
      <c r="AR17" s="61">
        <v>0</v>
      </c>
      <c r="AS17" s="61">
        <v>0</v>
      </c>
      <c r="AT17" s="76"/>
      <c r="AU17" s="1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16"/>
      <c r="CZ17" s="16"/>
      <c r="DA17" s="16"/>
    </row>
    <row r="18" spans="1:105" x14ac:dyDescent="0.25">
      <c r="A18" s="181" t="s">
        <v>99</v>
      </c>
      <c r="B18" s="182" t="s">
        <v>99</v>
      </c>
      <c r="C18" s="182" t="s">
        <v>99</v>
      </c>
      <c r="D18" s="182" t="s">
        <v>115</v>
      </c>
      <c r="E18" s="182"/>
      <c r="F18" s="396"/>
      <c r="G18" s="386"/>
      <c r="H18" s="37"/>
      <c r="I18" s="38" t="s">
        <v>116</v>
      </c>
      <c r="J18" s="39"/>
      <c r="K18" s="40">
        <f t="shared" si="0"/>
        <v>0</v>
      </c>
      <c r="L18" s="40"/>
      <c r="M18" s="40">
        <f t="shared" si="1"/>
        <v>0</v>
      </c>
      <c r="N18" s="40">
        <f t="shared" si="2"/>
        <v>0</v>
      </c>
      <c r="O18" s="40">
        <f t="shared" si="3"/>
        <v>0</v>
      </c>
      <c r="P18" s="40">
        <f t="shared" si="4"/>
        <v>0</v>
      </c>
      <c r="Q18" s="41"/>
      <c r="R18" s="41">
        <v>0</v>
      </c>
      <c r="S18" s="41">
        <v>0</v>
      </c>
      <c r="T18" s="41">
        <v>0</v>
      </c>
      <c r="U18" s="41">
        <v>0</v>
      </c>
      <c r="V18" s="41">
        <v>0</v>
      </c>
      <c r="W18" s="41">
        <v>0</v>
      </c>
      <c r="X18" s="41">
        <v>0</v>
      </c>
      <c r="Y18" s="41">
        <v>0</v>
      </c>
      <c r="Z18" s="41">
        <v>0</v>
      </c>
      <c r="AA18" s="41">
        <v>0</v>
      </c>
      <c r="AB18" s="41">
        <v>0</v>
      </c>
      <c r="AC18" s="41">
        <v>0</v>
      </c>
      <c r="AD18" s="41"/>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124"/>
      <c r="AU18" s="42"/>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6"/>
      <c r="CZ18" s="16"/>
      <c r="DA18" s="16"/>
    </row>
    <row r="19" spans="1:105" ht="33" x14ac:dyDescent="0.25">
      <c r="A19" s="177" t="s">
        <v>99</v>
      </c>
      <c r="B19" s="178" t="s">
        <v>99</v>
      </c>
      <c r="C19" s="178" t="s">
        <v>99</v>
      </c>
      <c r="D19" s="178" t="s">
        <v>115</v>
      </c>
      <c r="E19" s="178" t="s">
        <v>117</v>
      </c>
      <c r="F19" s="397"/>
      <c r="G19" s="388"/>
      <c r="H19" s="46"/>
      <c r="I19" s="68" t="s">
        <v>118</v>
      </c>
      <c r="J19" s="69"/>
      <c r="K19" s="49">
        <f t="shared" si="0"/>
        <v>0</v>
      </c>
      <c r="L19" s="49"/>
      <c r="M19" s="49">
        <f t="shared" si="1"/>
        <v>0</v>
      </c>
      <c r="N19" s="49">
        <f t="shared" si="2"/>
        <v>0</v>
      </c>
      <c r="O19" s="49">
        <f t="shared" si="3"/>
        <v>0</v>
      </c>
      <c r="P19" s="49">
        <f t="shared" si="4"/>
        <v>0</v>
      </c>
      <c r="Q19" s="50">
        <v>0</v>
      </c>
      <c r="R19" s="50">
        <v>0</v>
      </c>
      <c r="S19" s="50">
        <v>0</v>
      </c>
      <c r="T19" s="50">
        <v>0</v>
      </c>
      <c r="U19" s="50">
        <v>0</v>
      </c>
      <c r="V19" s="50">
        <v>0</v>
      </c>
      <c r="W19" s="50">
        <v>0</v>
      </c>
      <c r="X19" s="50">
        <v>0</v>
      </c>
      <c r="Y19" s="50">
        <v>0</v>
      </c>
      <c r="Z19" s="50">
        <v>0</v>
      </c>
      <c r="AA19" s="50">
        <v>0</v>
      </c>
      <c r="AB19" s="50">
        <v>0</v>
      </c>
      <c r="AC19" s="50"/>
      <c r="AD19" s="50">
        <v>0</v>
      </c>
      <c r="AE19" s="50"/>
      <c r="AF19" s="50">
        <v>0</v>
      </c>
      <c r="AG19" s="50">
        <v>0</v>
      </c>
      <c r="AH19" s="50">
        <v>0</v>
      </c>
      <c r="AI19" s="50">
        <v>0</v>
      </c>
      <c r="AJ19" s="50">
        <v>0</v>
      </c>
      <c r="AK19" s="50">
        <v>0</v>
      </c>
      <c r="AL19" s="50">
        <v>0</v>
      </c>
      <c r="AM19" s="50">
        <v>0</v>
      </c>
      <c r="AN19" s="50">
        <v>0</v>
      </c>
      <c r="AO19" s="50">
        <v>0</v>
      </c>
      <c r="AP19" s="50">
        <v>0</v>
      </c>
      <c r="AQ19" s="50">
        <v>0</v>
      </c>
      <c r="AR19" s="50">
        <v>0</v>
      </c>
      <c r="AS19" s="50">
        <v>0</v>
      </c>
      <c r="AT19" s="293"/>
      <c r="AU19" s="51"/>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16"/>
      <c r="CZ19" s="16"/>
      <c r="DA19" s="16"/>
    </row>
    <row r="20" spans="1:105" ht="66" x14ac:dyDescent="0.25">
      <c r="A20" s="179" t="s">
        <v>99</v>
      </c>
      <c r="B20" s="180" t="s">
        <v>99</v>
      </c>
      <c r="C20" s="180" t="s">
        <v>99</v>
      </c>
      <c r="D20" s="180" t="s">
        <v>115</v>
      </c>
      <c r="E20" s="180" t="s">
        <v>117</v>
      </c>
      <c r="F20" s="391" t="s">
        <v>741</v>
      </c>
      <c r="G20" s="389" t="s">
        <v>677</v>
      </c>
      <c r="H20" s="54">
        <v>5002</v>
      </c>
      <c r="I20" s="70" t="s">
        <v>936</v>
      </c>
      <c r="J20" s="67">
        <v>100000000</v>
      </c>
      <c r="K20" s="57">
        <f t="shared" si="0"/>
        <v>100000000</v>
      </c>
      <c r="L20" s="58"/>
      <c r="M20" s="59">
        <f t="shared" si="1"/>
        <v>100000000</v>
      </c>
      <c r="N20" s="59">
        <f t="shared" si="2"/>
        <v>0</v>
      </c>
      <c r="O20" s="60">
        <f t="shared" si="3"/>
        <v>0</v>
      </c>
      <c r="P20" s="60">
        <f t="shared" si="4"/>
        <v>0</v>
      </c>
      <c r="Q20" s="61">
        <v>100000000</v>
      </c>
      <c r="R20" s="61">
        <v>0</v>
      </c>
      <c r="S20" s="61">
        <v>0</v>
      </c>
      <c r="T20" s="61">
        <v>0</v>
      </c>
      <c r="U20" s="61">
        <v>0</v>
      </c>
      <c r="V20" s="61">
        <v>0</v>
      </c>
      <c r="W20" s="61">
        <v>0</v>
      </c>
      <c r="X20" s="61">
        <v>0</v>
      </c>
      <c r="Y20" s="61">
        <v>0</v>
      </c>
      <c r="Z20" s="61">
        <v>0</v>
      </c>
      <c r="AA20" s="61">
        <v>0</v>
      </c>
      <c r="AB20" s="61">
        <v>0</v>
      </c>
      <c r="AC20" s="61">
        <v>0</v>
      </c>
      <c r="AD20" s="61"/>
      <c r="AE20" s="61"/>
      <c r="AF20" s="61">
        <v>0</v>
      </c>
      <c r="AG20" s="61">
        <v>0</v>
      </c>
      <c r="AH20" s="61">
        <v>0</v>
      </c>
      <c r="AI20" s="61">
        <v>0</v>
      </c>
      <c r="AJ20" s="61">
        <v>0</v>
      </c>
      <c r="AK20" s="61">
        <v>0</v>
      </c>
      <c r="AL20" s="61">
        <v>0</v>
      </c>
      <c r="AM20" s="61">
        <v>0</v>
      </c>
      <c r="AN20" s="61">
        <v>0</v>
      </c>
      <c r="AO20" s="61">
        <v>0</v>
      </c>
      <c r="AP20" s="61">
        <v>0</v>
      </c>
      <c r="AQ20" s="61">
        <v>0</v>
      </c>
      <c r="AR20" s="61">
        <v>0</v>
      </c>
      <c r="AS20" s="61">
        <v>0</v>
      </c>
      <c r="AT20" s="76"/>
      <c r="AU20" s="1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16"/>
      <c r="CZ20" s="16"/>
      <c r="DA20" s="16"/>
    </row>
    <row r="21" spans="1:105" ht="49.5" x14ac:dyDescent="0.25">
      <c r="A21" s="179" t="s">
        <v>99</v>
      </c>
      <c r="B21" s="180" t="s">
        <v>99</v>
      </c>
      <c r="C21" s="180" t="s">
        <v>99</v>
      </c>
      <c r="D21" s="180" t="s">
        <v>115</v>
      </c>
      <c r="E21" s="180" t="s">
        <v>117</v>
      </c>
      <c r="F21" s="391" t="s">
        <v>742</v>
      </c>
      <c r="G21" s="384" t="s">
        <v>678</v>
      </c>
      <c r="H21" s="54">
        <v>5003</v>
      </c>
      <c r="I21" s="55" t="s">
        <v>119</v>
      </c>
      <c r="J21" s="67">
        <v>100000000</v>
      </c>
      <c r="K21" s="57">
        <f t="shared" si="0"/>
        <v>100000000</v>
      </c>
      <c r="L21" s="58"/>
      <c r="M21" s="59">
        <f t="shared" si="1"/>
        <v>100000000</v>
      </c>
      <c r="N21" s="59">
        <f t="shared" si="2"/>
        <v>0</v>
      </c>
      <c r="O21" s="60">
        <f t="shared" si="3"/>
        <v>0</v>
      </c>
      <c r="P21" s="60">
        <f t="shared" si="4"/>
        <v>0</v>
      </c>
      <c r="Q21" s="61">
        <v>100000000</v>
      </c>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76"/>
      <c r="AU21" s="1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16"/>
      <c r="CZ21" s="16"/>
      <c r="DA21" s="16"/>
    </row>
    <row r="22" spans="1:105" ht="33" x14ac:dyDescent="0.25">
      <c r="A22" s="179" t="s">
        <v>99</v>
      </c>
      <c r="B22" s="180" t="s">
        <v>99</v>
      </c>
      <c r="C22" s="180" t="s">
        <v>99</v>
      </c>
      <c r="D22" s="180" t="s">
        <v>115</v>
      </c>
      <c r="E22" s="180" t="s">
        <v>117</v>
      </c>
      <c r="F22" s="391" t="s">
        <v>743</v>
      </c>
      <c r="G22" s="384" t="s">
        <v>679</v>
      </c>
      <c r="H22" s="54" t="s">
        <v>120</v>
      </c>
      <c r="I22" s="55" t="s">
        <v>121</v>
      </c>
      <c r="J22" s="67">
        <v>25000000</v>
      </c>
      <c r="K22" s="57">
        <f t="shared" si="0"/>
        <v>25000000</v>
      </c>
      <c r="L22" s="58"/>
      <c r="M22" s="59">
        <f t="shared" si="1"/>
        <v>0</v>
      </c>
      <c r="N22" s="59">
        <f t="shared" si="2"/>
        <v>25000000</v>
      </c>
      <c r="O22" s="60">
        <f t="shared" si="3"/>
        <v>0</v>
      </c>
      <c r="P22" s="60">
        <f t="shared" si="4"/>
        <v>0</v>
      </c>
      <c r="Q22" s="61"/>
      <c r="R22" s="61">
        <v>0</v>
      </c>
      <c r="S22" s="61">
        <v>0</v>
      </c>
      <c r="T22" s="61">
        <v>0</v>
      </c>
      <c r="U22" s="61">
        <v>0</v>
      </c>
      <c r="V22" s="61">
        <v>25000000</v>
      </c>
      <c r="W22" s="61">
        <v>0</v>
      </c>
      <c r="X22" s="61">
        <v>0</v>
      </c>
      <c r="Y22" s="61">
        <v>0</v>
      </c>
      <c r="Z22" s="61">
        <v>0</v>
      </c>
      <c r="AA22" s="61">
        <v>0</v>
      </c>
      <c r="AB22" s="61">
        <v>0</v>
      </c>
      <c r="AC22" s="61">
        <v>0</v>
      </c>
      <c r="AD22" s="61">
        <v>0</v>
      </c>
      <c r="AE22" s="61"/>
      <c r="AF22" s="61">
        <v>0</v>
      </c>
      <c r="AG22" s="61">
        <v>0</v>
      </c>
      <c r="AH22" s="61">
        <v>0</v>
      </c>
      <c r="AI22" s="61">
        <v>0</v>
      </c>
      <c r="AJ22" s="61">
        <v>0</v>
      </c>
      <c r="AK22" s="61"/>
      <c r="AL22" s="61">
        <v>0</v>
      </c>
      <c r="AM22" s="61">
        <v>0</v>
      </c>
      <c r="AN22" s="61">
        <v>0</v>
      </c>
      <c r="AO22" s="61">
        <v>0</v>
      </c>
      <c r="AP22" s="61">
        <v>0</v>
      </c>
      <c r="AQ22" s="61">
        <v>0</v>
      </c>
      <c r="AR22" s="61">
        <v>0</v>
      </c>
      <c r="AS22" s="61">
        <v>0</v>
      </c>
      <c r="AT22" s="76"/>
      <c r="AU22" s="1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16"/>
      <c r="CZ22" s="16"/>
      <c r="DA22" s="16"/>
    </row>
    <row r="23" spans="1:105" ht="66" x14ac:dyDescent="0.25">
      <c r="A23" s="179" t="s">
        <v>99</v>
      </c>
      <c r="B23" s="180" t="s">
        <v>99</v>
      </c>
      <c r="C23" s="180" t="s">
        <v>99</v>
      </c>
      <c r="D23" s="180" t="s">
        <v>115</v>
      </c>
      <c r="E23" s="180" t="s">
        <v>117</v>
      </c>
      <c r="F23" s="391" t="s">
        <v>744</v>
      </c>
      <c r="G23" s="384" t="s">
        <v>680</v>
      </c>
      <c r="H23" s="54" t="s">
        <v>122</v>
      </c>
      <c r="I23" s="55" t="s">
        <v>123</v>
      </c>
      <c r="J23" s="67">
        <v>50000000</v>
      </c>
      <c r="K23" s="57">
        <f t="shared" si="0"/>
        <v>50000000</v>
      </c>
      <c r="L23" s="58"/>
      <c r="M23" s="59">
        <f t="shared" si="1"/>
        <v>0</v>
      </c>
      <c r="N23" s="59">
        <f t="shared" si="2"/>
        <v>50000000</v>
      </c>
      <c r="O23" s="60">
        <f t="shared" si="3"/>
        <v>0</v>
      </c>
      <c r="P23" s="60">
        <f t="shared" si="4"/>
        <v>0</v>
      </c>
      <c r="Q23" s="61"/>
      <c r="R23" s="61"/>
      <c r="S23" s="61"/>
      <c r="T23" s="61"/>
      <c r="U23" s="61"/>
      <c r="V23" s="61">
        <v>50000000</v>
      </c>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76"/>
      <c r="AU23" s="1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16"/>
      <c r="CZ23" s="16"/>
      <c r="DA23" s="16"/>
    </row>
    <row r="24" spans="1:105" ht="49.5" x14ac:dyDescent="0.25">
      <c r="A24" s="179" t="s">
        <v>99</v>
      </c>
      <c r="B24" s="180" t="s">
        <v>99</v>
      </c>
      <c r="C24" s="180" t="s">
        <v>99</v>
      </c>
      <c r="D24" s="180" t="s">
        <v>115</v>
      </c>
      <c r="E24" s="180" t="s">
        <v>117</v>
      </c>
      <c r="F24" s="391" t="s">
        <v>746</v>
      </c>
      <c r="G24" s="389" t="s">
        <v>745</v>
      </c>
      <c r="H24" s="54" t="s">
        <v>124</v>
      </c>
      <c r="I24" s="70" t="s">
        <v>125</v>
      </c>
      <c r="J24" s="67">
        <v>25000000</v>
      </c>
      <c r="K24" s="57">
        <f t="shared" si="0"/>
        <v>25000000</v>
      </c>
      <c r="L24" s="58"/>
      <c r="M24" s="59">
        <f t="shared" si="1"/>
        <v>0</v>
      </c>
      <c r="N24" s="59">
        <f t="shared" si="2"/>
        <v>25000000</v>
      </c>
      <c r="O24" s="60">
        <f t="shared" si="3"/>
        <v>0</v>
      </c>
      <c r="P24" s="60">
        <f t="shared" si="4"/>
        <v>0</v>
      </c>
      <c r="Q24" s="61">
        <v>0</v>
      </c>
      <c r="R24" s="61">
        <v>0</v>
      </c>
      <c r="S24" s="61">
        <v>0</v>
      </c>
      <c r="T24" s="61">
        <v>0</v>
      </c>
      <c r="U24" s="61">
        <v>0</v>
      </c>
      <c r="V24" s="61">
        <v>25000000</v>
      </c>
      <c r="W24" s="61">
        <v>0</v>
      </c>
      <c r="X24" s="61">
        <v>0</v>
      </c>
      <c r="Y24" s="61">
        <v>0</v>
      </c>
      <c r="Z24" s="61"/>
      <c r="AA24" s="61"/>
      <c r="AB24" s="61"/>
      <c r="AC24" s="61">
        <v>0</v>
      </c>
      <c r="AD24" s="61">
        <v>0</v>
      </c>
      <c r="AE24" s="61"/>
      <c r="AF24" s="61">
        <v>0</v>
      </c>
      <c r="AG24" s="61">
        <v>0</v>
      </c>
      <c r="AH24" s="61">
        <v>0</v>
      </c>
      <c r="AI24" s="61">
        <v>0</v>
      </c>
      <c r="AJ24" s="61">
        <v>0</v>
      </c>
      <c r="AK24" s="61">
        <v>0</v>
      </c>
      <c r="AL24" s="61">
        <v>0</v>
      </c>
      <c r="AM24" s="61">
        <v>0</v>
      </c>
      <c r="AN24" s="61">
        <v>0</v>
      </c>
      <c r="AO24" s="61">
        <v>0</v>
      </c>
      <c r="AP24" s="61">
        <v>0</v>
      </c>
      <c r="AQ24" s="61">
        <v>0</v>
      </c>
      <c r="AR24" s="61">
        <v>0</v>
      </c>
      <c r="AS24" s="61">
        <v>0</v>
      </c>
      <c r="AT24" s="76"/>
      <c r="AU24" s="1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16"/>
      <c r="CZ24" s="16"/>
      <c r="DA24" s="16"/>
    </row>
    <row r="25" spans="1:105" x14ac:dyDescent="0.25">
      <c r="A25" s="177" t="s">
        <v>99</v>
      </c>
      <c r="B25" s="178" t="s">
        <v>99</v>
      </c>
      <c r="C25" s="178" t="s">
        <v>99</v>
      </c>
      <c r="D25" s="183" t="s">
        <v>115</v>
      </c>
      <c r="E25" s="183" t="s">
        <v>126</v>
      </c>
      <c r="F25" s="183"/>
      <c r="G25" s="47"/>
      <c r="H25" s="46"/>
      <c r="I25" s="47" t="s">
        <v>127</v>
      </c>
      <c r="J25" s="69"/>
      <c r="K25" s="49">
        <f t="shared" si="0"/>
        <v>0</v>
      </c>
      <c r="L25" s="49"/>
      <c r="M25" s="49">
        <f t="shared" si="1"/>
        <v>0</v>
      </c>
      <c r="N25" s="49">
        <f t="shared" si="2"/>
        <v>0</v>
      </c>
      <c r="O25" s="49">
        <f t="shared" si="3"/>
        <v>0</v>
      </c>
      <c r="P25" s="49">
        <f t="shared" si="4"/>
        <v>0</v>
      </c>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293"/>
      <c r="AU25" s="51"/>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c r="CS25" s="293"/>
      <c r="CT25" s="293"/>
      <c r="CU25" s="293"/>
      <c r="CV25" s="293"/>
      <c r="CW25" s="293"/>
      <c r="CX25" s="293"/>
      <c r="CY25" s="16"/>
      <c r="CZ25" s="16"/>
      <c r="DA25" s="16"/>
    </row>
    <row r="26" spans="1:105" ht="82.5" x14ac:dyDescent="0.25">
      <c r="A26" s="179" t="s">
        <v>99</v>
      </c>
      <c r="B26" s="180" t="s">
        <v>99</v>
      </c>
      <c r="C26" s="180" t="s">
        <v>99</v>
      </c>
      <c r="D26" s="180" t="s">
        <v>115</v>
      </c>
      <c r="E26" s="180" t="s">
        <v>126</v>
      </c>
      <c r="F26" s="391" t="s">
        <v>747</v>
      </c>
      <c r="G26" s="389" t="s">
        <v>642</v>
      </c>
      <c r="H26" s="54" t="s">
        <v>128</v>
      </c>
      <c r="I26" s="70" t="s">
        <v>129</v>
      </c>
      <c r="J26" s="67">
        <v>200000000</v>
      </c>
      <c r="K26" s="57">
        <f t="shared" si="0"/>
        <v>200000000</v>
      </c>
      <c r="L26" s="58"/>
      <c r="M26" s="59">
        <f t="shared" si="1"/>
        <v>200000000</v>
      </c>
      <c r="N26" s="59">
        <f t="shared" si="2"/>
        <v>0</v>
      </c>
      <c r="O26" s="60">
        <f t="shared" si="3"/>
        <v>0</v>
      </c>
      <c r="P26" s="60">
        <f t="shared" si="4"/>
        <v>0</v>
      </c>
      <c r="Q26" s="61">
        <v>200000000</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76"/>
      <c r="AU26" s="1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16"/>
      <c r="CZ26" s="16"/>
      <c r="DA26" s="16"/>
    </row>
    <row r="27" spans="1:105" x14ac:dyDescent="0.25">
      <c r="A27" s="177" t="s">
        <v>99</v>
      </c>
      <c r="B27" s="178" t="s">
        <v>99</v>
      </c>
      <c r="C27" s="178" t="s">
        <v>99</v>
      </c>
      <c r="D27" s="183" t="s">
        <v>115</v>
      </c>
      <c r="E27" s="183" t="s">
        <v>130</v>
      </c>
      <c r="F27" s="183"/>
      <c r="G27" s="47"/>
      <c r="H27" s="46"/>
      <c r="I27" s="47" t="s">
        <v>131</v>
      </c>
      <c r="J27" s="72"/>
      <c r="K27" s="49">
        <f t="shared" si="0"/>
        <v>0</v>
      </c>
      <c r="L27" s="49"/>
      <c r="M27" s="49">
        <f t="shared" si="1"/>
        <v>0</v>
      </c>
      <c r="N27" s="49">
        <f t="shared" si="2"/>
        <v>0</v>
      </c>
      <c r="O27" s="49">
        <f t="shared" si="3"/>
        <v>0</v>
      </c>
      <c r="P27" s="49">
        <f t="shared" si="4"/>
        <v>0</v>
      </c>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293"/>
      <c r="AU27" s="51"/>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3"/>
      <c r="CS27" s="293"/>
      <c r="CT27" s="293"/>
      <c r="CU27" s="293"/>
      <c r="CV27" s="293"/>
      <c r="CW27" s="293"/>
      <c r="CX27" s="293"/>
      <c r="CY27" s="16"/>
      <c r="CZ27" s="16"/>
      <c r="DA27" s="16"/>
    </row>
    <row r="28" spans="1:105" ht="115.5" x14ac:dyDescent="0.25">
      <c r="A28" s="179" t="s">
        <v>99</v>
      </c>
      <c r="B28" s="180" t="s">
        <v>99</v>
      </c>
      <c r="C28" s="180" t="s">
        <v>99</v>
      </c>
      <c r="D28" s="184" t="s">
        <v>115</v>
      </c>
      <c r="E28" s="184" t="s">
        <v>130</v>
      </c>
      <c r="F28" s="394" t="s">
        <v>937</v>
      </c>
      <c r="G28" s="400" t="s">
        <v>938</v>
      </c>
      <c r="H28" s="431" t="s">
        <v>132</v>
      </c>
      <c r="I28" s="439" t="s">
        <v>133</v>
      </c>
      <c r="J28" s="67">
        <v>50000000</v>
      </c>
      <c r="K28" s="57">
        <f t="shared" si="0"/>
        <v>50000000</v>
      </c>
      <c r="L28" s="58"/>
      <c r="M28" s="59">
        <f t="shared" si="1"/>
        <v>0</v>
      </c>
      <c r="N28" s="59">
        <f t="shared" si="2"/>
        <v>50000000</v>
      </c>
      <c r="O28" s="60">
        <f t="shared" si="3"/>
        <v>0</v>
      </c>
      <c r="P28" s="60">
        <f t="shared" si="4"/>
        <v>0</v>
      </c>
      <c r="Q28" s="61"/>
      <c r="R28" s="61"/>
      <c r="S28" s="61"/>
      <c r="T28" s="61"/>
      <c r="U28" s="61"/>
      <c r="V28" s="61">
        <v>50000000</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76"/>
      <c r="AU28" s="1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16"/>
      <c r="CZ28" s="16"/>
      <c r="DA28" s="16"/>
    </row>
    <row r="29" spans="1:105" ht="99" x14ac:dyDescent="0.25">
      <c r="A29" s="179"/>
      <c r="B29" s="180"/>
      <c r="C29" s="180"/>
      <c r="D29" s="184"/>
      <c r="E29" s="184"/>
      <c r="F29" s="394" t="s">
        <v>939</v>
      </c>
      <c r="G29" s="400" t="s">
        <v>940</v>
      </c>
      <c r="H29" s="433"/>
      <c r="I29" s="440"/>
      <c r="J29" s="67"/>
      <c r="K29" s="57"/>
      <c r="L29" s="58"/>
      <c r="M29" s="59"/>
      <c r="N29" s="59"/>
      <c r="O29" s="60"/>
      <c r="P29" s="60"/>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76"/>
      <c r="AU29" s="1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16"/>
      <c r="CZ29" s="16"/>
      <c r="DA29" s="16"/>
    </row>
    <row r="30" spans="1:105" ht="148.5" x14ac:dyDescent="0.25">
      <c r="A30" s="179" t="s">
        <v>99</v>
      </c>
      <c r="B30" s="180" t="s">
        <v>99</v>
      </c>
      <c r="C30" s="180" t="s">
        <v>99</v>
      </c>
      <c r="D30" s="184" t="s">
        <v>115</v>
      </c>
      <c r="E30" s="184" t="s">
        <v>130</v>
      </c>
      <c r="F30" s="399" t="s">
        <v>748</v>
      </c>
      <c r="G30" s="398" t="s">
        <v>682</v>
      </c>
      <c r="H30" s="54" t="s">
        <v>134</v>
      </c>
      <c r="I30" s="71" t="s">
        <v>135</v>
      </c>
      <c r="J30" s="67">
        <v>90762015</v>
      </c>
      <c r="K30" s="57">
        <f t="shared" si="0"/>
        <v>90762015</v>
      </c>
      <c r="L30" s="58"/>
      <c r="M30" s="59">
        <f t="shared" si="1"/>
        <v>0</v>
      </c>
      <c r="N30" s="59">
        <f t="shared" si="2"/>
        <v>90762015</v>
      </c>
      <c r="O30" s="60">
        <f t="shared" si="3"/>
        <v>0</v>
      </c>
      <c r="P30" s="60">
        <f t="shared" si="4"/>
        <v>0</v>
      </c>
      <c r="Q30" s="61">
        <v>0</v>
      </c>
      <c r="R30" s="61">
        <v>0</v>
      </c>
      <c r="S30" s="61">
        <v>0</v>
      </c>
      <c r="T30" s="61">
        <v>0</v>
      </c>
      <c r="U30" s="61">
        <v>0</v>
      </c>
      <c r="V30" s="61">
        <v>0</v>
      </c>
      <c r="W30" s="61">
        <v>0</v>
      </c>
      <c r="X30" s="61">
        <v>0</v>
      </c>
      <c r="Y30" s="61">
        <v>0</v>
      </c>
      <c r="Z30" s="61">
        <v>0</v>
      </c>
      <c r="AA30" s="61">
        <v>0</v>
      </c>
      <c r="AB30" s="61">
        <v>0</v>
      </c>
      <c r="AC30" s="61">
        <v>0</v>
      </c>
      <c r="AD30" s="61">
        <v>10762015</v>
      </c>
      <c r="AE30" s="61">
        <v>80000000</v>
      </c>
      <c r="AF30" s="61">
        <v>0</v>
      </c>
      <c r="AG30" s="61">
        <v>0</v>
      </c>
      <c r="AH30" s="61">
        <v>0</v>
      </c>
      <c r="AI30" s="61">
        <v>0</v>
      </c>
      <c r="AJ30" s="61">
        <v>0</v>
      </c>
      <c r="AK30" s="61">
        <v>0</v>
      </c>
      <c r="AL30" s="61">
        <v>0</v>
      </c>
      <c r="AM30" s="61">
        <v>0</v>
      </c>
      <c r="AN30" s="61">
        <v>0</v>
      </c>
      <c r="AO30" s="61"/>
      <c r="AP30" s="61">
        <v>0</v>
      </c>
      <c r="AQ30" s="61">
        <v>0</v>
      </c>
      <c r="AR30" s="61">
        <v>0</v>
      </c>
      <c r="AS30" s="61">
        <v>0</v>
      </c>
      <c r="AT30" s="76"/>
      <c r="AU30" s="1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16"/>
      <c r="CZ30" s="16"/>
      <c r="DA30" s="16"/>
    </row>
    <row r="31" spans="1:105" ht="132" x14ac:dyDescent="0.25">
      <c r="A31" s="179" t="s">
        <v>99</v>
      </c>
      <c r="B31" s="180" t="s">
        <v>99</v>
      </c>
      <c r="C31" s="180" t="s">
        <v>99</v>
      </c>
      <c r="D31" s="184" t="s">
        <v>115</v>
      </c>
      <c r="E31" s="184" t="s">
        <v>130</v>
      </c>
      <c r="F31" s="399" t="s">
        <v>749</v>
      </c>
      <c r="G31" s="398" t="s">
        <v>683</v>
      </c>
      <c r="H31" s="54" t="s">
        <v>136</v>
      </c>
      <c r="I31" s="71" t="s">
        <v>137</v>
      </c>
      <c r="J31" s="67">
        <v>50000000</v>
      </c>
      <c r="K31" s="57">
        <f t="shared" si="0"/>
        <v>50000000</v>
      </c>
      <c r="L31" s="58"/>
      <c r="M31" s="59">
        <f t="shared" si="1"/>
        <v>50000000</v>
      </c>
      <c r="N31" s="59">
        <f t="shared" si="2"/>
        <v>0</v>
      </c>
      <c r="O31" s="60">
        <f t="shared" si="3"/>
        <v>0</v>
      </c>
      <c r="P31" s="60">
        <f t="shared" si="4"/>
        <v>0</v>
      </c>
      <c r="Q31" s="61">
        <v>50000000</v>
      </c>
      <c r="R31" s="61">
        <v>0</v>
      </c>
      <c r="S31" s="61">
        <v>0</v>
      </c>
      <c r="T31" s="61">
        <v>0</v>
      </c>
      <c r="U31" s="61">
        <v>0</v>
      </c>
      <c r="V31" s="61">
        <v>0</v>
      </c>
      <c r="W31" s="61">
        <v>0</v>
      </c>
      <c r="X31" s="61">
        <v>0</v>
      </c>
      <c r="Y31" s="61">
        <v>0</v>
      </c>
      <c r="Z31" s="61"/>
      <c r="AA31" s="61"/>
      <c r="AB31" s="61">
        <v>0</v>
      </c>
      <c r="AC31" s="61">
        <v>0</v>
      </c>
      <c r="AD31" s="61">
        <v>0</v>
      </c>
      <c r="AE31" s="61"/>
      <c r="AF31" s="61">
        <v>0</v>
      </c>
      <c r="AG31" s="61">
        <v>0</v>
      </c>
      <c r="AH31" s="61">
        <v>0</v>
      </c>
      <c r="AI31" s="61">
        <v>0</v>
      </c>
      <c r="AJ31" s="61">
        <v>0</v>
      </c>
      <c r="AK31" s="61">
        <v>0</v>
      </c>
      <c r="AL31" s="61">
        <v>0</v>
      </c>
      <c r="AM31" s="61">
        <v>0</v>
      </c>
      <c r="AN31" s="61">
        <v>0</v>
      </c>
      <c r="AO31" s="61">
        <v>0</v>
      </c>
      <c r="AP31" s="61">
        <v>0</v>
      </c>
      <c r="AQ31" s="61">
        <v>0</v>
      </c>
      <c r="AR31" s="61">
        <v>0</v>
      </c>
      <c r="AS31" s="61">
        <v>0</v>
      </c>
      <c r="AT31" s="76"/>
      <c r="AU31" s="1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16"/>
      <c r="CZ31" s="16"/>
      <c r="DA31" s="16"/>
    </row>
    <row r="32" spans="1:105" ht="99" x14ac:dyDescent="0.25">
      <c r="A32" s="179" t="s">
        <v>99</v>
      </c>
      <c r="B32" s="180" t="s">
        <v>99</v>
      </c>
      <c r="C32" s="180" t="s">
        <v>99</v>
      </c>
      <c r="D32" s="184" t="s">
        <v>115</v>
      </c>
      <c r="E32" s="184" t="s">
        <v>130</v>
      </c>
      <c r="F32" s="399" t="s">
        <v>759</v>
      </c>
      <c r="G32" s="398" t="s">
        <v>684</v>
      </c>
      <c r="H32" s="54" t="s">
        <v>138</v>
      </c>
      <c r="I32" s="71" t="s">
        <v>941</v>
      </c>
      <c r="J32" s="67">
        <v>50000000</v>
      </c>
      <c r="K32" s="57">
        <f t="shared" si="0"/>
        <v>50000000</v>
      </c>
      <c r="L32" s="58"/>
      <c r="M32" s="59">
        <f t="shared" si="1"/>
        <v>0</v>
      </c>
      <c r="N32" s="59">
        <f t="shared" si="2"/>
        <v>50000000</v>
      </c>
      <c r="O32" s="60">
        <f t="shared" si="3"/>
        <v>0</v>
      </c>
      <c r="P32" s="60">
        <f t="shared" si="4"/>
        <v>0</v>
      </c>
      <c r="Q32" s="61">
        <v>0</v>
      </c>
      <c r="R32" s="61">
        <v>0</v>
      </c>
      <c r="S32" s="61"/>
      <c r="T32" s="61">
        <v>0</v>
      </c>
      <c r="U32" s="61">
        <v>0</v>
      </c>
      <c r="V32" s="61">
        <f>75000000+119960-35119960</f>
        <v>40000000</v>
      </c>
      <c r="W32" s="61">
        <v>0</v>
      </c>
      <c r="X32" s="61">
        <v>0</v>
      </c>
      <c r="Y32" s="61">
        <v>0</v>
      </c>
      <c r="Z32" s="61">
        <v>0</v>
      </c>
      <c r="AA32" s="61">
        <v>0</v>
      </c>
      <c r="AB32" s="61">
        <v>0</v>
      </c>
      <c r="AC32" s="61">
        <v>0</v>
      </c>
      <c r="AD32" s="61">
        <v>0</v>
      </c>
      <c r="AE32" s="61">
        <v>10000000</v>
      </c>
      <c r="AF32" s="61">
        <v>0</v>
      </c>
      <c r="AG32" s="61">
        <v>0</v>
      </c>
      <c r="AH32" s="61">
        <v>0</v>
      </c>
      <c r="AI32" s="61">
        <v>0</v>
      </c>
      <c r="AJ32" s="61">
        <v>0</v>
      </c>
      <c r="AK32" s="61">
        <v>0</v>
      </c>
      <c r="AL32" s="61">
        <v>0</v>
      </c>
      <c r="AM32" s="61">
        <v>0</v>
      </c>
      <c r="AN32" s="61">
        <v>0</v>
      </c>
      <c r="AO32" s="61">
        <v>0</v>
      </c>
      <c r="AP32" s="61">
        <v>0</v>
      </c>
      <c r="AQ32" s="61">
        <v>0</v>
      </c>
      <c r="AR32" s="61">
        <v>0</v>
      </c>
      <c r="AS32" s="61">
        <v>0</v>
      </c>
      <c r="AT32" s="76"/>
      <c r="AU32" s="1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16"/>
      <c r="CZ32" s="16"/>
      <c r="DA32" s="16"/>
    </row>
    <row r="33" spans="1:105" ht="82.5" x14ac:dyDescent="0.25">
      <c r="A33" s="179" t="s">
        <v>99</v>
      </c>
      <c r="B33" s="180" t="s">
        <v>99</v>
      </c>
      <c r="C33" s="180" t="s">
        <v>99</v>
      </c>
      <c r="D33" s="184" t="s">
        <v>115</v>
      </c>
      <c r="E33" s="184" t="s">
        <v>130</v>
      </c>
      <c r="F33" s="399" t="s">
        <v>760</v>
      </c>
      <c r="G33" s="398" t="s">
        <v>685</v>
      </c>
      <c r="H33" s="54" t="s">
        <v>139</v>
      </c>
      <c r="I33" s="71" t="s">
        <v>140</v>
      </c>
      <c r="J33" s="67">
        <v>100000000</v>
      </c>
      <c r="K33" s="57">
        <f t="shared" si="0"/>
        <v>100000000</v>
      </c>
      <c r="L33" s="58"/>
      <c r="M33" s="59">
        <f t="shared" si="1"/>
        <v>100000000</v>
      </c>
      <c r="N33" s="59">
        <f t="shared" si="2"/>
        <v>0</v>
      </c>
      <c r="O33" s="60">
        <f t="shared" si="3"/>
        <v>0</v>
      </c>
      <c r="P33" s="60">
        <f t="shared" si="4"/>
        <v>0</v>
      </c>
      <c r="Q33" s="61">
        <v>100000000</v>
      </c>
      <c r="R33" s="61">
        <v>0</v>
      </c>
      <c r="S33" s="61">
        <v>0</v>
      </c>
      <c r="T33" s="61">
        <v>0</v>
      </c>
      <c r="U33" s="61">
        <v>0</v>
      </c>
      <c r="V33" s="61">
        <v>0</v>
      </c>
      <c r="W33" s="61">
        <v>0</v>
      </c>
      <c r="X33" s="61">
        <v>0</v>
      </c>
      <c r="Y33" s="61">
        <v>0</v>
      </c>
      <c r="Z33" s="61">
        <v>0</v>
      </c>
      <c r="AA33" s="61">
        <v>0</v>
      </c>
      <c r="AB33" s="61">
        <v>0</v>
      </c>
      <c r="AC33" s="61">
        <v>0</v>
      </c>
      <c r="AD33" s="61">
        <v>0</v>
      </c>
      <c r="AE33" s="61">
        <v>0</v>
      </c>
      <c r="AF33" s="61">
        <v>0</v>
      </c>
      <c r="AG33" s="61">
        <v>0</v>
      </c>
      <c r="AH33" s="61">
        <v>0</v>
      </c>
      <c r="AI33" s="61">
        <v>0</v>
      </c>
      <c r="AJ33" s="61">
        <v>0</v>
      </c>
      <c r="AK33" s="61">
        <v>0</v>
      </c>
      <c r="AL33" s="61">
        <v>0</v>
      </c>
      <c r="AM33" s="61">
        <v>0</v>
      </c>
      <c r="AN33" s="61">
        <v>0</v>
      </c>
      <c r="AO33" s="61">
        <v>0</v>
      </c>
      <c r="AP33" s="61">
        <v>0</v>
      </c>
      <c r="AQ33" s="61">
        <v>0</v>
      </c>
      <c r="AR33" s="61">
        <v>0</v>
      </c>
      <c r="AS33" s="61">
        <v>0</v>
      </c>
      <c r="AT33" s="76"/>
      <c r="AU33" s="1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16"/>
      <c r="CZ33" s="16"/>
      <c r="DA33" s="16"/>
    </row>
    <row r="34" spans="1:105" ht="156.75" x14ac:dyDescent="0.25">
      <c r="A34" s="376" t="s">
        <v>99</v>
      </c>
      <c r="B34" s="377" t="s">
        <v>99</v>
      </c>
      <c r="C34" s="377" t="s">
        <v>99</v>
      </c>
      <c r="D34" s="378" t="s">
        <v>115</v>
      </c>
      <c r="E34" s="378" t="s">
        <v>130</v>
      </c>
      <c r="F34" s="392" t="s">
        <v>748</v>
      </c>
      <c r="G34" s="393" t="s">
        <v>682</v>
      </c>
      <c r="H34" s="371">
        <v>5422</v>
      </c>
      <c r="I34" s="382" t="s">
        <v>141</v>
      </c>
      <c r="J34" s="383">
        <f>+K34</f>
        <v>200000000</v>
      </c>
      <c r="K34" s="374">
        <f>+SUM(M34:AV34)</f>
        <v>200000000</v>
      </c>
      <c r="L34" s="375"/>
      <c r="M34" s="369"/>
      <c r="N34" s="369"/>
      <c r="O34" s="370"/>
      <c r="P34" s="370"/>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66"/>
      <c r="AU34" s="368"/>
      <c r="AV34" s="366">
        <f>+AZ34+AY34+AX34</f>
        <v>200000000</v>
      </c>
      <c r="AW34" s="366"/>
      <c r="AX34" s="366"/>
      <c r="AY34" s="366"/>
      <c r="AZ34" s="366">
        <v>200000000</v>
      </c>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16"/>
      <c r="CZ34" s="16"/>
      <c r="DA34" s="16"/>
    </row>
    <row r="35" spans="1:105" x14ac:dyDescent="0.25">
      <c r="A35" s="177" t="s">
        <v>99</v>
      </c>
      <c r="B35" s="178" t="s">
        <v>99</v>
      </c>
      <c r="C35" s="178" t="s">
        <v>99</v>
      </c>
      <c r="D35" s="183" t="s">
        <v>115</v>
      </c>
      <c r="E35" s="183" t="s">
        <v>142</v>
      </c>
      <c r="F35" s="183"/>
      <c r="G35" s="68"/>
      <c r="H35" s="46"/>
      <c r="I35" s="68" t="s">
        <v>143</v>
      </c>
      <c r="J35" s="48"/>
      <c r="K35" s="49">
        <f>+SUM(M35:P35)</f>
        <v>0</v>
      </c>
      <c r="L35" s="49"/>
      <c r="M35" s="49">
        <f>+SUM(Q35:R35)</f>
        <v>0</v>
      </c>
      <c r="N35" s="49">
        <f>+SUM(S35:AE35)</f>
        <v>0</v>
      </c>
      <c r="O35" s="49">
        <f>+SUM(AF35:AJ35)</f>
        <v>0</v>
      </c>
      <c r="P35" s="49">
        <f>+SUM(AK35:AS35)</f>
        <v>0</v>
      </c>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293"/>
      <c r="AU35" s="51"/>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3"/>
      <c r="CR35" s="293"/>
      <c r="CS35" s="293"/>
      <c r="CT35" s="293"/>
      <c r="CU35" s="293"/>
      <c r="CV35" s="293"/>
      <c r="CW35" s="293"/>
      <c r="CX35" s="293"/>
      <c r="CY35" s="16"/>
      <c r="CZ35" s="16"/>
      <c r="DA35" s="16"/>
    </row>
    <row r="36" spans="1:105" ht="33" x14ac:dyDescent="0.25">
      <c r="A36" s="179" t="s">
        <v>99</v>
      </c>
      <c r="B36" s="180" t="s">
        <v>99</v>
      </c>
      <c r="C36" s="180" t="s">
        <v>99</v>
      </c>
      <c r="D36" s="184" t="s">
        <v>115</v>
      </c>
      <c r="E36" s="184" t="s">
        <v>142</v>
      </c>
      <c r="F36" s="399" t="s">
        <v>762</v>
      </c>
      <c r="G36" s="400" t="s">
        <v>686</v>
      </c>
      <c r="H36" s="54" t="s">
        <v>144</v>
      </c>
      <c r="I36" s="77" t="s">
        <v>145</v>
      </c>
      <c r="J36" s="56">
        <v>50000000</v>
      </c>
      <c r="K36" s="57">
        <f>+SUM(M36:P36)</f>
        <v>50000000</v>
      </c>
      <c r="L36" s="58"/>
      <c r="M36" s="59">
        <f>+SUM(Q36:R36)</f>
        <v>0</v>
      </c>
      <c r="N36" s="59">
        <f>+SUM(S36:AE36)</f>
        <v>50000000</v>
      </c>
      <c r="O36" s="60">
        <f>+SUM(AF36:AJ36)</f>
        <v>0</v>
      </c>
      <c r="P36" s="60">
        <f>+SUM(AK36:AS36)</f>
        <v>0</v>
      </c>
      <c r="Q36" s="75"/>
      <c r="R36" s="75"/>
      <c r="S36" s="75"/>
      <c r="T36" s="75"/>
      <c r="U36" s="75"/>
      <c r="V36" s="75"/>
      <c r="W36" s="75"/>
      <c r="X36" s="75"/>
      <c r="Y36" s="75"/>
      <c r="Z36" s="75"/>
      <c r="AA36" s="75"/>
      <c r="AB36" s="75"/>
      <c r="AC36" s="75"/>
      <c r="AD36" s="75">
        <v>50000000</v>
      </c>
      <c r="AE36" s="75"/>
      <c r="AF36" s="75"/>
      <c r="AG36" s="75"/>
      <c r="AH36" s="75"/>
      <c r="AI36" s="75"/>
      <c r="AJ36" s="75"/>
      <c r="AK36" s="75"/>
      <c r="AL36" s="75"/>
      <c r="AM36" s="75"/>
      <c r="AN36" s="75"/>
      <c r="AO36" s="75"/>
      <c r="AP36" s="75"/>
      <c r="AQ36" s="75"/>
      <c r="AR36" s="75"/>
      <c r="AS36" s="75"/>
      <c r="AT36" s="76"/>
      <c r="AU36" s="1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16"/>
      <c r="CZ36" s="16"/>
      <c r="DA36" s="16"/>
    </row>
    <row r="37" spans="1:105" ht="116.25" thickBot="1" x14ac:dyDescent="0.3">
      <c r="A37" s="179" t="s">
        <v>99</v>
      </c>
      <c r="B37" s="180" t="s">
        <v>99</v>
      </c>
      <c r="C37" s="180" t="s">
        <v>99</v>
      </c>
      <c r="D37" s="184" t="s">
        <v>115</v>
      </c>
      <c r="E37" s="184" t="s">
        <v>142</v>
      </c>
      <c r="F37" s="399" t="s">
        <v>763</v>
      </c>
      <c r="G37" s="400" t="s">
        <v>687</v>
      </c>
      <c r="H37" s="54" t="s">
        <v>146</v>
      </c>
      <c r="I37" s="77" t="s">
        <v>147</v>
      </c>
      <c r="J37" s="56">
        <v>145000000</v>
      </c>
      <c r="K37" s="57">
        <f>+SUM(M37:P37)</f>
        <v>145000000</v>
      </c>
      <c r="L37" s="58"/>
      <c r="M37" s="59">
        <f>+SUM(Q37:R37)</f>
        <v>0</v>
      </c>
      <c r="N37" s="59">
        <f>+SUM(S37:AE37)</f>
        <v>145000000</v>
      </c>
      <c r="O37" s="60">
        <f>+SUM(AF37:AJ37)</f>
        <v>0</v>
      </c>
      <c r="P37" s="60">
        <f>+SUM(AK37:AS37)</f>
        <v>0</v>
      </c>
      <c r="Q37" s="75"/>
      <c r="R37" s="75">
        <v>0</v>
      </c>
      <c r="S37" s="75">
        <v>0</v>
      </c>
      <c r="T37" s="75">
        <v>0</v>
      </c>
      <c r="U37" s="75">
        <v>0</v>
      </c>
      <c r="V37" s="75">
        <v>0</v>
      </c>
      <c r="W37" s="75">
        <v>0</v>
      </c>
      <c r="X37" s="75">
        <v>0</v>
      </c>
      <c r="Y37" s="75">
        <v>0</v>
      </c>
      <c r="Z37" s="75">
        <v>0</v>
      </c>
      <c r="AA37" s="75">
        <v>0</v>
      </c>
      <c r="AB37" s="75">
        <v>0</v>
      </c>
      <c r="AC37" s="75">
        <v>0</v>
      </c>
      <c r="AD37" s="75">
        <v>90000000</v>
      </c>
      <c r="AE37" s="75">
        <v>55000000</v>
      </c>
      <c r="AF37" s="75">
        <v>0</v>
      </c>
      <c r="AG37" s="75">
        <v>0</v>
      </c>
      <c r="AH37" s="75">
        <v>0</v>
      </c>
      <c r="AI37" s="75">
        <v>0</v>
      </c>
      <c r="AJ37" s="75">
        <v>0</v>
      </c>
      <c r="AK37" s="75">
        <v>0</v>
      </c>
      <c r="AL37" s="75">
        <v>0</v>
      </c>
      <c r="AM37" s="75">
        <v>0</v>
      </c>
      <c r="AN37" s="75">
        <v>0</v>
      </c>
      <c r="AO37" s="75">
        <v>0</v>
      </c>
      <c r="AP37" s="75">
        <v>0</v>
      </c>
      <c r="AQ37" s="75">
        <v>0</v>
      </c>
      <c r="AR37" s="75">
        <v>0</v>
      </c>
      <c r="AS37" s="75">
        <v>0</v>
      </c>
      <c r="AT37" s="76"/>
      <c r="AU37" s="1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16"/>
      <c r="CZ37" s="16"/>
      <c r="DA37" s="16"/>
    </row>
    <row r="38" spans="1:105" ht="66" customHeight="1" x14ac:dyDescent="0.25">
      <c r="A38" s="376" t="s">
        <v>99</v>
      </c>
      <c r="B38" s="377" t="s">
        <v>99</v>
      </c>
      <c r="C38" s="377" t="s">
        <v>99</v>
      </c>
      <c r="D38" s="378" t="s">
        <v>115</v>
      </c>
      <c r="E38" s="378" t="s">
        <v>142</v>
      </c>
      <c r="F38" s="399" t="s">
        <v>764</v>
      </c>
      <c r="G38" s="400" t="s">
        <v>688</v>
      </c>
      <c r="H38" s="371">
        <v>5346</v>
      </c>
      <c r="I38" s="372" t="s">
        <v>148</v>
      </c>
      <c r="J38" s="379">
        <f>+K38</f>
        <v>60244973.5</v>
      </c>
      <c r="K38" s="374">
        <f>+SUM(M38:AV38)</f>
        <v>60244973.5</v>
      </c>
      <c r="L38" s="380"/>
      <c r="M38" s="369"/>
      <c r="N38" s="369"/>
      <c r="O38" s="370"/>
      <c r="P38" s="370"/>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6"/>
      <c r="AU38" s="368"/>
      <c r="AV38" s="366">
        <f>+AW38+AX38+AY38+AZ38+BA38</f>
        <v>60244973.5</v>
      </c>
      <c r="AW38" s="366"/>
      <c r="AX38" s="366"/>
      <c r="AY38" s="366"/>
      <c r="AZ38" s="366"/>
      <c r="BA38" s="366">
        <v>60244973.5</v>
      </c>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16"/>
      <c r="CZ38" s="16"/>
      <c r="DA38" s="16"/>
    </row>
    <row r="39" spans="1:105" ht="33" x14ac:dyDescent="0.25">
      <c r="A39" s="179" t="s">
        <v>99</v>
      </c>
      <c r="B39" s="180" t="s">
        <v>99</v>
      </c>
      <c r="C39" s="180" t="s">
        <v>99</v>
      </c>
      <c r="D39" s="184" t="s">
        <v>115</v>
      </c>
      <c r="E39" s="184" t="s">
        <v>142</v>
      </c>
      <c r="F39" s="399" t="s">
        <v>765</v>
      </c>
      <c r="G39" s="400" t="s">
        <v>689</v>
      </c>
      <c r="H39" s="54">
        <v>5347</v>
      </c>
      <c r="I39" s="77" t="s">
        <v>149</v>
      </c>
      <c r="J39" s="161">
        <f>+K39</f>
        <v>100000000</v>
      </c>
      <c r="K39" s="57">
        <f>+SUM(M39:AV39)</f>
        <v>100000000</v>
      </c>
      <c r="L39" s="163"/>
      <c r="M39" s="59"/>
      <c r="N39" s="59"/>
      <c r="O39" s="60"/>
      <c r="P39" s="60"/>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6"/>
      <c r="AU39" s="16"/>
      <c r="AV39" s="76">
        <f>+AW39+AX39+AY39+AZ39+BA39</f>
        <v>100000000</v>
      </c>
      <c r="AW39" s="76"/>
      <c r="AX39" s="76"/>
      <c r="AY39" s="76"/>
      <c r="AZ39" s="76">
        <v>100000000</v>
      </c>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16"/>
      <c r="CZ39" s="16"/>
      <c r="DA39" s="16"/>
    </row>
    <row r="40" spans="1:105" x14ac:dyDescent="0.25">
      <c r="A40" s="177" t="s">
        <v>99</v>
      </c>
      <c r="B40" s="178" t="s">
        <v>99</v>
      </c>
      <c r="C40" s="178" t="s">
        <v>99</v>
      </c>
      <c r="D40" s="183" t="s">
        <v>115</v>
      </c>
      <c r="E40" s="183" t="s">
        <v>150</v>
      </c>
      <c r="F40" s="183"/>
      <c r="G40" s="68"/>
      <c r="H40" s="46"/>
      <c r="I40" s="68" t="s">
        <v>151</v>
      </c>
      <c r="J40" s="48"/>
      <c r="K40" s="49">
        <f>+SUM(M40:P40)</f>
        <v>0</v>
      </c>
      <c r="L40" s="49"/>
      <c r="M40" s="49">
        <f>+SUM(Q40:R40)</f>
        <v>0</v>
      </c>
      <c r="N40" s="49">
        <f>+SUM(S40:AE40)</f>
        <v>0</v>
      </c>
      <c r="O40" s="49">
        <f>+SUM(AF40:AJ40)</f>
        <v>0</v>
      </c>
      <c r="P40" s="49">
        <f>+SUM(AK40:AS40)</f>
        <v>0</v>
      </c>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293"/>
      <c r="AU40" s="51"/>
      <c r="AV40" s="297"/>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3"/>
      <c r="CR40" s="293"/>
      <c r="CS40" s="293"/>
      <c r="CT40" s="293"/>
      <c r="CU40" s="293"/>
      <c r="CV40" s="293"/>
      <c r="CW40" s="293"/>
      <c r="CX40" s="293"/>
      <c r="CY40" s="16"/>
      <c r="CZ40" s="16"/>
      <c r="DA40" s="16"/>
    </row>
    <row r="41" spans="1:105" ht="49.5" x14ac:dyDescent="0.25">
      <c r="A41" s="172" t="s">
        <v>99</v>
      </c>
      <c r="B41" s="172" t="s">
        <v>99</v>
      </c>
      <c r="C41" s="172" t="s">
        <v>99</v>
      </c>
      <c r="D41" s="172" t="s">
        <v>115</v>
      </c>
      <c r="E41" s="166" t="s">
        <v>150</v>
      </c>
      <c r="F41" s="401" t="s">
        <v>766</v>
      </c>
      <c r="G41" s="398" t="s">
        <v>691</v>
      </c>
      <c r="H41" s="54" t="s">
        <v>152</v>
      </c>
      <c r="I41" s="71" t="s">
        <v>153</v>
      </c>
      <c r="J41" s="67">
        <v>30000000</v>
      </c>
      <c r="K41" s="57">
        <f>+SUM(M41:P41)</f>
        <v>30000000</v>
      </c>
      <c r="L41" s="58"/>
      <c r="M41" s="59">
        <f>+SUM(Q41:R41)</f>
        <v>0</v>
      </c>
      <c r="N41" s="59">
        <f>+SUM(S41:AE41)</f>
        <v>30000000</v>
      </c>
      <c r="O41" s="60">
        <f>+SUM(AF41:AJ41)</f>
        <v>0</v>
      </c>
      <c r="P41" s="60">
        <f>+SUM(AK41:AS41)</f>
        <v>0</v>
      </c>
      <c r="Q41" s="61"/>
      <c r="R41" s="61"/>
      <c r="S41" s="61">
        <v>9750000</v>
      </c>
      <c r="T41" s="61"/>
      <c r="U41" s="61"/>
      <c r="V41" s="61"/>
      <c r="W41" s="61"/>
      <c r="X41" s="61"/>
      <c r="Y41" s="61"/>
      <c r="Z41" s="61">
        <v>20250000</v>
      </c>
      <c r="AA41" s="61"/>
      <c r="AB41" s="61"/>
      <c r="AC41" s="61"/>
      <c r="AD41" s="61"/>
      <c r="AE41" s="61"/>
      <c r="AF41" s="61"/>
      <c r="AG41" s="61"/>
      <c r="AH41" s="61"/>
      <c r="AI41" s="61"/>
      <c r="AJ41" s="61"/>
      <c r="AK41" s="61"/>
      <c r="AL41" s="61"/>
      <c r="AM41" s="61"/>
      <c r="AN41" s="61"/>
      <c r="AO41" s="61"/>
      <c r="AP41" s="61"/>
      <c r="AQ41" s="61"/>
      <c r="AR41" s="61"/>
      <c r="AS41" s="61"/>
      <c r="AT41" s="76"/>
      <c r="AU41" s="1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16"/>
      <c r="CZ41" s="16"/>
      <c r="DA41" s="16"/>
    </row>
    <row r="42" spans="1:105" ht="33.75" thickBot="1" x14ac:dyDescent="0.3">
      <c r="A42" s="172" t="s">
        <v>99</v>
      </c>
      <c r="B42" s="172" t="s">
        <v>99</v>
      </c>
      <c r="C42" s="172" t="s">
        <v>99</v>
      </c>
      <c r="D42" s="172" t="s">
        <v>115</v>
      </c>
      <c r="E42" s="166" t="s">
        <v>150</v>
      </c>
      <c r="F42" s="401" t="s">
        <v>767</v>
      </c>
      <c r="G42" s="398" t="s">
        <v>692</v>
      </c>
      <c r="H42" s="54" t="s">
        <v>154</v>
      </c>
      <c r="I42" s="71" t="s">
        <v>155</v>
      </c>
      <c r="J42" s="67">
        <v>100000000</v>
      </c>
      <c r="K42" s="57">
        <f>+SUM(M42:P42)</f>
        <v>100000000</v>
      </c>
      <c r="L42" s="58"/>
      <c r="M42" s="59">
        <f>+SUM(Q42:R42)</f>
        <v>100000000</v>
      </c>
      <c r="N42" s="59">
        <f>+SUM(S42:AE42)</f>
        <v>0</v>
      </c>
      <c r="O42" s="60">
        <f>+SUM(AF42:AJ42)</f>
        <v>0</v>
      </c>
      <c r="P42" s="60">
        <f>+SUM(AK42:AS42)</f>
        <v>0</v>
      </c>
      <c r="Q42" s="61">
        <v>100000000</v>
      </c>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76"/>
      <c r="AU42" s="1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16"/>
      <c r="CZ42" s="16"/>
      <c r="DA42" s="16"/>
    </row>
    <row r="43" spans="1:105" ht="33" x14ac:dyDescent="0.25">
      <c r="A43" s="173" t="s">
        <v>99</v>
      </c>
      <c r="B43" s="174" t="s">
        <v>99</v>
      </c>
      <c r="C43" s="174" t="s">
        <v>99</v>
      </c>
      <c r="D43" s="174" t="s">
        <v>115</v>
      </c>
      <c r="E43" s="171" t="s">
        <v>150</v>
      </c>
      <c r="F43" s="402" t="s">
        <v>942</v>
      </c>
      <c r="G43" s="403" t="s">
        <v>693</v>
      </c>
      <c r="H43" s="156">
        <v>5348</v>
      </c>
      <c r="I43" s="159" t="s">
        <v>156</v>
      </c>
      <c r="J43" s="162">
        <f>+K43</f>
        <v>200000000</v>
      </c>
      <c r="K43" s="57">
        <f>+SUM(M43:AV43)</f>
        <v>200000000</v>
      </c>
      <c r="L43" s="164"/>
      <c r="M43" s="59"/>
      <c r="N43" s="59"/>
      <c r="O43" s="60"/>
      <c r="P43" s="60"/>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76"/>
      <c r="AU43" s="16"/>
      <c r="AV43" s="76">
        <f>SUM(AW43:BB43)</f>
        <v>200000000</v>
      </c>
      <c r="AW43" s="76"/>
      <c r="AX43" s="76"/>
      <c r="AY43" s="76"/>
      <c r="AZ43" s="76"/>
      <c r="BA43" s="76">
        <v>11981035.59</v>
      </c>
      <c r="BB43" s="76">
        <v>188018964.41</v>
      </c>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16"/>
      <c r="CZ43" s="16"/>
      <c r="DA43" s="16"/>
    </row>
    <row r="44" spans="1:105" x14ac:dyDescent="0.25">
      <c r="A44" s="177" t="s">
        <v>99</v>
      </c>
      <c r="B44" s="178" t="s">
        <v>99</v>
      </c>
      <c r="C44" s="178" t="s">
        <v>99</v>
      </c>
      <c r="D44" s="183" t="s">
        <v>115</v>
      </c>
      <c r="E44" s="183" t="s">
        <v>157</v>
      </c>
      <c r="F44" s="183"/>
      <c r="G44" s="68"/>
      <c r="H44" s="46"/>
      <c r="I44" s="68" t="s">
        <v>158</v>
      </c>
      <c r="J44" s="48"/>
      <c r="K44" s="49">
        <f>+SUM(M44:P44)</f>
        <v>0</v>
      </c>
      <c r="L44" s="49"/>
      <c r="M44" s="49">
        <f>+SUM(Q44:R44)</f>
        <v>0</v>
      </c>
      <c r="N44" s="49">
        <f>+SUM(S44:AE44)</f>
        <v>0</v>
      </c>
      <c r="O44" s="49">
        <f>+SUM(AF44:AJ44)</f>
        <v>0</v>
      </c>
      <c r="P44" s="49">
        <f>+SUM(AK44:AS44)</f>
        <v>0</v>
      </c>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293"/>
      <c r="AU44" s="51"/>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c r="CP44" s="293"/>
      <c r="CQ44" s="293"/>
      <c r="CR44" s="293"/>
      <c r="CS44" s="293"/>
      <c r="CT44" s="293"/>
      <c r="CU44" s="293"/>
      <c r="CV44" s="293"/>
      <c r="CW44" s="293"/>
      <c r="CX44" s="293"/>
      <c r="CY44" s="16"/>
      <c r="CZ44" s="16"/>
      <c r="DA44" s="16"/>
    </row>
    <row r="45" spans="1:105" ht="49.5" x14ac:dyDescent="0.25">
      <c r="A45" s="179" t="s">
        <v>99</v>
      </c>
      <c r="B45" s="180" t="s">
        <v>99</v>
      </c>
      <c r="C45" s="180" t="s">
        <v>99</v>
      </c>
      <c r="D45" s="184" t="s">
        <v>115</v>
      </c>
      <c r="E45" s="184" t="s">
        <v>157</v>
      </c>
      <c r="F45" s="399" t="s">
        <v>769</v>
      </c>
      <c r="G45" s="398" t="s">
        <v>768</v>
      </c>
      <c r="H45" s="54" t="s">
        <v>159</v>
      </c>
      <c r="I45" s="71" t="s">
        <v>160</v>
      </c>
      <c r="J45" s="56">
        <v>100000000</v>
      </c>
      <c r="K45" s="57">
        <f>+SUM(M45:P45)</f>
        <v>100000000</v>
      </c>
      <c r="L45" s="58"/>
      <c r="M45" s="59">
        <f>+SUM(Q45:R45)</f>
        <v>100000000</v>
      </c>
      <c r="N45" s="59">
        <f>+SUM(S45:AE45)</f>
        <v>0</v>
      </c>
      <c r="O45" s="60">
        <f>+SUM(AF45:AJ45)</f>
        <v>0</v>
      </c>
      <c r="P45" s="60">
        <f>+SUM(AK45:AS45)</f>
        <v>0</v>
      </c>
      <c r="Q45" s="75">
        <v>100000000</v>
      </c>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6"/>
      <c r="AU45" s="1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16"/>
      <c r="CZ45" s="16"/>
      <c r="DA45" s="16"/>
    </row>
    <row r="46" spans="1:105" x14ac:dyDescent="0.25">
      <c r="A46" s="177" t="s">
        <v>99</v>
      </c>
      <c r="B46" s="178" t="s">
        <v>99</v>
      </c>
      <c r="C46" s="178" t="s">
        <v>99</v>
      </c>
      <c r="D46" s="183" t="s">
        <v>115</v>
      </c>
      <c r="E46" s="183" t="s">
        <v>161</v>
      </c>
      <c r="F46" s="183"/>
      <c r="G46" s="68"/>
      <c r="H46" s="46"/>
      <c r="I46" s="68" t="s">
        <v>162</v>
      </c>
      <c r="J46" s="48"/>
      <c r="K46" s="49">
        <f>+SUM(M46:P46)</f>
        <v>0</v>
      </c>
      <c r="L46" s="49"/>
      <c r="M46" s="49">
        <f>+SUM(Q46:R46)</f>
        <v>0</v>
      </c>
      <c r="N46" s="49">
        <f>+SUM(S46:AE46)</f>
        <v>0</v>
      </c>
      <c r="O46" s="49">
        <f>+SUM(AF46:AJ46)</f>
        <v>0</v>
      </c>
      <c r="P46" s="49">
        <f>+SUM(AK46:AS46)</f>
        <v>0</v>
      </c>
      <c r="Q46" s="50"/>
      <c r="R46" s="50">
        <v>0</v>
      </c>
      <c r="S46" s="50">
        <v>0</v>
      </c>
      <c r="T46" s="50">
        <v>0</v>
      </c>
      <c r="U46" s="50">
        <v>0</v>
      </c>
      <c r="V46" s="50"/>
      <c r="W46" s="50">
        <v>0</v>
      </c>
      <c r="X46" s="50">
        <v>0</v>
      </c>
      <c r="Y46" s="50">
        <v>0</v>
      </c>
      <c r="Z46" s="50">
        <v>0</v>
      </c>
      <c r="AA46" s="50">
        <v>0</v>
      </c>
      <c r="AB46" s="50">
        <v>0</v>
      </c>
      <c r="AC46" s="50">
        <v>0</v>
      </c>
      <c r="AD46" s="50">
        <v>0</v>
      </c>
      <c r="AE46" s="50"/>
      <c r="AF46" s="50">
        <v>0</v>
      </c>
      <c r="AG46" s="50">
        <v>0</v>
      </c>
      <c r="AH46" s="50">
        <v>0</v>
      </c>
      <c r="AI46" s="50">
        <v>0</v>
      </c>
      <c r="AJ46" s="50"/>
      <c r="AK46" s="50"/>
      <c r="AL46" s="50">
        <v>0</v>
      </c>
      <c r="AM46" s="50">
        <v>0</v>
      </c>
      <c r="AN46" s="50">
        <v>0</v>
      </c>
      <c r="AO46" s="50">
        <v>0</v>
      </c>
      <c r="AP46" s="50">
        <v>0</v>
      </c>
      <c r="AQ46" s="50">
        <v>0</v>
      </c>
      <c r="AR46" s="50">
        <v>0</v>
      </c>
      <c r="AS46" s="50">
        <v>0</v>
      </c>
      <c r="AT46" s="293"/>
      <c r="AU46" s="51"/>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93"/>
      <c r="CD46" s="293"/>
      <c r="CE46" s="293"/>
      <c r="CF46" s="293"/>
      <c r="CG46" s="293"/>
      <c r="CH46" s="293"/>
      <c r="CI46" s="293"/>
      <c r="CJ46" s="293"/>
      <c r="CK46" s="293"/>
      <c r="CL46" s="293"/>
      <c r="CM46" s="293"/>
      <c r="CN46" s="293"/>
      <c r="CO46" s="293"/>
      <c r="CP46" s="293"/>
      <c r="CQ46" s="293"/>
      <c r="CR46" s="293"/>
      <c r="CS46" s="293"/>
      <c r="CT46" s="293"/>
      <c r="CU46" s="293"/>
      <c r="CV46" s="293"/>
      <c r="CW46" s="293"/>
      <c r="CX46" s="293"/>
      <c r="CY46" s="16"/>
      <c r="CZ46" s="16"/>
      <c r="DA46" s="16"/>
    </row>
    <row r="47" spans="1:105" ht="66" x14ac:dyDescent="0.25">
      <c r="A47" s="179" t="s">
        <v>99</v>
      </c>
      <c r="B47" s="180" t="s">
        <v>99</v>
      </c>
      <c r="C47" s="180" t="s">
        <v>99</v>
      </c>
      <c r="D47" s="184" t="s">
        <v>115</v>
      </c>
      <c r="E47" s="184" t="s">
        <v>161</v>
      </c>
      <c r="F47" s="399" t="s">
        <v>770</v>
      </c>
      <c r="G47" s="384" t="s">
        <v>674</v>
      </c>
      <c r="H47" s="54" t="s">
        <v>163</v>
      </c>
      <c r="I47" s="55" t="s">
        <v>164</v>
      </c>
      <c r="J47" s="78">
        <v>268921029.69999999</v>
      </c>
      <c r="K47" s="57">
        <f>+SUM(M47:P47)</f>
        <v>268921029.69999999</v>
      </c>
      <c r="L47" s="58"/>
      <c r="M47" s="59">
        <f>+SUM(Q47:R47)</f>
        <v>0</v>
      </c>
      <c r="N47" s="59">
        <f>+SUM(S47:AE47)</f>
        <v>16921029.699999999</v>
      </c>
      <c r="O47" s="60">
        <f>+SUM(AF47:AJ47)</f>
        <v>252000000</v>
      </c>
      <c r="P47" s="60">
        <f>+SUM(AK47:AS47)</f>
        <v>0</v>
      </c>
      <c r="Q47" s="75"/>
      <c r="R47" s="75"/>
      <c r="S47" s="75"/>
      <c r="T47" s="75"/>
      <c r="U47" s="75"/>
      <c r="V47" s="75">
        <v>16921029.699999999</v>
      </c>
      <c r="W47" s="75"/>
      <c r="X47" s="75"/>
      <c r="Y47" s="75"/>
      <c r="Z47" s="75"/>
      <c r="AA47" s="75"/>
      <c r="AB47" s="75"/>
      <c r="AC47" s="75"/>
      <c r="AD47" s="75"/>
      <c r="AE47" s="75"/>
      <c r="AF47" s="75"/>
      <c r="AG47" s="75"/>
      <c r="AH47" s="75"/>
      <c r="AI47" s="75"/>
      <c r="AJ47" s="75">
        <v>252000000</v>
      </c>
      <c r="AK47" s="75"/>
      <c r="AL47" s="75"/>
      <c r="AM47" s="75"/>
      <c r="AN47" s="75"/>
      <c r="AO47" s="75"/>
      <c r="AP47" s="75"/>
      <c r="AQ47" s="75"/>
      <c r="AR47" s="75"/>
      <c r="AS47" s="75"/>
      <c r="AT47" s="76"/>
      <c r="AU47" s="1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16"/>
      <c r="CZ47" s="16"/>
      <c r="DA47" s="16"/>
    </row>
    <row r="48" spans="1:105" ht="49.5" x14ac:dyDescent="0.25">
      <c r="A48" s="179" t="s">
        <v>99</v>
      </c>
      <c r="B48" s="180" t="s">
        <v>99</v>
      </c>
      <c r="C48" s="180" t="s">
        <v>99</v>
      </c>
      <c r="D48" s="184" t="s">
        <v>115</v>
      </c>
      <c r="E48" s="184" t="s">
        <v>161</v>
      </c>
      <c r="F48" s="399" t="s">
        <v>771</v>
      </c>
      <c r="G48" s="384" t="s">
        <v>675</v>
      </c>
      <c r="H48" s="54" t="s">
        <v>165</v>
      </c>
      <c r="I48" s="55" t="s">
        <v>166</v>
      </c>
      <c r="J48" s="56">
        <f>+K48</f>
        <v>311557098</v>
      </c>
      <c r="K48" s="57">
        <f>+SUM(M48:P48)+AV48</f>
        <v>311557098</v>
      </c>
      <c r="L48" s="58"/>
      <c r="M48" s="59">
        <f>+SUM(Q48:R48)</f>
        <v>0</v>
      </c>
      <c r="N48" s="59">
        <f>+SUM(S48:AE48)</f>
        <v>0</v>
      </c>
      <c r="O48" s="60">
        <f>+SUM(AF48:AJ48)</f>
        <v>109000000</v>
      </c>
      <c r="P48" s="60">
        <f>+SUM(AK48:AS48)</f>
        <v>0</v>
      </c>
      <c r="Q48" s="75"/>
      <c r="R48" s="75"/>
      <c r="S48" s="75"/>
      <c r="T48" s="75"/>
      <c r="U48" s="75"/>
      <c r="V48" s="75"/>
      <c r="W48" s="75"/>
      <c r="X48" s="75"/>
      <c r="Y48" s="75"/>
      <c r="Z48" s="75"/>
      <c r="AA48" s="75"/>
      <c r="AB48" s="75"/>
      <c r="AC48" s="75"/>
      <c r="AD48" s="75"/>
      <c r="AE48" s="75"/>
      <c r="AF48" s="75"/>
      <c r="AG48" s="75"/>
      <c r="AH48" s="75"/>
      <c r="AI48" s="75"/>
      <c r="AJ48" s="75">
        <v>109000000</v>
      </c>
      <c r="AK48" s="75"/>
      <c r="AL48" s="75"/>
      <c r="AM48" s="75"/>
      <c r="AN48" s="75"/>
      <c r="AO48" s="75"/>
      <c r="AP48" s="75"/>
      <c r="AQ48" s="75"/>
      <c r="AR48" s="75"/>
      <c r="AS48" s="75"/>
      <c r="AT48" s="76"/>
      <c r="AU48" s="16"/>
      <c r="AV48" s="76">
        <v>202557098</v>
      </c>
      <c r="AW48" s="76"/>
      <c r="AX48" s="76"/>
      <c r="AY48" s="76"/>
      <c r="AZ48" s="76"/>
      <c r="BA48" s="76"/>
      <c r="BB48" s="76"/>
      <c r="BC48" s="76">
        <v>202557098</v>
      </c>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16"/>
      <c r="CZ48" s="16"/>
      <c r="DA48" s="16"/>
    </row>
    <row r="49" spans="1:105" ht="66.75" thickBot="1" x14ac:dyDescent="0.3">
      <c r="A49" s="166" t="s">
        <v>99</v>
      </c>
      <c r="B49" s="166" t="s">
        <v>99</v>
      </c>
      <c r="C49" s="166" t="s">
        <v>99</v>
      </c>
      <c r="D49" s="166" t="s">
        <v>115</v>
      </c>
      <c r="E49" s="166">
        <v>43</v>
      </c>
      <c r="F49" s="399" t="s">
        <v>770</v>
      </c>
      <c r="G49" s="400" t="s">
        <v>674</v>
      </c>
      <c r="H49" s="54">
        <v>5349</v>
      </c>
      <c r="I49" s="77" t="s">
        <v>167</v>
      </c>
      <c r="J49" s="283">
        <f>+K49</f>
        <v>700000000</v>
      </c>
      <c r="K49" s="57">
        <f>+AV49</f>
        <v>700000000</v>
      </c>
      <c r="L49" s="163"/>
      <c r="M49" s="59"/>
      <c r="N49" s="59"/>
      <c r="O49" s="60"/>
      <c r="P49" s="60"/>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76"/>
      <c r="AU49" s="16"/>
      <c r="AV49" s="76">
        <f>SUM(AW49:BD49)</f>
        <v>700000000</v>
      </c>
      <c r="AW49" s="76"/>
      <c r="AX49" s="76"/>
      <c r="AY49" s="76"/>
      <c r="AZ49" s="76"/>
      <c r="BA49" s="76"/>
      <c r="BB49" s="76"/>
      <c r="BC49" s="76">
        <v>682376201.73000002</v>
      </c>
      <c r="BD49" s="76">
        <v>17623798.27</v>
      </c>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16"/>
      <c r="CZ49" s="16"/>
      <c r="DA49" s="16"/>
    </row>
    <row r="50" spans="1:105" ht="33" x14ac:dyDescent="0.25">
      <c r="A50" s="170" t="s">
        <v>99</v>
      </c>
      <c r="B50" s="171" t="s">
        <v>99</v>
      </c>
      <c r="C50" s="171" t="s">
        <v>99</v>
      </c>
      <c r="D50" s="171" t="s">
        <v>115</v>
      </c>
      <c r="E50" s="171">
        <v>43</v>
      </c>
      <c r="F50" s="399" t="s">
        <v>771</v>
      </c>
      <c r="G50" s="404" t="s">
        <v>675</v>
      </c>
      <c r="H50" s="156">
        <v>5350</v>
      </c>
      <c r="I50" s="158" t="s">
        <v>168</v>
      </c>
      <c r="J50" s="286">
        <f>+K50</f>
        <v>386810184.81999999</v>
      </c>
      <c r="K50" s="57">
        <f>+AV50</f>
        <v>386810184.81999999</v>
      </c>
      <c r="L50" s="164"/>
      <c r="M50" s="59"/>
      <c r="N50" s="59"/>
      <c r="O50" s="60"/>
      <c r="P50" s="60"/>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76"/>
      <c r="AU50" s="16"/>
      <c r="AV50" s="76">
        <f>SUM(AW50:BD50)</f>
        <v>386810184.81999999</v>
      </c>
      <c r="AW50" s="76"/>
      <c r="AX50" s="76"/>
      <c r="AY50" s="76"/>
      <c r="AZ50" s="76"/>
      <c r="BA50" s="76"/>
      <c r="BB50" s="76"/>
      <c r="BC50" s="76">
        <v>386810184.81999999</v>
      </c>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16"/>
      <c r="CZ50" s="16"/>
      <c r="DA50" s="16"/>
    </row>
    <row r="51" spans="1:105" x14ac:dyDescent="0.25">
      <c r="A51" s="177" t="s">
        <v>99</v>
      </c>
      <c r="B51" s="178" t="s">
        <v>99</v>
      </c>
      <c r="C51" s="178" t="s">
        <v>99</v>
      </c>
      <c r="D51" s="183" t="s">
        <v>115</v>
      </c>
      <c r="E51" s="183" t="s">
        <v>169</v>
      </c>
      <c r="F51" s="183"/>
      <c r="G51" s="68"/>
      <c r="H51" s="46"/>
      <c r="I51" s="68" t="s">
        <v>170</v>
      </c>
      <c r="J51" s="48"/>
      <c r="K51" s="49">
        <f>+SUM(M51:P51)</f>
        <v>0</v>
      </c>
      <c r="L51" s="49"/>
      <c r="M51" s="49">
        <f>+SUM(Q51:R51)</f>
        <v>0</v>
      </c>
      <c r="N51" s="49">
        <f>+SUM(S51:AE51)</f>
        <v>0</v>
      </c>
      <c r="O51" s="49">
        <f>+SUM(AF51:AJ51)</f>
        <v>0</v>
      </c>
      <c r="P51" s="49">
        <f>+SUM(AK51:AS51)</f>
        <v>0</v>
      </c>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293"/>
      <c r="AU51" s="51"/>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3"/>
      <c r="CR51" s="293"/>
      <c r="CS51" s="293"/>
      <c r="CT51" s="293"/>
      <c r="CU51" s="293"/>
      <c r="CV51" s="293"/>
      <c r="CW51" s="293"/>
      <c r="CX51" s="293"/>
      <c r="CY51" s="16"/>
      <c r="CZ51" s="16"/>
      <c r="DA51" s="16"/>
    </row>
    <row r="52" spans="1:105" ht="82.5" x14ac:dyDescent="0.25">
      <c r="A52" s="179" t="s">
        <v>99</v>
      </c>
      <c r="B52" s="180" t="s">
        <v>99</v>
      </c>
      <c r="C52" s="180" t="s">
        <v>99</v>
      </c>
      <c r="D52" s="184" t="s">
        <v>115</v>
      </c>
      <c r="E52" s="184" t="s">
        <v>169</v>
      </c>
      <c r="F52" s="399" t="s">
        <v>772</v>
      </c>
      <c r="G52" s="398" t="s">
        <v>697</v>
      </c>
      <c r="H52" s="54" t="s">
        <v>171</v>
      </c>
      <c r="I52" s="71" t="s">
        <v>172</v>
      </c>
      <c r="J52" s="56">
        <v>25000000</v>
      </c>
      <c r="K52" s="57">
        <f>+SUM(M52:P52)</f>
        <v>25000000</v>
      </c>
      <c r="L52" s="58"/>
      <c r="M52" s="59">
        <f>+SUM(Q52:R52)</f>
        <v>0</v>
      </c>
      <c r="N52" s="59">
        <f>+SUM(S52:AE52)</f>
        <v>25000000</v>
      </c>
      <c r="O52" s="60">
        <f>+SUM(AF52:AJ52)</f>
        <v>0</v>
      </c>
      <c r="P52" s="60">
        <f>+SUM(AK52:AS52)</f>
        <v>0</v>
      </c>
      <c r="Q52" s="75"/>
      <c r="R52" s="75"/>
      <c r="S52" s="75"/>
      <c r="T52" s="75"/>
      <c r="U52" s="75"/>
      <c r="V52" s="75">
        <v>25000000</v>
      </c>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6"/>
      <c r="AU52" s="1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16"/>
      <c r="CZ52" s="16"/>
      <c r="DA52" s="16"/>
    </row>
    <row r="53" spans="1:105" x14ac:dyDescent="0.25">
      <c r="A53" s="195" t="s">
        <v>99</v>
      </c>
      <c r="B53" s="188" t="s">
        <v>173</v>
      </c>
      <c r="C53" s="188"/>
      <c r="D53" s="196"/>
      <c r="E53" s="196"/>
      <c r="F53" s="196"/>
      <c r="G53" s="28"/>
      <c r="H53" s="27"/>
      <c r="I53" s="28" t="s">
        <v>174</v>
      </c>
      <c r="J53" s="79"/>
      <c r="K53" s="30">
        <f>+SUM(M53:P53)</f>
        <v>0</v>
      </c>
      <c r="L53" s="30"/>
      <c r="M53" s="30">
        <f>+SUM(Q53:R53)</f>
        <v>0</v>
      </c>
      <c r="N53" s="30">
        <f>+SUM(S53:AE53)</f>
        <v>0</v>
      </c>
      <c r="O53" s="30">
        <f>+SUM(AF53:AJ53)</f>
        <v>0</v>
      </c>
      <c r="P53" s="30">
        <f>+SUM(AK53:AS53)</f>
        <v>0</v>
      </c>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290"/>
      <c r="AU53" s="32"/>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16"/>
      <c r="CZ53" s="16"/>
      <c r="DA53" s="16"/>
    </row>
    <row r="54" spans="1:105" ht="33" x14ac:dyDescent="0.25">
      <c r="A54" s="195" t="s">
        <v>99</v>
      </c>
      <c r="B54" s="188" t="s">
        <v>173</v>
      </c>
      <c r="C54" s="188" t="s">
        <v>173</v>
      </c>
      <c r="D54" s="196"/>
      <c r="E54" s="196"/>
      <c r="F54" s="196"/>
      <c r="G54" s="28"/>
      <c r="H54" s="27"/>
      <c r="I54" s="28" t="s">
        <v>175</v>
      </c>
      <c r="J54" s="79"/>
      <c r="K54" s="30"/>
      <c r="L54" s="30"/>
      <c r="M54" s="30"/>
      <c r="N54" s="30"/>
      <c r="O54" s="30"/>
      <c r="P54" s="3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290"/>
      <c r="AU54" s="32"/>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16"/>
      <c r="CZ54" s="16"/>
      <c r="DA54" s="16"/>
    </row>
    <row r="55" spans="1:105" s="316" customFormat="1" x14ac:dyDescent="0.25">
      <c r="A55" s="195" t="s">
        <v>99</v>
      </c>
      <c r="B55" s="188" t="s">
        <v>173</v>
      </c>
      <c r="C55" s="188" t="s">
        <v>173</v>
      </c>
      <c r="D55" s="196" t="s">
        <v>199</v>
      </c>
      <c r="E55" s="196"/>
      <c r="F55" s="196"/>
      <c r="G55" s="28"/>
      <c r="H55" s="27"/>
      <c r="I55" s="28" t="s">
        <v>751</v>
      </c>
      <c r="J55" s="79"/>
      <c r="K55" s="30"/>
      <c r="L55" s="30"/>
      <c r="M55" s="30"/>
      <c r="N55" s="30"/>
      <c r="O55" s="30"/>
      <c r="P55" s="3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290"/>
      <c r="AU55" s="32"/>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32"/>
      <c r="CZ55" s="32"/>
      <c r="DA55" s="32"/>
    </row>
    <row r="56" spans="1:105" ht="49.5" x14ac:dyDescent="0.25">
      <c r="A56" s="179" t="s">
        <v>99</v>
      </c>
      <c r="B56" s="180" t="s">
        <v>173</v>
      </c>
      <c r="C56" s="180" t="s">
        <v>173</v>
      </c>
      <c r="D56" s="184" t="s">
        <v>199</v>
      </c>
      <c r="E56" s="166" t="s">
        <v>709</v>
      </c>
      <c r="F56" s="401" t="s">
        <v>773</v>
      </c>
      <c r="G56" s="405" t="s">
        <v>708</v>
      </c>
      <c r="H56" s="54" t="s">
        <v>200</v>
      </c>
      <c r="I56" s="83" t="s">
        <v>201</v>
      </c>
      <c r="J56" s="56">
        <v>200000000</v>
      </c>
      <c r="K56" s="57">
        <f t="shared" ref="K56:K61" si="5">+SUM(M56:P56)</f>
        <v>200000000</v>
      </c>
      <c r="L56" s="58"/>
      <c r="M56" s="59">
        <f t="shared" ref="M56:M61" si="6">+SUM(Q56:R56)</f>
        <v>200000000</v>
      </c>
      <c r="N56" s="59">
        <f t="shared" ref="N56:N61" si="7">+SUM(S56:AE56)</f>
        <v>0</v>
      </c>
      <c r="O56" s="60">
        <f t="shared" ref="O56:O61" si="8">+SUM(AF56:AJ56)</f>
        <v>0</v>
      </c>
      <c r="P56" s="60">
        <f t="shared" ref="P56:P61" si="9">+SUM(AK56:AS56)</f>
        <v>0</v>
      </c>
      <c r="Q56" s="75">
        <v>200000000</v>
      </c>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6"/>
      <c r="AU56" s="1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16"/>
      <c r="CZ56" s="16"/>
      <c r="DA56" s="16"/>
    </row>
    <row r="57" spans="1:105" ht="33" x14ac:dyDescent="0.25">
      <c r="A57" s="181" t="s">
        <v>99</v>
      </c>
      <c r="B57" s="182" t="s">
        <v>173</v>
      </c>
      <c r="C57" s="182" t="s">
        <v>173</v>
      </c>
      <c r="D57" s="193" t="s">
        <v>176</v>
      </c>
      <c r="E57" s="193"/>
      <c r="F57" s="193"/>
      <c r="G57" s="38"/>
      <c r="H57" s="37"/>
      <c r="I57" s="38" t="s">
        <v>177</v>
      </c>
      <c r="J57" s="81"/>
      <c r="K57" s="40">
        <f t="shared" si="5"/>
        <v>0</v>
      </c>
      <c r="L57" s="40"/>
      <c r="M57" s="40">
        <f t="shared" si="6"/>
        <v>0</v>
      </c>
      <c r="N57" s="40">
        <f t="shared" si="7"/>
        <v>0</v>
      </c>
      <c r="O57" s="40">
        <f t="shared" si="8"/>
        <v>0</v>
      </c>
      <c r="P57" s="40">
        <f t="shared" si="9"/>
        <v>0</v>
      </c>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124"/>
      <c r="AU57" s="42"/>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6"/>
      <c r="CZ57" s="16"/>
      <c r="DA57" s="16"/>
    </row>
    <row r="58" spans="1:105" x14ac:dyDescent="0.25">
      <c r="A58" s="177" t="s">
        <v>99</v>
      </c>
      <c r="B58" s="178" t="s">
        <v>173</v>
      </c>
      <c r="C58" s="178" t="s">
        <v>173</v>
      </c>
      <c r="D58" s="183" t="s">
        <v>176</v>
      </c>
      <c r="E58" s="183" t="s">
        <v>178</v>
      </c>
      <c r="F58" s="183"/>
      <c r="G58" s="68"/>
      <c r="H58" s="46"/>
      <c r="I58" s="68" t="s">
        <v>179</v>
      </c>
      <c r="J58" s="48"/>
      <c r="K58" s="49">
        <f t="shared" si="5"/>
        <v>0</v>
      </c>
      <c r="L58" s="49"/>
      <c r="M58" s="49">
        <f t="shared" si="6"/>
        <v>0</v>
      </c>
      <c r="N58" s="49">
        <f t="shared" si="7"/>
        <v>0</v>
      </c>
      <c r="O58" s="49">
        <f t="shared" si="8"/>
        <v>0</v>
      </c>
      <c r="P58" s="49">
        <f t="shared" si="9"/>
        <v>0</v>
      </c>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293"/>
      <c r="AU58" s="51"/>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c r="BR58" s="293"/>
      <c r="BS58" s="293"/>
      <c r="BT58" s="293"/>
      <c r="BU58" s="293"/>
      <c r="BV58" s="293"/>
      <c r="BW58" s="293"/>
      <c r="BX58" s="293"/>
      <c r="BY58" s="293"/>
      <c r="BZ58" s="293"/>
      <c r="CA58" s="293"/>
      <c r="CB58" s="293"/>
      <c r="CC58" s="293"/>
      <c r="CD58" s="293"/>
      <c r="CE58" s="293"/>
      <c r="CF58" s="293"/>
      <c r="CG58" s="293"/>
      <c r="CH58" s="293"/>
      <c r="CI58" s="293"/>
      <c r="CJ58" s="293"/>
      <c r="CK58" s="293"/>
      <c r="CL58" s="293"/>
      <c r="CM58" s="293"/>
      <c r="CN58" s="293"/>
      <c r="CO58" s="293"/>
      <c r="CP58" s="293"/>
      <c r="CQ58" s="293"/>
      <c r="CR58" s="293"/>
      <c r="CS58" s="293"/>
      <c r="CT58" s="293"/>
      <c r="CU58" s="293"/>
      <c r="CV58" s="293"/>
      <c r="CW58" s="293"/>
      <c r="CX58" s="293"/>
      <c r="CY58" s="16"/>
      <c r="CZ58" s="16"/>
      <c r="DA58" s="16"/>
    </row>
    <row r="59" spans="1:105" ht="49.5" x14ac:dyDescent="0.25">
      <c r="A59" s="376" t="s">
        <v>99</v>
      </c>
      <c r="B59" s="377" t="s">
        <v>173</v>
      </c>
      <c r="C59" s="377" t="s">
        <v>173</v>
      </c>
      <c r="D59" s="378" t="s">
        <v>176</v>
      </c>
      <c r="E59" s="378" t="s">
        <v>178</v>
      </c>
      <c r="F59" s="399" t="s">
        <v>775</v>
      </c>
      <c r="G59" s="384" t="s">
        <v>774</v>
      </c>
      <c r="H59" s="371" t="s">
        <v>180</v>
      </c>
      <c r="I59" s="372" t="s">
        <v>181</v>
      </c>
      <c r="J59" s="373">
        <v>25000000</v>
      </c>
      <c r="K59" s="374">
        <f t="shared" si="5"/>
        <v>25000000</v>
      </c>
      <c r="L59" s="375"/>
      <c r="M59" s="369">
        <f t="shared" si="6"/>
        <v>0</v>
      </c>
      <c r="N59" s="369">
        <f t="shared" si="7"/>
        <v>25000000</v>
      </c>
      <c r="O59" s="370">
        <f t="shared" si="8"/>
        <v>0</v>
      </c>
      <c r="P59" s="370">
        <f t="shared" si="9"/>
        <v>0</v>
      </c>
      <c r="Q59" s="367"/>
      <c r="R59" s="367"/>
      <c r="S59" s="367"/>
      <c r="T59" s="367"/>
      <c r="U59" s="367"/>
      <c r="V59" s="367">
        <v>25000000</v>
      </c>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6"/>
      <c r="AU59" s="368"/>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6"/>
      <c r="CY59" s="16"/>
      <c r="CZ59" s="16"/>
      <c r="DA59" s="16"/>
    </row>
    <row r="60" spans="1:105" ht="33" x14ac:dyDescent="0.25">
      <c r="A60" s="179" t="s">
        <v>99</v>
      </c>
      <c r="B60" s="180" t="s">
        <v>173</v>
      </c>
      <c r="C60" s="180" t="s">
        <v>173</v>
      </c>
      <c r="D60" s="184" t="s">
        <v>176</v>
      </c>
      <c r="E60" s="184" t="s">
        <v>178</v>
      </c>
      <c r="F60" s="399" t="s">
        <v>777</v>
      </c>
      <c r="G60" s="384" t="s">
        <v>776</v>
      </c>
      <c r="H60" s="54" t="s">
        <v>182</v>
      </c>
      <c r="I60" s="55" t="s">
        <v>183</v>
      </c>
      <c r="J60" s="56">
        <v>100000000</v>
      </c>
      <c r="K60" s="57">
        <f t="shared" si="5"/>
        <v>100000000</v>
      </c>
      <c r="L60" s="58"/>
      <c r="M60" s="59">
        <f t="shared" si="6"/>
        <v>100000000</v>
      </c>
      <c r="N60" s="59">
        <f t="shared" si="7"/>
        <v>0</v>
      </c>
      <c r="O60" s="60">
        <f t="shared" si="8"/>
        <v>0</v>
      </c>
      <c r="P60" s="60">
        <f t="shared" si="9"/>
        <v>0</v>
      </c>
      <c r="Q60" s="75">
        <v>100000000</v>
      </c>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6"/>
      <c r="AU60" s="1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16"/>
      <c r="CZ60" s="16"/>
      <c r="DA60" s="16"/>
    </row>
    <row r="61" spans="1:105" ht="49.5" x14ac:dyDescent="0.25">
      <c r="A61" s="179" t="s">
        <v>99</v>
      </c>
      <c r="B61" s="180" t="s">
        <v>173</v>
      </c>
      <c r="C61" s="180" t="s">
        <v>173</v>
      </c>
      <c r="D61" s="184" t="s">
        <v>176</v>
      </c>
      <c r="E61" s="184" t="s">
        <v>178</v>
      </c>
      <c r="F61" s="399" t="s">
        <v>778</v>
      </c>
      <c r="G61" s="384" t="s">
        <v>718</v>
      </c>
      <c r="H61" s="54" t="s">
        <v>184</v>
      </c>
      <c r="I61" s="55" t="s">
        <v>185</v>
      </c>
      <c r="J61" s="56">
        <v>25000000</v>
      </c>
      <c r="K61" s="57">
        <f t="shared" si="5"/>
        <v>25000000</v>
      </c>
      <c r="L61" s="58"/>
      <c r="M61" s="59">
        <f t="shared" si="6"/>
        <v>25000000</v>
      </c>
      <c r="N61" s="59">
        <f t="shared" si="7"/>
        <v>0</v>
      </c>
      <c r="O61" s="60">
        <f t="shared" si="8"/>
        <v>0</v>
      </c>
      <c r="P61" s="60">
        <f t="shared" si="9"/>
        <v>0</v>
      </c>
      <c r="Q61" s="75">
        <v>25000000</v>
      </c>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6"/>
      <c r="AU61" s="1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16"/>
      <c r="CZ61" s="16"/>
      <c r="DA61" s="16"/>
    </row>
    <row r="62" spans="1:105" ht="49.5" x14ac:dyDescent="0.25">
      <c r="A62" s="179" t="s">
        <v>99</v>
      </c>
      <c r="B62" s="180" t="s">
        <v>173</v>
      </c>
      <c r="C62" s="180" t="s">
        <v>173</v>
      </c>
      <c r="D62" s="184" t="s">
        <v>176</v>
      </c>
      <c r="E62" s="184" t="s">
        <v>178</v>
      </c>
      <c r="F62" s="399" t="s">
        <v>779</v>
      </c>
      <c r="G62" s="384" t="s">
        <v>719</v>
      </c>
      <c r="H62" s="54">
        <v>5352</v>
      </c>
      <c r="I62" s="55" t="s">
        <v>188</v>
      </c>
      <c r="J62" s="56">
        <f>+K62</f>
        <v>63450000</v>
      </c>
      <c r="K62" s="57">
        <f>+AV62</f>
        <v>63450000</v>
      </c>
      <c r="L62" s="58"/>
      <c r="M62" s="59"/>
      <c r="N62" s="59"/>
      <c r="O62" s="60"/>
      <c r="P62" s="60"/>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6"/>
      <c r="AU62" s="16"/>
      <c r="AV62" s="76">
        <f>SUM(AW62:BE62)</f>
        <v>63450000</v>
      </c>
      <c r="AW62" s="76"/>
      <c r="AX62" s="76"/>
      <c r="AY62" s="76"/>
      <c r="AZ62" s="76"/>
      <c r="BA62" s="76"/>
      <c r="BB62" s="76">
        <v>25135988.09</v>
      </c>
      <c r="BC62" s="76"/>
      <c r="BD62" s="76"/>
      <c r="BE62" s="76">
        <v>38314011.909999996</v>
      </c>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16"/>
      <c r="CZ62" s="16"/>
      <c r="DA62" s="16"/>
    </row>
    <row r="63" spans="1:105" x14ac:dyDescent="0.25">
      <c r="A63" s="177" t="s">
        <v>99</v>
      </c>
      <c r="B63" s="178" t="s">
        <v>173</v>
      </c>
      <c r="C63" s="178" t="s">
        <v>189</v>
      </c>
      <c r="D63" s="183" t="s">
        <v>190</v>
      </c>
      <c r="E63" s="183"/>
      <c r="F63" s="183"/>
      <c r="G63" s="68"/>
      <c r="H63" s="46"/>
      <c r="I63" s="68" t="s">
        <v>752</v>
      </c>
      <c r="J63" s="48"/>
      <c r="K63" s="49">
        <f>+SUM(M63:P63)</f>
        <v>0</v>
      </c>
      <c r="L63" s="49"/>
      <c r="M63" s="49">
        <f>+SUM(Q63:R63)</f>
        <v>0</v>
      </c>
      <c r="N63" s="49">
        <f>+SUM(S63:AE63)</f>
        <v>0</v>
      </c>
      <c r="O63" s="49">
        <f>+SUM(AF63:AJ63)</f>
        <v>0</v>
      </c>
      <c r="P63" s="49">
        <f>+SUM(AK63:AS63)</f>
        <v>0</v>
      </c>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293"/>
      <c r="AU63" s="51"/>
      <c r="AV63" s="293"/>
      <c r="AW63" s="293"/>
      <c r="AX63" s="293"/>
      <c r="AY63" s="293"/>
      <c r="AZ63" s="293"/>
      <c r="BA63" s="293"/>
      <c r="BB63" s="293"/>
      <c r="BC63" s="293"/>
      <c r="BD63" s="293"/>
      <c r="BE63" s="293"/>
      <c r="BF63" s="293"/>
      <c r="BG63" s="293"/>
      <c r="BH63" s="293"/>
      <c r="BI63" s="293"/>
      <c r="BJ63" s="293"/>
      <c r="BK63" s="293"/>
      <c r="BL63" s="293"/>
      <c r="BM63" s="293"/>
      <c r="BN63" s="293"/>
      <c r="BO63" s="293"/>
      <c r="BP63" s="293"/>
      <c r="BQ63" s="293"/>
      <c r="BR63" s="293"/>
      <c r="BS63" s="293"/>
      <c r="BT63" s="293"/>
      <c r="BU63" s="293"/>
      <c r="BV63" s="293"/>
      <c r="BW63" s="293"/>
      <c r="BX63" s="293"/>
      <c r="BY63" s="293"/>
      <c r="BZ63" s="293"/>
      <c r="CA63" s="293"/>
      <c r="CB63" s="293"/>
      <c r="CC63" s="293"/>
      <c r="CD63" s="293"/>
      <c r="CE63" s="293"/>
      <c r="CF63" s="293"/>
      <c r="CG63" s="293"/>
      <c r="CH63" s="293"/>
      <c r="CI63" s="293"/>
      <c r="CJ63" s="293"/>
      <c r="CK63" s="293"/>
      <c r="CL63" s="293"/>
      <c r="CM63" s="293"/>
      <c r="CN63" s="293"/>
      <c r="CO63" s="293"/>
      <c r="CP63" s="293"/>
      <c r="CQ63" s="293"/>
      <c r="CR63" s="293"/>
      <c r="CS63" s="293"/>
      <c r="CT63" s="293"/>
      <c r="CU63" s="293"/>
      <c r="CV63" s="293"/>
      <c r="CW63" s="293"/>
      <c r="CX63" s="293"/>
      <c r="CY63" s="16"/>
      <c r="CZ63" s="16"/>
      <c r="DA63" s="16"/>
    </row>
    <row r="64" spans="1:105" s="313" customFormat="1" x14ac:dyDescent="0.25">
      <c r="A64" s="314" t="s">
        <v>99</v>
      </c>
      <c r="B64" s="315" t="s">
        <v>173</v>
      </c>
      <c r="C64" s="315" t="s">
        <v>189</v>
      </c>
      <c r="D64" s="317" t="s">
        <v>190</v>
      </c>
      <c r="E64" s="308">
        <v>56</v>
      </c>
      <c r="F64" s="317"/>
      <c r="G64" s="318"/>
      <c r="H64" s="309"/>
      <c r="I64" s="318" t="s">
        <v>753</v>
      </c>
      <c r="J64" s="319"/>
      <c r="K64" s="310"/>
      <c r="L64" s="310"/>
      <c r="M64" s="310"/>
      <c r="N64" s="310"/>
      <c r="O64" s="310"/>
      <c r="P64" s="31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12"/>
      <c r="AU64" s="311"/>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c r="BV64" s="312"/>
      <c r="BW64" s="312"/>
      <c r="BX64" s="312"/>
      <c r="BY64" s="312"/>
      <c r="BZ64" s="312"/>
      <c r="CA64" s="312"/>
      <c r="CB64" s="312"/>
      <c r="CC64" s="312"/>
      <c r="CD64" s="312"/>
      <c r="CE64" s="312"/>
      <c r="CF64" s="312"/>
      <c r="CG64" s="312"/>
      <c r="CH64" s="312"/>
      <c r="CI64" s="312"/>
      <c r="CJ64" s="312"/>
      <c r="CK64" s="312"/>
      <c r="CL64" s="312"/>
      <c r="CM64" s="312"/>
      <c r="CN64" s="312"/>
      <c r="CO64" s="312"/>
      <c r="CP64" s="312"/>
      <c r="CQ64" s="312"/>
      <c r="CR64" s="312"/>
      <c r="CS64" s="312"/>
      <c r="CT64" s="312"/>
      <c r="CU64" s="312"/>
      <c r="CV64" s="312"/>
      <c r="CW64" s="312"/>
      <c r="CX64" s="312"/>
      <c r="CY64" s="311"/>
      <c r="CZ64" s="311"/>
      <c r="DA64" s="311"/>
    </row>
    <row r="65" spans="1:105" ht="33" x14ac:dyDescent="0.25">
      <c r="A65" s="179" t="s">
        <v>99</v>
      </c>
      <c r="B65" s="180" t="s">
        <v>173</v>
      </c>
      <c r="C65" s="180" t="s">
        <v>189</v>
      </c>
      <c r="D65" s="184" t="s">
        <v>190</v>
      </c>
      <c r="E65" s="166">
        <v>56</v>
      </c>
      <c r="F65" s="401" t="s">
        <v>780</v>
      </c>
      <c r="G65" s="384" t="s">
        <v>729</v>
      </c>
      <c r="H65" s="54" t="s">
        <v>191</v>
      </c>
      <c r="I65" s="55" t="s">
        <v>192</v>
      </c>
      <c r="J65" s="56">
        <v>25000000</v>
      </c>
      <c r="K65" s="57">
        <f>+SUM(M65:P65)</f>
        <v>25000000</v>
      </c>
      <c r="L65" s="58"/>
      <c r="M65" s="59">
        <f>+SUM(Q65:R65)</f>
        <v>0</v>
      </c>
      <c r="N65" s="59">
        <f>+SUM(S65:AE65)</f>
        <v>25000000</v>
      </c>
      <c r="O65" s="60">
        <f>+SUM(AF65:AJ65)</f>
        <v>0</v>
      </c>
      <c r="P65" s="60">
        <f>+SUM(AK65:AS65)</f>
        <v>0</v>
      </c>
      <c r="Q65" s="75"/>
      <c r="R65" s="75"/>
      <c r="S65" s="75"/>
      <c r="T65" s="75"/>
      <c r="U65" s="75"/>
      <c r="V65" s="75"/>
      <c r="W65" s="75"/>
      <c r="X65" s="75"/>
      <c r="Y65" s="75"/>
      <c r="Z65" s="75"/>
      <c r="AA65" s="75">
        <v>25000000</v>
      </c>
      <c r="AB65" s="75"/>
      <c r="AC65" s="75"/>
      <c r="AD65" s="75"/>
      <c r="AE65" s="75"/>
      <c r="AF65" s="75"/>
      <c r="AG65" s="75"/>
      <c r="AH65" s="75"/>
      <c r="AI65" s="75"/>
      <c r="AJ65" s="75"/>
      <c r="AK65" s="75"/>
      <c r="AL65" s="75"/>
      <c r="AM65" s="75"/>
      <c r="AN65" s="75"/>
      <c r="AO65" s="75"/>
      <c r="AP65" s="75"/>
      <c r="AQ65" s="75"/>
      <c r="AR65" s="75"/>
      <c r="AS65" s="75"/>
      <c r="AT65" s="76"/>
      <c r="AU65" s="1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16"/>
      <c r="CZ65" s="16"/>
      <c r="DA65" s="16"/>
    </row>
    <row r="66" spans="1:105" ht="49.5" x14ac:dyDescent="0.25">
      <c r="A66" s="179" t="s">
        <v>99</v>
      </c>
      <c r="B66" s="180" t="s">
        <v>173</v>
      </c>
      <c r="C66" s="180" t="s">
        <v>189</v>
      </c>
      <c r="D66" s="184" t="s">
        <v>190</v>
      </c>
      <c r="E66" s="172">
        <v>56</v>
      </c>
      <c r="F66" s="399" t="s">
        <v>782</v>
      </c>
      <c r="G66" s="405" t="s">
        <v>781</v>
      </c>
      <c r="H66" s="100">
        <v>5303</v>
      </c>
      <c r="I66" s="83" t="s">
        <v>202</v>
      </c>
      <c r="J66" s="56">
        <f>+K66</f>
        <v>200000000</v>
      </c>
      <c r="K66" s="57">
        <f>+SUM(L66:P66)</f>
        <v>200000000</v>
      </c>
      <c r="L66" s="58">
        <v>200000000</v>
      </c>
      <c r="M66" s="59"/>
      <c r="N66" s="59"/>
      <c r="O66" s="60"/>
      <c r="P66" s="60"/>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6"/>
      <c r="AU66" s="1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16"/>
      <c r="CZ66" s="16"/>
      <c r="DA66" s="16"/>
    </row>
    <row r="67" spans="1:105" s="313" customFormat="1" x14ac:dyDescent="0.25">
      <c r="A67" s="314" t="s">
        <v>99</v>
      </c>
      <c r="B67" s="315" t="s">
        <v>173</v>
      </c>
      <c r="C67" s="315" t="s">
        <v>189</v>
      </c>
      <c r="D67" s="317" t="s">
        <v>190</v>
      </c>
      <c r="E67" s="308">
        <v>57</v>
      </c>
      <c r="F67" s="308"/>
      <c r="G67" s="318"/>
      <c r="H67" s="309"/>
      <c r="I67" s="318" t="s">
        <v>754</v>
      </c>
      <c r="J67" s="319"/>
      <c r="K67" s="310"/>
      <c r="L67" s="310"/>
      <c r="M67" s="310"/>
      <c r="N67" s="310"/>
      <c r="O67" s="310"/>
      <c r="P67" s="31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12"/>
      <c r="AU67" s="311"/>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c r="BV67" s="312"/>
      <c r="BW67" s="312"/>
      <c r="BX67" s="312"/>
      <c r="BY67" s="312"/>
      <c r="BZ67" s="312"/>
      <c r="CA67" s="312"/>
      <c r="CB67" s="312"/>
      <c r="CC67" s="312"/>
      <c r="CD67" s="312"/>
      <c r="CE67" s="312"/>
      <c r="CF67" s="312"/>
      <c r="CG67" s="312"/>
      <c r="CH67" s="312"/>
      <c r="CI67" s="312"/>
      <c r="CJ67" s="312"/>
      <c r="CK67" s="312"/>
      <c r="CL67" s="312"/>
      <c r="CM67" s="312"/>
      <c r="CN67" s="312"/>
      <c r="CO67" s="312"/>
      <c r="CP67" s="312"/>
      <c r="CQ67" s="312"/>
      <c r="CR67" s="312"/>
      <c r="CS67" s="312"/>
      <c r="CT67" s="312"/>
      <c r="CU67" s="312"/>
      <c r="CV67" s="312"/>
      <c r="CW67" s="312"/>
      <c r="CX67" s="312"/>
      <c r="CY67" s="311"/>
      <c r="CZ67" s="311"/>
      <c r="DA67" s="311"/>
    </row>
    <row r="68" spans="1:105" ht="33" x14ac:dyDescent="0.25">
      <c r="A68" s="179" t="s">
        <v>99</v>
      </c>
      <c r="B68" s="180" t="s">
        <v>173</v>
      </c>
      <c r="C68" s="180" t="s">
        <v>189</v>
      </c>
      <c r="D68" s="184" t="s">
        <v>190</v>
      </c>
      <c r="E68" s="166">
        <v>57</v>
      </c>
      <c r="F68" s="401" t="s">
        <v>783</v>
      </c>
      <c r="G68" s="384" t="s">
        <v>730</v>
      </c>
      <c r="H68" s="431" t="s">
        <v>193</v>
      </c>
      <c r="I68" s="434" t="s">
        <v>194</v>
      </c>
      <c r="J68" s="56">
        <v>100000000</v>
      </c>
      <c r="K68" s="57">
        <f>+SUM(M68:P68)</f>
        <v>100000000</v>
      </c>
      <c r="L68" s="58"/>
      <c r="M68" s="59">
        <f>+SUM(Q68:R68)</f>
        <v>50000000</v>
      </c>
      <c r="N68" s="59">
        <f>+SUM(S68:AE68)</f>
        <v>50000000</v>
      </c>
      <c r="O68" s="60">
        <f>+SUM(AF68:AJ68)</f>
        <v>0</v>
      </c>
      <c r="P68" s="60">
        <f>+SUM(AK68:AS68)</f>
        <v>0</v>
      </c>
      <c r="Q68" s="75">
        <v>50000000</v>
      </c>
      <c r="R68" s="75"/>
      <c r="S68" s="75"/>
      <c r="T68" s="75"/>
      <c r="U68" s="75"/>
      <c r="V68" s="75"/>
      <c r="W68" s="75"/>
      <c r="X68" s="75"/>
      <c r="Y68" s="75"/>
      <c r="Z68" s="75"/>
      <c r="AA68" s="75">
        <v>7400000</v>
      </c>
      <c r="AB68" s="75">
        <v>20196000</v>
      </c>
      <c r="AC68" s="75">
        <f>25500000-3096000</f>
        <v>22404000</v>
      </c>
      <c r="AD68" s="75"/>
      <c r="AE68" s="75"/>
      <c r="AF68" s="75"/>
      <c r="AG68" s="75"/>
      <c r="AH68" s="75"/>
      <c r="AI68" s="75"/>
      <c r="AJ68" s="75"/>
      <c r="AK68" s="75"/>
      <c r="AL68" s="75"/>
      <c r="AM68" s="75"/>
      <c r="AN68" s="75"/>
      <c r="AO68" s="75"/>
      <c r="AP68" s="75"/>
      <c r="AQ68" s="75"/>
      <c r="AR68" s="75"/>
      <c r="AS68" s="75"/>
      <c r="AT68" s="76"/>
      <c r="AU68" s="1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16"/>
      <c r="CZ68" s="16"/>
      <c r="DA68" s="16"/>
    </row>
    <row r="69" spans="1:105" ht="49.5" x14ac:dyDescent="0.25">
      <c r="A69" s="179"/>
      <c r="B69" s="180"/>
      <c r="C69" s="180"/>
      <c r="D69" s="184"/>
      <c r="E69" s="166"/>
      <c r="F69" s="394" t="s">
        <v>943</v>
      </c>
      <c r="G69" s="406" t="s">
        <v>944</v>
      </c>
      <c r="H69" s="432"/>
      <c r="I69" s="435"/>
      <c r="J69" s="56"/>
      <c r="K69" s="57"/>
      <c r="L69" s="58"/>
      <c r="M69" s="59"/>
      <c r="N69" s="59"/>
      <c r="O69" s="60"/>
      <c r="P69" s="60"/>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6"/>
      <c r="AU69" s="1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16"/>
      <c r="CZ69" s="16"/>
      <c r="DA69" s="16"/>
    </row>
    <row r="70" spans="1:105" ht="49.5" x14ac:dyDescent="0.25">
      <c r="A70" s="179"/>
      <c r="B70" s="180"/>
      <c r="C70" s="180"/>
      <c r="D70" s="184"/>
      <c r="E70" s="166"/>
      <c r="F70" s="394" t="s">
        <v>945</v>
      </c>
      <c r="G70" s="406" t="s">
        <v>946</v>
      </c>
      <c r="H70" s="433"/>
      <c r="I70" s="436"/>
      <c r="J70" s="56"/>
      <c r="K70" s="57"/>
      <c r="L70" s="58"/>
      <c r="M70" s="59"/>
      <c r="N70" s="59"/>
      <c r="O70" s="60"/>
      <c r="P70" s="60"/>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6"/>
      <c r="AU70" s="1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16"/>
      <c r="CZ70" s="16"/>
      <c r="DA70" s="16"/>
    </row>
    <row r="71" spans="1:105" ht="49.5" x14ac:dyDescent="0.25">
      <c r="A71" s="179" t="s">
        <v>99</v>
      </c>
      <c r="B71" s="180" t="s">
        <v>173</v>
      </c>
      <c r="C71" s="180" t="s">
        <v>189</v>
      </c>
      <c r="D71" s="184" t="s">
        <v>190</v>
      </c>
      <c r="E71" s="166">
        <v>57</v>
      </c>
      <c r="F71" s="394" t="s">
        <v>945</v>
      </c>
      <c r="G71" s="406" t="s">
        <v>946</v>
      </c>
      <c r="H71" s="54" t="s">
        <v>195</v>
      </c>
      <c r="I71" s="55" t="s">
        <v>196</v>
      </c>
      <c r="J71" s="56">
        <v>25000000</v>
      </c>
      <c r="K71" s="57">
        <f>+SUM(M71:P71)</f>
        <v>25000000</v>
      </c>
      <c r="L71" s="58"/>
      <c r="M71" s="59">
        <f>+SUM(Q71:R71)</f>
        <v>0</v>
      </c>
      <c r="N71" s="59">
        <f>+SUM(S71:AE71)</f>
        <v>25000000</v>
      </c>
      <c r="O71" s="60">
        <f>+SUM(AF71:AJ71)</f>
        <v>0</v>
      </c>
      <c r="P71" s="60">
        <f>+SUM(AK71:AS71)</f>
        <v>0</v>
      </c>
      <c r="Q71" s="75"/>
      <c r="R71" s="75"/>
      <c r="S71" s="75"/>
      <c r="T71" s="75"/>
      <c r="U71" s="75"/>
      <c r="V71" s="75"/>
      <c r="W71" s="75"/>
      <c r="X71" s="75"/>
      <c r="Y71" s="75"/>
      <c r="Z71" s="75"/>
      <c r="AA71" s="75"/>
      <c r="AB71" s="75"/>
      <c r="AC71" s="75">
        <v>3096000</v>
      </c>
      <c r="AD71" s="75">
        <v>3093011.5</v>
      </c>
      <c r="AE71" s="75">
        <v>18810988.5</v>
      </c>
      <c r="AF71" s="75"/>
      <c r="AG71" s="75"/>
      <c r="AH71" s="75"/>
      <c r="AI71" s="75"/>
      <c r="AJ71" s="75"/>
      <c r="AK71" s="75"/>
      <c r="AL71" s="75"/>
      <c r="AM71" s="75"/>
      <c r="AN71" s="75"/>
      <c r="AO71" s="75"/>
      <c r="AP71" s="75"/>
      <c r="AQ71" s="75"/>
      <c r="AR71" s="75"/>
      <c r="AS71" s="75"/>
      <c r="AT71" s="76"/>
      <c r="AU71" s="1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16"/>
      <c r="CZ71" s="16"/>
      <c r="DA71" s="16"/>
    </row>
    <row r="72" spans="1:105" ht="33" x14ac:dyDescent="0.25">
      <c r="A72" s="259" t="s">
        <v>99</v>
      </c>
      <c r="B72" s="252" t="s">
        <v>173</v>
      </c>
      <c r="C72" s="252" t="s">
        <v>189</v>
      </c>
      <c r="D72" s="252" t="s">
        <v>190</v>
      </c>
      <c r="E72" s="252" t="s">
        <v>197</v>
      </c>
      <c r="F72" s="401" t="s">
        <v>784</v>
      </c>
      <c r="G72" s="407" t="s">
        <v>731</v>
      </c>
      <c r="H72" s="54">
        <v>5351</v>
      </c>
      <c r="I72" s="238" t="s">
        <v>198</v>
      </c>
      <c r="J72" s="285">
        <f>+K72</f>
        <v>53550000.5</v>
      </c>
      <c r="K72" s="62">
        <f>+AV72</f>
        <v>53550000.5</v>
      </c>
      <c r="L72" s="58"/>
      <c r="M72" s="59"/>
      <c r="N72" s="59"/>
      <c r="O72" s="60"/>
      <c r="P72" s="60"/>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6"/>
      <c r="AU72" s="16"/>
      <c r="AV72" s="76">
        <f>SUM(AW72:BD72)</f>
        <v>53550000.5</v>
      </c>
      <c r="AW72" s="76"/>
      <c r="AX72" s="76"/>
      <c r="AY72" s="76"/>
      <c r="AZ72" s="76"/>
      <c r="BA72" s="76"/>
      <c r="BB72" s="76">
        <v>53550000.5</v>
      </c>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16"/>
      <c r="CZ72" s="16"/>
      <c r="DA72" s="16"/>
    </row>
    <row r="73" spans="1:105" x14ac:dyDescent="0.25">
      <c r="A73" s="258" t="s">
        <v>213</v>
      </c>
      <c r="B73" s="198"/>
      <c r="C73" s="198"/>
      <c r="D73" s="198"/>
      <c r="E73" s="198"/>
      <c r="F73" s="198"/>
      <c r="G73" s="85"/>
      <c r="H73" s="19"/>
      <c r="I73" s="85" t="s">
        <v>214</v>
      </c>
      <c r="J73" s="86"/>
      <c r="K73" s="86"/>
      <c r="L73" s="86"/>
      <c r="M73" s="22"/>
      <c r="N73" s="22"/>
      <c r="O73" s="22"/>
      <c r="P73" s="22"/>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137"/>
      <c r="AU73" s="24"/>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6"/>
      <c r="CZ73" s="16"/>
      <c r="DA73" s="16"/>
    </row>
    <row r="74" spans="1:105" x14ac:dyDescent="0.25">
      <c r="A74" s="197" t="s">
        <v>213</v>
      </c>
      <c r="B74" s="168" t="s">
        <v>173</v>
      </c>
      <c r="C74" s="168"/>
      <c r="D74" s="168"/>
      <c r="E74" s="168"/>
      <c r="F74" s="168"/>
      <c r="G74" s="28"/>
      <c r="H74" s="27"/>
      <c r="I74" s="28" t="s">
        <v>174</v>
      </c>
      <c r="J74" s="79"/>
      <c r="K74" s="30">
        <f>+J73-K73</f>
        <v>0</v>
      </c>
      <c r="L74" s="30"/>
      <c r="M74" s="30"/>
      <c r="N74" s="30"/>
      <c r="O74" s="30"/>
      <c r="P74" s="3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290"/>
      <c r="AU74" s="32"/>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16"/>
      <c r="CZ74" s="16"/>
      <c r="DA74" s="16"/>
    </row>
    <row r="75" spans="1:105" ht="33" x14ac:dyDescent="0.25">
      <c r="A75" s="197" t="s">
        <v>213</v>
      </c>
      <c r="B75" s="168" t="s">
        <v>173</v>
      </c>
      <c r="C75" s="168" t="s">
        <v>173</v>
      </c>
      <c r="D75" s="168"/>
      <c r="E75" s="168"/>
      <c r="F75" s="168"/>
      <c r="G75" s="28"/>
      <c r="H75" s="27"/>
      <c r="I75" s="28" t="s">
        <v>175</v>
      </c>
      <c r="J75" s="79"/>
      <c r="K75" s="30"/>
      <c r="L75" s="30"/>
      <c r="M75" s="30"/>
      <c r="N75" s="30"/>
      <c r="O75" s="30"/>
      <c r="P75" s="3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290"/>
      <c r="AU75" s="32"/>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16"/>
      <c r="CZ75" s="16"/>
      <c r="DA75" s="16"/>
    </row>
    <row r="76" spans="1:105" ht="33" x14ac:dyDescent="0.25">
      <c r="A76" s="194" t="s">
        <v>213</v>
      </c>
      <c r="B76" s="167" t="s">
        <v>173</v>
      </c>
      <c r="C76" s="167" t="s">
        <v>173</v>
      </c>
      <c r="D76" s="167" t="s">
        <v>176</v>
      </c>
      <c r="E76" s="167"/>
      <c r="F76" s="167"/>
      <c r="G76" s="38"/>
      <c r="H76" s="37"/>
      <c r="I76" s="38" t="s">
        <v>177</v>
      </c>
      <c r="J76" s="81"/>
      <c r="K76" s="40"/>
      <c r="L76" s="40"/>
      <c r="M76" s="40"/>
      <c r="N76" s="40"/>
      <c r="O76" s="40"/>
      <c r="P76" s="40"/>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124"/>
      <c r="AU76" s="42"/>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6"/>
      <c r="CZ76" s="16"/>
      <c r="DA76" s="16"/>
    </row>
    <row r="77" spans="1:105" x14ac:dyDescent="0.25">
      <c r="A77" s="191" t="s">
        <v>213</v>
      </c>
      <c r="B77" s="165" t="s">
        <v>173</v>
      </c>
      <c r="C77" s="165" t="s">
        <v>173</v>
      </c>
      <c r="D77" s="165" t="s">
        <v>176</v>
      </c>
      <c r="E77" s="165" t="s">
        <v>215</v>
      </c>
      <c r="F77" s="165"/>
      <c r="G77" s="84"/>
      <c r="H77" s="46"/>
      <c r="I77" s="84" t="s">
        <v>216</v>
      </c>
      <c r="J77" s="48"/>
      <c r="K77" s="49">
        <f t="shared" ref="K77:K85" si="10">+SUM(M77:P77)</f>
        <v>0</v>
      </c>
      <c r="L77" s="49"/>
      <c r="M77" s="49">
        <f t="shared" ref="M77:M86" si="11">+SUM(Q77:R77)</f>
        <v>0</v>
      </c>
      <c r="N77" s="49">
        <f t="shared" ref="N77:N86" si="12">+SUM(S77:AE77)</f>
        <v>0</v>
      </c>
      <c r="O77" s="49">
        <f t="shared" ref="O77:O86" si="13">+SUM(AF77:AJ77)</f>
        <v>0</v>
      </c>
      <c r="P77" s="49">
        <f t="shared" ref="P77:P86" si="14">+SUM(AK77:AS77)</f>
        <v>0</v>
      </c>
      <c r="Q77" s="73">
        <v>0</v>
      </c>
      <c r="R77" s="73">
        <v>0</v>
      </c>
      <c r="S77" s="73">
        <v>0</v>
      </c>
      <c r="T77" s="73">
        <v>0</v>
      </c>
      <c r="U77" s="73">
        <v>0</v>
      </c>
      <c r="V77" s="73"/>
      <c r="W77" s="73">
        <v>0</v>
      </c>
      <c r="X77" s="73">
        <v>0</v>
      </c>
      <c r="Y77" s="73">
        <v>0</v>
      </c>
      <c r="Z77" s="73">
        <v>0</v>
      </c>
      <c r="AA77" s="73">
        <v>0</v>
      </c>
      <c r="AB77" s="73">
        <v>0</v>
      </c>
      <c r="AC77" s="73">
        <v>0</v>
      </c>
      <c r="AD77" s="73">
        <v>0</v>
      </c>
      <c r="AE77" s="73"/>
      <c r="AF77" s="73">
        <v>0</v>
      </c>
      <c r="AG77" s="73">
        <v>0</v>
      </c>
      <c r="AH77" s="73">
        <v>0</v>
      </c>
      <c r="AI77" s="73">
        <v>0</v>
      </c>
      <c r="AJ77" s="73">
        <v>0</v>
      </c>
      <c r="AK77" s="73">
        <v>0</v>
      </c>
      <c r="AL77" s="73">
        <v>0</v>
      </c>
      <c r="AM77" s="73">
        <v>0</v>
      </c>
      <c r="AN77" s="73">
        <v>0</v>
      </c>
      <c r="AO77" s="73">
        <v>0</v>
      </c>
      <c r="AP77" s="73">
        <v>0</v>
      </c>
      <c r="AQ77" s="73">
        <v>0</v>
      </c>
      <c r="AR77" s="73">
        <v>0</v>
      </c>
      <c r="AS77" s="73">
        <v>0</v>
      </c>
      <c r="AT77" s="293"/>
      <c r="AU77" s="51"/>
      <c r="AV77" s="293"/>
      <c r="AW77" s="293"/>
      <c r="AX77" s="293"/>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c r="CP77" s="293"/>
      <c r="CQ77" s="293"/>
      <c r="CR77" s="293"/>
      <c r="CS77" s="293"/>
      <c r="CT77" s="293"/>
      <c r="CU77" s="293"/>
      <c r="CV77" s="293"/>
      <c r="CW77" s="293"/>
      <c r="CX77" s="293"/>
      <c r="CY77" s="16"/>
      <c r="CZ77" s="16"/>
      <c r="DA77" s="16"/>
    </row>
    <row r="78" spans="1:105" ht="33" x14ac:dyDescent="0.25">
      <c r="A78" s="192" t="s">
        <v>213</v>
      </c>
      <c r="B78" s="166" t="s">
        <v>173</v>
      </c>
      <c r="C78" s="166" t="s">
        <v>173</v>
      </c>
      <c r="D78" s="166" t="s">
        <v>176</v>
      </c>
      <c r="E78" s="166" t="s">
        <v>215</v>
      </c>
      <c r="F78" s="401" t="s">
        <v>789</v>
      </c>
      <c r="G78" s="400" t="s">
        <v>710</v>
      </c>
      <c r="H78" s="54" t="s">
        <v>217</v>
      </c>
      <c r="I78" s="77" t="s">
        <v>218</v>
      </c>
      <c r="J78" s="78">
        <v>45716828</v>
      </c>
      <c r="K78" s="57">
        <f t="shared" si="10"/>
        <v>45716828</v>
      </c>
      <c r="L78" s="58"/>
      <c r="M78" s="59">
        <f t="shared" si="11"/>
        <v>0</v>
      </c>
      <c r="N78" s="59">
        <f t="shared" si="12"/>
        <v>45716828</v>
      </c>
      <c r="O78" s="60">
        <f t="shared" si="13"/>
        <v>0</v>
      </c>
      <c r="P78" s="60">
        <f t="shared" si="14"/>
        <v>0</v>
      </c>
      <c r="Q78" s="75"/>
      <c r="R78" s="75"/>
      <c r="S78" s="75"/>
      <c r="T78" s="75"/>
      <c r="U78" s="75"/>
      <c r="V78" s="75">
        <v>45716828</v>
      </c>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6"/>
      <c r="AU78" s="1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16"/>
      <c r="CZ78" s="16"/>
      <c r="DA78" s="16"/>
    </row>
    <row r="79" spans="1:105" ht="33" x14ac:dyDescent="0.25">
      <c r="A79" s="192" t="s">
        <v>213</v>
      </c>
      <c r="B79" s="166" t="s">
        <v>173</v>
      </c>
      <c r="C79" s="166" t="s">
        <v>173</v>
      </c>
      <c r="D79" s="166" t="s">
        <v>176</v>
      </c>
      <c r="E79" s="166" t="s">
        <v>215</v>
      </c>
      <c r="F79" s="399" t="s">
        <v>790</v>
      </c>
      <c r="G79" s="400" t="s">
        <v>711</v>
      </c>
      <c r="H79" s="54" t="s">
        <v>219</v>
      </c>
      <c r="I79" s="77" t="s">
        <v>220</v>
      </c>
      <c r="J79" s="78">
        <f>+K79</f>
        <v>850000000</v>
      </c>
      <c r="K79" s="57">
        <f>+SUM(M79:P79)+AV79</f>
        <v>850000000</v>
      </c>
      <c r="L79" s="58"/>
      <c r="M79" s="59">
        <f t="shared" si="11"/>
        <v>0</v>
      </c>
      <c r="N79" s="59">
        <f t="shared" si="12"/>
        <v>249999999.99999997</v>
      </c>
      <c r="O79" s="60">
        <f t="shared" si="13"/>
        <v>0</v>
      </c>
      <c r="P79" s="60">
        <f t="shared" si="14"/>
        <v>0</v>
      </c>
      <c r="Q79" s="75"/>
      <c r="R79" s="75"/>
      <c r="S79" s="75"/>
      <c r="T79" s="75"/>
      <c r="U79" s="75"/>
      <c r="V79" s="75">
        <f>312179979.34-62179979.34</f>
        <v>249999999.99999997</v>
      </c>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6"/>
      <c r="AU79" s="16"/>
      <c r="AV79" s="76">
        <f>SUM(AW79:BD79)</f>
        <v>600000000</v>
      </c>
      <c r="AW79" s="76"/>
      <c r="AX79" s="76"/>
      <c r="AY79" s="76"/>
      <c r="AZ79" s="76"/>
      <c r="BA79" s="76"/>
      <c r="BB79" s="76">
        <v>600000000</v>
      </c>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16"/>
      <c r="CZ79" s="16"/>
      <c r="DA79" s="16"/>
    </row>
    <row r="80" spans="1:105" ht="33" x14ac:dyDescent="0.25">
      <c r="A80" s="192" t="s">
        <v>213</v>
      </c>
      <c r="B80" s="166" t="s">
        <v>173</v>
      </c>
      <c r="C80" s="166" t="s">
        <v>173</v>
      </c>
      <c r="D80" s="166" t="s">
        <v>176</v>
      </c>
      <c r="E80" s="166" t="s">
        <v>215</v>
      </c>
      <c r="F80" s="422" t="s">
        <v>792</v>
      </c>
      <c r="G80" s="423" t="s">
        <v>791</v>
      </c>
      <c r="H80" s="431" t="s">
        <v>221</v>
      </c>
      <c r="I80" s="434" t="s">
        <v>222</v>
      </c>
      <c r="J80" s="56">
        <v>85000000</v>
      </c>
      <c r="K80" s="57">
        <f t="shared" si="10"/>
        <v>85000000</v>
      </c>
      <c r="L80" s="58"/>
      <c r="M80" s="59">
        <f t="shared" si="11"/>
        <v>0</v>
      </c>
      <c r="N80" s="59">
        <f t="shared" si="12"/>
        <v>85000000</v>
      </c>
      <c r="O80" s="60">
        <f t="shared" si="13"/>
        <v>0</v>
      </c>
      <c r="P80" s="60">
        <f t="shared" si="14"/>
        <v>0</v>
      </c>
      <c r="Q80" s="75"/>
      <c r="R80" s="75"/>
      <c r="S80" s="75"/>
      <c r="T80" s="75"/>
      <c r="U80" s="75"/>
      <c r="V80" s="75"/>
      <c r="W80" s="75"/>
      <c r="X80" s="75"/>
      <c r="Y80" s="75"/>
      <c r="Z80" s="75"/>
      <c r="AA80" s="75"/>
      <c r="AB80" s="75"/>
      <c r="AC80" s="75"/>
      <c r="AD80" s="75"/>
      <c r="AE80" s="75">
        <v>85000000</v>
      </c>
      <c r="AF80" s="75"/>
      <c r="AG80" s="75"/>
      <c r="AH80" s="75"/>
      <c r="AI80" s="75"/>
      <c r="AJ80" s="75"/>
      <c r="AK80" s="75"/>
      <c r="AL80" s="75"/>
      <c r="AM80" s="75"/>
      <c r="AN80" s="75"/>
      <c r="AO80" s="75"/>
      <c r="AP80" s="75"/>
      <c r="AQ80" s="75"/>
      <c r="AR80" s="75"/>
      <c r="AS80" s="75"/>
      <c r="AT80" s="76"/>
      <c r="AU80" s="1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16"/>
      <c r="CZ80" s="16"/>
      <c r="DA80" s="16"/>
    </row>
    <row r="81" spans="1:105" ht="66" x14ac:dyDescent="0.25">
      <c r="A81" s="192"/>
      <c r="B81" s="166"/>
      <c r="C81" s="166"/>
      <c r="D81" s="166"/>
      <c r="E81" s="166"/>
      <c r="F81" s="422" t="s">
        <v>793</v>
      </c>
      <c r="G81" s="423" t="s">
        <v>712</v>
      </c>
      <c r="H81" s="432"/>
      <c r="I81" s="435"/>
      <c r="J81" s="56"/>
      <c r="K81" s="57"/>
      <c r="L81" s="58"/>
      <c r="M81" s="59"/>
      <c r="N81" s="59"/>
      <c r="O81" s="60"/>
      <c r="P81" s="60"/>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6"/>
      <c r="AU81" s="1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16"/>
      <c r="CZ81" s="16"/>
      <c r="DA81" s="16"/>
    </row>
    <row r="82" spans="1:105" ht="33" x14ac:dyDescent="0.25">
      <c r="A82" s="192"/>
      <c r="B82" s="166"/>
      <c r="C82" s="166"/>
      <c r="D82" s="166"/>
      <c r="E82" s="166"/>
      <c r="F82" s="422" t="s">
        <v>790</v>
      </c>
      <c r="G82" s="423" t="s">
        <v>711</v>
      </c>
      <c r="H82" s="433"/>
      <c r="I82" s="436"/>
      <c r="J82" s="56"/>
      <c r="K82" s="57"/>
      <c r="L82" s="58"/>
      <c r="M82" s="59"/>
      <c r="N82" s="59"/>
      <c r="O82" s="60"/>
      <c r="P82" s="60"/>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6"/>
      <c r="AU82" s="1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16"/>
      <c r="CZ82" s="16"/>
      <c r="DA82" s="16"/>
    </row>
    <row r="83" spans="1:105" ht="66" x14ac:dyDescent="0.25">
      <c r="A83" s="192" t="s">
        <v>213</v>
      </c>
      <c r="B83" s="166" t="s">
        <v>173</v>
      </c>
      <c r="C83" s="166" t="s">
        <v>173</v>
      </c>
      <c r="D83" s="166" t="s">
        <v>176</v>
      </c>
      <c r="E83" s="166" t="s">
        <v>215</v>
      </c>
      <c r="F83" s="422" t="s">
        <v>793</v>
      </c>
      <c r="G83" s="423" t="s">
        <v>712</v>
      </c>
      <c r="H83" s="431" t="s">
        <v>223</v>
      </c>
      <c r="I83" s="434" t="s">
        <v>224</v>
      </c>
      <c r="J83" s="56">
        <v>60000000</v>
      </c>
      <c r="K83" s="57">
        <f t="shared" si="10"/>
        <v>60000000</v>
      </c>
      <c r="L83" s="58"/>
      <c r="M83" s="59">
        <f t="shared" si="11"/>
        <v>0</v>
      </c>
      <c r="N83" s="59">
        <f t="shared" si="12"/>
        <v>60000000</v>
      </c>
      <c r="O83" s="60">
        <f t="shared" si="13"/>
        <v>0</v>
      </c>
      <c r="P83" s="60">
        <f t="shared" si="14"/>
        <v>0</v>
      </c>
      <c r="Q83" s="75"/>
      <c r="R83" s="75"/>
      <c r="S83" s="75"/>
      <c r="T83" s="75"/>
      <c r="U83" s="75"/>
      <c r="V83" s="75"/>
      <c r="W83" s="75"/>
      <c r="X83" s="75"/>
      <c r="Y83" s="75"/>
      <c r="Z83" s="75"/>
      <c r="AA83" s="75"/>
      <c r="AB83" s="75"/>
      <c r="AC83" s="75"/>
      <c r="AD83" s="75"/>
      <c r="AE83" s="75">
        <v>60000000</v>
      </c>
      <c r="AF83" s="75"/>
      <c r="AG83" s="75"/>
      <c r="AH83" s="75"/>
      <c r="AI83" s="75"/>
      <c r="AJ83" s="75"/>
      <c r="AK83" s="75"/>
      <c r="AL83" s="75"/>
      <c r="AM83" s="75"/>
      <c r="AN83" s="75"/>
      <c r="AO83" s="75"/>
      <c r="AP83" s="75"/>
      <c r="AQ83" s="75"/>
      <c r="AR83" s="75"/>
      <c r="AS83" s="75"/>
      <c r="AT83" s="76"/>
      <c r="AU83" s="1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16"/>
      <c r="CZ83" s="16"/>
      <c r="DA83" s="16"/>
    </row>
    <row r="84" spans="1:105" ht="33" x14ac:dyDescent="0.25">
      <c r="A84" s="192"/>
      <c r="B84" s="166"/>
      <c r="C84" s="166"/>
      <c r="D84" s="166"/>
      <c r="E84" s="166"/>
      <c r="F84" s="422" t="s">
        <v>790</v>
      </c>
      <c r="G84" s="423" t="s">
        <v>711</v>
      </c>
      <c r="H84" s="433"/>
      <c r="I84" s="436"/>
      <c r="J84" s="56"/>
      <c r="K84" s="57"/>
      <c r="L84" s="58"/>
      <c r="M84" s="59"/>
      <c r="N84" s="59"/>
      <c r="O84" s="60"/>
      <c r="P84" s="60"/>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6"/>
      <c r="AU84" s="1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16"/>
      <c r="CZ84" s="16"/>
      <c r="DA84" s="16"/>
    </row>
    <row r="85" spans="1:105" ht="33" x14ac:dyDescent="0.25">
      <c r="A85" s="192" t="s">
        <v>213</v>
      </c>
      <c r="B85" s="166" t="s">
        <v>173</v>
      </c>
      <c r="C85" s="166" t="s">
        <v>173</v>
      </c>
      <c r="D85" s="166" t="s">
        <v>176</v>
      </c>
      <c r="E85" s="166" t="s">
        <v>215</v>
      </c>
      <c r="F85" s="401" t="s">
        <v>794</v>
      </c>
      <c r="G85" s="400" t="s">
        <v>713</v>
      </c>
      <c r="H85" s="54" t="s">
        <v>225</v>
      </c>
      <c r="I85" s="77" t="s">
        <v>226</v>
      </c>
      <c r="J85" s="56">
        <v>132025778.84</v>
      </c>
      <c r="K85" s="57">
        <f t="shared" si="10"/>
        <v>132025778.84</v>
      </c>
      <c r="L85" s="58"/>
      <c r="M85" s="59">
        <f t="shared" si="11"/>
        <v>0</v>
      </c>
      <c r="N85" s="59">
        <f t="shared" si="12"/>
        <v>132025778.84</v>
      </c>
      <c r="O85" s="60">
        <f t="shared" si="13"/>
        <v>0</v>
      </c>
      <c r="P85" s="60">
        <f t="shared" si="14"/>
        <v>0</v>
      </c>
      <c r="Q85" s="75"/>
      <c r="R85" s="75"/>
      <c r="S85" s="75"/>
      <c r="T85" s="75">
        <v>18900000</v>
      </c>
      <c r="U85" s="75"/>
      <c r="V85" s="75">
        <v>35119960</v>
      </c>
      <c r="W85" s="75">
        <v>5400000</v>
      </c>
      <c r="X85" s="75"/>
      <c r="Y85" s="75"/>
      <c r="Z85" s="75"/>
      <c r="AA85" s="75"/>
      <c r="AB85" s="75"/>
      <c r="AC85" s="75"/>
      <c r="AD85" s="75"/>
      <c r="AE85" s="75">
        <f>112896807.34-40290988.5</f>
        <v>72605818.840000004</v>
      </c>
      <c r="AF85" s="75"/>
      <c r="AG85" s="75"/>
      <c r="AH85" s="75"/>
      <c r="AI85" s="75"/>
      <c r="AJ85" s="75"/>
      <c r="AK85" s="75"/>
      <c r="AL85" s="75"/>
      <c r="AM85" s="75"/>
      <c r="AN85" s="75"/>
      <c r="AO85" s="75"/>
      <c r="AP85" s="75"/>
      <c r="AQ85" s="75"/>
      <c r="AR85" s="75"/>
      <c r="AS85" s="75"/>
      <c r="AT85" s="76"/>
      <c r="AU85" s="1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16"/>
      <c r="CZ85" s="16"/>
      <c r="DA85" s="16"/>
    </row>
    <row r="86" spans="1:105" ht="82.5" x14ac:dyDescent="0.25">
      <c r="A86" s="192" t="s">
        <v>213</v>
      </c>
      <c r="B86" s="166" t="s">
        <v>173</v>
      </c>
      <c r="C86" s="166" t="s">
        <v>173</v>
      </c>
      <c r="D86" s="166" t="s">
        <v>176</v>
      </c>
      <c r="E86" s="166" t="s">
        <v>215</v>
      </c>
      <c r="F86" s="399" t="s">
        <v>795</v>
      </c>
      <c r="G86" s="400" t="s">
        <v>714</v>
      </c>
      <c r="H86" s="54" t="s">
        <v>227</v>
      </c>
      <c r="I86" s="77" t="s">
        <v>228</v>
      </c>
      <c r="J86" s="56">
        <f>+K86</f>
        <v>200000000</v>
      </c>
      <c r="K86" s="57">
        <f>+SUM(M86:P86)+AV86</f>
        <v>200000000</v>
      </c>
      <c r="L86" s="58"/>
      <c r="M86" s="59">
        <f t="shared" si="11"/>
        <v>0</v>
      </c>
      <c r="N86" s="59">
        <f t="shared" si="12"/>
        <v>100000000</v>
      </c>
      <c r="O86" s="60">
        <f t="shared" si="13"/>
        <v>0</v>
      </c>
      <c r="P86" s="60">
        <f t="shared" si="14"/>
        <v>0</v>
      </c>
      <c r="Q86" s="75"/>
      <c r="R86" s="75"/>
      <c r="S86" s="75"/>
      <c r="T86" s="75"/>
      <c r="U86" s="75"/>
      <c r="V86" s="75"/>
      <c r="W86" s="75"/>
      <c r="X86" s="75"/>
      <c r="Y86" s="75"/>
      <c r="Z86" s="75"/>
      <c r="AA86" s="75"/>
      <c r="AB86" s="75"/>
      <c r="AC86" s="75"/>
      <c r="AD86" s="75"/>
      <c r="AE86" s="75">
        <v>100000000</v>
      </c>
      <c r="AF86" s="75"/>
      <c r="AG86" s="75"/>
      <c r="AH86" s="75"/>
      <c r="AI86" s="75"/>
      <c r="AJ86" s="75"/>
      <c r="AK86" s="75"/>
      <c r="AL86" s="75"/>
      <c r="AM86" s="75"/>
      <c r="AN86" s="75"/>
      <c r="AO86" s="75"/>
      <c r="AP86" s="75"/>
      <c r="AQ86" s="75"/>
      <c r="AR86" s="75"/>
      <c r="AS86" s="75"/>
      <c r="AT86" s="76"/>
      <c r="AU86" s="16"/>
      <c r="AV86" s="76">
        <f>SUM(AW86:BF86)</f>
        <v>100000000</v>
      </c>
      <c r="AW86" s="76"/>
      <c r="AX86" s="76"/>
      <c r="AY86" s="76"/>
      <c r="AZ86" s="76"/>
      <c r="BA86" s="76"/>
      <c r="BB86" s="76"/>
      <c r="BC86" s="76"/>
      <c r="BD86" s="76"/>
      <c r="BE86" s="76">
        <v>55587532.259999998</v>
      </c>
      <c r="BF86" s="76">
        <v>44412467.740000002</v>
      </c>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16"/>
      <c r="CZ86" s="16"/>
      <c r="DA86" s="16"/>
    </row>
    <row r="87" spans="1:105" ht="33" x14ac:dyDescent="0.25">
      <c r="A87" s="192" t="s">
        <v>213</v>
      </c>
      <c r="B87" s="166" t="s">
        <v>173</v>
      </c>
      <c r="C87" s="166" t="s">
        <v>173</v>
      </c>
      <c r="D87" s="166" t="s">
        <v>176</v>
      </c>
      <c r="E87" s="166" t="s">
        <v>215</v>
      </c>
      <c r="F87" s="401" t="s">
        <v>790</v>
      </c>
      <c r="G87" s="400" t="s">
        <v>711</v>
      </c>
      <c r="H87" s="54">
        <v>5353</v>
      </c>
      <c r="I87" s="77" t="s">
        <v>229</v>
      </c>
      <c r="J87" s="56">
        <f>+K87</f>
        <v>32634884</v>
      </c>
      <c r="K87" s="57">
        <f>+AV87</f>
        <v>32634884</v>
      </c>
      <c r="L87" s="58"/>
      <c r="M87" s="59"/>
      <c r="N87" s="59"/>
      <c r="O87" s="60"/>
      <c r="P87" s="60"/>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6"/>
      <c r="AU87" s="16"/>
      <c r="AV87" s="76">
        <f>SUM(AW87:BE87)</f>
        <v>32634884</v>
      </c>
      <c r="AW87" s="76"/>
      <c r="AX87" s="76"/>
      <c r="AY87" s="76"/>
      <c r="AZ87" s="76"/>
      <c r="BA87" s="76"/>
      <c r="BB87" s="76"/>
      <c r="BC87" s="76"/>
      <c r="BD87" s="76"/>
      <c r="BE87" s="76">
        <v>32634884</v>
      </c>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16"/>
      <c r="CZ87" s="16"/>
      <c r="DA87" s="16"/>
    </row>
    <row r="88" spans="1:105" x14ac:dyDescent="0.25">
      <c r="A88" s="258" t="s">
        <v>173</v>
      </c>
      <c r="B88" s="258"/>
      <c r="C88" s="263"/>
      <c r="D88" s="263"/>
      <c r="E88" s="263"/>
      <c r="F88" s="263"/>
      <c r="G88" s="85"/>
      <c r="H88" s="19"/>
      <c r="I88" s="85" t="s">
        <v>230</v>
      </c>
      <c r="J88" s="86"/>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99"/>
      <c r="AU88" s="250"/>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299"/>
      <c r="BS88" s="299"/>
      <c r="BT88" s="299"/>
      <c r="BU88" s="299"/>
      <c r="BV88" s="299"/>
      <c r="BW88" s="299"/>
      <c r="BX88" s="299"/>
      <c r="BY88" s="299"/>
      <c r="BZ88" s="299"/>
      <c r="CA88" s="299"/>
      <c r="CB88" s="299"/>
      <c r="CC88" s="299"/>
      <c r="CD88" s="299"/>
      <c r="CE88" s="299"/>
      <c r="CF88" s="299"/>
      <c r="CG88" s="299"/>
      <c r="CH88" s="299"/>
      <c r="CI88" s="299"/>
      <c r="CJ88" s="299"/>
      <c r="CK88" s="299"/>
      <c r="CL88" s="299"/>
      <c r="CM88" s="299"/>
      <c r="CN88" s="299"/>
      <c r="CO88" s="299"/>
      <c r="CP88" s="299"/>
      <c r="CQ88" s="299"/>
      <c r="CR88" s="299"/>
      <c r="CS88" s="299"/>
      <c r="CT88" s="299"/>
      <c r="CU88" s="299"/>
      <c r="CV88" s="299"/>
      <c r="CW88" s="299"/>
      <c r="CX88" s="299"/>
      <c r="CY88" s="16"/>
      <c r="CZ88" s="16"/>
      <c r="DA88" s="16"/>
    </row>
    <row r="89" spans="1:105" x14ac:dyDescent="0.25">
      <c r="A89" s="208" t="s">
        <v>173</v>
      </c>
      <c r="B89" s="208" t="s">
        <v>99</v>
      </c>
      <c r="C89" s="208"/>
      <c r="D89" s="208"/>
      <c r="E89" s="208"/>
      <c r="F89" s="208"/>
      <c r="G89" s="28"/>
      <c r="H89" s="27"/>
      <c r="I89" s="28" t="s">
        <v>108</v>
      </c>
      <c r="J89" s="7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300"/>
      <c r="AU89" s="249"/>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0"/>
      <c r="BR89" s="300"/>
      <c r="BS89" s="300"/>
      <c r="BT89" s="300"/>
      <c r="BU89" s="300"/>
      <c r="BV89" s="300"/>
      <c r="BW89" s="300"/>
      <c r="BX89" s="300"/>
      <c r="BY89" s="300"/>
      <c r="BZ89" s="300"/>
      <c r="CA89" s="300"/>
      <c r="CB89" s="300"/>
      <c r="CC89" s="300"/>
      <c r="CD89" s="300"/>
      <c r="CE89" s="300"/>
      <c r="CF89" s="300"/>
      <c r="CG89" s="300"/>
      <c r="CH89" s="300"/>
      <c r="CI89" s="300"/>
      <c r="CJ89" s="300"/>
      <c r="CK89" s="300"/>
      <c r="CL89" s="300"/>
      <c r="CM89" s="300"/>
      <c r="CN89" s="300"/>
      <c r="CO89" s="300"/>
      <c r="CP89" s="300"/>
      <c r="CQ89" s="300"/>
      <c r="CR89" s="300"/>
      <c r="CS89" s="300"/>
      <c r="CT89" s="300"/>
      <c r="CU89" s="300"/>
      <c r="CV89" s="300"/>
      <c r="CW89" s="300"/>
      <c r="CX89" s="300"/>
      <c r="CY89" s="16"/>
      <c r="CZ89" s="16"/>
      <c r="DA89" s="16"/>
    </row>
    <row r="90" spans="1:105" ht="33" x14ac:dyDescent="0.25">
      <c r="A90" s="208" t="s">
        <v>173</v>
      </c>
      <c r="B90" s="208" t="s">
        <v>99</v>
      </c>
      <c r="C90" s="208" t="s">
        <v>99</v>
      </c>
      <c r="D90" s="208"/>
      <c r="E90" s="208"/>
      <c r="F90" s="208"/>
      <c r="G90" s="28"/>
      <c r="H90" s="27"/>
      <c r="I90" s="28" t="s">
        <v>109</v>
      </c>
      <c r="J90" s="7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300"/>
      <c r="AU90" s="249"/>
      <c r="AV90" s="300"/>
      <c r="AW90" s="300"/>
      <c r="AX90" s="300"/>
      <c r="AY90" s="300"/>
      <c r="AZ90" s="300"/>
      <c r="BA90" s="300"/>
      <c r="BB90" s="300"/>
      <c r="BC90" s="300"/>
      <c r="BD90" s="300"/>
      <c r="BE90" s="300"/>
      <c r="BF90" s="300"/>
      <c r="BG90" s="300"/>
      <c r="BH90" s="300"/>
      <c r="BI90" s="300"/>
      <c r="BJ90" s="300"/>
      <c r="BK90" s="300"/>
      <c r="BL90" s="300"/>
      <c r="BM90" s="300"/>
      <c r="BN90" s="300"/>
      <c r="BO90" s="300"/>
      <c r="BP90" s="300"/>
      <c r="BQ90" s="300"/>
      <c r="BR90" s="300"/>
      <c r="BS90" s="300"/>
      <c r="BT90" s="300"/>
      <c r="BU90" s="300"/>
      <c r="BV90" s="300"/>
      <c r="BW90" s="300"/>
      <c r="BX90" s="300"/>
      <c r="BY90" s="300"/>
      <c r="BZ90" s="300"/>
      <c r="CA90" s="300"/>
      <c r="CB90" s="300"/>
      <c r="CC90" s="300"/>
      <c r="CD90" s="300"/>
      <c r="CE90" s="300"/>
      <c r="CF90" s="300"/>
      <c r="CG90" s="300"/>
      <c r="CH90" s="300"/>
      <c r="CI90" s="300"/>
      <c r="CJ90" s="300"/>
      <c r="CK90" s="300"/>
      <c r="CL90" s="300"/>
      <c r="CM90" s="300"/>
      <c r="CN90" s="300"/>
      <c r="CO90" s="300"/>
      <c r="CP90" s="300"/>
      <c r="CQ90" s="300"/>
      <c r="CR90" s="300"/>
      <c r="CS90" s="300"/>
      <c r="CT90" s="300"/>
      <c r="CU90" s="300"/>
      <c r="CV90" s="300"/>
      <c r="CW90" s="300"/>
      <c r="CX90" s="300"/>
      <c r="CY90" s="16"/>
      <c r="CZ90" s="16"/>
      <c r="DA90" s="16"/>
    </row>
    <row r="91" spans="1:105" x14ac:dyDescent="0.25">
      <c r="A91" s="167" t="s">
        <v>173</v>
      </c>
      <c r="B91" s="167" t="s">
        <v>99</v>
      </c>
      <c r="C91" s="167" t="s">
        <v>99</v>
      </c>
      <c r="D91" s="167" t="s">
        <v>204</v>
      </c>
      <c r="E91" s="167"/>
      <c r="F91" s="167"/>
      <c r="G91" s="38"/>
      <c r="H91" s="37"/>
      <c r="I91" s="38" t="s">
        <v>231</v>
      </c>
      <c r="J91" s="81"/>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301"/>
      <c r="AU91" s="245"/>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c r="CN91" s="301"/>
      <c r="CO91" s="301"/>
      <c r="CP91" s="301"/>
      <c r="CQ91" s="301"/>
      <c r="CR91" s="301"/>
      <c r="CS91" s="301"/>
      <c r="CT91" s="301"/>
      <c r="CU91" s="301"/>
      <c r="CV91" s="301"/>
      <c r="CW91" s="301"/>
      <c r="CX91" s="301"/>
      <c r="CY91" s="16"/>
      <c r="CZ91" s="16"/>
      <c r="DA91" s="16"/>
    </row>
    <row r="92" spans="1:105" x14ac:dyDescent="0.25">
      <c r="A92" s="165" t="s">
        <v>173</v>
      </c>
      <c r="B92" s="165" t="s">
        <v>99</v>
      </c>
      <c r="C92" s="165" t="s">
        <v>99</v>
      </c>
      <c r="D92" s="165" t="s">
        <v>204</v>
      </c>
      <c r="E92" s="175" t="s">
        <v>232</v>
      </c>
      <c r="F92" s="175"/>
      <c r="G92" s="84"/>
      <c r="H92" s="46"/>
      <c r="I92" s="84" t="s">
        <v>233</v>
      </c>
      <c r="J92" s="48"/>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302"/>
      <c r="AU92" s="244"/>
      <c r="AV92" s="302"/>
      <c r="AW92" s="302"/>
      <c r="AX92" s="302"/>
      <c r="AY92" s="302"/>
      <c r="AZ92" s="302"/>
      <c r="BA92" s="302"/>
      <c r="BB92" s="302"/>
      <c r="BC92" s="302"/>
      <c r="BD92" s="302"/>
      <c r="BE92" s="302"/>
      <c r="BF92" s="302"/>
      <c r="BG92" s="302"/>
      <c r="BH92" s="302"/>
      <c r="BI92" s="302"/>
      <c r="BJ92" s="302"/>
      <c r="BK92" s="302"/>
      <c r="BL92" s="302"/>
      <c r="BM92" s="302"/>
      <c r="BN92" s="302"/>
      <c r="BO92" s="302"/>
      <c r="BP92" s="302"/>
      <c r="BQ92" s="302"/>
      <c r="BR92" s="302"/>
      <c r="BS92" s="302"/>
      <c r="BT92" s="302"/>
      <c r="BU92" s="302"/>
      <c r="BV92" s="302"/>
      <c r="BW92" s="302"/>
      <c r="BX92" s="302"/>
      <c r="BY92" s="302"/>
      <c r="BZ92" s="302"/>
      <c r="CA92" s="302"/>
      <c r="CB92" s="302"/>
      <c r="CC92" s="302"/>
      <c r="CD92" s="302"/>
      <c r="CE92" s="302"/>
      <c r="CF92" s="302"/>
      <c r="CG92" s="302"/>
      <c r="CH92" s="302"/>
      <c r="CI92" s="302"/>
      <c r="CJ92" s="302"/>
      <c r="CK92" s="302"/>
      <c r="CL92" s="302"/>
      <c r="CM92" s="302"/>
      <c r="CN92" s="302"/>
      <c r="CO92" s="302"/>
      <c r="CP92" s="302"/>
      <c r="CQ92" s="302"/>
      <c r="CR92" s="302"/>
      <c r="CS92" s="302"/>
      <c r="CT92" s="302"/>
      <c r="CU92" s="302"/>
      <c r="CV92" s="302"/>
      <c r="CW92" s="302"/>
      <c r="CX92" s="302"/>
      <c r="CY92" s="16"/>
      <c r="CZ92" s="16"/>
      <c r="DA92" s="16"/>
    </row>
    <row r="93" spans="1:105" ht="49.5" x14ac:dyDescent="0.25">
      <c r="A93" s="172" t="s">
        <v>173</v>
      </c>
      <c r="B93" s="172" t="s">
        <v>99</v>
      </c>
      <c r="C93" s="172" t="s">
        <v>99</v>
      </c>
      <c r="D93" s="172" t="s">
        <v>204</v>
      </c>
      <c r="E93" s="172" t="s">
        <v>232</v>
      </c>
      <c r="F93" s="399" t="s">
        <v>799</v>
      </c>
      <c r="G93" s="384" t="s">
        <v>798</v>
      </c>
      <c r="H93" s="54">
        <v>5304</v>
      </c>
      <c r="I93" s="55" t="s">
        <v>234</v>
      </c>
      <c r="J93" s="88">
        <v>300000000</v>
      </c>
      <c r="K93" s="57">
        <f>+J93</f>
        <v>300000000</v>
      </c>
      <c r="L93" s="58">
        <v>300000000</v>
      </c>
      <c r="M93" s="59"/>
      <c r="N93" s="59"/>
      <c r="O93" s="60"/>
      <c r="P93" s="60"/>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76"/>
      <c r="AU93" s="1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16"/>
      <c r="CZ93" s="16"/>
      <c r="DA93" s="16"/>
    </row>
    <row r="94" spans="1:105" ht="33" x14ac:dyDescent="0.25">
      <c r="A94" s="172" t="s">
        <v>173</v>
      </c>
      <c r="B94" s="172" t="s">
        <v>99</v>
      </c>
      <c r="C94" s="172" t="s">
        <v>99</v>
      </c>
      <c r="D94" s="172" t="s">
        <v>204</v>
      </c>
      <c r="E94" s="172" t="s">
        <v>232</v>
      </c>
      <c r="F94" s="399" t="s">
        <v>797</v>
      </c>
      <c r="G94" s="384" t="s">
        <v>796</v>
      </c>
      <c r="H94" s="54">
        <v>5354</v>
      </c>
      <c r="I94" s="55" t="s">
        <v>237</v>
      </c>
      <c r="J94" s="88">
        <f>+K94</f>
        <v>170000000</v>
      </c>
      <c r="K94" s="57">
        <f>+AV94</f>
        <v>170000000</v>
      </c>
      <c r="L94" s="58"/>
      <c r="M94" s="59"/>
      <c r="N94" s="59"/>
      <c r="O94" s="60"/>
      <c r="P94" s="60"/>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76"/>
      <c r="AU94" s="16"/>
      <c r="AV94" s="76">
        <f>SUM(AW94:BH94)</f>
        <v>170000000</v>
      </c>
      <c r="AW94" s="76"/>
      <c r="AX94" s="76"/>
      <c r="AY94" s="76"/>
      <c r="AZ94" s="76"/>
      <c r="BA94" s="76"/>
      <c r="BB94" s="76"/>
      <c r="BC94" s="76"/>
      <c r="BD94" s="76"/>
      <c r="BE94" s="76"/>
      <c r="BF94" s="76">
        <v>145359841.19999999</v>
      </c>
      <c r="BG94" s="76">
        <v>5730291.7999999998</v>
      </c>
      <c r="BH94" s="76">
        <v>18909867</v>
      </c>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16"/>
      <c r="CZ94" s="16"/>
      <c r="DA94" s="16"/>
    </row>
    <row r="95" spans="1:105" x14ac:dyDescent="0.25">
      <c r="A95" s="165" t="s">
        <v>173</v>
      </c>
      <c r="B95" s="165" t="s">
        <v>99</v>
      </c>
      <c r="C95" s="165" t="s">
        <v>99</v>
      </c>
      <c r="D95" s="165" t="s">
        <v>204</v>
      </c>
      <c r="E95" s="175" t="s">
        <v>239</v>
      </c>
      <c r="F95" s="175"/>
      <c r="G95" s="84"/>
      <c r="H95" s="46"/>
      <c r="I95" s="84" t="s">
        <v>240</v>
      </c>
      <c r="J95" s="89"/>
      <c r="K95" s="49"/>
      <c r="L95" s="49"/>
      <c r="M95" s="49"/>
      <c r="N95" s="49"/>
      <c r="O95" s="49"/>
      <c r="P95" s="49"/>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293"/>
      <c r="AU95" s="51"/>
      <c r="AV95" s="293"/>
      <c r="AW95" s="293"/>
      <c r="AX95" s="293"/>
      <c r="AY95" s="29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c r="CP95" s="293"/>
      <c r="CQ95" s="293"/>
      <c r="CR95" s="293"/>
      <c r="CS95" s="293"/>
      <c r="CT95" s="293"/>
      <c r="CU95" s="293"/>
      <c r="CV95" s="293"/>
      <c r="CW95" s="293"/>
      <c r="CX95" s="293"/>
      <c r="CY95" s="16"/>
      <c r="CZ95" s="16"/>
      <c r="DA95" s="16"/>
    </row>
    <row r="96" spans="1:105" ht="33" x14ac:dyDescent="0.25">
      <c r="A96" s="172" t="s">
        <v>173</v>
      </c>
      <c r="B96" s="172" t="s">
        <v>99</v>
      </c>
      <c r="C96" s="172" t="s">
        <v>99</v>
      </c>
      <c r="D96" s="172" t="s">
        <v>204</v>
      </c>
      <c r="E96" s="172" t="s">
        <v>239</v>
      </c>
      <c r="F96" s="399" t="s">
        <v>801</v>
      </c>
      <c r="G96" s="384" t="s">
        <v>800</v>
      </c>
      <c r="H96" s="54">
        <v>5356</v>
      </c>
      <c r="I96" s="55" t="s">
        <v>241</v>
      </c>
      <c r="J96" s="88">
        <f>+K96</f>
        <v>50000000</v>
      </c>
      <c r="K96" s="57">
        <f>+AV96</f>
        <v>50000000</v>
      </c>
      <c r="L96" s="58"/>
      <c r="M96" s="59"/>
      <c r="N96" s="59"/>
      <c r="O96" s="60"/>
      <c r="P96" s="60"/>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76"/>
      <c r="AU96" s="16"/>
      <c r="AV96" s="76">
        <f>SUM(AW96:BI96)</f>
        <v>50000000</v>
      </c>
      <c r="AW96" s="76"/>
      <c r="AX96" s="76"/>
      <c r="AY96" s="76"/>
      <c r="AZ96" s="76"/>
      <c r="BA96" s="76"/>
      <c r="BB96" s="76"/>
      <c r="BC96" s="76"/>
      <c r="BD96" s="76"/>
      <c r="BE96" s="76"/>
      <c r="BF96" s="76">
        <v>35513149</v>
      </c>
      <c r="BG96" s="76"/>
      <c r="BH96" s="76"/>
      <c r="BI96" s="76">
        <v>14486851</v>
      </c>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16"/>
      <c r="CZ96" s="16"/>
      <c r="DA96" s="16"/>
    </row>
    <row r="97" spans="1:105" ht="33" x14ac:dyDescent="0.25">
      <c r="A97" s="172" t="s">
        <v>173</v>
      </c>
      <c r="B97" s="172" t="s">
        <v>99</v>
      </c>
      <c r="C97" s="172" t="s">
        <v>99</v>
      </c>
      <c r="D97" s="172" t="s">
        <v>204</v>
      </c>
      <c r="E97" s="172" t="s">
        <v>239</v>
      </c>
      <c r="F97" s="399" t="s">
        <v>801</v>
      </c>
      <c r="G97" s="384" t="s">
        <v>800</v>
      </c>
      <c r="H97" s="54">
        <v>5355</v>
      </c>
      <c r="I97" s="55" t="s">
        <v>238</v>
      </c>
      <c r="J97" s="88">
        <f>+K97</f>
        <v>50000000</v>
      </c>
      <c r="K97" s="57">
        <f>+AV97</f>
        <v>50000000</v>
      </c>
      <c r="L97" s="58"/>
      <c r="M97" s="59"/>
      <c r="N97" s="59"/>
      <c r="O97" s="60"/>
      <c r="P97" s="60"/>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76"/>
      <c r="AU97" s="16"/>
      <c r="AV97" s="76">
        <f>SUM(AW97:BH97)</f>
        <v>50000000</v>
      </c>
      <c r="AW97" s="76"/>
      <c r="AX97" s="76"/>
      <c r="AY97" s="76"/>
      <c r="AZ97" s="76"/>
      <c r="BA97" s="76"/>
      <c r="BB97" s="76"/>
      <c r="BC97" s="76"/>
      <c r="BD97" s="76"/>
      <c r="BE97" s="76"/>
      <c r="BF97" s="76">
        <v>50000000</v>
      </c>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16"/>
      <c r="CZ97" s="16"/>
      <c r="DA97" s="16"/>
    </row>
    <row r="98" spans="1:105" x14ac:dyDescent="0.25">
      <c r="A98" s="165" t="s">
        <v>173</v>
      </c>
      <c r="B98" s="165" t="s">
        <v>99</v>
      </c>
      <c r="C98" s="165" t="s">
        <v>99</v>
      </c>
      <c r="D98" s="165" t="s">
        <v>204</v>
      </c>
      <c r="E98" s="175" t="s">
        <v>242</v>
      </c>
      <c r="F98" s="175"/>
      <c r="G98" s="84"/>
      <c r="H98" s="46"/>
      <c r="I98" s="84" t="s">
        <v>243</v>
      </c>
      <c r="J98" s="89"/>
      <c r="K98" s="49">
        <f>+SUM(M98:P98)</f>
        <v>0</v>
      </c>
      <c r="L98" s="49"/>
      <c r="M98" s="49">
        <f>+SUM(Q98:R98)</f>
        <v>0</v>
      </c>
      <c r="N98" s="49">
        <f>+SUM(S98:AE98)</f>
        <v>0</v>
      </c>
      <c r="O98" s="49">
        <f>+SUM(AF98:AJ98)</f>
        <v>0</v>
      </c>
      <c r="P98" s="49">
        <f>+SUM(AK98:AS98)</f>
        <v>0</v>
      </c>
      <c r="Q98" s="50">
        <v>0</v>
      </c>
      <c r="R98" s="50">
        <v>0</v>
      </c>
      <c r="S98" s="50">
        <v>0</v>
      </c>
      <c r="T98" s="50">
        <v>0</v>
      </c>
      <c r="U98" s="50">
        <v>0</v>
      </c>
      <c r="V98" s="50">
        <v>0</v>
      </c>
      <c r="W98" s="50">
        <v>0</v>
      </c>
      <c r="X98" s="50">
        <v>0</v>
      </c>
      <c r="Y98" s="50">
        <v>0</v>
      </c>
      <c r="Z98" s="50">
        <v>0</v>
      </c>
      <c r="AA98" s="50">
        <v>0</v>
      </c>
      <c r="AB98" s="50">
        <v>0</v>
      </c>
      <c r="AC98" s="50">
        <v>0</v>
      </c>
      <c r="AD98" s="50">
        <v>0</v>
      </c>
      <c r="AE98" s="50">
        <v>0</v>
      </c>
      <c r="AF98" s="50">
        <v>0</v>
      </c>
      <c r="AG98" s="50">
        <v>0</v>
      </c>
      <c r="AH98" s="50">
        <v>0</v>
      </c>
      <c r="AI98" s="50">
        <v>0</v>
      </c>
      <c r="AJ98" s="50">
        <v>0</v>
      </c>
      <c r="AK98" s="50">
        <v>0</v>
      </c>
      <c r="AL98" s="50">
        <v>0</v>
      </c>
      <c r="AM98" s="50">
        <v>0</v>
      </c>
      <c r="AN98" s="50">
        <v>0</v>
      </c>
      <c r="AO98" s="50">
        <v>0</v>
      </c>
      <c r="AP98" s="50">
        <v>0</v>
      </c>
      <c r="AQ98" s="50">
        <v>0</v>
      </c>
      <c r="AR98" s="50">
        <v>0</v>
      </c>
      <c r="AS98" s="50">
        <v>0</v>
      </c>
      <c r="AT98" s="293"/>
      <c r="AU98" s="51"/>
      <c r="AV98" s="293"/>
      <c r="AW98" s="293"/>
      <c r="AX98" s="293"/>
      <c r="AY98" s="293"/>
      <c r="AZ98" s="293"/>
      <c r="BA98" s="293"/>
      <c r="BB98" s="293"/>
      <c r="BC98" s="293"/>
      <c r="BD98" s="293"/>
      <c r="BE98" s="293"/>
      <c r="BF98" s="293"/>
      <c r="BG98" s="293"/>
      <c r="BH98" s="293"/>
      <c r="BI98" s="293"/>
      <c r="BJ98" s="293"/>
      <c r="BK98" s="293"/>
      <c r="BL98" s="293"/>
      <c r="BM98" s="293"/>
      <c r="BN98" s="293"/>
      <c r="BO98" s="293"/>
      <c r="BP98" s="293"/>
      <c r="BQ98" s="293"/>
      <c r="BR98" s="293"/>
      <c r="BS98" s="293"/>
      <c r="BT98" s="293"/>
      <c r="BU98" s="293"/>
      <c r="BV98" s="293"/>
      <c r="BW98" s="293"/>
      <c r="BX98" s="293"/>
      <c r="BY98" s="293"/>
      <c r="BZ98" s="293"/>
      <c r="CA98" s="293"/>
      <c r="CB98" s="293"/>
      <c r="CC98" s="293"/>
      <c r="CD98" s="293"/>
      <c r="CE98" s="293"/>
      <c r="CF98" s="293"/>
      <c r="CG98" s="293"/>
      <c r="CH98" s="293"/>
      <c r="CI98" s="293"/>
      <c r="CJ98" s="293"/>
      <c r="CK98" s="293"/>
      <c r="CL98" s="293"/>
      <c r="CM98" s="293"/>
      <c r="CN98" s="293"/>
      <c r="CO98" s="293"/>
      <c r="CP98" s="293"/>
      <c r="CQ98" s="293"/>
      <c r="CR98" s="293"/>
      <c r="CS98" s="293"/>
      <c r="CT98" s="293"/>
      <c r="CU98" s="293"/>
      <c r="CV98" s="293"/>
      <c r="CW98" s="293"/>
      <c r="CX98" s="293"/>
      <c r="CY98" s="16"/>
      <c r="CZ98" s="16"/>
      <c r="DA98" s="16"/>
    </row>
    <row r="99" spans="1:105" ht="33" x14ac:dyDescent="0.25">
      <c r="A99" s="172" t="s">
        <v>173</v>
      </c>
      <c r="B99" s="172" t="s">
        <v>99</v>
      </c>
      <c r="C99" s="172" t="s">
        <v>99</v>
      </c>
      <c r="D99" s="172" t="s">
        <v>204</v>
      </c>
      <c r="E99" s="172" t="s">
        <v>242</v>
      </c>
      <c r="F99" s="394" t="s">
        <v>947</v>
      </c>
      <c r="G99" s="400" t="s">
        <v>948</v>
      </c>
      <c r="H99" s="54" t="s">
        <v>244</v>
      </c>
      <c r="I99" s="55" t="s">
        <v>245</v>
      </c>
      <c r="J99" s="88">
        <v>40000000</v>
      </c>
      <c r="K99" s="57">
        <f>+SUM(M99:P99)</f>
        <v>40000000</v>
      </c>
      <c r="L99" s="58"/>
      <c r="M99" s="59">
        <f>+SUM(Q99:R99)</f>
        <v>0</v>
      </c>
      <c r="N99" s="59">
        <f>+SUM(S99:AE99)</f>
        <v>40000000</v>
      </c>
      <c r="O99" s="60">
        <f>+SUM(AF99:AJ99)</f>
        <v>0</v>
      </c>
      <c r="P99" s="60">
        <f>+SUM(AK99:AS99)</f>
        <v>0</v>
      </c>
      <c r="Q99" s="61"/>
      <c r="R99" s="61"/>
      <c r="S99" s="61"/>
      <c r="T99" s="61"/>
      <c r="U99" s="61"/>
      <c r="V99" s="61"/>
      <c r="W99" s="61"/>
      <c r="X99" s="61"/>
      <c r="Y99" s="61"/>
      <c r="Z99" s="61"/>
      <c r="AA99" s="61"/>
      <c r="AB99" s="61"/>
      <c r="AC99" s="61"/>
      <c r="AD99" s="61"/>
      <c r="AE99" s="61">
        <v>40000000</v>
      </c>
      <c r="AF99" s="61"/>
      <c r="AG99" s="61"/>
      <c r="AH99" s="61"/>
      <c r="AI99" s="61"/>
      <c r="AJ99" s="61"/>
      <c r="AK99" s="61"/>
      <c r="AL99" s="61"/>
      <c r="AM99" s="61"/>
      <c r="AN99" s="61"/>
      <c r="AO99" s="61"/>
      <c r="AP99" s="61"/>
      <c r="AQ99" s="61"/>
      <c r="AR99" s="61"/>
      <c r="AS99" s="61"/>
      <c r="AT99" s="76"/>
      <c r="AU99" s="1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16"/>
      <c r="CZ99" s="16"/>
      <c r="DA99" s="16"/>
    </row>
    <row r="100" spans="1:105" ht="33" x14ac:dyDescent="0.25">
      <c r="A100" s="172" t="s">
        <v>173</v>
      </c>
      <c r="B100" s="172" t="s">
        <v>99</v>
      </c>
      <c r="C100" s="172" t="s">
        <v>99</v>
      </c>
      <c r="D100" s="172" t="s">
        <v>204</v>
      </c>
      <c r="E100" s="172" t="s">
        <v>242</v>
      </c>
      <c r="F100" s="394" t="s">
        <v>803</v>
      </c>
      <c r="G100" s="400" t="s">
        <v>948</v>
      </c>
      <c r="H100" s="54" t="s">
        <v>246</v>
      </c>
      <c r="I100" s="55" t="s">
        <v>247</v>
      </c>
      <c r="J100" s="88">
        <v>40000000</v>
      </c>
      <c r="K100" s="57">
        <f>+SUM(M100:P100)</f>
        <v>40000000</v>
      </c>
      <c r="L100" s="58"/>
      <c r="M100" s="59">
        <f>+SUM(Q100:R100)</f>
        <v>0</v>
      </c>
      <c r="N100" s="59">
        <f>+SUM(S100:AE100)</f>
        <v>40000000</v>
      </c>
      <c r="O100" s="60">
        <f>+SUM(AF100:AJ100)</f>
        <v>0</v>
      </c>
      <c r="P100" s="60">
        <f>+SUM(AK100:AS100)</f>
        <v>0</v>
      </c>
      <c r="Q100" s="61"/>
      <c r="R100" s="61"/>
      <c r="S100" s="61"/>
      <c r="T100" s="61"/>
      <c r="U100" s="61"/>
      <c r="V100" s="61"/>
      <c r="W100" s="61"/>
      <c r="X100" s="61"/>
      <c r="Y100" s="61"/>
      <c r="Z100" s="61"/>
      <c r="AA100" s="61"/>
      <c r="AB100" s="61"/>
      <c r="AC100" s="61"/>
      <c r="AD100" s="61"/>
      <c r="AE100" s="61">
        <v>40000000</v>
      </c>
      <c r="AF100" s="61"/>
      <c r="AG100" s="61"/>
      <c r="AH100" s="61"/>
      <c r="AI100" s="61"/>
      <c r="AJ100" s="61"/>
      <c r="AK100" s="61"/>
      <c r="AL100" s="61"/>
      <c r="AM100" s="61"/>
      <c r="AN100" s="61"/>
      <c r="AO100" s="61"/>
      <c r="AP100" s="61"/>
      <c r="AQ100" s="61"/>
      <c r="AR100" s="61"/>
      <c r="AS100" s="61"/>
      <c r="AT100" s="76"/>
      <c r="AU100" s="1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16"/>
      <c r="CZ100" s="16"/>
      <c r="DA100" s="16"/>
    </row>
    <row r="101" spans="1:105" ht="33" x14ac:dyDescent="0.25">
      <c r="A101" s="172" t="s">
        <v>173</v>
      </c>
      <c r="B101" s="172" t="s">
        <v>99</v>
      </c>
      <c r="C101" s="172" t="s">
        <v>99</v>
      </c>
      <c r="D101" s="172" t="s">
        <v>204</v>
      </c>
      <c r="E101" s="172" t="s">
        <v>242</v>
      </c>
      <c r="F101" s="394" t="s">
        <v>836</v>
      </c>
      <c r="G101" s="400" t="s">
        <v>948</v>
      </c>
      <c r="H101" s="54" t="s">
        <v>248</v>
      </c>
      <c r="I101" s="55" t="s">
        <v>249</v>
      </c>
      <c r="J101" s="88">
        <v>40000000</v>
      </c>
      <c r="K101" s="57">
        <f>+SUM(M101:P101)</f>
        <v>40000000</v>
      </c>
      <c r="L101" s="58"/>
      <c r="M101" s="59">
        <f>+SUM(Q101:R101)</f>
        <v>0</v>
      </c>
      <c r="N101" s="59">
        <f>+SUM(S101:AE101)</f>
        <v>40000000</v>
      </c>
      <c r="O101" s="60">
        <f>+SUM(AF101:AJ101)</f>
        <v>0</v>
      </c>
      <c r="P101" s="60">
        <f>+SUM(AK101:AS101)</f>
        <v>0</v>
      </c>
      <c r="Q101" s="61"/>
      <c r="R101" s="61"/>
      <c r="S101" s="61"/>
      <c r="T101" s="61"/>
      <c r="U101" s="61"/>
      <c r="V101" s="61"/>
      <c r="W101" s="61"/>
      <c r="X101" s="61"/>
      <c r="Y101" s="61"/>
      <c r="Z101" s="61"/>
      <c r="AA101" s="61"/>
      <c r="AB101" s="61"/>
      <c r="AC101" s="61"/>
      <c r="AD101" s="61"/>
      <c r="AE101" s="61">
        <v>40000000</v>
      </c>
      <c r="AF101" s="61"/>
      <c r="AG101" s="61"/>
      <c r="AH101" s="61"/>
      <c r="AI101" s="61"/>
      <c r="AJ101" s="61"/>
      <c r="AK101" s="61"/>
      <c r="AL101" s="61"/>
      <c r="AM101" s="61"/>
      <c r="AN101" s="61"/>
      <c r="AO101" s="61"/>
      <c r="AP101" s="61"/>
      <c r="AQ101" s="61"/>
      <c r="AR101" s="61"/>
      <c r="AS101" s="61"/>
      <c r="AT101" s="76"/>
      <c r="AU101" s="1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16"/>
      <c r="CZ101" s="16"/>
      <c r="DA101" s="16"/>
    </row>
    <row r="102" spans="1:105" ht="33" x14ac:dyDescent="0.25">
      <c r="A102" s="172" t="s">
        <v>173</v>
      </c>
      <c r="B102" s="172" t="s">
        <v>99</v>
      </c>
      <c r="C102" s="172" t="s">
        <v>99</v>
      </c>
      <c r="D102" s="172" t="s">
        <v>204</v>
      </c>
      <c r="E102" s="172" t="s">
        <v>242</v>
      </c>
      <c r="F102" s="394" t="s">
        <v>949</v>
      </c>
      <c r="G102" s="400" t="s">
        <v>948</v>
      </c>
      <c r="H102" s="54">
        <v>5357</v>
      </c>
      <c r="I102" s="55" t="s">
        <v>250</v>
      </c>
      <c r="J102" s="88">
        <f>+K102</f>
        <v>45000000</v>
      </c>
      <c r="K102" s="57">
        <f>+AV102</f>
        <v>45000000</v>
      </c>
      <c r="L102" s="58"/>
      <c r="M102" s="59"/>
      <c r="N102" s="59"/>
      <c r="O102" s="60"/>
      <c r="P102" s="60"/>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76"/>
      <c r="AU102" s="16"/>
      <c r="AV102" s="76">
        <f>SUM(AW102:BI102)</f>
        <v>45000000</v>
      </c>
      <c r="AW102" s="76"/>
      <c r="AX102" s="76"/>
      <c r="AY102" s="76"/>
      <c r="AZ102" s="76"/>
      <c r="BA102" s="76"/>
      <c r="BB102" s="76"/>
      <c r="BC102" s="76"/>
      <c r="BD102" s="76"/>
      <c r="BE102" s="76"/>
      <c r="BF102" s="76"/>
      <c r="BG102" s="76"/>
      <c r="BH102" s="76"/>
      <c r="BI102" s="76">
        <v>45000000</v>
      </c>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16"/>
      <c r="CZ102" s="16"/>
      <c r="DA102" s="16"/>
    </row>
    <row r="103" spans="1:105" ht="33" x14ac:dyDescent="0.25">
      <c r="A103" s="172" t="s">
        <v>173</v>
      </c>
      <c r="B103" s="172" t="s">
        <v>99</v>
      </c>
      <c r="C103" s="172" t="s">
        <v>99</v>
      </c>
      <c r="D103" s="172" t="s">
        <v>204</v>
      </c>
      <c r="E103" s="172" t="s">
        <v>242</v>
      </c>
      <c r="F103" s="394" t="s">
        <v>950</v>
      </c>
      <c r="G103" s="400" t="s">
        <v>948</v>
      </c>
      <c r="H103" s="54">
        <v>5358</v>
      </c>
      <c r="I103" s="55" t="s">
        <v>251</v>
      </c>
      <c r="J103" s="88">
        <f>+K103</f>
        <v>45000000</v>
      </c>
      <c r="K103" s="57">
        <f>+AV103</f>
        <v>45000000</v>
      </c>
      <c r="L103" s="58"/>
      <c r="M103" s="59"/>
      <c r="N103" s="59"/>
      <c r="O103" s="60"/>
      <c r="P103" s="60"/>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76"/>
      <c r="AU103" s="16"/>
      <c r="AV103" s="76">
        <f>SUM(AW103:BI103)</f>
        <v>45000000</v>
      </c>
      <c r="AW103" s="76"/>
      <c r="AX103" s="76"/>
      <c r="AY103" s="76"/>
      <c r="AZ103" s="76"/>
      <c r="BA103" s="76"/>
      <c r="BB103" s="76"/>
      <c r="BC103" s="76"/>
      <c r="BD103" s="76"/>
      <c r="BE103" s="76"/>
      <c r="BF103" s="76"/>
      <c r="BG103" s="76"/>
      <c r="BH103" s="76"/>
      <c r="BI103" s="76">
        <v>45000000</v>
      </c>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16"/>
      <c r="CZ103" s="16"/>
      <c r="DA103" s="16"/>
    </row>
    <row r="104" spans="1:105" ht="33" x14ac:dyDescent="0.25">
      <c r="A104" s="172" t="s">
        <v>173</v>
      </c>
      <c r="B104" s="172" t="s">
        <v>99</v>
      </c>
      <c r="C104" s="172" t="s">
        <v>99</v>
      </c>
      <c r="D104" s="172" t="s">
        <v>204</v>
      </c>
      <c r="E104" s="172" t="s">
        <v>242</v>
      </c>
      <c r="F104" s="394" t="s">
        <v>951</v>
      </c>
      <c r="G104" s="400" t="s">
        <v>948</v>
      </c>
      <c r="H104" s="54">
        <v>5359</v>
      </c>
      <c r="I104" s="55" t="s">
        <v>252</v>
      </c>
      <c r="J104" s="88">
        <f>+K104</f>
        <v>45000000</v>
      </c>
      <c r="K104" s="57">
        <f>+AV104</f>
        <v>45000000</v>
      </c>
      <c r="L104" s="58"/>
      <c r="M104" s="59"/>
      <c r="N104" s="59"/>
      <c r="O104" s="60"/>
      <c r="P104" s="60"/>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76"/>
      <c r="AU104" s="16"/>
      <c r="AV104" s="76">
        <f>SUM(AW104:BJ104)</f>
        <v>45000000</v>
      </c>
      <c r="AW104" s="76"/>
      <c r="AX104" s="76"/>
      <c r="AY104" s="76"/>
      <c r="AZ104" s="76"/>
      <c r="BA104" s="76"/>
      <c r="BB104" s="76"/>
      <c r="BC104" s="76"/>
      <c r="BD104" s="76"/>
      <c r="BE104" s="76"/>
      <c r="BF104" s="76"/>
      <c r="BG104" s="76"/>
      <c r="BH104" s="76"/>
      <c r="BI104" s="76">
        <v>24003241.739999998</v>
      </c>
      <c r="BJ104" s="76">
        <v>20996758.260000002</v>
      </c>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16"/>
      <c r="CZ104" s="16"/>
      <c r="DA104" s="16"/>
    </row>
    <row r="105" spans="1:105" ht="33" x14ac:dyDescent="0.25">
      <c r="A105" s="172" t="s">
        <v>173</v>
      </c>
      <c r="B105" s="172" t="s">
        <v>99</v>
      </c>
      <c r="C105" s="172" t="s">
        <v>99</v>
      </c>
      <c r="D105" s="172" t="s">
        <v>204</v>
      </c>
      <c r="E105" s="172" t="s">
        <v>242</v>
      </c>
      <c r="F105" s="394" t="s">
        <v>843</v>
      </c>
      <c r="G105" s="400" t="s">
        <v>948</v>
      </c>
      <c r="H105" s="54">
        <v>5360</v>
      </c>
      <c r="I105" s="55" t="s">
        <v>253</v>
      </c>
      <c r="J105" s="88">
        <f>+K105</f>
        <v>25000000</v>
      </c>
      <c r="K105" s="57">
        <f>+AV105</f>
        <v>25000000</v>
      </c>
      <c r="L105" s="58"/>
      <c r="M105" s="59"/>
      <c r="N105" s="59"/>
      <c r="O105" s="60"/>
      <c r="P105" s="60"/>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76"/>
      <c r="AU105" s="16"/>
      <c r="AV105" s="76">
        <f>SUM(AW105:BJ105)</f>
        <v>25000000</v>
      </c>
      <c r="AW105" s="76"/>
      <c r="AX105" s="76"/>
      <c r="AY105" s="76"/>
      <c r="AZ105" s="76"/>
      <c r="BA105" s="76"/>
      <c r="BB105" s="76"/>
      <c r="BC105" s="76"/>
      <c r="BD105" s="76"/>
      <c r="BE105" s="76"/>
      <c r="BF105" s="76"/>
      <c r="BG105" s="76"/>
      <c r="BH105" s="76"/>
      <c r="BI105" s="76"/>
      <c r="BJ105" s="76">
        <v>25000000</v>
      </c>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16"/>
      <c r="CZ105" s="16"/>
      <c r="DA105" s="16"/>
    </row>
    <row r="106" spans="1:105" ht="49.5" x14ac:dyDescent="0.25">
      <c r="A106" s="172" t="s">
        <v>173</v>
      </c>
      <c r="B106" s="172" t="s">
        <v>99</v>
      </c>
      <c r="C106" s="172" t="s">
        <v>99</v>
      </c>
      <c r="D106" s="172" t="s">
        <v>204</v>
      </c>
      <c r="E106" s="172" t="s">
        <v>242</v>
      </c>
      <c r="F106" s="394" t="s">
        <v>952</v>
      </c>
      <c r="G106" s="400" t="s">
        <v>948</v>
      </c>
      <c r="H106" s="54" t="s">
        <v>235</v>
      </c>
      <c r="I106" s="55" t="s">
        <v>236</v>
      </c>
      <c r="J106" s="88">
        <f>+K106</f>
        <v>176615000</v>
      </c>
      <c r="K106" s="57">
        <f>+SUM(M106:P106)</f>
        <v>176615000</v>
      </c>
      <c r="L106" s="58"/>
      <c r="M106" s="59">
        <f>+SUM(Q106:R106)</f>
        <v>0</v>
      </c>
      <c r="N106" s="59">
        <f>+SUM(S106:AE106)</f>
        <v>0</v>
      </c>
      <c r="O106" s="60">
        <f>+SUM(AF106:AJ106)</f>
        <v>0</v>
      </c>
      <c r="P106" s="60">
        <f>+SUM(AK106:AS106)</f>
        <v>176615000</v>
      </c>
      <c r="Q106" s="61"/>
      <c r="R106" s="61"/>
      <c r="S106" s="61"/>
      <c r="T106" s="61"/>
      <c r="U106" s="61"/>
      <c r="V106" s="61"/>
      <c r="W106" s="61"/>
      <c r="X106" s="61"/>
      <c r="Y106" s="61"/>
      <c r="Z106" s="61"/>
      <c r="AA106" s="61"/>
      <c r="AB106" s="61"/>
      <c r="AC106" s="61"/>
      <c r="AD106" s="61"/>
      <c r="AE106" s="61"/>
      <c r="AF106" s="61"/>
      <c r="AG106" s="61"/>
      <c r="AH106" s="61"/>
      <c r="AI106" s="61"/>
      <c r="AJ106" s="61"/>
      <c r="AK106" s="61"/>
      <c r="AL106" s="61">
        <v>140000000</v>
      </c>
      <c r="AM106" s="61">
        <v>10000000</v>
      </c>
      <c r="AN106" s="61">
        <v>20000000</v>
      </c>
      <c r="AO106" s="61"/>
      <c r="AP106" s="61">
        <v>6615000</v>
      </c>
      <c r="AQ106" s="61"/>
      <c r="AR106" s="61"/>
      <c r="AS106" s="61"/>
      <c r="AT106" s="76"/>
      <c r="AU106" s="1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16"/>
      <c r="CZ106" s="16"/>
      <c r="DA106" s="16"/>
    </row>
    <row r="107" spans="1:105" x14ac:dyDescent="0.25">
      <c r="A107" s="165" t="s">
        <v>173</v>
      </c>
      <c r="B107" s="165" t="s">
        <v>99</v>
      </c>
      <c r="C107" s="165" t="s">
        <v>99</v>
      </c>
      <c r="D107" s="165" t="s">
        <v>204</v>
      </c>
      <c r="E107" s="175" t="s">
        <v>254</v>
      </c>
      <c r="F107" s="175"/>
      <c r="G107" s="84"/>
      <c r="H107" s="46"/>
      <c r="I107" s="84" t="s">
        <v>255</v>
      </c>
      <c r="J107" s="89"/>
      <c r="K107" s="49">
        <f>+SUM(M107:P107)</f>
        <v>0</v>
      </c>
      <c r="L107" s="49"/>
      <c r="M107" s="49">
        <f>+SUM(Q107:R107)</f>
        <v>0</v>
      </c>
      <c r="N107" s="49">
        <f>+SUM(S107:AE107)</f>
        <v>0</v>
      </c>
      <c r="O107" s="49">
        <f>+SUM(AF107:AJ107)</f>
        <v>0</v>
      </c>
      <c r="P107" s="49">
        <f>+SUM(AK107:AS107)</f>
        <v>0</v>
      </c>
      <c r="Q107" s="50">
        <v>0</v>
      </c>
      <c r="R107" s="50">
        <v>0</v>
      </c>
      <c r="S107" s="50">
        <v>0</v>
      </c>
      <c r="T107" s="50">
        <v>0</v>
      </c>
      <c r="U107" s="50">
        <v>0</v>
      </c>
      <c r="V107" s="50">
        <v>0</v>
      </c>
      <c r="W107" s="50">
        <v>0</v>
      </c>
      <c r="X107" s="50">
        <v>0</v>
      </c>
      <c r="Y107" s="50">
        <v>0</v>
      </c>
      <c r="Z107" s="50">
        <v>0</v>
      </c>
      <c r="AA107" s="50">
        <v>0</v>
      </c>
      <c r="AB107" s="50">
        <v>0</v>
      </c>
      <c r="AC107" s="50">
        <v>0</v>
      </c>
      <c r="AD107" s="50">
        <v>0</v>
      </c>
      <c r="AE107" s="50"/>
      <c r="AF107" s="50"/>
      <c r="AG107" s="50">
        <v>0</v>
      </c>
      <c r="AH107" s="50">
        <v>0</v>
      </c>
      <c r="AI107" s="50">
        <v>0</v>
      </c>
      <c r="AJ107" s="50">
        <v>0</v>
      </c>
      <c r="AK107" s="50">
        <v>0</v>
      </c>
      <c r="AL107" s="50">
        <v>0</v>
      </c>
      <c r="AM107" s="50">
        <v>0</v>
      </c>
      <c r="AN107" s="50">
        <v>0</v>
      </c>
      <c r="AO107" s="50">
        <v>0</v>
      </c>
      <c r="AP107" s="50">
        <v>0</v>
      </c>
      <c r="AQ107" s="50">
        <v>0</v>
      </c>
      <c r="AR107" s="50">
        <v>0</v>
      </c>
      <c r="AS107" s="50">
        <v>0</v>
      </c>
      <c r="AT107" s="293"/>
      <c r="AU107" s="51"/>
      <c r="AV107" s="293"/>
      <c r="AW107" s="293"/>
      <c r="AX107" s="293"/>
      <c r="AY107" s="293"/>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c r="CP107" s="293"/>
      <c r="CQ107" s="293"/>
      <c r="CR107" s="293"/>
      <c r="CS107" s="293"/>
      <c r="CT107" s="293"/>
      <c r="CU107" s="293"/>
      <c r="CV107" s="293"/>
      <c r="CW107" s="293"/>
      <c r="CX107" s="293"/>
      <c r="CY107" s="16"/>
      <c r="CZ107" s="16"/>
      <c r="DA107" s="16"/>
    </row>
    <row r="108" spans="1:105" ht="33" x14ac:dyDescent="0.25">
      <c r="A108" s="172" t="s">
        <v>173</v>
      </c>
      <c r="B108" s="172" t="s">
        <v>99</v>
      </c>
      <c r="C108" s="172" t="s">
        <v>99</v>
      </c>
      <c r="D108" s="172" t="s">
        <v>204</v>
      </c>
      <c r="E108" s="176" t="s">
        <v>254</v>
      </c>
      <c r="F108" s="410" t="s">
        <v>803</v>
      </c>
      <c r="G108" s="393" t="s">
        <v>802</v>
      </c>
      <c r="H108" s="54" t="s">
        <v>256</v>
      </c>
      <c r="I108" s="77" t="s">
        <v>257</v>
      </c>
      <c r="J108" s="88">
        <v>300000000</v>
      </c>
      <c r="K108" s="57">
        <f>+SUM(M108:P108)</f>
        <v>300000000</v>
      </c>
      <c r="L108" s="58"/>
      <c r="M108" s="59">
        <f>+SUM(Q108:R108)</f>
        <v>0</v>
      </c>
      <c r="N108" s="59">
        <f>+SUM(S108:AE108)</f>
        <v>60000000</v>
      </c>
      <c r="O108" s="60">
        <f>+SUM(AF108:AJ108)</f>
        <v>240000000</v>
      </c>
      <c r="P108" s="60">
        <f>+SUM(AK108:AS108)</f>
        <v>0</v>
      </c>
      <c r="Q108" s="61"/>
      <c r="R108" s="61"/>
      <c r="S108" s="61"/>
      <c r="T108" s="61"/>
      <c r="U108" s="61"/>
      <c r="V108" s="61"/>
      <c r="W108" s="61"/>
      <c r="X108" s="61"/>
      <c r="Y108" s="61"/>
      <c r="Z108" s="61"/>
      <c r="AA108" s="61"/>
      <c r="AB108" s="61"/>
      <c r="AC108" s="61"/>
      <c r="AD108" s="61"/>
      <c r="AE108" s="61">
        <v>60000000</v>
      </c>
      <c r="AF108" s="61">
        <v>240000000</v>
      </c>
      <c r="AG108" s="61"/>
      <c r="AH108" s="61"/>
      <c r="AI108" s="61"/>
      <c r="AJ108" s="61"/>
      <c r="AK108" s="61"/>
      <c r="AL108" s="61"/>
      <c r="AM108" s="61"/>
      <c r="AN108" s="61"/>
      <c r="AO108" s="61"/>
      <c r="AP108" s="61"/>
      <c r="AQ108" s="61"/>
      <c r="AR108" s="61"/>
      <c r="AS108" s="61"/>
      <c r="AT108" s="76"/>
      <c r="AU108" s="1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16"/>
      <c r="CZ108" s="16"/>
      <c r="DA108" s="16"/>
    </row>
    <row r="109" spans="1:105" ht="33" x14ac:dyDescent="0.25">
      <c r="A109" s="172" t="s">
        <v>173</v>
      </c>
      <c r="B109" s="172" t="s">
        <v>99</v>
      </c>
      <c r="C109" s="172" t="s">
        <v>99</v>
      </c>
      <c r="D109" s="172" t="s">
        <v>204</v>
      </c>
      <c r="E109" s="176" t="s">
        <v>254</v>
      </c>
      <c r="F109" s="410" t="s">
        <v>803</v>
      </c>
      <c r="G109" s="393" t="s">
        <v>802</v>
      </c>
      <c r="H109" s="54" t="s">
        <v>258</v>
      </c>
      <c r="I109" s="77" t="s">
        <v>259</v>
      </c>
      <c r="J109" s="67">
        <f>+K109</f>
        <v>466385549.81999999</v>
      </c>
      <c r="K109" s="57">
        <f>+SUM(M109+O109+AV109)</f>
        <v>466385549.81999999</v>
      </c>
      <c r="L109" s="58"/>
      <c r="M109" s="59">
        <f>+SUM(Q109:R109)</f>
        <v>100000000</v>
      </c>
      <c r="N109" s="59">
        <f>+SUM(S109:AE109)</f>
        <v>0</v>
      </c>
      <c r="O109" s="60">
        <f>+SUM(AF109:AJ109)</f>
        <v>10000000</v>
      </c>
      <c r="P109" s="60">
        <f>+SUM(AK109:AS109)</f>
        <v>0</v>
      </c>
      <c r="Q109" s="61">
        <v>100000000</v>
      </c>
      <c r="R109" s="61"/>
      <c r="S109" s="61"/>
      <c r="T109" s="61"/>
      <c r="U109" s="61"/>
      <c r="V109" s="61"/>
      <c r="W109" s="61"/>
      <c r="X109" s="61"/>
      <c r="Y109" s="61"/>
      <c r="Z109" s="61"/>
      <c r="AA109" s="61"/>
      <c r="AB109" s="61"/>
      <c r="AC109" s="61"/>
      <c r="AD109" s="61"/>
      <c r="AE109" s="61"/>
      <c r="AF109" s="61">
        <v>10000000</v>
      </c>
      <c r="AG109" s="61"/>
      <c r="AH109" s="61"/>
      <c r="AI109" s="61"/>
      <c r="AJ109" s="61"/>
      <c r="AK109" s="61"/>
      <c r="AL109" s="61"/>
      <c r="AM109" s="61"/>
      <c r="AN109" s="61"/>
      <c r="AO109" s="61"/>
      <c r="AP109" s="61"/>
      <c r="AQ109" s="61"/>
      <c r="AR109" s="61"/>
      <c r="AS109" s="61"/>
      <c r="AT109" s="76"/>
      <c r="AU109" s="16"/>
      <c r="AV109" s="76">
        <f>SUM(AW109:BL109)</f>
        <v>356385549.81999999</v>
      </c>
      <c r="AW109" s="76"/>
      <c r="AX109" s="76"/>
      <c r="AY109" s="76"/>
      <c r="AZ109" s="76"/>
      <c r="BA109" s="76"/>
      <c r="BB109" s="76"/>
      <c r="BC109" s="76"/>
      <c r="BD109" s="76"/>
      <c r="BE109" s="76"/>
      <c r="BF109" s="76"/>
      <c r="BG109" s="76"/>
      <c r="BH109" s="76"/>
      <c r="BI109" s="76"/>
      <c r="BJ109" s="76"/>
      <c r="BK109" s="76">
        <v>325739259.51999998</v>
      </c>
      <c r="BL109" s="76">
        <v>30646290.300000001</v>
      </c>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16"/>
      <c r="CZ109" s="16"/>
      <c r="DA109" s="16"/>
    </row>
    <row r="110" spans="1:105" x14ac:dyDescent="0.25">
      <c r="A110" s="168" t="s">
        <v>173</v>
      </c>
      <c r="B110" s="168" t="s">
        <v>173</v>
      </c>
      <c r="C110" s="168"/>
      <c r="D110" s="168"/>
      <c r="E110" s="168"/>
      <c r="F110" s="168"/>
      <c r="G110" s="28"/>
      <c r="H110" s="27"/>
      <c r="I110" s="28" t="s">
        <v>174</v>
      </c>
      <c r="J110" s="29"/>
      <c r="K110" s="30">
        <f>+SUM(M110:P110)</f>
        <v>0</v>
      </c>
      <c r="L110" s="30"/>
      <c r="M110" s="30">
        <f>+SUM(Q110:R110)</f>
        <v>0</v>
      </c>
      <c r="N110" s="30">
        <f>+SUM(S110:AE110)</f>
        <v>0</v>
      </c>
      <c r="O110" s="30">
        <f>+SUM(AF110:AJ110)</f>
        <v>0</v>
      </c>
      <c r="P110" s="30">
        <f>+SUM(AK110:AS110)</f>
        <v>0</v>
      </c>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290"/>
      <c r="AU110" s="32"/>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c r="BP110" s="290"/>
      <c r="BQ110" s="290"/>
      <c r="BR110" s="290"/>
      <c r="BS110" s="290"/>
      <c r="BT110" s="290"/>
      <c r="BU110" s="290"/>
      <c r="BV110" s="290"/>
      <c r="BW110" s="290"/>
      <c r="BX110" s="290"/>
      <c r="BY110" s="290"/>
      <c r="BZ110" s="290"/>
      <c r="CA110" s="290"/>
      <c r="CB110" s="290"/>
      <c r="CC110" s="290"/>
      <c r="CD110" s="290"/>
      <c r="CE110" s="290"/>
      <c r="CF110" s="290"/>
      <c r="CG110" s="290"/>
      <c r="CH110" s="290"/>
      <c r="CI110" s="290"/>
      <c r="CJ110" s="290"/>
      <c r="CK110" s="290"/>
      <c r="CL110" s="290"/>
      <c r="CM110" s="290"/>
      <c r="CN110" s="290"/>
      <c r="CO110" s="290"/>
      <c r="CP110" s="290"/>
      <c r="CQ110" s="290"/>
      <c r="CR110" s="290"/>
      <c r="CS110" s="290"/>
      <c r="CT110" s="290"/>
      <c r="CU110" s="290"/>
      <c r="CV110" s="290"/>
      <c r="CW110" s="290"/>
      <c r="CX110" s="290"/>
      <c r="CY110" s="16"/>
      <c r="CZ110" s="16"/>
      <c r="DA110" s="16"/>
    </row>
    <row r="111" spans="1:105" ht="33" x14ac:dyDescent="0.25">
      <c r="A111" s="168" t="s">
        <v>173</v>
      </c>
      <c r="B111" s="168" t="s">
        <v>173</v>
      </c>
      <c r="C111" s="168" t="s">
        <v>173</v>
      </c>
      <c r="D111" s="168"/>
      <c r="E111" s="168"/>
      <c r="F111" s="168"/>
      <c r="G111" s="28"/>
      <c r="H111" s="27"/>
      <c r="I111" s="28" t="s">
        <v>175</v>
      </c>
      <c r="J111" s="29"/>
      <c r="K111" s="30"/>
      <c r="L111" s="30"/>
      <c r="M111" s="30"/>
      <c r="N111" s="30"/>
      <c r="O111" s="30"/>
      <c r="P111" s="3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290"/>
      <c r="AU111" s="32"/>
      <c r="AV111" s="290"/>
      <c r="AW111" s="290"/>
      <c r="AX111" s="290"/>
      <c r="AY111" s="290"/>
      <c r="AZ111" s="290"/>
      <c r="BA111" s="290"/>
      <c r="BB111" s="290"/>
      <c r="BC111" s="290"/>
      <c r="BD111" s="290"/>
      <c r="BE111" s="290"/>
      <c r="BF111" s="290"/>
      <c r="BG111" s="290"/>
      <c r="BH111" s="290"/>
      <c r="BI111" s="290"/>
      <c r="BJ111" s="290"/>
      <c r="BK111" s="290"/>
      <c r="BL111" s="290"/>
      <c r="BM111" s="290"/>
      <c r="BN111" s="290"/>
      <c r="BO111" s="290"/>
      <c r="BP111" s="290"/>
      <c r="BQ111" s="290"/>
      <c r="BR111" s="290"/>
      <c r="BS111" s="290"/>
      <c r="BT111" s="290"/>
      <c r="BU111" s="290"/>
      <c r="BV111" s="290"/>
      <c r="BW111" s="290"/>
      <c r="BX111" s="290"/>
      <c r="BY111" s="290"/>
      <c r="BZ111" s="290"/>
      <c r="CA111" s="290"/>
      <c r="CB111" s="290"/>
      <c r="CC111" s="290"/>
      <c r="CD111" s="290"/>
      <c r="CE111" s="290"/>
      <c r="CF111" s="290"/>
      <c r="CG111" s="290"/>
      <c r="CH111" s="290"/>
      <c r="CI111" s="290"/>
      <c r="CJ111" s="290"/>
      <c r="CK111" s="290"/>
      <c r="CL111" s="290"/>
      <c r="CM111" s="290"/>
      <c r="CN111" s="290"/>
      <c r="CO111" s="290"/>
      <c r="CP111" s="290"/>
      <c r="CQ111" s="290"/>
      <c r="CR111" s="290"/>
      <c r="CS111" s="290"/>
      <c r="CT111" s="290"/>
      <c r="CU111" s="290"/>
      <c r="CV111" s="290"/>
      <c r="CW111" s="290"/>
      <c r="CX111" s="290"/>
      <c r="CY111" s="16"/>
      <c r="CZ111" s="16"/>
      <c r="DA111" s="16"/>
    </row>
    <row r="112" spans="1:105" ht="33" x14ac:dyDescent="0.25">
      <c r="A112" s="167" t="s">
        <v>173</v>
      </c>
      <c r="B112" s="167" t="s">
        <v>173</v>
      </c>
      <c r="C112" s="167" t="s">
        <v>173</v>
      </c>
      <c r="D112" s="167" t="s">
        <v>176</v>
      </c>
      <c r="E112" s="167"/>
      <c r="F112" s="167"/>
      <c r="G112" s="38"/>
      <c r="H112" s="37"/>
      <c r="I112" s="38" t="s">
        <v>177</v>
      </c>
      <c r="J112" s="39"/>
      <c r="K112" s="40">
        <f t="shared" ref="K112:K119" si="15">+SUM(M112:P112)</f>
        <v>0</v>
      </c>
      <c r="L112" s="40"/>
      <c r="M112" s="40">
        <f t="shared" ref="M112:M119" si="16">+SUM(Q112:R112)</f>
        <v>0</v>
      </c>
      <c r="N112" s="40">
        <f t="shared" ref="N112:N119" si="17">+SUM(S112:AE112)</f>
        <v>0</v>
      </c>
      <c r="O112" s="40">
        <f t="shared" ref="O112:O119" si="18">+SUM(AF112:AJ112)</f>
        <v>0</v>
      </c>
      <c r="P112" s="40">
        <f t="shared" ref="P112:P119" si="19">+SUM(AK112:AS112)</f>
        <v>0</v>
      </c>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124"/>
      <c r="AU112" s="42"/>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c r="CP112" s="124"/>
      <c r="CQ112" s="124"/>
      <c r="CR112" s="124"/>
      <c r="CS112" s="124"/>
      <c r="CT112" s="124"/>
      <c r="CU112" s="124"/>
      <c r="CV112" s="124"/>
      <c r="CW112" s="124"/>
      <c r="CX112" s="124"/>
      <c r="CY112" s="16"/>
      <c r="CZ112" s="16"/>
      <c r="DA112" s="16"/>
    </row>
    <row r="113" spans="1:105" x14ac:dyDescent="0.25">
      <c r="A113" s="165" t="s">
        <v>173</v>
      </c>
      <c r="B113" s="165" t="s">
        <v>173</v>
      </c>
      <c r="C113" s="165" t="s">
        <v>173</v>
      </c>
      <c r="D113" s="165" t="s">
        <v>176</v>
      </c>
      <c r="E113" s="165" t="s">
        <v>260</v>
      </c>
      <c r="F113" s="165"/>
      <c r="G113" s="84"/>
      <c r="H113" s="46"/>
      <c r="I113" s="84" t="s">
        <v>261</v>
      </c>
      <c r="J113" s="72"/>
      <c r="K113" s="49">
        <f t="shared" si="15"/>
        <v>0</v>
      </c>
      <c r="L113" s="49"/>
      <c r="M113" s="49">
        <f t="shared" si="16"/>
        <v>0</v>
      </c>
      <c r="N113" s="49">
        <f t="shared" si="17"/>
        <v>0</v>
      </c>
      <c r="O113" s="49">
        <f t="shared" si="18"/>
        <v>0</v>
      </c>
      <c r="P113" s="49">
        <f t="shared" si="19"/>
        <v>0</v>
      </c>
      <c r="Q113" s="73">
        <v>0</v>
      </c>
      <c r="R113" s="73">
        <v>0</v>
      </c>
      <c r="S113" s="73">
        <v>0</v>
      </c>
      <c r="T113" s="73">
        <v>0</v>
      </c>
      <c r="U113" s="73">
        <v>0</v>
      </c>
      <c r="V113" s="73"/>
      <c r="W113" s="73">
        <v>0</v>
      </c>
      <c r="X113" s="73">
        <v>0</v>
      </c>
      <c r="Y113" s="73">
        <v>0</v>
      </c>
      <c r="Z113" s="73">
        <v>0</v>
      </c>
      <c r="AA113" s="73">
        <v>0</v>
      </c>
      <c r="AB113" s="73">
        <v>0</v>
      </c>
      <c r="AC113" s="73">
        <v>0</v>
      </c>
      <c r="AD113" s="73">
        <v>0</v>
      </c>
      <c r="AE113" s="73"/>
      <c r="AF113" s="73">
        <v>0</v>
      </c>
      <c r="AG113" s="73">
        <v>0</v>
      </c>
      <c r="AH113" s="73">
        <v>0</v>
      </c>
      <c r="AI113" s="73">
        <v>0</v>
      </c>
      <c r="AJ113" s="73">
        <v>0</v>
      </c>
      <c r="AK113" s="73">
        <v>0</v>
      </c>
      <c r="AL113" s="73">
        <v>0</v>
      </c>
      <c r="AM113" s="73">
        <v>0</v>
      </c>
      <c r="AN113" s="73">
        <v>0</v>
      </c>
      <c r="AO113" s="73">
        <v>0</v>
      </c>
      <c r="AP113" s="73">
        <v>0</v>
      </c>
      <c r="AQ113" s="73">
        <v>0</v>
      </c>
      <c r="AR113" s="73">
        <v>0</v>
      </c>
      <c r="AS113" s="73">
        <v>0</v>
      </c>
      <c r="AT113" s="293"/>
      <c r="AU113" s="51"/>
      <c r="AV113" s="293"/>
      <c r="AW113" s="293"/>
      <c r="AX113" s="293"/>
      <c r="AY113" s="293"/>
      <c r="AZ113" s="293"/>
      <c r="BA113" s="293"/>
      <c r="BB113" s="293"/>
      <c r="BC113" s="293"/>
      <c r="BD113" s="293"/>
      <c r="BE113" s="293"/>
      <c r="BF113" s="293"/>
      <c r="BG113" s="293"/>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c r="CP113" s="293"/>
      <c r="CQ113" s="293"/>
      <c r="CR113" s="293"/>
      <c r="CS113" s="293"/>
      <c r="CT113" s="293"/>
      <c r="CU113" s="293"/>
      <c r="CV113" s="293"/>
      <c r="CW113" s="293"/>
      <c r="CX113" s="293"/>
      <c r="CY113" s="16"/>
      <c r="CZ113" s="16"/>
      <c r="DA113" s="16"/>
    </row>
    <row r="114" spans="1:105" ht="49.5" x14ac:dyDescent="0.25">
      <c r="A114" s="166" t="s">
        <v>173</v>
      </c>
      <c r="B114" s="166" t="s">
        <v>173</v>
      </c>
      <c r="C114" s="166" t="s">
        <v>173</v>
      </c>
      <c r="D114" s="166" t="s">
        <v>176</v>
      </c>
      <c r="E114" s="166" t="s">
        <v>260</v>
      </c>
      <c r="F114" s="401" t="s">
        <v>804</v>
      </c>
      <c r="G114" s="400" t="s">
        <v>715</v>
      </c>
      <c r="H114" s="54" t="s">
        <v>262</v>
      </c>
      <c r="I114" s="77" t="s">
        <v>263</v>
      </c>
      <c r="J114" s="74">
        <v>400000000</v>
      </c>
      <c r="K114" s="57">
        <f t="shared" si="15"/>
        <v>400000000</v>
      </c>
      <c r="L114" s="58"/>
      <c r="M114" s="59">
        <f t="shared" si="16"/>
        <v>0</v>
      </c>
      <c r="N114" s="59">
        <f t="shared" si="17"/>
        <v>400000000</v>
      </c>
      <c r="O114" s="60">
        <f t="shared" si="18"/>
        <v>0</v>
      </c>
      <c r="P114" s="60">
        <f t="shared" si="19"/>
        <v>0</v>
      </c>
      <c r="Q114" s="75"/>
      <c r="R114" s="75"/>
      <c r="S114" s="75"/>
      <c r="T114" s="75"/>
      <c r="U114" s="75"/>
      <c r="V114" s="75">
        <v>400000000</v>
      </c>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6"/>
      <c r="AU114" s="1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16"/>
      <c r="CZ114" s="16"/>
      <c r="DA114" s="16"/>
    </row>
    <row r="115" spans="1:105" ht="33" x14ac:dyDescent="0.25">
      <c r="A115" s="166" t="s">
        <v>173</v>
      </c>
      <c r="B115" s="166" t="s">
        <v>173</v>
      </c>
      <c r="C115" s="166" t="s">
        <v>173</v>
      </c>
      <c r="D115" s="166" t="s">
        <v>176</v>
      </c>
      <c r="E115" s="166" t="s">
        <v>260</v>
      </c>
      <c r="F115" s="401" t="s">
        <v>805</v>
      </c>
      <c r="G115" s="400" t="s">
        <v>716</v>
      </c>
      <c r="H115" s="54" t="s">
        <v>264</v>
      </c>
      <c r="I115" s="77" t="s">
        <v>265</v>
      </c>
      <c r="J115" s="90">
        <v>150000000</v>
      </c>
      <c r="K115" s="57">
        <f t="shared" si="15"/>
        <v>150000000</v>
      </c>
      <c r="L115" s="58"/>
      <c r="M115" s="59">
        <f t="shared" si="16"/>
        <v>0</v>
      </c>
      <c r="N115" s="59">
        <f t="shared" si="17"/>
        <v>150000000</v>
      </c>
      <c r="O115" s="60">
        <f t="shared" si="18"/>
        <v>0</v>
      </c>
      <c r="P115" s="60">
        <f t="shared" si="19"/>
        <v>0</v>
      </c>
      <c r="Q115" s="75"/>
      <c r="R115" s="75"/>
      <c r="S115" s="75"/>
      <c r="T115" s="75"/>
      <c r="U115" s="75"/>
      <c r="V115" s="75"/>
      <c r="W115" s="75"/>
      <c r="X115" s="75"/>
      <c r="Y115" s="75"/>
      <c r="Z115" s="75"/>
      <c r="AA115" s="75"/>
      <c r="AB115" s="75"/>
      <c r="AC115" s="75"/>
      <c r="AD115" s="75"/>
      <c r="AE115" s="75">
        <v>150000000</v>
      </c>
      <c r="AF115" s="75"/>
      <c r="AG115" s="75"/>
      <c r="AH115" s="75"/>
      <c r="AI115" s="75"/>
      <c r="AJ115" s="75"/>
      <c r="AK115" s="75"/>
      <c r="AL115" s="75"/>
      <c r="AM115" s="75"/>
      <c r="AN115" s="75"/>
      <c r="AO115" s="75"/>
      <c r="AP115" s="75"/>
      <c r="AQ115" s="75"/>
      <c r="AR115" s="75"/>
      <c r="AS115" s="75"/>
      <c r="AT115" s="76"/>
      <c r="AU115" s="1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16"/>
      <c r="CZ115" s="16"/>
      <c r="DA115" s="16"/>
    </row>
    <row r="116" spans="1:105" ht="33.75" thickBot="1" x14ac:dyDescent="0.3">
      <c r="A116" s="166" t="s">
        <v>173</v>
      </c>
      <c r="B116" s="166" t="s">
        <v>173</v>
      </c>
      <c r="C116" s="166" t="s">
        <v>173</v>
      </c>
      <c r="D116" s="166" t="s">
        <v>176</v>
      </c>
      <c r="E116" s="166" t="s">
        <v>260</v>
      </c>
      <c r="F116" s="401" t="s">
        <v>806</v>
      </c>
      <c r="G116" s="400" t="s">
        <v>717</v>
      </c>
      <c r="H116" s="54" t="s">
        <v>266</v>
      </c>
      <c r="I116" s="77" t="s">
        <v>267</v>
      </c>
      <c r="J116" s="91">
        <v>175000000</v>
      </c>
      <c r="K116" s="57">
        <f t="shared" si="15"/>
        <v>175000000</v>
      </c>
      <c r="L116" s="58"/>
      <c r="M116" s="59">
        <f t="shared" si="16"/>
        <v>0</v>
      </c>
      <c r="N116" s="59">
        <f t="shared" si="17"/>
        <v>175000000</v>
      </c>
      <c r="O116" s="60">
        <f t="shared" si="18"/>
        <v>0</v>
      </c>
      <c r="P116" s="60">
        <f t="shared" si="19"/>
        <v>0</v>
      </c>
      <c r="Q116" s="61"/>
      <c r="R116" s="61"/>
      <c r="S116" s="61"/>
      <c r="T116" s="61"/>
      <c r="U116" s="61"/>
      <c r="V116" s="61"/>
      <c r="W116" s="61"/>
      <c r="X116" s="61"/>
      <c r="Y116" s="61"/>
      <c r="Z116" s="61"/>
      <c r="AA116" s="61"/>
      <c r="AB116" s="61"/>
      <c r="AC116" s="61"/>
      <c r="AD116" s="61"/>
      <c r="AE116" s="61">
        <v>175000000</v>
      </c>
      <c r="AF116" s="61"/>
      <c r="AG116" s="61"/>
      <c r="AH116" s="61"/>
      <c r="AI116" s="61"/>
      <c r="AJ116" s="61"/>
      <c r="AK116" s="61"/>
      <c r="AL116" s="61"/>
      <c r="AM116" s="61"/>
      <c r="AN116" s="61"/>
      <c r="AO116" s="61"/>
      <c r="AP116" s="61"/>
      <c r="AQ116" s="61"/>
      <c r="AR116" s="61"/>
      <c r="AS116" s="61"/>
      <c r="AT116" s="76"/>
      <c r="AU116" s="1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16"/>
      <c r="CZ116" s="16"/>
      <c r="DA116" s="16"/>
    </row>
    <row r="117" spans="1:105" ht="82.5" x14ac:dyDescent="0.25">
      <c r="A117" s="323" t="s">
        <v>173</v>
      </c>
      <c r="B117" s="333" t="s">
        <v>173</v>
      </c>
      <c r="C117" s="333" t="s">
        <v>173</v>
      </c>
      <c r="D117" s="334" t="s">
        <v>176</v>
      </c>
      <c r="E117" s="334" t="s">
        <v>260</v>
      </c>
      <c r="F117" s="401" t="s">
        <v>199</v>
      </c>
      <c r="G117" s="400" t="s">
        <v>908</v>
      </c>
      <c r="H117" s="411">
        <v>5417</v>
      </c>
      <c r="I117" s="77" t="s">
        <v>906</v>
      </c>
      <c r="J117" s="91">
        <f>+K117</f>
        <v>300000000</v>
      </c>
      <c r="K117" s="57">
        <f>+SUM(M117:AT117)</f>
        <v>300000000</v>
      </c>
      <c r="L117" s="58"/>
      <c r="M117" s="59"/>
      <c r="N117" s="59"/>
      <c r="O117" s="60"/>
      <c r="P117" s="60"/>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337">
        <v>300000000</v>
      </c>
      <c r="AU117" s="1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16"/>
      <c r="CZ117" s="16"/>
      <c r="DA117" s="16"/>
    </row>
    <row r="118" spans="1:105" x14ac:dyDescent="0.25">
      <c r="A118" s="254" t="s">
        <v>189</v>
      </c>
      <c r="B118" s="265"/>
      <c r="C118" s="265"/>
      <c r="D118" s="265"/>
      <c r="E118" s="265"/>
      <c r="F118" s="265"/>
      <c r="G118" s="92"/>
      <c r="H118" s="19"/>
      <c r="I118" s="92" t="s">
        <v>268</v>
      </c>
      <c r="J118" s="93"/>
      <c r="K118" s="22">
        <f t="shared" si="15"/>
        <v>0</v>
      </c>
      <c r="L118" s="22"/>
      <c r="M118" s="22">
        <f t="shared" si="16"/>
        <v>0</v>
      </c>
      <c r="N118" s="22">
        <f t="shared" si="17"/>
        <v>0</v>
      </c>
      <c r="O118" s="22">
        <f t="shared" si="18"/>
        <v>0</v>
      </c>
      <c r="P118" s="22">
        <f t="shared" si="19"/>
        <v>0</v>
      </c>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303"/>
      <c r="AU118" s="95"/>
      <c r="AV118" s="303"/>
      <c r="AW118" s="303"/>
      <c r="AX118" s="303"/>
      <c r="AY118" s="303"/>
      <c r="AZ118" s="303"/>
      <c r="BA118" s="303"/>
      <c r="BB118" s="303"/>
      <c r="BC118" s="303"/>
      <c r="BD118" s="303"/>
      <c r="BE118" s="303"/>
      <c r="BF118" s="303"/>
      <c r="BG118" s="303"/>
      <c r="BH118" s="303"/>
      <c r="BI118" s="303"/>
      <c r="BJ118" s="303"/>
      <c r="BK118" s="303"/>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c r="CG118" s="303"/>
      <c r="CH118" s="303"/>
      <c r="CI118" s="303"/>
      <c r="CJ118" s="303"/>
      <c r="CK118" s="303"/>
      <c r="CL118" s="303"/>
      <c r="CM118" s="303"/>
      <c r="CN118" s="303"/>
      <c r="CO118" s="303"/>
      <c r="CP118" s="303"/>
      <c r="CQ118" s="303"/>
      <c r="CR118" s="303"/>
      <c r="CS118" s="303"/>
      <c r="CT118" s="303"/>
      <c r="CU118" s="303"/>
      <c r="CV118" s="303"/>
      <c r="CW118" s="303"/>
      <c r="CX118" s="303"/>
      <c r="CY118" s="16"/>
      <c r="CZ118" s="16"/>
      <c r="DA118" s="16"/>
    </row>
    <row r="119" spans="1:105" x14ac:dyDescent="0.25">
      <c r="A119" s="169" t="s">
        <v>189</v>
      </c>
      <c r="B119" s="168" t="s">
        <v>101</v>
      </c>
      <c r="C119" s="168"/>
      <c r="D119" s="168"/>
      <c r="E119" s="168"/>
      <c r="F119" s="168"/>
      <c r="G119" s="28"/>
      <c r="H119" s="27"/>
      <c r="I119" s="28" t="s">
        <v>102</v>
      </c>
      <c r="J119" s="96"/>
      <c r="K119" s="30">
        <f t="shared" si="15"/>
        <v>0</v>
      </c>
      <c r="L119" s="30"/>
      <c r="M119" s="30">
        <f t="shared" si="16"/>
        <v>0</v>
      </c>
      <c r="N119" s="30">
        <f t="shared" si="17"/>
        <v>0</v>
      </c>
      <c r="O119" s="30">
        <f t="shared" si="18"/>
        <v>0</v>
      </c>
      <c r="P119" s="30">
        <f t="shared" si="19"/>
        <v>0</v>
      </c>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290"/>
      <c r="AU119" s="32"/>
      <c r="AV119" s="290"/>
      <c r="AW119" s="290"/>
      <c r="AX119" s="290"/>
      <c r="AY119" s="290"/>
      <c r="AZ119" s="290"/>
      <c r="BA119" s="290"/>
      <c r="BB119" s="290"/>
      <c r="BC119" s="290"/>
      <c r="BD119" s="290"/>
      <c r="BE119" s="290"/>
      <c r="BF119" s="290"/>
      <c r="BG119" s="290"/>
      <c r="BH119" s="290"/>
      <c r="BI119" s="290"/>
      <c r="BJ119" s="290"/>
      <c r="BK119" s="290"/>
      <c r="BL119" s="290"/>
      <c r="BM119" s="290"/>
      <c r="BN119" s="290"/>
      <c r="BO119" s="290"/>
      <c r="BP119" s="290"/>
      <c r="BQ119" s="290"/>
      <c r="BR119" s="290"/>
      <c r="BS119" s="290"/>
      <c r="BT119" s="290"/>
      <c r="BU119" s="290"/>
      <c r="BV119" s="290"/>
      <c r="BW119" s="290"/>
      <c r="BX119" s="290"/>
      <c r="BY119" s="290"/>
      <c r="BZ119" s="290"/>
      <c r="CA119" s="290"/>
      <c r="CB119" s="290"/>
      <c r="CC119" s="290"/>
      <c r="CD119" s="290"/>
      <c r="CE119" s="290"/>
      <c r="CF119" s="290"/>
      <c r="CG119" s="290"/>
      <c r="CH119" s="290"/>
      <c r="CI119" s="290"/>
      <c r="CJ119" s="290"/>
      <c r="CK119" s="290"/>
      <c r="CL119" s="290"/>
      <c r="CM119" s="290"/>
      <c r="CN119" s="290"/>
      <c r="CO119" s="290"/>
      <c r="CP119" s="290"/>
      <c r="CQ119" s="290"/>
      <c r="CR119" s="290"/>
      <c r="CS119" s="290"/>
      <c r="CT119" s="290"/>
      <c r="CU119" s="290"/>
      <c r="CV119" s="290"/>
      <c r="CW119" s="290"/>
      <c r="CX119" s="290"/>
      <c r="CY119" s="16"/>
      <c r="CZ119" s="16"/>
      <c r="DA119" s="16"/>
    </row>
    <row r="120" spans="1:105" ht="49.5" x14ac:dyDescent="0.25">
      <c r="A120" s="168" t="s">
        <v>189</v>
      </c>
      <c r="B120" s="168" t="s">
        <v>101</v>
      </c>
      <c r="C120" s="168" t="s">
        <v>101</v>
      </c>
      <c r="D120" s="168"/>
      <c r="E120" s="168"/>
      <c r="F120" s="168"/>
      <c r="G120" s="28"/>
      <c r="H120" s="27"/>
      <c r="I120" s="28" t="s">
        <v>103</v>
      </c>
      <c r="J120" s="96"/>
      <c r="K120" s="30"/>
      <c r="L120" s="30"/>
      <c r="M120" s="30"/>
      <c r="N120" s="30"/>
      <c r="O120" s="30"/>
      <c r="P120" s="30"/>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290"/>
      <c r="AU120" s="32"/>
      <c r="AV120" s="290"/>
      <c r="AW120" s="290"/>
      <c r="AX120" s="290"/>
      <c r="AY120" s="290"/>
      <c r="AZ120" s="290"/>
      <c r="BA120" s="290"/>
      <c r="BB120" s="290"/>
      <c r="BC120" s="290"/>
      <c r="BD120" s="290"/>
      <c r="BE120" s="290"/>
      <c r="BF120" s="290"/>
      <c r="BG120" s="290"/>
      <c r="BH120" s="290"/>
      <c r="BI120" s="290"/>
      <c r="BJ120" s="290"/>
      <c r="BK120" s="290"/>
      <c r="BL120" s="290"/>
      <c r="BM120" s="290"/>
      <c r="BN120" s="290"/>
      <c r="BO120" s="290"/>
      <c r="BP120" s="290"/>
      <c r="BQ120" s="290"/>
      <c r="BR120" s="290"/>
      <c r="BS120" s="290"/>
      <c r="BT120" s="290"/>
      <c r="BU120" s="290"/>
      <c r="BV120" s="290"/>
      <c r="BW120" s="290"/>
      <c r="BX120" s="290"/>
      <c r="BY120" s="290"/>
      <c r="BZ120" s="290"/>
      <c r="CA120" s="290"/>
      <c r="CB120" s="290"/>
      <c r="CC120" s="290"/>
      <c r="CD120" s="290"/>
      <c r="CE120" s="290"/>
      <c r="CF120" s="290"/>
      <c r="CG120" s="290"/>
      <c r="CH120" s="290"/>
      <c r="CI120" s="290"/>
      <c r="CJ120" s="290"/>
      <c r="CK120" s="290"/>
      <c r="CL120" s="290"/>
      <c r="CM120" s="290"/>
      <c r="CN120" s="290"/>
      <c r="CO120" s="290"/>
      <c r="CP120" s="290"/>
      <c r="CQ120" s="290"/>
      <c r="CR120" s="290"/>
      <c r="CS120" s="290"/>
      <c r="CT120" s="290"/>
      <c r="CU120" s="290"/>
      <c r="CV120" s="290"/>
      <c r="CW120" s="290"/>
      <c r="CX120" s="290"/>
      <c r="CY120" s="16"/>
      <c r="CZ120" s="16"/>
      <c r="DA120" s="16"/>
    </row>
    <row r="121" spans="1:105" x14ac:dyDescent="0.25">
      <c r="A121" s="167" t="s">
        <v>189</v>
      </c>
      <c r="B121" s="167" t="s">
        <v>101</v>
      </c>
      <c r="C121" s="167" t="s">
        <v>101</v>
      </c>
      <c r="D121" s="167" t="s">
        <v>101</v>
      </c>
      <c r="E121" s="167"/>
      <c r="F121" s="167"/>
      <c r="G121" s="38"/>
      <c r="H121" s="37"/>
      <c r="I121" s="38" t="s">
        <v>104</v>
      </c>
      <c r="J121" s="97"/>
      <c r="K121" s="40">
        <f>+SUM(M121:P121)</f>
        <v>0</v>
      </c>
      <c r="L121" s="40"/>
      <c r="M121" s="40">
        <f>+SUM(Q121:R121)</f>
        <v>0</v>
      </c>
      <c r="N121" s="40">
        <f>+SUM(S121:AE121)</f>
        <v>0</v>
      </c>
      <c r="O121" s="40">
        <f>+SUM(AF121:AJ121)</f>
        <v>0</v>
      </c>
      <c r="P121" s="40">
        <f>+SUM(AK121:AS121)</f>
        <v>0</v>
      </c>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124"/>
      <c r="AU121" s="42"/>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c r="CO121" s="124"/>
      <c r="CP121" s="124"/>
      <c r="CQ121" s="124"/>
      <c r="CR121" s="124"/>
      <c r="CS121" s="124"/>
      <c r="CT121" s="124"/>
      <c r="CU121" s="124"/>
      <c r="CV121" s="124"/>
      <c r="CW121" s="124"/>
      <c r="CX121" s="124"/>
      <c r="CY121" s="16"/>
      <c r="CZ121" s="16"/>
      <c r="DA121" s="16"/>
    </row>
    <row r="122" spans="1:105" x14ac:dyDescent="0.25">
      <c r="A122" s="165" t="s">
        <v>189</v>
      </c>
      <c r="B122" s="165" t="s">
        <v>101</v>
      </c>
      <c r="C122" s="165" t="s">
        <v>101</v>
      </c>
      <c r="D122" s="165" t="s">
        <v>101</v>
      </c>
      <c r="E122" s="165" t="s">
        <v>99</v>
      </c>
      <c r="F122" s="165"/>
      <c r="G122" s="84"/>
      <c r="H122" s="46"/>
      <c r="I122" s="84" t="s">
        <v>269</v>
      </c>
      <c r="J122" s="48"/>
      <c r="K122" s="49">
        <f>+SUM(M122:P122)</f>
        <v>0</v>
      </c>
      <c r="L122" s="49"/>
      <c r="M122" s="49">
        <f>+SUM(Q122:R122)</f>
        <v>0</v>
      </c>
      <c r="N122" s="49">
        <f>+SUM(S122:AE122)</f>
        <v>0</v>
      </c>
      <c r="O122" s="49">
        <f>+SUM(AF122:AJ122)</f>
        <v>0</v>
      </c>
      <c r="P122" s="49">
        <f>+SUM(AK122:AS122)</f>
        <v>0</v>
      </c>
      <c r="Q122" s="50">
        <v>0</v>
      </c>
      <c r="R122" s="50">
        <v>0</v>
      </c>
      <c r="S122" s="50">
        <v>0</v>
      </c>
      <c r="T122" s="50">
        <v>0</v>
      </c>
      <c r="U122" s="50">
        <v>0</v>
      </c>
      <c r="V122" s="50"/>
      <c r="W122" s="50">
        <v>0</v>
      </c>
      <c r="X122" s="50">
        <v>0</v>
      </c>
      <c r="Y122" s="50">
        <v>0</v>
      </c>
      <c r="Z122" s="50">
        <v>0</v>
      </c>
      <c r="AA122" s="50">
        <v>0</v>
      </c>
      <c r="AB122" s="50">
        <v>0</v>
      </c>
      <c r="AC122" s="50">
        <v>0</v>
      </c>
      <c r="AD122" s="50">
        <v>0</v>
      </c>
      <c r="AE122" s="50">
        <v>0</v>
      </c>
      <c r="AF122" s="50">
        <v>0</v>
      </c>
      <c r="AG122" s="50">
        <v>0</v>
      </c>
      <c r="AH122" s="50">
        <v>0</v>
      </c>
      <c r="AI122" s="50">
        <v>0</v>
      </c>
      <c r="AJ122" s="50">
        <v>0</v>
      </c>
      <c r="AK122" s="50">
        <v>0</v>
      </c>
      <c r="AL122" s="50">
        <v>0</v>
      </c>
      <c r="AM122" s="50">
        <v>0</v>
      </c>
      <c r="AN122" s="50">
        <v>0</v>
      </c>
      <c r="AO122" s="50">
        <v>0</v>
      </c>
      <c r="AP122" s="50">
        <v>0</v>
      </c>
      <c r="AQ122" s="50">
        <v>0</v>
      </c>
      <c r="AR122" s="50">
        <v>0</v>
      </c>
      <c r="AS122" s="50">
        <v>0</v>
      </c>
      <c r="AT122" s="293"/>
      <c r="AU122" s="51"/>
      <c r="AV122" s="293"/>
      <c r="AW122" s="293"/>
      <c r="AX122" s="293"/>
      <c r="AY122" s="293"/>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c r="CP122" s="293"/>
      <c r="CQ122" s="293"/>
      <c r="CR122" s="293"/>
      <c r="CS122" s="293"/>
      <c r="CT122" s="293"/>
      <c r="CU122" s="293"/>
      <c r="CV122" s="293"/>
      <c r="CW122" s="293"/>
      <c r="CX122" s="293"/>
      <c r="CY122" s="16"/>
      <c r="CZ122" s="16"/>
      <c r="DA122" s="16"/>
    </row>
    <row r="123" spans="1:105" ht="33" x14ac:dyDescent="0.25">
      <c r="A123" s="166" t="s">
        <v>189</v>
      </c>
      <c r="B123" s="166" t="s">
        <v>101</v>
      </c>
      <c r="C123" s="166" t="s">
        <v>101</v>
      </c>
      <c r="D123" s="166" t="s">
        <v>101</v>
      </c>
      <c r="E123" s="166" t="s">
        <v>99</v>
      </c>
      <c r="F123" s="401" t="s">
        <v>206</v>
      </c>
      <c r="G123" s="384" t="s">
        <v>628</v>
      </c>
      <c r="H123" s="54" t="s">
        <v>270</v>
      </c>
      <c r="I123" s="55" t="s">
        <v>271</v>
      </c>
      <c r="J123" s="56">
        <v>40000000</v>
      </c>
      <c r="K123" s="57">
        <f>+SUM(M123:P123)</f>
        <v>40000000</v>
      </c>
      <c r="L123" s="58"/>
      <c r="M123" s="59">
        <f>+SUM(Q123:R123)</f>
        <v>0</v>
      </c>
      <c r="N123" s="59">
        <f>+SUM(S123:AE123)</f>
        <v>40000000</v>
      </c>
      <c r="O123" s="60">
        <f>+SUM(AF123:AJ123)</f>
        <v>0</v>
      </c>
      <c r="P123" s="60">
        <f>+SUM(AK123:AS123)</f>
        <v>0</v>
      </c>
      <c r="Q123" s="61"/>
      <c r="R123" s="61"/>
      <c r="S123" s="61"/>
      <c r="T123" s="61"/>
      <c r="U123" s="61"/>
      <c r="V123" s="61">
        <v>40000000</v>
      </c>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76"/>
      <c r="AU123" s="1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16"/>
      <c r="CZ123" s="16"/>
      <c r="DA123" s="16"/>
    </row>
    <row r="124" spans="1:105" ht="65.099999999999994" customHeight="1" x14ac:dyDescent="0.25">
      <c r="A124" s="166" t="s">
        <v>189</v>
      </c>
      <c r="B124" s="166" t="s">
        <v>101</v>
      </c>
      <c r="C124" s="166" t="s">
        <v>101</v>
      </c>
      <c r="D124" s="166" t="s">
        <v>101</v>
      </c>
      <c r="E124" s="166" t="s">
        <v>99</v>
      </c>
      <c r="F124" s="401" t="s">
        <v>353</v>
      </c>
      <c r="G124" s="400" t="s">
        <v>629</v>
      </c>
      <c r="H124" s="431" t="s">
        <v>272</v>
      </c>
      <c r="I124" s="437" t="s">
        <v>273</v>
      </c>
      <c r="J124" s="56">
        <v>177000000</v>
      </c>
      <c r="K124" s="57">
        <f>+SUM(M124:P124)</f>
        <v>177000000</v>
      </c>
      <c r="L124" s="58"/>
      <c r="M124" s="59">
        <f>+SUM(Q124:R124)</f>
        <v>0</v>
      </c>
      <c r="N124" s="59">
        <f>+SUM(S124:AE124)</f>
        <v>177000000</v>
      </c>
      <c r="O124" s="60">
        <f>+SUM(AF124:AJ124)</f>
        <v>0</v>
      </c>
      <c r="P124" s="60">
        <f>+SUM(AK124:AS124)</f>
        <v>0</v>
      </c>
      <c r="Q124" s="61"/>
      <c r="R124" s="61"/>
      <c r="S124" s="61"/>
      <c r="T124" s="61"/>
      <c r="U124" s="61"/>
      <c r="V124" s="61">
        <v>177000000</v>
      </c>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76"/>
      <c r="AU124" s="1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16"/>
      <c r="CZ124" s="16"/>
      <c r="DA124" s="16"/>
    </row>
    <row r="125" spans="1:105" ht="33" x14ac:dyDescent="0.25">
      <c r="A125" s="166"/>
      <c r="B125" s="166"/>
      <c r="C125" s="166"/>
      <c r="D125" s="166"/>
      <c r="E125" s="166"/>
      <c r="F125" s="394" t="s">
        <v>110</v>
      </c>
      <c r="G125" s="400" t="s">
        <v>953</v>
      </c>
      <c r="H125" s="433"/>
      <c r="I125" s="438"/>
      <c r="J125" s="56"/>
      <c r="K125" s="57"/>
      <c r="L125" s="58"/>
      <c r="M125" s="59"/>
      <c r="N125" s="59"/>
      <c r="O125" s="60"/>
      <c r="P125" s="60"/>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76"/>
      <c r="AU125" s="1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16"/>
      <c r="CZ125" s="16"/>
      <c r="DA125" s="16"/>
    </row>
    <row r="126" spans="1:105" ht="49.5" x14ac:dyDescent="0.25">
      <c r="A126" s="52" t="s">
        <v>189</v>
      </c>
      <c r="B126" s="53" t="s">
        <v>101</v>
      </c>
      <c r="C126" s="53" t="s">
        <v>101</v>
      </c>
      <c r="D126" s="53" t="s">
        <v>101</v>
      </c>
      <c r="E126" s="53" t="s">
        <v>99</v>
      </c>
      <c r="F126" s="392" t="s">
        <v>190</v>
      </c>
      <c r="G126" s="393" t="s">
        <v>954</v>
      </c>
      <c r="H126" s="54" t="s">
        <v>274</v>
      </c>
      <c r="I126" s="55" t="s">
        <v>275</v>
      </c>
      <c r="J126" s="56">
        <f>+K126</f>
        <v>441000000</v>
      </c>
      <c r="K126" s="57">
        <f>+SUM(M126:AV126)</f>
        <v>441000000</v>
      </c>
      <c r="L126" s="58"/>
      <c r="M126" s="59"/>
      <c r="N126" s="59"/>
      <c r="O126" s="60"/>
      <c r="P126" s="60"/>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76"/>
      <c r="AU126" s="16"/>
      <c r="AV126" s="76">
        <f>SUM(AW126:BL126)</f>
        <v>441000000</v>
      </c>
      <c r="AW126" s="76"/>
      <c r="AX126" s="76"/>
      <c r="AY126" s="76"/>
      <c r="AZ126" s="76">
        <v>441000000</v>
      </c>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16"/>
      <c r="CZ126" s="16"/>
      <c r="DA126" s="16"/>
    </row>
    <row r="127" spans="1:105" x14ac:dyDescent="0.25">
      <c r="A127" s="167" t="s">
        <v>189</v>
      </c>
      <c r="B127" s="167" t="s">
        <v>101</v>
      </c>
      <c r="C127" s="167" t="s">
        <v>101</v>
      </c>
      <c r="D127" s="167" t="s">
        <v>99</v>
      </c>
      <c r="E127" s="167"/>
      <c r="F127" s="167"/>
      <c r="G127" s="38"/>
      <c r="H127" s="37"/>
      <c r="I127" s="38" t="s">
        <v>276</v>
      </c>
      <c r="J127" s="81"/>
      <c r="K127" s="40"/>
      <c r="L127" s="40"/>
      <c r="M127" s="40"/>
      <c r="N127" s="40"/>
      <c r="O127" s="40"/>
      <c r="P127" s="40"/>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124"/>
      <c r="AU127" s="42"/>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c r="CP127" s="124"/>
      <c r="CQ127" s="124"/>
      <c r="CR127" s="124"/>
      <c r="CS127" s="124"/>
      <c r="CT127" s="124"/>
      <c r="CU127" s="124"/>
      <c r="CV127" s="124"/>
      <c r="CW127" s="124"/>
      <c r="CX127" s="124"/>
      <c r="CY127" s="16"/>
      <c r="CZ127" s="16"/>
      <c r="DA127" s="16"/>
    </row>
    <row r="128" spans="1:105" x14ac:dyDescent="0.25">
      <c r="A128" s="165" t="s">
        <v>189</v>
      </c>
      <c r="B128" s="165" t="s">
        <v>101</v>
      </c>
      <c r="C128" s="165" t="s">
        <v>101</v>
      </c>
      <c r="D128" s="165" t="s">
        <v>99</v>
      </c>
      <c r="E128" s="165" t="s">
        <v>213</v>
      </c>
      <c r="F128" s="165"/>
      <c r="G128" s="84"/>
      <c r="H128" s="46"/>
      <c r="I128" s="84" t="s">
        <v>277</v>
      </c>
      <c r="J128" s="48"/>
      <c r="K128" s="49">
        <f>+SUM(M128:P128)</f>
        <v>0</v>
      </c>
      <c r="L128" s="49"/>
      <c r="M128" s="49">
        <f t="shared" ref="M128:M136" si="20">+SUM(Q128:R128)</f>
        <v>0</v>
      </c>
      <c r="N128" s="49">
        <f t="shared" ref="N128:N136" si="21">+SUM(S128:AE128)</f>
        <v>0</v>
      </c>
      <c r="O128" s="49">
        <f t="shared" ref="O128:O136" si="22">+SUM(AF128:AJ128)</f>
        <v>0</v>
      </c>
      <c r="P128" s="49">
        <f t="shared" ref="P128:P136" si="23">+SUM(AK128:AS128)</f>
        <v>0</v>
      </c>
      <c r="Q128" s="98"/>
      <c r="R128" s="98">
        <v>0</v>
      </c>
      <c r="S128" s="98">
        <v>0</v>
      </c>
      <c r="T128" s="98">
        <v>0</v>
      </c>
      <c r="U128" s="98">
        <v>0</v>
      </c>
      <c r="V128" s="98"/>
      <c r="W128" s="98">
        <v>0</v>
      </c>
      <c r="X128" s="98">
        <v>0</v>
      </c>
      <c r="Y128" s="98">
        <v>0</v>
      </c>
      <c r="Z128" s="98">
        <v>0</v>
      </c>
      <c r="AA128" s="98">
        <v>0</v>
      </c>
      <c r="AB128" s="98">
        <v>0</v>
      </c>
      <c r="AC128" s="98">
        <v>0</v>
      </c>
      <c r="AD128" s="98">
        <v>0</v>
      </c>
      <c r="AE128" s="98"/>
      <c r="AF128" s="98">
        <v>0</v>
      </c>
      <c r="AG128" s="98">
        <v>0</v>
      </c>
      <c r="AH128" s="98">
        <v>0</v>
      </c>
      <c r="AI128" s="98">
        <v>0</v>
      </c>
      <c r="AJ128" s="98">
        <v>0</v>
      </c>
      <c r="AK128" s="98">
        <v>0</v>
      </c>
      <c r="AL128" s="98">
        <v>0</v>
      </c>
      <c r="AM128" s="98">
        <v>0</v>
      </c>
      <c r="AN128" s="98">
        <v>0</v>
      </c>
      <c r="AO128" s="98">
        <v>0</v>
      </c>
      <c r="AP128" s="98">
        <v>0</v>
      </c>
      <c r="AQ128" s="98">
        <v>0</v>
      </c>
      <c r="AR128" s="98">
        <v>0</v>
      </c>
      <c r="AS128" s="98">
        <v>0</v>
      </c>
      <c r="AT128" s="293"/>
      <c r="AU128" s="51"/>
      <c r="AV128" s="293"/>
      <c r="AW128" s="293"/>
      <c r="AX128" s="293"/>
      <c r="AY128" s="293"/>
      <c r="AZ128" s="293"/>
      <c r="BA128" s="293"/>
      <c r="BB128" s="293"/>
      <c r="BC128" s="293"/>
      <c r="BD128" s="293"/>
      <c r="BE128" s="293"/>
      <c r="BF128" s="293"/>
      <c r="BG128" s="293"/>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c r="CP128" s="293"/>
      <c r="CQ128" s="293"/>
      <c r="CR128" s="293"/>
      <c r="CS128" s="293"/>
      <c r="CT128" s="293"/>
      <c r="CU128" s="293"/>
      <c r="CV128" s="293"/>
      <c r="CW128" s="293"/>
      <c r="CX128" s="293"/>
      <c r="CY128" s="16"/>
      <c r="CZ128" s="16"/>
      <c r="DA128" s="16"/>
    </row>
    <row r="129" spans="1:105" ht="49.5" x14ac:dyDescent="0.25">
      <c r="A129" s="166" t="s">
        <v>189</v>
      </c>
      <c r="B129" s="166" t="s">
        <v>101</v>
      </c>
      <c r="C129" s="166" t="s">
        <v>101</v>
      </c>
      <c r="D129" s="166" t="s">
        <v>99</v>
      </c>
      <c r="E129" s="166" t="s">
        <v>213</v>
      </c>
      <c r="F129" s="401" t="s">
        <v>364</v>
      </c>
      <c r="G129" s="400" t="s">
        <v>631</v>
      </c>
      <c r="H129" s="54" t="s">
        <v>278</v>
      </c>
      <c r="I129" s="77" t="s">
        <v>279</v>
      </c>
      <c r="J129" s="56">
        <v>350000000</v>
      </c>
      <c r="K129" s="57">
        <f>+SUM(M129:P129)</f>
        <v>350000000</v>
      </c>
      <c r="L129" s="58"/>
      <c r="M129" s="59">
        <f t="shared" si="20"/>
        <v>350000000</v>
      </c>
      <c r="N129" s="59">
        <f t="shared" si="21"/>
        <v>0</v>
      </c>
      <c r="O129" s="60">
        <f t="shared" si="22"/>
        <v>0</v>
      </c>
      <c r="P129" s="60">
        <f t="shared" si="23"/>
        <v>0</v>
      </c>
      <c r="Q129" s="99">
        <v>350000000</v>
      </c>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76"/>
      <c r="AU129" s="1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16"/>
      <c r="CZ129" s="16"/>
      <c r="DA129" s="16"/>
    </row>
    <row r="130" spans="1:105" ht="66" x14ac:dyDescent="0.25">
      <c r="A130" s="166" t="s">
        <v>189</v>
      </c>
      <c r="B130" s="166" t="s">
        <v>101</v>
      </c>
      <c r="C130" s="166" t="s">
        <v>101</v>
      </c>
      <c r="D130" s="166" t="s">
        <v>99</v>
      </c>
      <c r="E130" s="166" t="s">
        <v>213</v>
      </c>
      <c r="F130" s="401" t="s">
        <v>513</v>
      </c>
      <c r="G130" s="400" t="s">
        <v>632</v>
      </c>
      <c r="H130" s="54" t="s">
        <v>280</v>
      </c>
      <c r="I130" s="77" t="s">
        <v>281</v>
      </c>
      <c r="J130" s="56">
        <f>+K130</f>
        <v>541100000</v>
      </c>
      <c r="K130" s="57">
        <f>+SUM(M130:P130)</f>
        <v>541100000</v>
      </c>
      <c r="L130" s="58"/>
      <c r="M130" s="59">
        <f t="shared" si="20"/>
        <v>100000000</v>
      </c>
      <c r="N130" s="59">
        <f t="shared" si="21"/>
        <v>441100000</v>
      </c>
      <c r="O130" s="60">
        <f t="shared" si="22"/>
        <v>0</v>
      </c>
      <c r="P130" s="60">
        <f t="shared" si="23"/>
        <v>0</v>
      </c>
      <c r="Q130" s="99">
        <v>100000000</v>
      </c>
      <c r="R130" s="99"/>
      <c r="S130" s="99"/>
      <c r="T130" s="99"/>
      <c r="U130" s="99"/>
      <c r="V130" s="99"/>
      <c r="W130" s="99"/>
      <c r="X130" s="99"/>
      <c r="Y130" s="99"/>
      <c r="Z130" s="99"/>
      <c r="AA130" s="99"/>
      <c r="AB130" s="99"/>
      <c r="AC130" s="99"/>
      <c r="AD130" s="99"/>
      <c r="AE130" s="99">
        <v>441100000</v>
      </c>
      <c r="AF130" s="99"/>
      <c r="AG130" s="99"/>
      <c r="AH130" s="99"/>
      <c r="AI130" s="99"/>
      <c r="AJ130" s="99"/>
      <c r="AK130" s="99"/>
      <c r="AL130" s="99"/>
      <c r="AM130" s="99"/>
      <c r="AN130" s="99"/>
      <c r="AO130" s="99"/>
      <c r="AP130" s="99"/>
      <c r="AQ130" s="99"/>
      <c r="AR130" s="99"/>
      <c r="AS130" s="99"/>
      <c r="AT130" s="76"/>
      <c r="AU130" s="1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16"/>
      <c r="CZ130" s="16"/>
      <c r="DA130" s="16"/>
    </row>
    <row r="131" spans="1:105" x14ac:dyDescent="0.25">
      <c r="A131" s="165" t="s">
        <v>189</v>
      </c>
      <c r="B131" s="165" t="s">
        <v>101</v>
      </c>
      <c r="C131" s="165" t="s">
        <v>101</v>
      </c>
      <c r="D131" s="165" t="s">
        <v>99</v>
      </c>
      <c r="E131" s="165" t="s">
        <v>173</v>
      </c>
      <c r="F131" s="165"/>
      <c r="G131" s="84"/>
      <c r="H131" s="46"/>
      <c r="I131" s="84" t="s">
        <v>282</v>
      </c>
      <c r="J131" s="48"/>
      <c r="K131" s="49">
        <f>+SUM(M131:P131)</f>
        <v>0</v>
      </c>
      <c r="L131" s="49"/>
      <c r="M131" s="49">
        <f t="shared" si="20"/>
        <v>0</v>
      </c>
      <c r="N131" s="49">
        <f t="shared" si="21"/>
        <v>0</v>
      </c>
      <c r="O131" s="49">
        <f t="shared" si="22"/>
        <v>0</v>
      </c>
      <c r="P131" s="49">
        <f t="shared" si="23"/>
        <v>0</v>
      </c>
      <c r="Q131" s="98"/>
      <c r="R131" s="98">
        <v>0</v>
      </c>
      <c r="S131" s="98">
        <v>0</v>
      </c>
      <c r="T131" s="98">
        <v>0</v>
      </c>
      <c r="U131" s="98">
        <v>0</v>
      </c>
      <c r="V131" s="98">
        <v>0</v>
      </c>
      <c r="W131" s="98">
        <v>0</v>
      </c>
      <c r="X131" s="98">
        <v>0</v>
      </c>
      <c r="Y131" s="98">
        <v>0</v>
      </c>
      <c r="Z131" s="98">
        <v>0</v>
      </c>
      <c r="AA131" s="98">
        <v>0</v>
      </c>
      <c r="AB131" s="98">
        <v>0</v>
      </c>
      <c r="AC131" s="98">
        <v>0</v>
      </c>
      <c r="AD131" s="98">
        <v>0</v>
      </c>
      <c r="AE131" s="98"/>
      <c r="AF131" s="98">
        <v>0</v>
      </c>
      <c r="AG131" s="98">
        <v>0</v>
      </c>
      <c r="AH131" s="98">
        <v>0</v>
      </c>
      <c r="AI131" s="98">
        <v>0</v>
      </c>
      <c r="AJ131" s="98">
        <v>0</v>
      </c>
      <c r="AK131" s="98">
        <v>0</v>
      </c>
      <c r="AL131" s="98">
        <v>0</v>
      </c>
      <c r="AM131" s="98">
        <v>0</v>
      </c>
      <c r="AN131" s="98">
        <v>0</v>
      </c>
      <c r="AO131" s="98">
        <v>0</v>
      </c>
      <c r="AP131" s="98">
        <v>0</v>
      </c>
      <c r="AQ131" s="98">
        <v>0</v>
      </c>
      <c r="AR131" s="98">
        <v>0</v>
      </c>
      <c r="AS131" s="98">
        <v>0</v>
      </c>
      <c r="AT131" s="293"/>
      <c r="AU131" s="51"/>
      <c r="AV131" s="293"/>
      <c r="AW131" s="293"/>
      <c r="AX131" s="293"/>
      <c r="AY131" s="293"/>
      <c r="AZ131" s="293"/>
      <c r="BA131" s="293"/>
      <c r="BB131" s="293"/>
      <c r="BC131" s="293"/>
      <c r="BD131" s="293"/>
      <c r="BE131" s="293"/>
      <c r="BF131" s="293"/>
      <c r="BG131" s="293"/>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c r="CP131" s="293"/>
      <c r="CQ131" s="293"/>
      <c r="CR131" s="293"/>
      <c r="CS131" s="293"/>
      <c r="CT131" s="293"/>
      <c r="CU131" s="293"/>
      <c r="CV131" s="293"/>
      <c r="CW131" s="293"/>
      <c r="CX131" s="293"/>
      <c r="CY131" s="16"/>
      <c r="CZ131" s="16"/>
      <c r="DA131" s="16"/>
    </row>
    <row r="132" spans="1:105" ht="66" x14ac:dyDescent="0.25">
      <c r="A132" s="166" t="s">
        <v>189</v>
      </c>
      <c r="B132" s="166" t="s">
        <v>101</v>
      </c>
      <c r="C132" s="166" t="s">
        <v>101</v>
      </c>
      <c r="D132" s="166" t="s">
        <v>99</v>
      </c>
      <c r="E132" s="166" t="s">
        <v>173</v>
      </c>
      <c r="F132" s="394" t="s">
        <v>385</v>
      </c>
      <c r="G132" s="400" t="s">
        <v>955</v>
      </c>
      <c r="H132" s="431" t="s">
        <v>283</v>
      </c>
      <c r="I132" s="434" t="s">
        <v>284</v>
      </c>
      <c r="J132" s="56">
        <f>+K132</f>
        <v>600000000</v>
      </c>
      <c r="K132" s="57">
        <f>+SUM(M132:P132)</f>
        <v>600000000</v>
      </c>
      <c r="L132" s="58"/>
      <c r="M132" s="59">
        <f t="shared" si="20"/>
        <v>0</v>
      </c>
      <c r="N132" s="59">
        <f t="shared" si="21"/>
        <v>600000000</v>
      </c>
      <c r="O132" s="60">
        <f t="shared" si="22"/>
        <v>0</v>
      </c>
      <c r="P132" s="60">
        <f t="shared" si="23"/>
        <v>0</v>
      </c>
      <c r="Q132" s="99"/>
      <c r="R132" s="99"/>
      <c r="S132" s="99"/>
      <c r="T132" s="99"/>
      <c r="U132" s="99"/>
      <c r="V132" s="99">
        <v>195716828</v>
      </c>
      <c r="W132" s="99"/>
      <c r="X132" s="99"/>
      <c r="Y132" s="99"/>
      <c r="Z132" s="99"/>
      <c r="AA132" s="99"/>
      <c r="AB132" s="99"/>
      <c r="AC132" s="99"/>
      <c r="AD132" s="99"/>
      <c r="AE132" s="99">
        <v>404283172</v>
      </c>
      <c r="AF132" s="99"/>
      <c r="AG132" s="99"/>
      <c r="AH132" s="99"/>
      <c r="AI132" s="99"/>
      <c r="AJ132" s="99"/>
      <c r="AK132" s="99"/>
      <c r="AL132" s="99"/>
      <c r="AM132" s="99"/>
      <c r="AN132" s="99"/>
      <c r="AO132" s="99"/>
      <c r="AP132" s="99"/>
      <c r="AQ132" s="99"/>
      <c r="AR132" s="99"/>
      <c r="AS132" s="99"/>
      <c r="AT132" s="76"/>
      <c r="AU132" s="1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16"/>
      <c r="CZ132" s="16"/>
      <c r="DA132" s="16"/>
    </row>
    <row r="133" spans="1:105" ht="115.5" x14ac:dyDescent="0.25">
      <c r="A133" s="166"/>
      <c r="B133" s="166"/>
      <c r="C133" s="166"/>
      <c r="D133" s="166"/>
      <c r="E133" s="166"/>
      <c r="F133" s="394" t="s">
        <v>404</v>
      </c>
      <c r="G133" s="400" t="s">
        <v>956</v>
      </c>
      <c r="H133" s="432"/>
      <c r="I133" s="435"/>
      <c r="J133" s="56"/>
      <c r="K133" s="57"/>
      <c r="L133" s="58"/>
      <c r="M133" s="59"/>
      <c r="N133" s="59"/>
      <c r="O133" s="60"/>
      <c r="P133" s="60"/>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76"/>
      <c r="AU133" s="1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16"/>
      <c r="CZ133" s="16"/>
      <c r="DA133" s="16"/>
    </row>
    <row r="134" spans="1:105" ht="33" x14ac:dyDescent="0.25">
      <c r="A134" s="166"/>
      <c r="B134" s="166"/>
      <c r="C134" s="166"/>
      <c r="D134" s="166"/>
      <c r="E134" s="166"/>
      <c r="F134" s="394" t="s">
        <v>401</v>
      </c>
      <c r="G134" s="400" t="s">
        <v>957</v>
      </c>
      <c r="H134" s="432"/>
      <c r="I134" s="435"/>
      <c r="J134" s="56"/>
      <c r="K134" s="57"/>
      <c r="L134" s="58"/>
      <c r="M134" s="59"/>
      <c r="N134" s="59"/>
      <c r="O134" s="60"/>
      <c r="P134" s="60"/>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76"/>
      <c r="AU134" s="1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16"/>
      <c r="CZ134" s="16"/>
      <c r="DA134" s="16"/>
    </row>
    <row r="135" spans="1:105" ht="66" x14ac:dyDescent="0.25">
      <c r="A135" s="166"/>
      <c r="B135" s="166"/>
      <c r="C135" s="166"/>
      <c r="D135" s="166"/>
      <c r="E135" s="166"/>
      <c r="F135" s="394" t="s">
        <v>294</v>
      </c>
      <c r="G135" s="400" t="s">
        <v>958</v>
      </c>
      <c r="H135" s="433"/>
      <c r="I135" s="436"/>
      <c r="J135" s="56"/>
      <c r="K135" s="57"/>
      <c r="L135" s="58"/>
      <c r="M135" s="59"/>
      <c r="N135" s="59"/>
      <c r="O135" s="60"/>
      <c r="P135" s="60"/>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76"/>
      <c r="AU135" s="1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16"/>
      <c r="CZ135" s="16"/>
      <c r="DA135" s="16"/>
    </row>
    <row r="136" spans="1:105" ht="33" x14ac:dyDescent="0.25">
      <c r="A136" s="166" t="s">
        <v>189</v>
      </c>
      <c r="B136" s="166" t="s">
        <v>101</v>
      </c>
      <c r="C136" s="166" t="s">
        <v>101</v>
      </c>
      <c r="D136" s="166" t="s">
        <v>99</v>
      </c>
      <c r="E136" s="166" t="s">
        <v>173</v>
      </c>
      <c r="F136" s="401" t="s">
        <v>242</v>
      </c>
      <c r="G136" s="400" t="s">
        <v>633</v>
      </c>
      <c r="H136" s="100" t="s">
        <v>285</v>
      </c>
      <c r="I136" s="77" t="s">
        <v>286</v>
      </c>
      <c r="J136" s="56">
        <f>+K136</f>
        <v>330761610.75</v>
      </c>
      <c r="K136" s="57">
        <f>+SUM(L136+N136+P136)+AV136</f>
        <v>330761610.75</v>
      </c>
      <c r="L136" s="58">
        <v>70478438.75</v>
      </c>
      <c r="M136" s="59">
        <f t="shared" si="20"/>
        <v>0</v>
      </c>
      <c r="N136" s="59">
        <f t="shared" si="21"/>
        <v>139283172</v>
      </c>
      <c r="O136" s="60">
        <f t="shared" si="22"/>
        <v>0</v>
      </c>
      <c r="P136" s="60">
        <f t="shared" si="23"/>
        <v>0</v>
      </c>
      <c r="Q136" s="99"/>
      <c r="R136" s="99"/>
      <c r="S136" s="99"/>
      <c r="T136" s="99"/>
      <c r="U136" s="99"/>
      <c r="V136" s="99">
        <v>100000000</v>
      </c>
      <c r="W136" s="99"/>
      <c r="X136" s="99"/>
      <c r="Y136" s="99"/>
      <c r="Z136" s="99"/>
      <c r="AA136" s="99"/>
      <c r="AB136" s="99"/>
      <c r="AC136" s="99"/>
      <c r="AD136" s="99"/>
      <c r="AE136" s="99">
        <v>39283172</v>
      </c>
      <c r="AF136" s="99"/>
      <c r="AG136" s="99"/>
      <c r="AH136" s="99"/>
      <c r="AI136" s="99"/>
      <c r="AJ136" s="99"/>
      <c r="AK136" s="99"/>
      <c r="AL136" s="99"/>
      <c r="AM136" s="99"/>
      <c r="AN136" s="99"/>
      <c r="AO136" s="99"/>
      <c r="AP136" s="99"/>
      <c r="AQ136" s="99"/>
      <c r="AR136" s="99"/>
      <c r="AS136" s="99"/>
      <c r="AT136" s="76"/>
      <c r="AU136" s="16"/>
      <c r="AV136" s="76">
        <f>SUM(AW136:BQ136)</f>
        <v>121000000</v>
      </c>
      <c r="AW136" s="76"/>
      <c r="AX136" s="76"/>
      <c r="AY136" s="76"/>
      <c r="AZ136" s="76">
        <v>71000000</v>
      </c>
      <c r="BA136" s="76"/>
      <c r="BB136" s="76"/>
      <c r="BC136" s="76"/>
      <c r="BD136" s="76"/>
      <c r="BE136" s="76"/>
      <c r="BF136" s="76"/>
      <c r="BG136" s="76"/>
      <c r="BH136" s="76"/>
      <c r="BI136" s="76"/>
      <c r="BJ136" s="76"/>
      <c r="BK136" s="76"/>
      <c r="BL136" s="76"/>
      <c r="BM136" s="76"/>
      <c r="BN136" s="76"/>
      <c r="BO136" s="76"/>
      <c r="BP136" s="76"/>
      <c r="BQ136" s="76">
        <v>50000000</v>
      </c>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16"/>
      <c r="CZ136" s="16"/>
      <c r="DA136" s="16"/>
    </row>
    <row r="137" spans="1:105" ht="148.5" x14ac:dyDescent="0.25">
      <c r="A137" s="52" t="s">
        <v>189</v>
      </c>
      <c r="B137" s="53" t="s">
        <v>101</v>
      </c>
      <c r="C137" s="53" t="s">
        <v>101</v>
      </c>
      <c r="D137" s="53" t="s">
        <v>99</v>
      </c>
      <c r="E137" s="53" t="s">
        <v>173</v>
      </c>
      <c r="F137" s="391" t="s">
        <v>239</v>
      </c>
      <c r="G137" s="384" t="s">
        <v>634</v>
      </c>
      <c r="H137" s="54" t="s">
        <v>287</v>
      </c>
      <c r="I137" s="55" t="s">
        <v>288</v>
      </c>
      <c r="J137" s="56">
        <f>+K137</f>
        <v>915297747</v>
      </c>
      <c r="K137" s="57">
        <f>+SUM(M137:AV137)</f>
        <v>915297747</v>
      </c>
      <c r="L137" s="234"/>
      <c r="M137" s="59"/>
      <c r="N137" s="59"/>
      <c r="O137" s="60"/>
      <c r="P137" s="60"/>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76"/>
      <c r="AU137" s="16"/>
      <c r="AV137" s="76">
        <f>SUM(AW137:BP137)</f>
        <v>915297747</v>
      </c>
      <c r="AW137" s="76"/>
      <c r="AX137" s="76"/>
      <c r="AY137" s="76"/>
      <c r="AZ137" s="76"/>
      <c r="BA137" s="76"/>
      <c r="BB137" s="76"/>
      <c r="BC137" s="76"/>
      <c r="BD137" s="76"/>
      <c r="BE137" s="76"/>
      <c r="BF137" s="76"/>
      <c r="BG137" s="76"/>
      <c r="BH137" s="76"/>
      <c r="BI137" s="76"/>
      <c r="BJ137" s="76"/>
      <c r="BK137" s="76"/>
      <c r="BL137" s="76"/>
      <c r="BM137" s="76">
        <v>46084849.960000001</v>
      </c>
      <c r="BN137" s="76">
        <v>381250501.87</v>
      </c>
      <c r="BO137" s="76">
        <v>37686536</v>
      </c>
      <c r="BP137" s="76">
        <v>450275859.17000002</v>
      </c>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16"/>
      <c r="CZ137" s="16"/>
      <c r="DA137" s="16"/>
    </row>
    <row r="138" spans="1:105" s="147" customFormat="1" ht="66" x14ac:dyDescent="0.25">
      <c r="A138" s="52" t="s">
        <v>189</v>
      </c>
      <c r="B138" s="53" t="s">
        <v>101</v>
      </c>
      <c r="C138" s="53" t="s">
        <v>101</v>
      </c>
      <c r="D138" s="53" t="s">
        <v>99</v>
      </c>
      <c r="E138" s="53" t="s">
        <v>173</v>
      </c>
      <c r="F138" s="391" t="s">
        <v>254</v>
      </c>
      <c r="G138" s="384" t="s">
        <v>635</v>
      </c>
      <c r="H138" s="54" t="s">
        <v>289</v>
      </c>
      <c r="I138" s="55" t="s">
        <v>290</v>
      </c>
      <c r="J138" s="56">
        <f>+K138</f>
        <v>200000000</v>
      </c>
      <c r="K138" s="57">
        <f>+SUM(M138:AV138)</f>
        <v>200000000</v>
      </c>
      <c r="L138" s="234"/>
      <c r="M138" s="59"/>
      <c r="N138" s="59"/>
      <c r="O138" s="60"/>
      <c r="P138" s="60"/>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76"/>
      <c r="AU138" s="16"/>
      <c r="AV138" s="76">
        <f>SUM(AW138:BP138)</f>
        <v>200000000</v>
      </c>
      <c r="AW138" s="76"/>
      <c r="AX138" s="76"/>
      <c r="AY138" s="76"/>
      <c r="AZ138" s="76">
        <v>200000000</v>
      </c>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351"/>
      <c r="CZ138" s="351"/>
      <c r="DA138" s="351"/>
    </row>
    <row r="139" spans="1:105" s="147" customFormat="1" x14ac:dyDescent="0.25">
      <c r="A139" s="201" t="s">
        <v>189</v>
      </c>
      <c r="B139" s="202" t="s">
        <v>101</v>
      </c>
      <c r="C139" s="202" t="s">
        <v>101</v>
      </c>
      <c r="D139" s="202" t="s">
        <v>213</v>
      </c>
      <c r="E139" s="202" t="s">
        <v>189</v>
      </c>
      <c r="F139" s="202"/>
      <c r="G139" s="84"/>
      <c r="H139" s="214"/>
      <c r="I139" s="84" t="s">
        <v>291</v>
      </c>
      <c r="J139" s="48"/>
      <c r="K139" s="49"/>
      <c r="L139" s="49"/>
      <c r="M139" s="49"/>
      <c r="N139" s="49"/>
      <c r="O139" s="49"/>
      <c r="P139" s="49"/>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304"/>
      <c r="AU139" s="102"/>
      <c r="AV139" s="304"/>
      <c r="AW139" s="304"/>
      <c r="AX139" s="304"/>
      <c r="AY139" s="304"/>
      <c r="AZ139" s="304"/>
      <c r="BA139" s="304"/>
      <c r="BB139" s="304"/>
      <c r="BC139" s="304"/>
      <c r="BD139" s="304"/>
      <c r="BE139" s="304"/>
      <c r="BF139" s="304"/>
      <c r="BG139" s="304"/>
      <c r="BH139" s="304"/>
      <c r="BI139" s="304"/>
      <c r="BJ139" s="304"/>
      <c r="BK139" s="304"/>
      <c r="BL139" s="304"/>
      <c r="BM139" s="304"/>
      <c r="BN139" s="304"/>
      <c r="BO139" s="304"/>
      <c r="BP139" s="304"/>
      <c r="BQ139" s="304"/>
      <c r="BR139" s="304"/>
      <c r="BS139" s="304"/>
      <c r="BT139" s="304"/>
      <c r="BU139" s="304"/>
      <c r="BV139" s="304"/>
      <c r="BW139" s="304"/>
      <c r="BX139" s="304"/>
      <c r="BY139" s="304"/>
      <c r="BZ139" s="304"/>
      <c r="CA139" s="304"/>
      <c r="CB139" s="304"/>
      <c r="CC139" s="304"/>
      <c r="CD139" s="304"/>
      <c r="CE139" s="304"/>
      <c r="CF139" s="304"/>
      <c r="CG139" s="304"/>
      <c r="CH139" s="304"/>
      <c r="CI139" s="304"/>
      <c r="CJ139" s="304"/>
      <c r="CK139" s="304"/>
      <c r="CL139" s="304"/>
      <c r="CM139" s="304"/>
      <c r="CN139" s="304"/>
      <c r="CO139" s="304"/>
      <c r="CP139" s="304"/>
      <c r="CQ139" s="304"/>
      <c r="CR139" s="304"/>
      <c r="CS139" s="304"/>
      <c r="CT139" s="304"/>
      <c r="CU139" s="304"/>
      <c r="CV139" s="304"/>
      <c r="CW139" s="304"/>
      <c r="CX139" s="304"/>
      <c r="CY139" s="351"/>
      <c r="CZ139" s="351"/>
      <c r="DA139" s="351"/>
    </row>
    <row r="140" spans="1:105" ht="49.5" x14ac:dyDescent="0.25">
      <c r="A140" s="166" t="s">
        <v>189</v>
      </c>
      <c r="B140" s="166" t="s">
        <v>101</v>
      </c>
      <c r="C140" s="166" t="s">
        <v>101</v>
      </c>
      <c r="D140" s="166" t="s">
        <v>213</v>
      </c>
      <c r="E140" s="166" t="s">
        <v>189</v>
      </c>
      <c r="F140" s="401" t="s">
        <v>112</v>
      </c>
      <c r="G140" s="400" t="s">
        <v>636</v>
      </c>
      <c r="H140" s="54">
        <v>5306</v>
      </c>
      <c r="I140" s="77" t="s">
        <v>292</v>
      </c>
      <c r="J140" s="56">
        <f>+K140</f>
        <v>500000000</v>
      </c>
      <c r="K140" s="57">
        <f>+SUM(L140:AV140)</f>
        <v>500000000</v>
      </c>
      <c r="L140" s="58">
        <v>500000000</v>
      </c>
      <c r="M140" s="59"/>
      <c r="N140" s="59"/>
      <c r="O140" s="60"/>
      <c r="P140" s="60"/>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76"/>
      <c r="AU140" s="1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16"/>
      <c r="CZ140" s="16"/>
      <c r="DA140" s="16"/>
    </row>
    <row r="141" spans="1:105" x14ac:dyDescent="0.25">
      <c r="A141" s="262" t="s">
        <v>189</v>
      </c>
      <c r="B141" s="167" t="s">
        <v>99</v>
      </c>
      <c r="C141" s="167" t="s">
        <v>99</v>
      </c>
      <c r="D141" s="167" t="s">
        <v>199</v>
      </c>
      <c r="E141" s="167"/>
      <c r="F141" s="167"/>
      <c r="G141" s="38"/>
      <c r="H141" s="37"/>
      <c r="I141" s="38" t="s">
        <v>293</v>
      </c>
      <c r="J141" s="81"/>
      <c r="K141" s="40"/>
      <c r="L141" s="40"/>
      <c r="M141" s="40"/>
      <c r="N141" s="40"/>
      <c r="O141" s="40"/>
      <c r="P141" s="40"/>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24"/>
      <c r="AU141" s="42"/>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c r="CV141" s="124"/>
      <c r="CW141" s="124"/>
      <c r="CX141" s="124"/>
      <c r="CY141" s="16"/>
      <c r="CZ141" s="16"/>
      <c r="DA141" s="16"/>
    </row>
    <row r="142" spans="1:105" x14ac:dyDescent="0.25">
      <c r="A142" s="204" t="s">
        <v>189</v>
      </c>
      <c r="B142" s="205" t="s">
        <v>99</v>
      </c>
      <c r="C142" s="205" t="s">
        <v>99</v>
      </c>
      <c r="D142" s="205" t="s">
        <v>199</v>
      </c>
      <c r="E142" s="206" t="s">
        <v>294</v>
      </c>
      <c r="F142" s="206"/>
      <c r="G142" s="222"/>
      <c r="H142" s="223"/>
      <c r="I142" s="222" t="s">
        <v>295</v>
      </c>
      <c r="J142" s="224"/>
      <c r="K142" s="57"/>
      <c r="L142" s="58"/>
      <c r="M142" s="59"/>
      <c r="N142" s="59"/>
      <c r="O142" s="60"/>
      <c r="P142" s="60"/>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76"/>
      <c r="AU142" s="1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16"/>
      <c r="CZ142" s="16"/>
      <c r="DA142" s="16"/>
    </row>
    <row r="143" spans="1:105" ht="49.5" x14ac:dyDescent="0.25">
      <c r="A143" s="207" t="s">
        <v>189</v>
      </c>
      <c r="B143" s="172" t="s">
        <v>99</v>
      </c>
      <c r="C143" s="172" t="s">
        <v>99</v>
      </c>
      <c r="D143" s="172" t="s">
        <v>199</v>
      </c>
      <c r="E143" s="176" t="s">
        <v>294</v>
      </c>
      <c r="F143" s="426" t="s">
        <v>959</v>
      </c>
      <c r="G143" s="423" t="s">
        <v>960</v>
      </c>
      <c r="H143" s="100">
        <v>5307</v>
      </c>
      <c r="I143" s="77" t="s">
        <v>296</v>
      </c>
      <c r="J143" s="56">
        <f>+K143</f>
        <v>240000000</v>
      </c>
      <c r="K143" s="57">
        <f>+SUM(L143:AV143)</f>
        <v>240000000</v>
      </c>
      <c r="L143" s="58">
        <v>240000000</v>
      </c>
      <c r="M143" s="59"/>
      <c r="N143" s="59"/>
      <c r="O143" s="60"/>
      <c r="P143" s="60"/>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76"/>
      <c r="AU143" s="1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16"/>
      <c r="CZ143" s="16"/>
      <c r="DA143" s="16"/>
    </row>
    <row r="144" spans="1:105" ht="33" x14ac:dyDescent="0.25">
      <c r="A144" s="207" t="s">
        <v>189</v>
      </c>
      <c r="B144" s="172" t="s">
        <v>99</v>
      </c>
      <c r="C144" s="172" t="s">
        <v>99</v>
      </c>
      <c r="D144" s="172" t="s">
        <v>199</v>
      </c>
      <c r="E144" s="176" t="s">
        <v>294</v>
      </c>
      <c r="F144" s="424" t="s">
        <v>807</v>
      </c>
      <c r="G144" s="423" t="s">
        <v>666</v>
      </c>
      <c r="H144" s="100">
        <v>5308</v>
      </c>
      <c r="I144" s="77" t="s">
        <v>297</v>
      </c>
      <c r="J144" s="56">
        <f>+K144</f>
        <v>2750000000</v>
      </c>
      <c r="K144" s="57">
        <f>+SUM(L144+AV144)</f>
        <v>2750000000</v>
      </c>
      <c r="L144" s="58">
        <v>1250000000</v>
      </c>
      <c r="M144" s="59"/>
      <c r="N144" s="59"/>
      <c r="O144" s="60"/>
      <c r="P144" s="60"/>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76"/>
      <c r="AU144" s="16"/>
      <c r="AV144" s="76">
        <f>SUM(AW144:BQ144)</f>
        <v>1500000000</v>
      </c>
      <c r="AW144" s="76"/>
      <c r="AX144" s="76"/>
      <c r="AY144" s="76"/>
      <c r="AZ144" s="76">
        <v>1500000000</v>
      </c>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16"/>
      <c r="CZ144" s="16"/>
      <c r="DA144" s="16"/>
    </row>
    <row r="145" spans="1:105" ht="49.5" x14ac:dyDescent="0.25">
      <c r="A145" s="207" t="s">
        <v>189</v>
      </c>
      <c r="B145" s="172" t="s">
        <v>99</v>
      </c>
      <c r="C145" s="172" t="s">
        <v>99</v>
      </c>
      <c r="D145" s="172" t="s">
        <v>199</v>
      </c>
      <c r="E145" s="176" t="s">
        <v>294</v>
      </c>
      <c r="F145" s="412" t="s">
        <v>808</v>
      </c>
      <c r="G145" s="409" t="s">
        <v>665</v>
      </c>
      <c r="H145" s="100">
        <v>5363</v>
      </c>
      <c r="I145" s="77" t="s">
        <v>298</v>
      </c>
      <c r="J145" s="56">
        <f>+K145</f>
        <v>600000000</v>
      </c>
      <c r="K145" s="57">
        <f>+SUM(M145:AV145)</f>
        <v>600000000</v>
      </c>
      <c r="L145" s="58"/>
      <c r="M145" s="59"/>
      <c r="N145" s="59"/>
      <c r="O145" s="60"/>
      <c r="P145" s="60"/>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76"/>
      <c r="AU145" s="16"/>
      <c r="AV145" s="76">
        <f>SUM(AW145:BQ145)</f>
        <v>600000000</v>
      </c>
      <c r="AW145" s="76"/>
      <c r="AX145" s="76"/>
      <c r="AY145" s="76"/>
      <c r="AZ145" s="76">
        <v>600000000</v>
      </c>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16"/>
      <c r="CZ145" s="16"/>
      <c r="DA145" s="16"/>
    </row>
    <row r="146" spans="1:105" ht="50.25" thickBot="1" x14ac:dyDescent="0.3">
      <c r="A146" s="207" t="s">
        <v>189</v>
      </c>
      <c r="B146" s="172" t="s">
        <v>99</v>
      </c>
      <c r="C146" s="172" t="s">
        <v>99</v>
      </c>
      <c r="D146" s="172" t="s">
        <v>199</v>
      </c>
      <c r="E146" s="176" t="s">
        <v>294</v>
      </c>
      <c r="F146" s="424" t="s">
        <v>808</v>
      </c>
      <c r="G146" s="423" t="s">
        <v>665</v>
      </c>
      <c r="H146" s="100">
        <v>5364</v>
      </c>
      <c r="I146" s="77" t="s">
        <v>299</v>
      </c>
      <c r="J146" s="56">
        <f>+K146</f>
        <v>200000000</v>
      </c>
      <c r="K146" s="57">
        <f>+SUM(L146:AV146)</f>
        <v>200000000</v>
      </c>
      <c r="L146" s="58"/>
      <c r="M146" s="59"/>
      <c r="N146" s="59"/>
      <c r="O146" s="60"/>
      <c r="P146" s="60"/>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76"/>
      <c r="AU146" s="16"/>
      <c r="AV146" s="76">
        <f>SUM(AW146:BQ146)</f>
        <v>200000000</v>
      </c>
      <c r="AW146" s="76"/>
      <c r="AX146" s="76"/>
      <c r="AY146" s="76"/>
      <c r="AZ146" s="76">
        <v>200000000</v>
      </c>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16"/>
      <c r="CZ146" s="16"/>
      <c r="DA146" s="16"/>
    </row>
    <row r="147" spans="1:105" ht="33" x14ac:dyDescent="0.25">
      <c r="A147" s="260" t="s">
        <v>189</v>
      </c>
      <c r="B147" s="174" t="s">
        <v>99</v>
      </c>
      <c r="C147" s="174" t="s">
        <v>99</v>
      </c>
      <c r="D147" s="174" t="s">
        <v>199</v>
      </c>
      <c r="E147" s="270" t="s">
        <v>294</v>
      </c>
      <c r="F147" s="427" t="s">
        <v>809</v>
      </c>
      <c r="G147" s="428" t="s">
        <v>667</v>
      </c>
      <c r="H147" s="157">
        <v>5365</v>
      </c>
      <c r="I147" s="158" t="s">
        <v>300</v>
      </c>
      <c r="J147" s="215">
        <f>+K147</f>
        <v>400000000</v>
      </c>
      <c r="K147" s="57">
        <f>+SUM(L147:AV147)</f>
        <v>400000000</v>
      </c>
      <c r="L147" s="164"/>
      <c r="M147" s="59"/>
      <c r="N147" s="59"/>
      <c r="O147" s="60"/>
      <c r="P147" s="60"/>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76"/>
      <c r="AU147" s="16"/>
      <c r="AV147" s="76">
        <f>SUM(AW147:BQ147)</f>
        <v>400000000</v>
      </c>
      <c r="AW147" s="76"/>
      <c r="AX147" s="76"/>
      <c r="AY147" s="76"/>
      <c r="AZ147" s="76">
        <v>400000000</v>
      </c>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16"/>
      <c r="CZ147" s="16"/>
      <c r="DA147" s="16"/>
    </row>
    <row r="148" spans="1:105" x14ac:dyDescent="0.25">
      <c r="A148" s="168" t="s">
        <v>189</v>
      </c>
      <c r="B148" s="188" t="s">
        <v>99</v>
      </c>
      <c r="C148" s="26"/>
      <c r="D148" s="26"/>
      <c r="E148" s="26"/>
      <c r="F148" s="26"/>
      <c r="G148" s="28"/>
      <c r="H148" s="27"/>
      <c r="I148" s="28" t="s">
        <v>108</v>
      </c>
      <c r="J148" s="64"/>
      <c r="K148" s="30"/>
      <c r="L148" s="30"/>
      <c r="M148" s="30"/>
      <c r="N148" s="30"/>
      <c r="O148" s="30"/>
      <c r="P148" s="30"/>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290"/>
      <c r="AU148" s="32"/>
      <c r="AV148" s="290"/>
      <c r="AW148" s="290"/>
      <c r="AX148" s="290"/>
      <c r="AY148" s="290"/>
      <c r="AZ148" s="290"/>
      <c r="BA148" s="290"/>
      <c r="BB148" s="290"/>
      <c r="BC148" s="290"/>
      <c r="BD148" s="290"/>
      <c r="BE148" s="290"/>
      <c r="BF148" s="290"/>
      <c r="BG148" s="290"/>
      <c r="BH148" s="290"/>
      <c r="BI148" s="290"/>
      <c r="BJ148" s="290"/>
      <c r="BK148" s="290"/>
      <c r="BL148" s="290"/>
      <c r="BM148" s="290"/>
      <c r="BN148" s="290"/>
      <c r="BO148" s="290"/>
      <c r="BP148" s="290"/>
      <c r="BQ148" s="290"/>
      <c r="BR148" s="290"/>
      <c r="BS148" s="290"/>
      <c r="BT148" s="290"/>
      <c r="BU148" s="290"/>
      <c r="BV148" s="290"/>
      <c r="BW148" s="290"/>
      <c r="BX148" s="290"/>
      <c r="BY148" s="290"/>
      <c r="BZ148" s="290"/>
      <c r="CA148" s="290"/>
      <c r="CB148" s="290"/>
      <c r="CC148" s="290"/>
      <c r="CD148" s="290"/>
      <c r="CE148" s="290"/>
      <c r="CF148" s="290"/>
      <c r="CG148" s="290"/>
      <c r="CH148" s="290"/>
      <c r="CI148" s="290"/>
      <c r="CJ148" s="290"/>
      <c r="CK148" s="290"/>
      <c r="CL148" s="290"/>
      <c r="CM148" s="290"/>
      <c r="CN148" s="290"/>
      <c r="CO148" s="290"/>
      <c r="CP148" s="290"/>
      <c r="CQ148" s="290"/>
      <c r="CR148" s="290"/>
      <c r="CS148" s="290"/>
      <c r="CT148" s="290"/>
      <c r="CU148" s="290"/>
      <c r="CV148" s="290"/>
      <c r="CW148" s="290"/>
      <c r="CX148" s="290"/>
      <c r="CY148" s="16"/>
      <c r="CZ148" s="16"/>
      <c r="DA148" s="16"/>
    </row>
    <row r="149" spans="1:105" ht="33" x14ac:dyDescent="0.25">
      <c r="A149" s="168" t="s">
        <v>189</v>
      </c>
      <c r="B149" s="188" t="s">
        <v>99</v>
      </c>
      <c r="C149" s="33" t="s">
        <v>99</v>
      </c>
      <c r="D149" s="26"/>
      <c r="E149" s="26"/>
      <c r="F149" s="26"/>
      <c r="G149" s="28"/>
      <c r="H149" s="27"/>
      <c r="I149" s="28" t="s">
        <v>109</v>
      </c>
      <c r="J149" s="64"/>
      <c r="K149" s="30"/>
      <c r="L149" s="30"/>
      <c r="M149" s="30"/>
      <c r="N149" s="30"/>
      <c r="O149" s="30"/>
      <c r="P149" s="30"/>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290"/>
      <c r="AU149" s="32"/>
      <c r="AV149" s="290"/>
      <c r="AW149" s="290"/>
      <c r="AX149" s="290"/>
      <c r="AY149" s="290"/>
      <c r="AZ149" s="290"/>
      <c r="BA149" s="290"/>
      <c r="BB149" s="290"/>
      <c r="BC149" s="290"/>
      <c r="BD149" s="290"/>
      <c r="BE149" s="290"/>
      <c r="BF149" s="290"/>
      <c r="BG149" s="290"/>
      <c r="BH149" s="290"/>
      <c r="BI149" s="290"/>
      <c r="BJ149" s="290"/>
      <c r="BK149" s="290"/>
      <c r="BL149" s="290"/>
      <c r="BM149" s="290"/>
      <c r="BN149" s="290"/>
      <c r="BO149" s="290"/>
      <c r="BP149" s="290"/>
      <c r="BQ149" s="290"/>
      <c r="BR149" s="290"/>
      <c r="BS149" s="290"/>
      <c r="BT149" s="290"/>
      <c r="BU149" s="290"/>
      <c r="BV149" s="290"/>
      <c r="BW149" s="290"/>
      <c r="BX149" s="290"/>
      <c r="BY149" s="290"/>
      <c r="BZ149" s="290"/>
      <c r="CA149" s="290"/>
      <c r="CB149" s="290"/>
      <c r="CC149" s="290"/>
      <c r="CD149" s="290"/>
      <c r="CE149" s="290"/>
      <c r="CF149" s="290"/>
      <c r="CG149" s="290"/>
      <c r="CH149" s="290"/>
      <c r="CI149" s="290"/>
      <c r="CJ149" s="290"/>
      <c r="CK149" s="290"/>
      <c r="CL149" s="290"/>
      <c r="CM149" s="290"/>
      <c r="CN149" s="290"/>
      <c r="CO149" s="290"/>
      <c r="CP149" s="290"/>
      <c r="CQ149" s="290"/>
      <c r="CR149" s="290"/>
      <c r="CS149" s="290"/>
      <c r="CT149" s="290"/>
      <c r="CU149" s="290"/>
      <c r="CV149" s="290"/>
      <c r="CW149" s="290"/>
      <c r="CX149" s="290"/>
      <c r="CY149" s="16"/>
      <c r="CZ149" s="16"/>
      <c r="DA149" s="16"/>
    </row>
    <row r="150" spans="1:105" x14ac:dyDescent="0.25">
      <c r="A150" s="167" t="s">
        <v>189</v>
      </c>
      <c r="B150" s="182" t="s">
        <v>99</v>
      </c>
      <c r="C150" s="182" t="s">
        <v>99</v>
      </c>
      <c r="D150" s="182" t="s">
        <v>110</v>
      </c>
      <c r="E150" s="182"/>
      <c r="F150" s="182"/>
      <c r="G150" s="38"/>
      <c r="H150" s="37"/>
      <c r="I150" s="38" t="s">
        <v>111</v>
      </c>
      <c r="J150" s="65"/>
      <c r="K150" s="40">
        <f t="shared" ref="K150:K158" si="24">+SUM(M150:P150)</f>
        <v>0</v>
      </c>
      <c r="L150" s="40"/>
      <c r="M150" s="40">
        <f t="shared" ref="M150:M158" si="25">+SUM(Q150:R150)</f>
        <v>0</v>
      </c>
      <c r="N150" s="40">
        <f t="shared" ref="N150:N158" si="26">+SUM(S150:AE150)</f>
        <v>0</v>
      </c>
      <c r="O150" s="40">
        <f t="shared" ref="O150:O158" si="27">+SUM(AF150:AJ150)</f>
        <v>0</v>
      </c>
      <c r="P150" s="40">
        <f t="shared" ref="P150:P158" si="28">+SUM(AK150:AS150)</f>
        <v>0</v>
      </c>
      <c r="Q150" s="41"/>
      <c r="R150" s="41">
        <v>0</v>
      </c>
      <c r="S150" s="41">
        <v>0</v>
      </c>
      <c r="T150" s="41">
        <v>0</v>
      </c>
      <c r="U150" s="41">
        <v>0</v>
      </c>
      <c r="V150" s="41">
        <v>0</v>
      </c>
      <c r="W150" s="41">
        <v>0</v>
      </c>
      <c r="X150" s="41">
        <v>0</v>
      </c>
      <c r="Y150" s="41">
        <v>0</v>
      </c>
      <c r="Z150" s="41">
        <v>0</v>
      </c>
      <c r="AA150" s="41">
        <v>0</v>
      </c>
      <c r="AB150" s="41">
        <v>0</v>
      </c>
      <c r="AC150" s="41">
        <v>0</v>
      </c>
      <c r="AD150" s="41">
        <v>0</v>
      </c>
      <c r="AE150" s="41"/>
      <c r="AF150" s="41">
        <v>0</v>
      </c>
      <c r="AG150" s="41">
        <v>0</v>
      </c>
      <c r="AH150" s="41">
        <v>0</v>
      </c>
      <c r="AI150" s="41">
        <v>0</v>
      </c>
      <c r="AJ150" s="41">
        <v>0</v>
      </c>
      <c r="AK150" s="41">
        <v>0</v>
      </c>
      <c r="AL150" s="41">
        <v>0</v>
      </c>
      <c r="AM150" s="41">
        <v>0</v>
      </c>
      <c r="AN150" s="41">
        <v>0</v>
      </c>
      <c r="AO150" s="41">
        <v>0</v>
      </c>
      <c r="AP150" s="41">
        <v>0</v>
      </c>
      <c r="AQ150" s="41">
        <v>0</v>
      </c>
      <c r="AR150" s="41">
        <v>0</v>
      </c>
      <c r="AS150" s="41">
        <v>0</v>
      </c>
      <c r="AT150" s="124"/>
      <c r="AU150" s="42"/>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c r="CC150" s="124"/>
      <c r="CD150" s="124"/>
      <c r="CE150" s="124"/>
      <c r="CF150" s="124"/>
      <c r="CG150" s="124"/>
      <c r="CH150" s="124"/>
      <c r="CI150" s="124"/>
      <c r="CJ150" s="124"/>
      <c r="CK150" s="124"/>
      <c r="CL150" s="124"/>
      <c r="CM150" s="124"/>
      <c r="CN150" s="124"/>
      <c r="CO150" s="124"/>
      <c r="CP150" s="124"/>
      <c r="CQ150" s="124"/>
      <c r="CR150" s="124"/>
      <c r="CS150" s="124"/>
      <c r="CT150" s="124"/>
      <c r="CU150" s="124"/>
      <c r="CV150" s="124"/>
      <c r="CW150" s="124"/>
      <c r="CX150" s="124"/>
      <c r="CY150" s="16"/>
      <c r="CZ150" s="16"/>
      <c r="DA150" s="16"/>
    </row>
    <row r="151" spans="1:105" x14ac:dyDescent="0.25">
      <c r="A151" s="165" t="s">
        <v>189</v>
      </c>
      <c r="B151" s="165" t="s">
        <v>99</v>
      </c>
      <c r="C151" s="165" t="s">
        <v>99</v>
      </c>
      <c r="D151" s="165" t="s">
        <v>110</v>
      </c>
      <c r="E151" s="165" t="s">
        <v>301</v>
      </c>
      <c r="F151" s="165"/>
      <c r="G151" s="84"/>
      <c r="H151" s="46"/>
      <c r="I151" s="84" t="s">
        <v>302</v>
      </c>
      <c r="J151" s="72"/>
      <c r="K151" s="49">
        <f t="shared" si="24"/>
        <v>0</v>
      </c>
      <c r="L151" s="49"/>
      <c r="M151" s="49">
        <f t="shared" si="25"/>
        <v>0</v>
      </c>
      <c r="N151" s="49">
        <f t="shared" si="26"/>
        <v>0</v>
      </c>
      <c r="O151" s="49">
        <f t="shared" si="27"/>
        <v>0</v>
      </c>
      <c r="P151" s="49">
        <f t="shared" si="28"/>
        <v>0</v>
      </c>
      <c r="Q151" s="50"/>
      <c r="R151" s="50">
        <v>0</v>
      </c>
      <c r="S151" s="50">
        <v>0</v>
      </c>
      <c r="T151" s="50">
        <v>0</v>
      </c>
      <c r="U151" s="50">
        <v>0</v>
      </c>
      <c r="V151" s="50"/>
      <c r="W151" s="50">
        <v>0</v>
      </c>
      <c r="X151" s="50">
        <v>0</v>
      </c>
      <c r="Y151" s="50">
        <v>0</v>
      </c>
      <c r="Z151" s="50">
        <v>0</v>
      </c>
      <c r="AA151" s="50">
        <v>0</v>
      </c>
      <c r="AB151" s="50">
        <v>0</v>
      </c>
      <c r="AC151" s="50">
        <v>0</v>
      </c>
      <c r="AD151" s="50">
        <v>0</v>
      </c>
      <c r="AE151" s="50"/>
      <c r="AF151" s="50">
        <v>0</v>
      </c>
      <c r="AG151" s="50">
        <v>0</v>
      </c>
      <c r="AH151" s="50">
        <v>0</v>
      </c>
      <c r="AI151" s="50">
        <v>0</v>
      </c>
      <c r="AJ151" s="50">
        <v>0</v>
      </c>
      <c r="AK151" s="50">
        <v>0</v>
      </c>
      <c r="AL151" s="50">
        <v>0</v>
      </c>
      <c r="AM151" s="50">
        <v>0</v>
      </c>
      <c r="AN151" s="50">
        <v>0</v>
      </c>
      <c r="AO151" s="50">
        <v>0</v>
      </c>
      <c r="AP151" s="50">
        <v>0</v>
      </c>
      <c r="AQ151" s="50">
        <v>0</v>
      </c>
      <c r="AR151" s="50">
        <v>0</v>
      </c>
      <c r="AS151" s="50">
        <v>0</v>
      </c>
      <c r="AT151" s="293"/>
      <c r="AU151" s="51"/>
      <c r="AV151" s="293"/>
      <c r="AW151" s="293"/>
      <c r="AX151" s="293"/>
      <c r="AY151" s="293"/>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c r="CP151" s="293"/>
      <c r="CQ151" s="293"/>
      <c r="CR151" s="293"/>
      <c r="CS151" s="293"/>
      <c r="CT151" s="293"/>
      <c r="CU151" s="293"/>
      <c r="CV151" s="293"/>
      <c r="CW151" s="293"/>
      <c r="CX151" s="293"/>
      <c r="CY151" s="16"/>
      <c r="CZ151" s="16"/>
      <c r="DA151" s="16"/>
    </row>
    <row r="152" spans="1:105" ht="66" x14ac:dyDescent="0.25">
      <c r="A152" s="166" t="s">
        <v>189</v>
      </c>
      <c r="B152" s="166" t="s">
        <v>99</v>
      </c>
      <c r="C152" s="166" t="s">
        <v>99</v>
      </c>
      <c r="D152" s="166" t="s">
        <v>110</v>
      </c>
      <c r="E152" s="166" t="s">
        <v>301</v>
      </c>
      <c r="F152" s="425" t="s">
        <v>961</v>
      </c>
      <c r="G152" s="429" t="s">
        <v>962</v>
      </c>
      <c r="H152" s="431" t="s">
        <v>303</v>
      </c>
      <c r="I152" s="434" t="s">
        <v>810</v>
      </c>
      <c r="J152" s="74">
        <f>+K152</f>
        <v>166811853.34</v>
      </c>
      <c r="K152" s="57">
        <f t="shared" si="24"/>
        <v>166811853.34</v>
      </c>
      <c r="L152" s="58"/>
      <c r="M152" s="59">
        <f t="shared" si="25"/>
        <v>100000000</v>
      </c>
      <c r="N152" s="59">
        <f t="shared" si="26"/>
        <v>66811853.340000004</v>
      </c>
      <c r="O152" s="60">
        <f t="shared" si="27"/>
        <v>0</v>
      </c>
      <c r="P152" s="60">
        <f t="shared" si="28"/>
        <v>0</v>
      </c>
      <c r="Q152" s="61">
        <v>100000000</v>
      </c>
      <c r="R152" s="61"/>
      <c r="S152" s="61"/>
      <c r="T152" s="61"/>
      <c r="U152" s="61"/>
      <c r="V152" s="104">
        <v>66811853.340000004</v>
      </c>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76"/>
      <c r="AU152" s="1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16"/>
      <c r="CZ152" s="16"/>
      <c r="DA152" s="16"/>
    </row>
    <row r="153" spans="1:105" ht="33" x14ac:dyDescent="0.25">
      <c r="A153" s="166"/>
      <c r="B153" s="166"/>
      <c r="C153" s="166"/>
      <c r="D153" s="166"/>
      <c r="E153" s="166"/>
      <c r="F153" s="426" t="s">
        <v>814</v>
      </c>
      <c r="G153" s="423" t="s">
        <v>676</v>
      </c>
      <c r="H153" s="432"/>
      <c r="I153" s="435"/>
      <c r="J153" s="74"/>
      <c r="K153" s="57"/>
      <c r="L153" s="58"/>
      <c r="M153" s="59"/>
      <c r="N153" s="59"/>
      <c r="O153" s="60"/>
      <c r="P153" s="60"/>
      <c r="Q153" s="61"/>
      <c r="R153" s="61"/>
      <c r="S153" s="61"/>
      <c r="T153" s="61"/>
      <c r="U153" s="61"/>
      <c r="V153" s="104"/>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76"/>
      <c r="AU153" s="1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16"/>
      <c r="CZ153" s="16"/>
      <c r="DA153" s="16"/>
    </row>
    <row r="154" spans="1:105" ht="49.5" x14ac:dyDescent="0.25">
      <c r="A154" s="166"/>
      <c r="B154" s="166"/>
      <c r="C154" s="166"/>
      <c r="D154" s="166"/>
      <c r="E154" s="166"/>
      <c r="F154" s="426" t="s">
        <v>963</v>
      </c>
      <c r="G154" s="430" t="s">
        <v>964</v>
      </c>
      <c r="H154" s="433"/>
      <c r="I154" s="436"/>
      <c r="J154" s="74"/>
      <c r="K154" s="57"/>
      <c r="L154" s="58"/>
      <c r="M154" s="59"/>
      <c r="N154" s="59"/>
      <c r="O154" s="60"/>
      <c r="P154" s="60"/>
      <c r="Q154" s="61"/>
      <c r="R154" s="61"/>
      <c r="S154" s="61"/>
      <c r="T154" s="61"/>
      <c r="U154" s="61"/>
      <c r="V154" s="104"/>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76"/>
      <c r="AU154" s="1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16"/>
      <c r="CZ154" s="16"/>
      <c r="DA154" s="16"/>
    </row>
    <row r="155" spans="1:105" x14ac:dyDescent="0.25">
      <c r="A155" s="165" t="s">
        <v>189</v>
      </c>
      <c r="B155" s="165" t="s">
        <v>99</v>
      </c>
      <c r="C155" s="165" t="s">
        <v>99</v>
      </c>
      <c r="D155" s="165" t="s">
        <v>110</v>
      </c>
      <c r="E155" s="165" t="s">
        <v>112</v>
      </c>
      <c r="F155" s="413"/>
      <c r="G155" s="414"/>
      <c r="H155" s="46"/>
      <c r="I155" s="84" t="s">
        <v>113</v>
      </c>
      <c r="J155" s="72"/>
      <c r="K155" s="49">
        <f t="shared" si="24"/>
        <v>0</v>
      </c>
      <c r="L155" s="49"/>
      <c r="M155" s="49">
        <f t="shared" si="25"/>
        <v>0</v>
      </c>
      <c r="N155" s="49">
        <f t="shared" si="26"/>
        <v>0</v>
      </c>
      <c r="O155" s="49">
        <f t="shared" si="27"/>
        <v>0</v>
      </c>
      <c r="P155" s="49">
        <f t="shared" si="28"/>
        <v>0</v>
      </c>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293"/>
      <c r="AU155" s="51"/>
      <c r="AV155" s="293"/>
      <c r="AW155" s="293"/>
      <c r="AX155" s="293"/>
      <c r="AY155" s="293"/>
      <c r="AZ155" s="293"/>
      <c r="BA155" s="293"/>
      <c r="BB155" s="293"/>
      <c r="BC155" s="293"/>
      <c r="BD155" s="293"/>
      <c r="BE155" s="293"/>
      <c r="BF155" s="293"/>
      <c r="BG155" s="293"/>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c r="CP155" s="293"/>
      <c r="CQ155" s="293"/>
      <c r="CR155" s="293"/>
      <c r="CS155" s="293"/>
      <c r="CT155" s="293"/>
      <c r="CU155" s="293"/>
      <c r="CV155" s="293"/>
      <c r="CW155" s="293"/>
      <c r="CX155" s="293"/>
      <c r="CY155" s="16"/>
      <c r="CZ155" s="16"/>
      <c r="DA155" s="16"/>
    </row>
    <row r="156" spans="1:105" ht="49.5" x14ac:dyDescent="0.25">
      <c r="A156" s="166" t="s">
        <v>189</v>
      </c>
      <c r="B156" s="166" t="s">
        <v>99</v>
      </c>
      <c r="C156" s="166" t="s">
        <v>99</v>
      </c>
      <c r="D156" s="166" t="s">
        <v>110</v>
      </c>
      <c r="E156" s="166" t="s">
        <v>112</v>
      </c>
      <c r="F156" s="408" t="s">
        <v>812</v>
      </c>
      <c r="G156" s="409" t="s">
        <v>811</v>
      </c>
      <c r="H156" s="54" t="s">
        <v>304</v>
      </c>
      <c r="I156" s="77" t="s">
        <v>305</v>
      </c>
      <c r="J156" s="74">
        <v>200000000</v>
      </c>
      <c r="K156" s="57">
        <f t="shared" si="24"/>
        <v>200000000</v>
      </c>
      <c r="L156" s="58"/>
      <c r="M156" s="59">
        <f t="shared" si="25"/>
        <v>200000000</v>
      </c>
      <c r="N156" s="59">
        <f t="shared" si="26"/>
        <v>0</v>
      </c>
      <c r="O156" s="60">
        <f t="shared" si="27"/>
        <v>0</v>
      </c>
      <c r="P156" s="60">
        <f t="shared" si="28"/>
        <v>0</v>
      </c>
      <c r="Q156" s="61">
        <v>200000000</v>
      </c>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76"/>
      <c r="AU156" s="1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16"/>
      <c r="CZ156" s="16"/>
      <c r="DA156" s="16"/>
    </row>
    <row r="157" spans="1:105" x14ac:dyDescent="0.25">
      <c r="A157" s="165" t="s">
        <v>189</v>
      </c>
      <c r="B157" s="165" t="s">
        <v>99</v>
      </c>
      <c r="C157" s="165" t="s">
        <v>99</v>
      </c>
      <c r="D157" s="165" t="s">
        <v>110</v>
      </c>
      <c r="E157" s="165" t="s">
        <v>306</v>
      </c>
      <c r="F157" s="413"/>
      <c r="G157" s="414"/>
      <c r="H157" s="46"/>
      <c r="I157" s="84" t="s">
        <v>307</v>
      </c>
      <c r="J157" s="48"/>
      <c r="K157" s="49">
        <f t="shared" si="24"/>
        <v>0</v>
      </c>
      <c r="L157" s="49"/>
      <c r="M157" s="49">
        <f t="shared" si="25"/>
        <v>0</v>
      </c>
      <c r="N157" s="49">
        <f t="shared" si="26"/>
        <v>0</v>
      </c>
      <c r="O157" s="49">
        <f t="shared" si="27"/>
        <v>0</v>
      </c>
      <c r="P157" s="49">
        <f t="shared" si="28"/>
        <v>0</v>
      </c>
      <c r="Q157" s="50"/>
      <c r="R157" s="50">
        <v>0</v>
      </c>
      <c r="S157" s="50">
        <v>0</v>
      </c>
      <c r="T157" s="50">
        <v>0</v>
      </c>
      <c r="U157" s="50">
        <v>0</v>
      </c>
      <c r="V157" s="50">
        <v>0</v>
      </c>
      <c r="W157" s="50">
        <v>0</v>
      </c>
      <c r="X157" s="50">
        <v>0</v>
      </c>
      <c r="Y157" s="50">
        <v>0</v>
      </c>
      <c r="Z157" s="50">
        <v>0</v>
      </c>
      <c r="AA157" s="50">
        <v>0</v>
      </c>
      <c r="AB157" s="50">
        <v>0</v>
      </c>
      <c r="AC157" s="50">
        <v>0</v>
      </c>
      <c r="AD157" s="50">
        <v>0</v>
      </c>
      <c r="AE157" s="50"/>
      <c r="AF157" s="50">
        <v>0</v>
      </c>
      <c r="AG157" s="50">
        <v>0</v>
      </c>
      <c r="AH157" s="50">
        <v>0</v>
      </c>
      <c r="AI157" s="50">
        <v>0</v>
      </c>
      <c r="AJ157" s="50">
        <v>0</v>
      </c>
      <c r="AK157" s="50">
        <v>0</v>
      </c>
      <c r="AL157" s="50">
        <v>0</v>
      </c>
      <c r="AM157" s="50">
        <v>0</v>
      </c>
      <c r="AN157" s="50">
        <v>0</v>
      </c>
      <c r="AO157" s="50">
        <v>0</v>
      </c>
      <c r="AP157" s="50">
        <v>0</v>
      </c>
      <c r="AQ157" s="50">
        <v>0</v>
      </c>
      <c r="AR157" s="50">
        <v>0</v>
      </c>
      <c r="AS157" s="50">
        <v>0</v>
      </c>
      <c r="AT157" s="293"/>
      <c r="AU157" s="51"/>
      <c r="AV157" s="293"/>
      <c r="AW157" s="293"/>
      <c r="AX157" s="293"/>
      <c r="AY157" s="293"/>
      <c r="AZ157" s="293"/>
      <c r="BA157" s="293"/>
      <c r="BB157" s="293"/>
      <c r="BC157" s="293"/>
      <c r="BD157" s="293"/>
      <c r="BE157" s="293"/>
      <c r="BF157" s="293"/>
      <c r="BG157" s="293"/>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c r="CP157" s="293"/>
      <c r="CQ157" s="293"/>
      <c r="CR157" s="293"/>
      <c r="CS157" s="293"/>
      <c r="CT157" s="293"/>
      <c r="CU157" s="293"/>
      <c r="CV157" s="293"/>
      <c r="CW157" s="293"/>
      <c r="CX157" s="293"/>
      <c r="CY157" s="16"/>
      <c r="CZ157" s="16"/>
      <c r="DA157" s="16"/>
    </row>
    <row r="158" spans="1:105" ht="49.5" x14ac:dyDescent="0.25">
      <c r="A158" s="166" t="s">
        <v>189</v>
      </c>
      <c r="B158" s="166" t="s">
        <v>99</v>
      </c>
      <c r="C158" s="166" t="s">
        <v>99</v>
      </c>
      <c r="D158" s="166" t="s">
        <v>110</v>
      </c>
      <c r="E158" s="166" t="s">
        <v>306</v>
      </c>
      <c r="F158" s="408" t="s">
        <v>813</v>
      </c>
      <c r="G158" s="409" t="s">
        <v>673</v>
      </c>
      <c r="H158" s="54" t="s">
        <v>308</v>
      </c>
      <c r="I158" s="77" t="s">
        <v>309</v>
      </c>
      <c r="J158" s="56">
        <v>200000000</v>
      </c>
      <c r="K158" s="57">
        <f t="shared" si="24"/>
        <v>200000000</v>
      </c>
      <c r="L158" s="58"/>
      <c r="M158" s="59">
        <f t="shared" si="25"/>
        <v>120000000</v>
      </c>
      <c r="N158" s="59">
        <f t="shared" si="26"/>
        <v>80000000</v>
      </c>
      <c r="O158" s="60">
        <f t="shared" si="27"/>
        <v>0</v>
      </c>
      <c r="P158" s="60">
        <f t="shared" si="28"/>
        <v>0</v>
      </c>
      <c r="Q158" s="61">
        <v>120000000</v>
      </c>
      <c r="R158" s="61"/>
      <c r="S158" s="61"/>
      <c r="T158" s="61"/>
      <c r="U158" s="61"/>
      <c r="V158" s="61"/>
      <c r="W158" s="61"/>
      <c r="X158" s="61"/>
      <c r="Y158" s="61"/>
      <c r="Z158" s="61"/>
      <c r="AA158" s="61"/>
      <c r="AB158" s="61"/>
      <c r="AC158" s="61"/>
      <c r="AD158" s="61"/>
      <c r="AE158" s="61">
        <v>80000000</v>
      </c>
      <c r="AF158" s="61"/>
      <c r="AG158" s="61"/>
      <c r="AH158" s="61"/>
      <c r="AI158" s="61"/>
      <c r="AJ158" s="61"/>
      <c r="AK158" s="61"/>
      <c r="AL158" s="61"/>
      <c r="AM158" s="61"/>
      <c r="AN158" s="61"/>
      <c r="AO158" s="61"/>
      <c r="AP158" s="61"/>
      <c r="AQ158" s="61"/>
      <c r="AR158" s="61"/>
      <c r="AS158" s="61"/>
      <c r="AT158" s="76"/>
      <c r="AU158" s="1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16"/>
      <c r="CZ158" s="16"/>
      <c r="DA158" s="16"/>
    </row>
    <row r="159" spans="1:105" x14ac:dyDescent="0.25">
      <c r="A159" s="167" t="s">
        <v>189</v>
      </c>
      <c r="B159" s="167" t="s">
        <v>99</v>
      </c>
      <c r="C159" s="167" t="s">
        <v>99</v>
      </c>
      <c r="D159" s="167" t="s">
        <v>115</v>
      </c>
      <c r="E159" s="167"/>
      <c r="F159" s="167"/>
      <c r="G159" s="38"/>
      <c r="H159" s="37"/>
      <c r="I159" s="38" t="s">
        <v>116</v>
      </c>
      <c r="J159" s="81"/>
      <c r="K159" s="40"/>
      <c r="L159" s="40"/>
      <c r="M159" s="40"/>
      <c r="N159" s="40"/>
      <c r="O159" s="40"/>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124"/>
      <c r="AU159" s="42"/>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c r="CC159" s="124"/>
      <c r="CD159" s="124"/>
      <c r="CE159" s="124"/>
      <c r="CF159" s="124"/>
      <c r="CG159" s="124"/>
      <c r="CH159" s="124"/>
      <c r="CI159" s="124"/>
      <c r="CJ159" s="124"/>
      <c r="CK159" s="124"/>
      <c r="CL159" s="124"/>
      <c r="CM159" s="124"/>
      <c r="CN159" s="124"/>
      <c r="CO159" s="124"/>
      <c r="CP159" s="124"/>
      <c r="CQ159" s="124"/>
      <c r="CR159" s="124"/>
      <c r="CS159" s="124"/>
      <c r="CT159" s="124"/>
      <c r="CU159" s="124"/>
      <c r="CV159" s="124"/>
      <c r="CW159" s="124"/>
      <c r="CX159" s="124"/>
      <c r="CY159" s="16"/>
      <c r="CZ159" s="16"/>
      <c r="DA159" s="16"/>
    </row>
    <row r="160" spans="1:105" x14ac:dyDescent="0.25">
      <c r="A160" s="165" t="s">
        <v>189</v>
      </c>
      <c r="B160" s="165" t="s">
        <v>99</v>
      </c>
      <c r="C160" s="165" t="s">
        <v>99</v>
      </c>
      <c r="D160" s="165" t="s">
        <v>115</v>
      </c>
      <c r="E160" s="165" t="s">
        <v>310</v>
      </c>
      <c r="F160" s="165"/>
      <c r="G160" s="84"/>
      <c r="H160" s="46"/>
      <c r="I160" s="84" t="s">
        <v>311</v>
      </c>
      <c r="J160" s="69"/>
      <c r="K160" s="49">
        <f>+SUM(M160:P160)</f>
        <v>0</v>
      </c>
      <c r="L160" s="49"/>
      <c r="M160" s="49">
        <f>+SUM(Q160:R160)</f>
        <v>0</v>
      </c>
      <c r="N160" s="49">
        <f>+SUM(S160:AE160)</f>
        <v>0</v>
      </c>
      <c r="O160" s="49">
        <f>+SUM(AF160:AJ160)</f>
        <v>0</v>
      </c>
      <c r="P160" s="49">
        <f>+SUM(AK160:AS160)</f>
        <v>0</v>
      </c>
      <c r="Q160" s="50">
        <v>0</v>
      </c>
      <c r="R160" s="50">
        <v>0</v>
      </c>
      <c r="S160" s="50">
        <v>0</v>
      </c>
      <c r="T160" s="50">
        <v>0</v>
      </c>
      <c r="U160" s="50">
        <v>0</v>
      </c>
      <c r="V160" s="50"/>
      <c r="W160" s="50">
        <v>0</v>
      </c>
      <c r="X160" s="50">
        <v>0</v>
      </c>
      <c r="Y160" s="50">
        <v>0</v>
      </c>
      <c r="Z160" s="50">
        <v>0</v>
      </c>
      <c r="AA160" s="50">
        <v>0</v>
      </c>
      <c r="AB160" s="50">
        <v>0</v>
      </c>
      <c r="AC160" s="50">
        <v>0</v>
      </c>
      <c r="AD160" s="50">
        <v>0</v>
      </c>
      <c r="AE160" s="50"/>
      <c r="AF160" s="50">
        <v>0</v>
      </c>
      <c r="AG160" s="50">
        <v>0</v>
      </c>
      <c r="AH160" s="50">
        <v>0</v>
      </c>
      <c r="AI160" s="50">
        <v>0</v>
      </c>
      <c r="AJ160" s="50">
        <v>0</v>
      </c>
      <c r="AK160" s="50">
        <v>0</v>
      </c>
      <c r="AL160" s="50">
        <v>0</v>
      </c>
      <c r="AM160" s="50">
        <v>0</v>
      </c>
      <c r="AN160" s="50">
        <v>0</v>
      </c>
      <c r="AO160" s="50">
        <v>0</v>
      </c>
      <c r="AP160" s="50">
        <v>0</v>
      </c>
      <c r="AQ160" s="50">
        <v>0</v>
      </c>
      <c r="AR160" s="50">
        <v>0</v>
      </c>
      <c r="AS160" s="50">
        <v>0</v>
      </c>
      <c r="AT160" s="293"/>
      <c r="AU160" s="51"/>
      <c r="AV160" s="293"/>
      <c r="AW160" s="293"/>
      <c r="AX160" s="293"/>
      <c r="AY160" s="293"/>
      <c r="AZ160" s="293"/>
      <c r="BA160" s="293"/>
      <c r="BB160" s="293"/>
      <c r="BC160" s="293"/>
      <c r="BD160" s="293"/>
      <c r="BE160" s="293"/>
      <c r="BF160" s="293"/>
      <c r="BG160" s="293"/>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c r="CP160" s="293"/>
      <c r="CQ160" s="293"/>
      <c r="CR160" s="293"/>
      <c r="CS160" s="293"/>
      <c r="CT160" s="293"/>
      <c r="CU160" s="293"/>
      <c r="CV160" s="293"/>
      <c r="CW160" s="293"/>
      <c r="CX160" s="293"/>
      <c r="CY160" s="16"/>
      <c r="CZ160" s="16"/>
      <c r="DA160" s="16"/>
    </row>
    <row r="161" spans="1:105" ht="33" x14ac:dyDescent="0.25">
      <c r="A161" s="166" t="s">
        <v>189</v>
      </c>
      <c r="B161" s="166" t="s">
        <v>99</v>
      </c>
      <c r="C161" s="166" t="s">
        <v>99</v>
      </c>
      <c r="D161" s="166" t="s">
        <v>115</v>
      </c>
      <c r="E161" s="166" t="s">
        <v>310</v>
      </c>
      <c r="F161" s="401" t="s">
        <v>814</v>
      </c>
      <c r="G161" s="400" t="s">
        <v>676</v>
      </c>
      <c r="H161" s="54" t="s">
        <v>312</v>
      </c>
      <c r="I161" s="77" t="s">
        <v>313</v>
      </c>
      <c r="J161" s="74">
        <f>+K161</f>
        <v>50000000</v>
      </c>
      <c r="K161" s="57">
        <f>+SUM(M161:P161)</f>
        <v>50000000</v>
      </c>
      <c r="L161" s="58"/>
      <c r="M161" s="59">
        <f>+SUM(Q161:R161)</f>
        <v>0</v>
      </c>
      <c r="N161" s="59">
        <f>+SUM(S161:AE161)</f>
        <v>50000000</v>
      </c>
      <c r="O161" s="60"/>
      <c r="P161" s="60"/>
      <c r="Q161" s="61"/>
      <c r="R161" s="61"/>
      <c r="S161" s="61"/>
      <c r="T161" s="61"/>
      <c r="U161" s="61"/>
      <c r="V161" s="61">
        <v>0</v>
      </c>
      <c r="W161" s="61"/>
      <c r="X161" s="61"/>
      <c r="Y161" s="61"/>
      <c r="Z161" s="61"/>
      <c r="AA161" s="61"/>
      <c r="AB161" s="61"/>
      <c r="AC161" s="61"/>
      <c r="AD161" s="61"/>
      <c r="AE161" s="61">
        <v>50000000</v>
      </c>
      <c r="AF161" s="61"/>
      <c r="AG161" s="61"/>
      <c r="AH161" s="61"/>
      <c r="AI161" s="61"/>
      <c r="AJ161" s="61"/>
      <c r="AK161" s="61"/>
      <c r="AL161" s="61"/>
      <c r="AM161" s="61"/>
      <c r="AN161" s="61"/>
      <c r="AO161" s="61"/>
      <c r="AP161" s="61"/>
      <c r="AQ161" s="61"/>
      <c r="AR161" s="61"/>
      <c r="AS161" s="61"/>
      <c r="AT161" s="76"/>
      <c r="AU161" s="1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16"/>
      <c r="CZ161" s="16"/>
      <c r="DA161" s="16"/>
    </row>
    <row r="162" spans="1:105" x14ac:dyDescent="0.25">
      <c r="A162" s="181" t="s">
        <v>189</v>
      </c>
      <c r="B162" s="182" t="s">
        <v>99</v>
      </c>
      <c r="C162" s="182" t="s">
        <v>99</v>
      </c>
      <c r="D162" s="182" t="s">
        <v>115</v>
      </c>
      <c r="E162" s="193"/>
      <c r="F162" s="193"/>
      <c r="G162" s="229"/>
      <c r="H162" s="37"/>
      <c r="I162" s="229" t="s">
        <v>116</v>
      </c>
      <c r="J162" s="81"/>
      <c r="K162" s="247"/>
      <c r="L162" s="248"/>
      <c r="M162" s="241"/>
      <c r="N162" s="241"/>
      <c r="O162" s="242"/>
      <c r="P162" s="242"/>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305"/>
      <c r="AU162" s="243"/>
      <c r="AV162" s="305"/>
      <c r="AW162" s="305"/>
      <c r="AX162" s="305"/>
      <c r="AY162" s="305"/>
      <c r="AZ162" s="305"/>
      <c r="BA162" s="305"/>
      <c r="BB162" s="305"/>
      <c r="BC162" s="305"/>
      <c r="BD162" s="305"/>
      <c r="BE162" s="305"/>
      <c r="BF162" s="305"/>
      <c r="BG162" s="305"/>
      <c r="BH162" s="305"/>
      <c r="BI162" s="305"/>
      <c r="BJ162" s="305"/>
      <c r="BK162" s="305"/>
      <c r="BL162" s="305"/>
      <c r="BM162" s="305"/>
      <c r="BN162" s="305"/>
      <c r="BO162" s="305"/>
      <c r="BP162" s="305"/>
      <c r="BQ162" s="305"/>
      <c r="BR162" s="305"/>
      <c r="BS162" s="305"/>
      <c r="BT162" s="305"/>
      <c r="BU162" s="305"/>
      <c r="BV162" s="305"/>
      <c r="BW162" s="305"/>
      <c r="BX162" s="305"/>
      <c r="BY162" s="305"/>
      <c r="BZ162" s="305"/>
      <c r="CA162" s="305"/>
      <c r="CB162" s="305"/>
      <c r="CC162" s="305"/>
      <c r="CD162" s="305"/>
      <c r="CE162" s="305"/>
      <c r="CF162" s="305"/>
      <c r="CG162" s="305"/>
      <c r="CH162" s="305"/>
      <c r="CI162" s="305"/>
      <c r="CJ162" s="305"/>
      <c r="CK162" s="305"/>
      <c r="CL162" s="305"/>
      <c r="CM162" s="305"/>
      <c r="CN162" s="305"/>
      <c r="CO162" s="305"/>
      <c r="CP162" s="305"/>
      <c r="CQ162" s="305"/>
      <c r="CR162" s="305"/>
      <c r="CS162" s="305"/>
      <c r="CT162" s="305"/>
      <c r="CU162" s="305"/>
      <c r="CV162" s="305"/>
      <c r="CW162" s="305"/>
      <c r="CX162" s="305"/>
      <c r="CY162" s="16"/>
      <c r="CZ162" s="16"/>
      <c r="DA162" s="16"/>
    </row>
    <row r="163" spans="1:105" s="246" customFormat="1" x14ac:dyDescent="0.25">
      <c r="A163" s="177" t="s">
        <v>189</v>
      </c>
      <c r="B163" s="178" t="s">
        <v>99</v>
      </c>
      <c r="C163" s="178" t="s">
        <v>99</v>
      </c>
      <c r="D163" s="178" t="s">
        <v>115</v>
      </c>
      <c r="E163" s="178" t="s">
        <v>126</v>
      </c>
      <c r="F163" s="178"/>
      <c r="G163" s="276"/>
      <c r="H163" s="281"/>
      <c r="I163" s="276" t="s">
        <v>127</v>
      </c>
      <c r="J163" s="48"/>
      <c r="K163" s="247"/>
      <c r="L163" s="248"/>
      <c r="M163" s="241"/>
      <c r="N163" s="241"/>
      <c r="O163" s="242"/>
      <c r="P163" s="242"/>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305"/>
      <c r="AU163" s="243"/>
      <c r="AV163" s="305"/>
      <c r="AW163" s="305"/>
      <c r="AX163" s="305"/>
      <c r="AY163" s="305"/>
      <c r="AZ163" s="305"/>
      <c r="BA163" s="305"/>
      <c r="BB163" s="305"/>
      <c r="BC163" s="305"/>
      <c r="BD163" s="305"/>
      <c r="BE163" s="305"/>
      <c r="BF163" s="305"/>
      <c r="BG163" s="305"/>
      <c r="BH163" s="305"/>
      <c r="BI163" s="305"/>
      <c r="BJ163" s="305"/>
      <c r="BK163" s="305"/>
      <c r="BL163" s="305"/>
      <c r="BM163" s="305"/>
      <c r="BN163" s="305"/>
      <c r="BO163" s="305"/>
      <c r="BP163" s="305"/>
      <c r="BQ163" s="305"/>
      <c r="BR163" s="305"/>
      <c r="BS163" s="305"/>
      <c r="BT163" s="305"/>
      <c r="BU163" s="305"/>
      <c r="BV163" s="305"/>
      <c r="BW163" s="305"/>
      <c r="BX163" s="305"/>
      <c r="BY163" s="305"/>
      <c r="BZ163" s="305"/>
      <c r="CA163" s="305"/>
      <c r="CB163" s="305"/>
      <c r="CC163" s="305"/>
      <c r="CD163" s="305"/>
      <c r="CE163" s="305"/>
      <c r="CF163" s="305"/>
      <c r="CG163" s="305"/>
      <c r="CH163" s="305"/>
      <c r="CI163" s="305"/>
      <c r="CJ163" s="305"/>
      <c r="CK163" s="305"/>
      <c r="CL163" s="305"/>
      <c r="CM163" s="305"/>
      <c r="CN163" s="305"/>
      <c r="CO163" s="305"/>
      <c r="CP163" s="305"/>
      <c r="CQ163" s="305"/>
      <c r="CR163" s="305"/>
      <c r="CS163" s="305"/>
      <c r="CT163" s="305"/>
      <c r="CU163" s="305"/>
      <c r="CV163" s="305"/>
      <c r="CW163" s="305"/>
      <c r="CX163" s="305"/>
      <c r="CY163" s="352"/>
      <c r="CZ163" s="352"/>
      <c r="DA163" s="352"/>
    </row>
    <row r="164" spans="1:105" ht="66" x14ac:dyDescent="0.25">
      <c r="A164" s="179" t="s">
        <v>189</v>
      </c>
      <c r="B164" s="180" t="s">
        <v>99</v>
      </c>
      <c r="C164" s="180" t="s">
        <v>99</v>
      </c>
      <c r="D164" s="184" t="s">
        <v>115</v>
      </c>
      <c r="E164" s="184" t="s">
        <v>126</v>
      </c>
      <c r="F164" s="399" t="s">
        <v>815</v>
      </c>
      <c r="G164" s="398" t="s">
        <v>681</v>
      </c>
      <c r="H164" s="54" t="s">
        <v>314</v>
      </c>
      <c r="I164" s="71" t="s">
        <v>315</v>
      </c>
      <c r="J164" s="67">
        <f>+K164</f>
        <v>1200000000</v>
      </c>
      <c r="K164" s="57">
        <f>+SUM(L164:P164)</f>
        <v>1200000000</v>
      </c>
      <c r="L164" s="58">
        <v>1200000000</v>
      </c>
      <c r="M164" s="59"/>
      <c r="N164" s="59"/>
      <c r="O164" s="60"/>
      <c r="P164" s="60"/>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76"/>
      <c r="AU164" s="1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16"/>
      <c r="CZ164" s="16"/>
      <c r="DA164" s="16"/>
    </row>
    <row r="165" spans="1:105" ht="82.5" x14ac:dyDescent="0.25">
      <c r="A165" s="52" t="s">
        <v>189</v>
      </c>
      <c r="B165" s="53" t="s">
        <v>99</v>
      </c>
      <c r="C165" s="53" t="s">
        <v>99</v>
      </c>
      <c r="D165" s="53">
        <v>10</v>
      </c>
      <c r="E165" s="53" t="s">
        <v>126</v>
      </c>
      <c r="F165" s="391" t="s">
        <v>747</v>
      </c>
      <c r="G165" s="400" t="s">
        <v>642</v>
      </c>
      <c r="H165" s="54">
        <v>5366</v>
      </c>
      <c r="I165" s="55" t="s">
        <v>316</v>
      </c>
      <c r="J165" s="56">
        <f>+K165</f>
        <v>750000000</v>
      </c>
      <c r="K165" s="57">
        <f>+SUM(L165:AV165)</f>
        <v>750000000</v>
      </c>
      <c r="L165" s="58"/>
      <c r="M165" s="59"/>
      <c r="N165" s="59"/>
      <c r="O165" s="60"/>
      <c r="P165" s="60"/>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6"/>
      <c r="AU165" s="16"/>
      <c r="AV165" s="76">
        <f>SUM(AW165:BR165)</f>
        <v>750000000</v>
      </c>
      <c r="AW165" s="76"/>
      <c r="AX165" s="76"/>
      <c r="AY165" s="76"/>
      <c r="AZ165" s="76">
        <v>217755916.00999999</v>
      </c>
      <c r="BA165" s="76"/>
      <c r="BB165" s="76"/>
      <c r="BC165" s="76"/>
      <c r="BD165" s="76"/>
      <c r="BE165" s="76"/>
      <c r="BF165" s="76"/>
      <c r="BG165" s="76"/>
      <c r="BH165" s="76"/>
      <c r="BI165" s="76"/>
      <c r="BJ165" s="76"/>
      <c r="BK165" s="76"/>
      <c r="BL165" s="76"/>
      <c r="BM165" s="76"/>
      <c r="BN165" s="76"/>
      <c r="BO165" s="76"/>
      <c r="BP165" s="76"/>
      <c r="BQ165" s="76"/>
      <c r="BR165" s="76">
        <v>532244083.99000001</v>
      </c>
      <c r="BS165" s="76"/>
      <c r="BT165" s="76"/>
      <c r="BU165" s="76"/>
      <c r="BV165" s="76"/>
      <c r="BW165" s="76"/>
      <c r="BX165" s="76"/>
      <c r="BY165" s="76"/>
      <c r="BZ165" s="76"/>
      <c r="CA165" s="76"/>
      <c r="CB165" s="76"/>
      <c r="CC165" s="123"/>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16"/>
      <c r="CZ165" s="16"/>
      <c r="DA165" s="16"/>
    </row>
    <row r="166" spans="1:105" x14ac:dyDescent="0.25">
      <c r="A166" s="165" t="s">
        <v>189</v>
      </c>
      <c r="B166" s="165" t="s">
        <v>99</v>
      </c>
      <c r="C166" s="165" t="s">
        <v>99</v>
      </c>
      <c r="D166" s="165">
        <v>10</v>
      </c>
      <c r="E166" s="165" t="s">
        <v>142</v>
      </c>
      <c r="F166" s="165"/>
      <c r="G166" s="84"/>
      <c r="H166" s="46"/>
      <c r="I166" s="84" t="s">
        <v>143</v>
      </c>
      <c r="J166" s="69"/>
      <c r="K166" s="49">
        <f>+SUM(M166:P166)</f>
        <v>0</v>
      </c>
      <c r="L166" s="49"/>
      <c r="M166" s="49">
        <f>+SUM(Q166:R166)</f>
        <v>0</v>
      </c>
      <c r="N166" s="49">
        <f>+SUM(S166:AE166)</f>
        <v>0</v>
      </c>
      <c r="O166" s="49">
        <f>+SUM(AF166:AJ166)</f>
        <v>0</v>
      </c>
      <c r="P166" s="49">
        <f>+SUM(AK166:AS166)</f>
        <v>0</v>
      </c>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293"/>
      <c r="AU166" s="51"/>
      <c r="AV166" s="293"/>
      <c r="AW166" s="293"/>
      <c r="AX166" s="293"/>
      <c r="AY166" s="293"/>
      <c r="AZ166" s="293"/>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293"/>
      <c r="BY166" s="293"/>
      <c r="BZ166" s="293"/>
      <c r="CA166" s="293"/>
      <c r="CB166" s="293"/>
      <c r="CC166" s="293"/>
      <c r="CD166" s="293"/>
      <c r="CE166" s="293"/>
      <c r="CF166" s="293"/>
      <c r="CG166" s="293"/>
      <c r="CH166" s="293"/>
      <c r="CI166" s="293"/>
      <c r="CJ166" s="293"/>
      <c r="CK166" s="293"/>
      <c r="CL166" s="293"/>
      <c r="CM166" s="293"/>
      <c r="CN166" s="293"/>
      <c r="CO166" s="293"/>
      <c r="CP166" s="293"/>
      <c r="CQ166" s="293"/>
      <c r="CR166" s="293"/>
      <c r="CS166" s="293"/>
      <c r="CT166" s="293"/>
      <c r="CU166" s="293"/>
      <c r="CV166" s="293"/>
      <c r="CW166" s="293"/>
      <c r="CX166" s="293"/>
      <c r="CY166" s="16"/>
      <c r="CZ166" s="16"/>
      <c r="DA166" s="16"/>
    </row>
    <row r="167" spans="1:105" ht="66" x14ac:dyDescent="0.25">
      <c r="A167" s="52" t="s">
        <v>189</v>
      </c>
      <c r="B167" s="53" t="s">
        <v>99</v>
      </c>
      <c r="C167" s="53" t="s">
        <v>99</v>
      </c>
      <c r="D167" s="53">
        <v>10</v>
      </c>
      <c r="E167" s="53">
        <v>40</v>
      </c>
      <c r="F167" s="391" t="s">
        <v>816</v>
      </c>
      <c r="G167" s="400" t="s">
        <v>641</v>
      </c>
      <c r="H167" s="54" t="s">
        <v>317</v>
      </c>
      <c r="I167" s="55" t="s">
        <v>318</v>
      </c>
      <c r="J167" s="56">
        <v>300000000</v>
      </c>
      <c r="K167" s="57">
        <f>+SUM(M167:P167)</f>
        <v>300000000</v>
      </c>
      <c r="L167" s="58"/>
      <c r="M167" s="59">
        <f>+SUM(Q167:R167)</f>
        <v>300000000</v>
      </c>
      <c r="N167" s="59">
        <f>+SUM(S167:AE167)</f>
        <v>0</v>
      </c>
      <c r="O167" s="60"/>
      <c r="P167" s="60"/>
      <c r="Q167" s="75">
        <v>300000000</v>
      </c>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6"/>
      <c r="AU167" s="1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123"/>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16"/>
      <c r="CZ167" s="16"/>
      <c r="DA167" s="16"/>
    </row>
    <row r="168" spans="1:105" x14ac:dyDescent="0.25">
      <c r="A168" s="168" t="s">
        <v>189</v>
      </c>
      <c r="B168" s="168" t="s">
        <v>213</v>
      </c>
      <c r="C168" s="168"/>
      <c r="D168" s="168"/>
      <c r="E168" s="168"/>
      <c r="F168" s="168"/>
      <c r="G168" s="28"/>
      <c r="H168" s="27"/>
      <c r="I168" s="28" t="s">
        <v>319</v>
      </c>
      <c r="J168" s="29"/>
      <c r="K168" s="30">
        <f>+SUM(M168:P168)</f>
        <v>0</v>
      </c>
      <c r="L168" s="30"/>
      <c r="M168" s="30">
        <f>+SUM(Q168:R168)</f>
        <v>0</v>
      </c>
      <c r="N168" s="30">
        <f>+SUM(S168:AE168)</f>
        <v>0</v>
      </c>
      <c r="O168" s="30"/>
      <c r="P168" s="30"/>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290"/>
      <c r="AU168" s="32"/>
      <c r="AV168" s="290"/>
      <c r="AW168" s="290"/>
      <c r="AX168" s="290"/>
      <c r="AY168" s="290"/>
      <c r="AZ168" s="290"/>
      <c r="BA168" s="290"/>
      <c r="BB168" s="290"/>
      <c r="BC168" s="290"/>
      <c r="BD168" s="290"/>
      <c r="BE168" s="290"/>
      <c r="BF168" s="290"/>
      <c r="BG168" s="290"/>
      <c r="BH168" s="290"/>
      <c r="BI168" s="290"/>
      <c r="BJ168" s="290"/>
      <c r="BK168" s="290"/>
      <c r="BL168" s="290"/>
      <c r="BM168" s="290"/>
      <c r="BN168" s="290"/>
      <c r="BO168" s="290"/>
      <c r="BP168" s="290"/>
      <c r="BQ168" s="290"/>
      <c r="BR168" s="290"/>
      <c r="BS168" s="290"/>
      <c r="BT168" s="290"/>
      <c r="BU168" s="290"/>
      <c r="BV168" s="290"/>
      <c r="BW168" s="290"/>
      <c r="BX168" s="290"/>
      <c r="BY168" s="290"/>
      <c r="BZ168" s="290"/>
      <c r="CA168" s="290"/>
      <c r="CB168" s="290"/>
      <c r="CC168" s="290"/>
      <c r="CD168" s="290"/>
      <c r="CE168" s="290"/>
      <c r="CF168" s="290"/>
      <c r="CG168" s="290"/>
      <c r="CH168" s="290"/>
      <c r="CI168" s="290"/>
      <c r="CJ168" s="290"/>
      <c r="CK168" s="290"/>
      <c r="CL168" s="290"/>
      <c r="CM168" s="290"/>
      <c r="CN168" s="290"/>
      <c r="CO168" s="290"/>
      <c r="CP168" s="290"/>
      <c r="CQ168" s="290"/>
      <c r="CR168" s="290"/>
      <c r="CS168" s="290"/>
      <c r="CT168" s="290"/>
      <c r="CU168" s="290"/>
      <c r="CV168" s="290"/>
      <c r="CW168" s="290"/>
      <c r="CX168" s="290"/>
      <c r="CY168" s="16"/>
      <c r="CZ168" s="16"/>
      <c r="DA168" s="16"/>
    </row>
    <row r="169" spans="1:105" ht="33" x14ac:dyDescent="0.25">
      <c r="A169" s="168" t="s">
        <v>189</v>
      </c>
      <c r="B169" s="168" t="s">
        <v>213</v>
      </c>
      <c r="C169" s="168" t="s">
        <v>213</v>
      </c>
      <c r="D169" s="168"/>
      <c r="E169" s="168"/>
      <c r="F169" s="168"/>
      <c r="G169" s="28"/>
      <c r="H169" s="27"/>
      <c r="I169" s="28" t="s">
        <v>320</v>
      </c>
      <c r="J169" s="29"/>
      <c r="K169" s="30"/>
      <c r="L169" s="30"/>
      <c r="M169" s="30"/>
      <c r="N169" s="30"/>
      <c r="O169" s="30"/>
      <c r="P169" s="30"/>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290"/>
      <c r="AU169" s="32"/>
      <c r="AV169" s="290"/>
      <c r="AW169" s="290"/>
      <c r="AX169" s="290"/>
      <c r="AY169" s="290"/>
      <c r="AZ169" s="290"/>
      <c r="BA169" s="290"/>
      <c r="BB169" s="290"/>
      <c r="BC169" s="290"/>
      <c r="BD169" s="290"/>
      <c r="BE169" s="290"/>
      <c r="BF169" s="290"/>
      <c r="BG169" s="290"/>
      <c r="BH169" s="290"/>
      <c r="BI169" s="290"/>
      <c r="BJ169" s="290"/>
      <c r="BK169" s="290"/>
      <c r="BL169" s="290"/>
      <c r="BM169" s="290"/>
      <c r="BN169" s="290"/>
      <c r="BO169" s="290"/>
      <c r="BP169" s="290"/>
      <c r="BQ169" s="290"/>
      <c r="BR169" s="290"/>
      <c r="BS169" s="290"/>
      <c r="BT169" s="290"/>
      <c r="BU169" s="290"/>
      <c r="BV169" s="290"/>
      <c r="BW169" s="290"/>
      <c r="BX169" s="290"/>
      <c r="BY169" s="290"/>
      <c r="BZ169" s="290"/>
      <c r="CA169" s="290"/>
      <c r="CB169" s="290"/>
      <c r="CC169" s="290"/>
      <c r="CD169" s="290"/>
      <c r="CE169" s="290"/>
      <c r="CF169" s="290"/>
      <c r="CG169" s="290"/>
      <c r="CH169" s="290"/>
      <c r="CI169" s="290"/>
      <c r="CJ169" s="290"/>
      <c r="CK169" s="290"/>
      <c r="CL169" s="290"/>
      <c r="CM169" s="290"/>
      <c r="CN169" s="290"/>
      <c r="CO169" s="290"/>
      <c r="CP169" s="290"/>
      <c r="CQ169" s="290"/>
      <c r="CR169" s="290"/>
      <c r="CS169" s="290"/>
      <c r="CT169" s="290"/>
      <c r="CU169" s="290"/>
      <c r="CV169" s="290"/>
      <c r="CW169" s="290"/>
      <c r="CX169" s="290"/>
      <c r="CY169" s="16"/>
      <c r="CZ169" s="16"/>
      <c r="DA169" s="16"/>
    </row>
    <row r="170" spans="1:105" ht="33" x14ac:dyDescent="0.25">
      <c r="A170" s="167" t="s">
        <v>189</v>
      </c>
      <c r="B170" s="167" t="s">
        <v>213</v>
      </c>
      <c r="C170" s="167" t="s">
        <v>213</v>
      </c>
      <c r="D170" s="167" t="s">
        <v>321</v>
      </c>
      <c r="E170" s="167"/>
      <c r="F170" s="167"/>
      <c r="G170" s="38"/>
      <c r="H170" s="37"/>
      <c r="I170" s="38" t="s">
        <v>322</v>
      </c>
      <c r="J170" s="39"/>
      <c r="K170" s="40">
        <f t="shared" ref="K170:K179" si="29">+SUM(M170:P170)</f>
        <v>0</v>
      </c>
      <c r="L170" s="40"/>
      <c r="M170" s="40">
        <f t="shared" ref="M170:M180" si="30">+SUM(Q170:R170)</f>
        <v>0</v>
      </c>
      <c r="N170" s="40">
        <f t="shared" ref="N170:N180" si="31">+SUM(S170:AE170)</f>
        <v>0</v>
      </c>
      <c r="O170" s="40"/>
      <c r="P170" s="40"/>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124"/>
      <c r="AU170" s="42"/>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c r="CC170" s="124"/>
      <c r="CD170" s="124"/>
      <c r="CE170" s="124"/>
      <c r="CF170" s="124"/>
      <c r="CG170" s="124"/>
      <c r="CH170" s="124"/>
      <c r="CI170" s="124"/>
      <c r="CJ170" s="124"/>
      <c r="CK170" s="124"/>
      <c r="CL170" s="124"/>
      <c r="CM170" s="124"/>
      <c r="CN170" s="124"/>
      <c r="CO170" s="124"/>
      <c r="CP170" s="124"/>
      <c r="CQ170" s="124"/>
      <c r="CR170" s="124"/>
      <c r="CS170" s="124"/>
      <c r="CT170" s="124"/>
      <c r="CU170" s="124"/>
      <c r="CV170" s="124"/>
      <c r="CW170" s="124"/>
      <c r="CX170" s="124"/>
      <c r="CY170" s="16"/>
      <c r="CZ170" s="16"/>
      <c r="DA170" s="16"/>
    </row>
    <row r="171" spans="1:105" x14ac:dyDescent="0.25">
      <c r="A171" s="165" t="s">
        <v>189</v>
      </c>
      <c r="B171" s="165" t="s">
        <v>213</v>
      </c>
      <c r="C171" s="165" t="s">
        <v>213</v>
      </c>
      <c r="D171" s="165" t="s">
        <v>321</v>
      </c>
      <c r="E171" s="165" t="s">
        <v>323</v>
      </c>
      <c r="F171" s="165"/>
      <c r="G171" s="84"/>
      <c r="H171" s="46"/>
      <c r="I171" s="84" t="s">
        <v>324</v>
      </c>
      <c r="J171" s="48"/>
      <c r="K171" s="49">
        <f t="shared" si="29"/>
        <v>0</v>
      </c>
      <c r="L171" s="49"/>
      <c r="M171" s="49">
        <f t="shared" si="30"/>
        <v>0</v>
      </c>
      <c r="N171" s="49">
        <f t="shared" si="31"/>
        <v>0</v>
      </c>
      <c r="O171" s="49"/>
      <c r="P171" s="49">
        <f>+SUM(AK171:AS171)</f>
        <v>0</v>
      </c>
      <c r="Q171" s="73"/>
      <c r="R171" s="73">
        <v>0</v>
      </c>
      <c r="S171" s="73">
        <v>0</v>
      </c>
      <c r="T171" s="73">
        <v>0</v>
      </c>
      <c r="U171" s="73">
        <v>0</v>
      </c>
      <c r="V171" s="73">
        <v>0</v>
      </c>
      <c r="W171" s="73">
        <v>0</v>
      </c>
      <c r="X171" s="73">
        <v>0</v>
      </c>
      <c r="Y171" s="73">
        <v>0</v>
      </c>
      <c r="Z171" s="73">
        <v>0</v>
      </c>
      <c r="AA171" s="73">
        <v>0</v>
      </c>
      <c r="AB171" s="73">
        <v>0</v>
      </c>
      <c r="AC171" s="73">
        <v>0</v>
      </c>
      <c r="AD171" s="73">
        <v>0</v>
      </c>
      <c r="AE171" s="73"/>
      <c r="AF171" s="73">
        <v>0</v>
      </c>
      <c r="AG171" s="73">
        <v>0</v>
      </c>
      <c r="AH171" s="73">
        <v>0</v>
      </c>
      <c r="AI171" s="73">
        <v>0</v>
      </c>
      <c r="AJ171" s="73">
        <v>0</v>
      </c>
      <c r="AK171" s="73">
        <v>0</v>
      </c>
      <c r="AL171" s="73">
        <v>0</v>
      </c>
      <c r="AM171" s="73">
        <v>0</v>
      </c>
      <c r="AN171" s="73">
        <v>0</v>
      </c>
      <c r="AO171" s="73">
        <v>0</v>
      </c>
      <c r="AP171" s="73">
        <v>0</v>
      </c>
      <c r="AQ171" s="73">
        <v>0</v>
      </c>
      <c r="AR171" s="73">
        <v>0</v>
      </c>
      <c r="AS171" s="73">
        <v>0</v>
      </c>
      <c r="AT171" s="293"/>
      <c r="AU171" s="51"/>
      <c r="AV171" s="293"/>
      <c r="AW171" s="293"/>
      <c r="AX171" s="293"/>
      <c r="AY171" s="293"/>
      <c r="AZ171" s="293"/>
      <c r="BA171" s="293"/>
      <c r="BB171" s="293"/>
      <c r="BC171" s="293"/>
      <c r="BD171" s="293"/>
      <c r="BE171" s="293"/>
      <c r="BF171" s="293"/>
      <c r="BG171" s="293"/>
      <c r="BH171" s="293"/>
      <c r="BI171" s="293"/>
      <c r="BJ171" s="293"/>
      <c r="BK171" s="293"/>
      <c r="BL171" s="293"/>
      <c r="BM171" s="293"/>
      <c r="BN171" s="293"/>
      <c r="BO171" s="293"/>
      <c r="BP171" s="293"/>
      <c r="BQ171" s="293"/>
      <c r="BR171" s="293"/>
      <c r="BS171" s="293"/>
      <c r="BT171" s="293"/>
      <c r="BU171" s="293"/>
      <c r="BV171" s="293"/>
      <c r="BW171" s="293"/>
      <c r="BX171" s="293"/>
      <c r="BY171" s="293"/>
      <c r="BZ171" s="293"/>
      <c r="CA171" s="293"/>
      <c r="CB171" s="293"/>
      <c r="CC171" s="293"/>
      <c r="CD171" s="293"/>
      <c r="CE171" s="293"/>
      <c r="CF171" s="293"/>
      <c r="CG171" s="293"/>
      <c r="CH171" s="293"/>
      <c r="CI171" s="293"/>
      <c r="CJ171" s="293"/>
      <c r="CK171" s="293"/>
      <c r="CL171" s="293"/>
      <c r="CM171" s="293"/>
      <c r="CN171" s="293"/>
      <c r="CO171" s="293"/>
      <c r="CP171" s="293"/>
      <c r="CQ171" s="293"/>
      <c r="CR171" s="293"/>
      <c r="CS171" s="293"/>
      <c r="CT171" s="293"/>
      <c r="CU171" s="293"/>
      <c r="CV171" s="293"/>
      <c r="CW171" s="293"/>
      <c r="CX171" s="293"/>
      <c r="CY171" s="16"/>
      <c r="CZ171" s="16"/>
      <c r="DA171" s="16"/>
    </row>
    <row r="172" spans="1:105" ht="66" x14ac:dyDescent="0.25">
      <c r="A172" s="166" t="s">
        <v>189</v>
      </c>
      <c r="B172" s="166" t="s">
        <v>213</v>
      </c>
      <c r="C172" s="166" t="s">
        <v>213</v>
      </c>
      <c r="D172" s="166" t="s">
        <v>321</v>
      </c>
      <c r="E172" s="166" t="s">
        <v>323</v>
      </c>
      <c r="F172" s="166" t="s">
        <v>817</v>
      </c>
      <c r="G172" s="415" t="s">
        <v>703</v>
      </c>
      <c r="H172" s="54" t="s">
        <v>325</v>
      </c>
      <c r="I172" s="77" t="s">
        <v>326</v>
      </c>
      <c r="J172" s="56">
        <v>176486748</v>
      </c>
      <c r="K172" s="57">
        <f t="shared" si="29"/>
        <v>176486748</v>
      </c>
      <c r="L172" s="58"/>
      <c r="M172" s="59">
        <f t="shared" si="30"/>
        <v>100000000</v>
      </c>
      <c r="N172" s="59">
        <f t="shared" si="31"/>
        <v>76486748</v>
      </c>
      <c r="O172" s="60"/>
      <c r="P172" s="60"/>
      <c r="Q172" s="75">
        <v>100000000</v>
      </c>
      <c r="R172" s="75"/>
      <c r="S172" s="75"/>
      <c r="T172" s="75"/>
      <c r="U172" s="75"/>
      <c r="V172" s="75"/>
      <c r="W172" s="75"/>
      <c r="X172" s="75"/>
      <c r="Y172" s="75"/>
      <c r="Z172" s="75"/>
      <c r="AA172" s="75"/>
      <c r="AB172" s="75"/>
      <c r="AC172" s="75"/>
      <c r="AD172" s="75"/>
      <c r="AE172" s="75">
        <v>76486748</v>
      </c>
      <c r="AF172" s="75"/>
      <c r="AG172" s="75"/>
      <c r="AH172" s="75"/>
      <c r="AI172" s="75"/>
      <c r="AJ172" s="75"/>
      <c r="AK172" s="75"/>
      <c r="AL172" s="75"/>
      <c r="AM172" s="75"/>
      <c r="AN172" s="75"/>
      <c r="AO172" s="75"/>
      <c r="AP172" s="75"/>
      <c r="AQ172" s="75"/>
      <c r="AR172" s="75"/>
      <c r="AS172" s="75"/>
      <c r="AT172" s="76"/>
      <c r="AU172" s="1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16"/>
      <c r="CZ172" s="16"/>
      <c r="DA172" s="16"/>
    </row>
    <row r="173" spans="1:105" x14ac:dyDescent="0.25">
      <c r="A173" s="166"/>
      <c r="B173" s="166"/>
      <c r="C173" s="166"/>
      <c r="D173" s="166"/>
      <c r="E173" s="166"/>
      <c r="F173" s="166"/>
      <c r="G173" s="415"/>
      <c r="H173" s="54"/>
      <c r="I173" s="77"/>
      <c r="J173" s="56"/>
      <c r="K173" s="57"/>
      <c r="L173" s="58"/>
      <c r="M173" s="59"/>
      <c r="N173" s="59"/>
      <c r="O173" s="60"/>
      <c r="P173" s="60"/>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6"/>
      <c r="AU173" s="1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16"/>
      <c r="CZ173" s="16"/>
      <c r="DA173" s="16"/>
    </row>
    <row r="174" spans="1:105" x14ac:dyDescent="0.25">
      <c r="A174" s="166"/>
      <c r="B174" s="166"/>
      <c r="C174" s="166"/>
      <c r="D174" s="166"/>
      <c r="E174" s="166"/>
      <c r="F174" s="166"/>
      <c r="G174" s="415"/>
      <c r="H174" s="54"/>
      <c r="I174" s="77"/>
      <c r="J174" s="56"/>
      <c r="K174" s="57"/>
      <c r="L174" s="58"/>
      <c r="M174" s="59"/>
      <c r="N174" s="59"/>
      <c r="O174" s="60"/>
      <c r="P174" s="60"/>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6"/>
      <c r="AU174" s="1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16"/>
      <c r="CZ174" s="16"/>
      <c r="DA174" s="16"/>
    </row>
    <row r="175" spans="1:105" x14ac:dyDescent="0.25">
      <c r="A175" s="165" t="s">
        <v>189</v>
      </c>
      <c r="B175" s="165" t="s">
        <v>213</v>
      </c>
      <c r="C175" s="165" t="s">
        <v>213</v>
      </c>
      <c r="D175" s="165" t="s">
        <v>321</v>
      </c>
      <c r="E175" s="165" t="s">
        <v>327</v>
      </c>
      <c r="F175" s="165"/>
      <c r="G175" s="84"/>
      <c r="H175" s="46"/>
      <c r="I175" s="116" t="s">
        <v>439</v>
      </c>
      <c r="J175" s="72"/>
      <c r="K175" s="49">
        <f t="shared" si="29"/>
        <v>0</v>
      </c>
      <c r="L175" s="49"/>
      <c r="M175" s="49">
        <f t="shared" si="30"/>
        <v>0</v>
      </c>
      <c r="N175" s="49">
        <f t="shared" si="31"/>
        <v>0</v>
      </c>
      <c r="O175" s="49">
        <f>+SUM(AF175:AJ175)</f>
        <v>0</v>
      </c>
      <c r="P175" s="49">
        <f>+SUM(AK175:AS175)</f>
        <v>0</v>
      </c>
      <c r="Q175" s="73"/>
      <c r="R175" s="73">
        <v>0</v>
      </c>
      <c r="S175" s="73">
        <v>0</v>
      </c>
      <c r="T175" s="73">
        <v>0</v>
      </c>
      <c r="U175" s="73">
        <v>0</v>
      </c>
      <c r="V175" s="73">
        <v>0</v>
      </c>
      <c r="W175" s="73">
        <v>0</v>
      </c>
      <c r="X175" s="73">
        <v>0</v>
      </c>
      <c r="Y175" s="73">
        <v>0</v>
      </c>
      <c r="Z175" s="73">
        <v>0</v>
      </c>
      <c r="AA175" s="73">
        <v>0</v>
      </c>
      <c r="AB175" s="73">
        <v>0</v>
      </c>
      <c r="AC175" s="73">
        <v>0</v>
      </c>
      <c r="AD175" s="73">
        <v>0</v>
      </c>
      <c r="AE175" s="73"/>
      <c r="AF175" s="73">
        <v>0</v>
      </c>
      <c r="AG175" s="73">
        <v>0</v>
      </c>
      <c r="AH175" s="73">
        <v>0</v>
      </c>
      <c r="AI175" s="73">
        <v>0</v>
      </c>
      <c r="AJ175" s="73">
        <v>0</v>
      </c>
      <c r="AK175" s="73">
        <v>0</v>
      </c>
      <c r="AL175" s="73">
        <v>0</v>
      </c>
      <c r="AM175" s="73">
        <v>0</v>
      </c>
      <c r="AN175" s="73">
        <v>0</v>
      </c>
      <c r="AO175" s="73">
        <v>0</v>
      </c>
      <c r="AP175" s="73">
        <v>0</v>
      </c>
      <c r="AQ175" s="73">
        <v>0</v>
      </c>
      <c r="AR175" s="73">
        <v>0</v>
      </c>
      <c r="AS175" s="73">
        <v>0</v>
      </c>
      <c r="AT175" s="293"/>
      <c r="AU175" s="51"/>
      <c r="AV175" s="293"/>
      <c r="AW175" s="293"/>
      <c r="AX175" s="293"/>
      <c r="AY175" s="293"/>
      <c r="AZ175" s="293"/>
      <c r="BA175" s="293"/>
      <c r="BB175" s="293"/>
      <c r="BC175" s="293"/>
      <c r="BD175" s="293"/>
      <c r="BE175" s="293"/>
      <c r="BF175" s="293"/>
      <c r="BG175" s="293"/>
      <c r="BH175" s="293"/>
      <c r="BI175" s="293"/>
      <c r="BJ175" s="293"/>
      <c r="BK175" s="293"/>
      <c r="BL175" s="293"/>
      <c r="BM175" s="293"/>
      <c r="BN175" s="293"/>
      <c r="BO175" s="293"/>
      <c r="BP175" s="293"/>
      <c r="BQ175" s="293"/>
      <c r="BR175" s="293"/>
      <c r="BS175" s="293"/>
      <c r="BT175" s="293"/>
      <c r="BU175" s="293"/>
      <c r="BV175" s="293"/>
      <c r="BW175" s="293"/>
      <c r="BX175" s="293"/>
      <c r="BY175" s="293"/>
      <c r="BZ175" s="293"/>
      <c r="CA175" s="293"/>
      <c r="CB175" s="293"/>
      <c r="CC175" s="293"/>
      <c r="CD175" s="293"/>
      <c r="CE175" s="293"/>
      <c r="CF175" s="293"/>
      <c r="CG175" s="293"/>
      <c r="CH175" s="293"/>
      <c r="CI175" s="293"/>
      <c r="CJ175" s="293"/>
      <c r="CK175" s="293"/>
      <c r="CL175" s="293"/>
      <c r="CM175" s="293"/>
      <c r="CN175" s="293"/>
      <c r="CO175" s="293"/>
      <c r="CP175" s="293"/>
      <c r="CQ175" s="293"/>
      <c r="CR175" s="293"/>
      <c r="CS175" s="293"/>
      <c r="CT175" s="293"/>
      <c r="CU175" s="293"/>
      <c r="CV175" s="293"/>
      <c r="CW175" s="293"/>
      <c r="CX175" s="293"/>
      <c r="CY175" s="16"/>
      <c r="CZ175" s="16"/>
      <c r="DA175" s="16"/>
    </row>
    <row r="176" spans="1:105" ht="66" x14ac:dyDescent="0.25">
      <c r="A176" s="166" t="s">
        <v>189</v>
      </c>
      <c r="B176" s="166" t="s">
        <v>213</v>
      </c>
      <c r="C176" s="166" t="s">
        <v>213</v>
      </c>
      <c r="D176" s="166" t="s">
        <v>321</v>
      </c>
      <c r="E176" s="166" t="s">
        <v>327</v>
      </c>
      <c r="F176" s="166" t="s">
        <v>761</v>
      </c>
      <c r="G176" s="416" t="s">
        <v>704</v>
      </c>
      <c r="H176" s="54" t="s">
        <v>328</v>
      </c>
      <c r="I176" s="71" t="s">
        <v>329</v>
      </c>
      <c r="J176" s="74">
        <v>323926535.5</v>
      </c>
      <c r="K176" s="57">
        <f t="shared" si="29"/>
        <v>323926535.5</v>
      </c>
      <c r="L176" s="58"/>
      <c r="M176" s="59">
        <f t="shared" si="30"/>
        <v>250000000</v>
      </c>
      <c r="N176" s="59">
        <f t="shared" si="31"/>
        <v>73926535.5</v>
      </c>
      <c r="O176" s="60"/>
      <c r="P176" s="60"/>
      <c r="Q176" s="75">
        <v>250000000</v>
      </c>
      <c r="R176" s="75"/>
      <c r="S176" s="75"/>
      <c r="T176" s="75"/>
      <c r="U176" s="75"/>
      <c r="V176" s="75"/>
      <c r="W176" s="75"/>
      <c r="X176" s="75"/>
      <c r="Y176" s="75"/>
      <c r="Z176" s="75"/>
      <c r="AA176" s="75"/>
      <c r="AB176" s="75"/>
      <c r="AC176" s="75"/>
      <c r="AD176" s="75"/>
      <c r="AE176" s="75">
        <v>73926535.5</v>
      </c>
      <c r="AF176" s="75"/>
      <c r="AG176" s="75"/>
      <c r="AH176" s="75"/>
      <c r="AI176" s="75"/>
      <c r="AJ176" s="75"/>
      <c r="AK176" s="75"/>
      <c r="AL176" s="75"/>
      <c r="AM176" s="75"/>
      <c r="AN176" s="75"/>
      <c r="AO176" s="75"/>
      <c r="AP176" s="75"/>
      <c r="AQ176" s="75"/>
      <c r="AR176" s="75"/>
      <c r="AS176" s="75"/>
      <c r="AT176" s="76"/>
      <c r="AU176" s="1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c r="CU176" s="76"/>
      <c r="CV176" s="76"/>
      <c r="CW176" s="76"/>
      <c r="CX176" s="76"/>
      <c r="CY176" s="16"/>
      <c r="CZ176" s="16"/>
      <c r="DA176" s="16"/>
    </row>
    <row r="177" spans="1:105" x14ac:dyDescent="0.25">
      <c r="A177" s="165" t="s">
        <v>189</v>
      </c>
      <c r="B177" s="165" t="s">
        <v>213</v>
      </c>
      <c r="C177" s="165" t="s">
        <v>213</v>
      </c>
      <c r="D177" s="165" t="s">
        <v>321</v>
      </c>
      <c r="E177" s="165" t="s">
        <v>330</v>
      </c>
      <c r="F177" s="165"/>
      <c r="G177" s="84"/>
      <c r="H177" s="46"/>
      <c r="I177" s="84" t="s">
        <v>331</v>
      </c>
      <c r="J177" s="72"/>
      <c r="K177" s="49">
        <f t="shared" si="29"/>
        <v>0</v>
      </c>
      <c r="L177" s="49"/>
      <c r="M177" s="49">
        <f t="shared" si="30"/>
        <v>0</v>
      </c>
      <c r="N177" s="49">
        <f t="shared" si="31"/>
        <v>0</v>
      </c>
      <c r="O177" s="49">
        <f>+SUM(AF177:AJ177)</f>
        <v>0</v>
      </c>
      <c r="P177" s="49">
        <f>+SUM(AK177:AS177)</f>
        <v>0</v>
      </c>
      <c r="Q177" s="73"/>
      <c r="R177" s="73">
        <v>0</v>
      </c>
      <c r="S177" s="73">
        <v>0</v>
      </c>
      <c r="T177" s="73">
        <v>0</v>
      </c>
      <c r="U177" s="73">
        <v>0</v>
      </c>
      <c r="V177" s="73">
        <v>0</v>
      </c>
      <c r="W177" s="73">
        <v>0</v>
      </c>
      <c r="X177" s="73">
        <v>0</v>
      </c>
      <c r="Y177" s="73">
        <v>0</v>
      </c>
      <c r="Z177" s="73">
        <v>0</v>
      </c>
      <c r="AA177" s="73">
        <v>0</v>
      </c>
      <c r="AB177" s="73">
        <v>0</v>
      </c>
      <c r="AC177" s="73">
        <v>0</v>
      </c>
      <c r="AD177" s="73">
        <v>0</v>
      </c>
      <c r="AE177" s="73">
        <v>0</v>
      </c>
      <c r="AF177" s="73">
        <v>0</v>
      </c>
      <c r="AG177" s="73">
        <v>0</v>
      </c>
      <c r="AH177" s="73">
        <v>0</v>
      </c>
      <c r="AI177" s="73">
        <v>0</v>
      </c>
      <c r="AJ177" s="73">
        <v>0</v>
      </c>
      <c r="AK177" s="73">
        <v>0</v>
      </c>
      <c r="AL177" s="73">
        <v>0</v>
      </c>
      <c r="AM177" s="73">
        <v>0</v>
      </c>
      <c r="AN177" s="73">
        <v>0</v>
      </c>
      <c r="AO177" s="73">
        <v>0</v>
      </c>
      <c r="AP177" s="73">
        <v>0</v>
      </c>
      <c r="AQ177" s="73">
        <v>0</v>
      </c>
      <c r="AR177" s="73">
        <v>0</v>
      </c>
      <c r="AS177" s="73">
        <v>0</v>
      </c>
      <c r="AT177" s="293"/>
      <c r="AU177" s="51"/>
      <c r="AV177" s="293"/>
      <c r="AW177" s="293"/>
      <c r="AX177" s="293"/>
      <c r="AY177" s="293"/>
      <c r="AZ177" s="293"/>
      <c r="BA177" s="293"/>
      <c r="BB177" s="293"/>
      <c r="BC177" s="293"/>
      <c r="BD177" s="293"/>
      <c r="BE177" s="293"/>
      <c r="BF177" s="293"/>
      <c r="BG177" s="293"/>
      <c r="BH177" s="293"/>
      <c r="BI177" s="293"/>
      <c r="BJ177" s="293"/>
      <c r="BK177" s="293"/>
      <c r="BL177" s="293"/>
      <c r="BM177" s="293"/>
      <c r="BN177" s="293"/>
      <c r="BO177" s="293"/>
      <c r="BP177" s="293"/>
      <c r="BQ177" s="293"/>
      <c r="BR177" s="293"/>
      <c r="BS177" s="293"/>
      <c r="BT177" s="293"/>
      <c r="BU177" s="293"/>
      <c r="BV177" s="293"/>
      <c r="BW177" s="293"/>
      <c r="BX177" s="293"/>
      <c r="BY177" s="293"/>
      <c r="BZ177" s="293"/>
      <c r="CA177" s="293"/>
      <c r="CB177" s="293"/>
      <c r="CC177" s="293"/>
      <c r="CD177" s="293"/>
      <c r="CE177" s="293"/>
      <c r="CF177" s="293"/>
      <c r="CG177" s="293"/>
      <c r="CH177" s="293"/>
      <c r="CI177" s="293"/>
      <c r="CJ177" s="293"/>
      <c r="CK177" s="293"/>
      <c r="CL177" s="293"/>
      <c r="CM177" s="293"/>
      <c r="CN177" s="293"/>
      <c r="CO177" s="293"/>
      <c r="CP177" s="293"/>
      <c r="CQ177" s="293"/>
      <c r="CR177" s="293"/>
      <c r="CS177" s="293"/>
      <c r="CT177" s="293"/>
      <c r="CU177" s="293"/>
      <c r="CV177" s="293"/>
      <c r="CW177" s="293"/>
      <c r="CX177" s="293"/>
      <c r="CY177" s="16"/>
      <c r="CZ177" s="16"/>
      <c r="DA177" s="16"/>
    </row>
    <row r="178" spans="1:105" ht="66" x14ac:dyDescent="0.25">
      <c r="A178" s="166" t="s">
        <v>189</v>
      </c>
      <c r="B178" s="166" t="s">
        <v>213</v>
      </c>
      <c r="C178" s="166" t="s">
        <v>213</v>
      </c>
      <c r="D178" s="166" t="s">
        <v>321</v>
      </c>
      <c r="E178" s="166" t="s">
        <v>330</v>
      </c>
      <c r="F178" s="166" t="s">
        <v>818</v>
      </c>
      <c r="G178" s="416" t="s">
        <v>706</v>
      </c>
      <c r="H178" s="54" t="s">
        <v>332</v>
      </c>
      <c r="I178" s="71" t="s">
        <v>333</v>
      </c>
      <c r="J178" s="67">
        <v>100000000</v>
      </c>
      <c r="K178" s="57">
        <f t="shared" si="29"/>
        <v>100000000</v>
      </c>
      <c r="L178" s="58"/>
      <c r="M178" s="59">
        <f t="shared" si="30"/>
        <v>100000000</v>
      </c>
      <c r="N178" s="59">
        <f t="shared" si="31"/>
        <v>0</v>
      </c>
      <c r="O178" s="60"/>
      <c r="P178" s="60"/>
      <c r="Q178" s="61">
        <v>100000000</v>
      </c>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76"/>
      <c r="AU178" s="1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16"/>
      <c r="CZ178" s="16"/>
      <c r="DA178" s="16"/>
    </row>
    <row r="179" spans="1:105" x14ac:dyDescent="0.25">
      <c r="A179" s="165" t="s">
        <v>189</v>
      </c>
      <c r="B179" s="165" t="s">
        <v>213</v>
      </c>
      <c r="C179" s="165" t="s">
        <v>213</v>
      </c>
      <c r="D179" s="165" t="s">
        <v>321</v>
      </c>
      <c r="E179" s="165" t="s">
        <v>334</v>
      </c>
      <c r="F179" s="165"/>
      <c r="G179" s="84"/>
      <c r="H179" s="46"/>
      <c r="I179" s="84" t="s">
        <v>335</v>
      </c>
      <c r="J179" s="72"/>
      <c r="K179" s="49">
        <f t="shared" si="29"/>
        <v>0</v>
      </c>
      <c r="L179" s="49"/>
      <c r="M179" s="49">
        <f t="shared" si="30"/>
        <v>0</v>
      </c>
      <c r="N179" s="49">
        <f t="shared" si="31"/>
        <v>0</v>
      </c>
      <c r="O179" s="49">
        <f>+SUM(AF179:AJ179)</f>
        <v>0</v>
      </c>
      <c r="P179" s="49">
        <f>+SUM(AK179:AS179)</f>
        <v>0</v>
      </c>
      <c r="Q179" s="73">
        <v>0</v>
      </c>
      <c r="R179" s="73">
        <v>0</v>
      </c>
      <c r="S179" s="73">
        <v>0</v>
      </c>
      <c r="T179" s="73">
        <v>0</v>
      </c>
      <c r="U179" s="73">
        <v>0</v>
      </c>
      <c r="V179" s="73">
        <v>0</v>
      </c>
      <c r="W179" s="73">
        <v>0</v>
      </c>
      <c r="X179" s="73">
        <v>0</v>
      </c>
      <c r="Y179" s="73">
        <v>0</v>
      </c>
      <c r="Z179" s="73">
        <v>0</v>
      </c>
      <c r="AA179" s="73">
        <v>0</v>
      </c>
      <c r="AB179" s="73">
        <v>0</v>
      </c>
      <c r="AC179" s="73">
        <v>0</v>
      </c>
      <c r="AD179" s="73">
        <v>0</v>
      </c>
      <c r="AE179" s="73"/>
      <c r="AF179" s="73">
        <v>0</v>
      </c>
      <c r="AG179" s="73">
        <v>0</v>
      </c>
      <c r="AH179" s="73">
        <v>0</v>
      </c>
      <c r="AI179" s="73">
        <v>0</v>
      </c>
      <c r="AJ179" s="73">
        <v>0</v>
      </c>
      <c r="AK179" s="73">
        <v>0</v>
      </c>
      <c r="AL179" s="73">
        <v>0</v>
      </c>
      <c r="AM179" s="73">
        <v>0</v>
      </c>
      <c r="AN179" s="73">
        <v>0</v>
      </c>
      <c r="AO179" s="73">
        <v>0</v>
      </c>
      <c r="AP179" s="73">
        <v>0</v>
      </c>
      <c r="AQ179" s="73">
        <v>0</v>
      </c>
      <c r="AR179" s="73">
        <v>0</v>
      </c>
      <c r="AS179" s="73">
        <v>0</v>
      </c>
      <c r="AT179" s="293"/>
      <c r="AU179" s="51"/>
      <c r="AV179" s="293"/>
      <c r="AW179" s="293"/>
      <c r="AX179" s="293"/>
      <c r="AY179" s="293"/>
      <c r="AZ179" s="293"/>
      <c r="BA179" s="293"/>
      <c r="BB179" s="293"/>
      <c r="BC179" s="293"/>
      <c r="BD179" s="293"/>
      <c r="BE179" s="293"/>
      <c r="BF179" s="293"/>
      <c r="BG179" s="293"/>
      <c r="BH179" s="293"/>
      <c r="BI179" s="293"/>
      <c r="BJ179" s="293"/>
      <c r="BK179" s="293"/>
      <c r="BL179" s="293"/>
      <c r="BM179" s="293"/>
      <c r="BN179" s="293"/>
      <c r="BO179" s="293"/>
      <c r="BP179" s="293"/>
      <c r="BQ179" s="293"/>
      <c r="BR179" s="293"/>
      <c r="BS179" s="293"/>
      <c r="BT179" s="293"/>
      <c r="BU179" s="293"/>
      <c r="BV179" s="293"/>
      <c r="BW179" s="293"/>
      <c r="BX179" s="293"/>
      <c r="BY179" s="293"/>
      <c r="BZ179" s="293"/>
      <c r="CA179" s="293"/>
      <c r="CB179" s="293"/>
      <c r="CC179" s="293"/>
      <c r="CD179" s="293"/>
      <c r="CE179" s="293"/>
      <c r="CF179" s="293"/>
      <c r="CG179" s="293"/>
      <c r="CH179" s="293"/>
      <c r="CI179" s="293"/>
      <c r="CJ179" s="293"/>
      <c r="CK179" s="293"/>
      <c r="CL179" s="293"/>
      <c r="CM179" s="293"/>
      <c r="CN179" s="293"/>
      <c r="CO179" s="293"/>
      <c r="CP179" s="293"/>
      <c r="CQ179" s="293"/>
      <c r="CR179" s="293"/>
      <c r="CS179" s="293"/>
      <c r="CT179" s="293"/>
      <c r="CU179" s="293"/>
      <c r="CV179" s="293"/>
      <c r="CW179" s="293"/>
      <c r="CX179" s="293"/>
      <c r="CY179" s="16"/>
      <c r="CZ179" s="16"/>
      <c r="DA179" s="16"/>
    </row>
    <row r="180" spans="1:105" ht="66" x14ac:dyDescent="0.25">
      <c r="A180" s="166" t="s">
        <v>189</v>
      </c>
      <c r="B180" s="166" t="s">
        <v>213</v>
      </c>
      <c r="C180" s="166" t="s">
        <v>213</v>
      </c>
      <c r="D180" s="166" t="s">
        <v>321</v>
      </c>
      <c r="E180" s="166" t="s">
        <v>334</v>
      </c>
      <c r="F180" s="166" t="s">
        <v>819</v>
      </c>
      <c r="G180" s="416" t="s">
        <v>707</v>
      </c>
      <c r="H180" s="100" t="s">
        <v>336</v>
      </c>
      <c r="I180" s="71" t="s">
        <v>337</v>
      </c>
      <c r="J180" s="67">
        <f>+K180</f>
        <v>150000000</v>
      </c>
      <c r="K180" s="57">
        <f>+SUM(L180:P180)</f>
        <v>150000000</v>
      </c>
      <c r="L180" s="58">
        <v>50000000</v>
      </c>
      <c r="M180" s="59">
        <f t="shared" si="30"/>
        <v>0</v>
      </c>
      <c r="N180" s="59">
        <f t="shared" si="31"/>
        <v>100000000</v>
      </c>
      <c r="O180" s="60"/>
      <c r="P180" s="60"/>
      <c r="Q180" s="61"/>
      <c r="R180" s="61"/>
      <c r="S180" s="61"/>
      <c r="T180" s="61"/>
      <c r="U180" s="61"/>
      <c r="V180" s="61"/>
      <c r="W180" s="61"/>
      <c r="X180" s="61"/>
      <c r="Y180" s="61"/>
      <c r="Z180" s="61"/>
      <c r="AA180" s="61"/>
      <c r="AB180" s="61"/>
      <c r="AC180" s="61"/>
      <c r="AD180" s="61"/>
      <c r="AE180" s="61">
        <v>100000000</v>
      </c>
      <c r="AF180" s="61"/>
      <c r="AG180" s="61"/>
      <c r="AH180" s="61"/>
      <c r="AI180" s="61"/>
      <c r="AJ180" s="61"/>
      <c r="AK180" s="61"/>
      <c r="AL180" s="61"/>
      <c r="AM180" s="61"/>
      <c r="AN180" s="61"/>
      <c r="AO180" s="61"/>
      <c r="AP180" s="61"/>
      <c r="AQ180" s="61"/>
      <c r="AR180" s="61"/>
      <c r="AS180" s="61"/>
      <c r="AT180" s="76"/>
      <c r="AU180" s="1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16"/>
      <c r="CZ180" s="16"/>
      <c r="DA180" s="16"/>
    </row>
    <row r="181" spans="1:105" x14ac:dyDescent="0.25">
      <c r="A181" s="168" t="s">
        <v>189</v>
      </c>
      <c r="B181" s="168" t="s">
        <v>173</v>
      </c>
      <c r="C181" s="168"/>
      <c r="D181" s="168"/>
      <c r="E181" s="168"/>
      <c r="F181" s="168"/>
      <c r="G181" s="28"/>
      <c r="H181" s="27"/>
      <c r="I181" s="28" t="s">
        <v>174</v>
      </c>
      <c r="J181" s="96"/>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290"/>
      <c r="AU181" s="32"/>
      <c r="AV181" s="290"/>
      <c r="AW181" s="290"/>
      <c r="AX181" s="290"/>
      <c r="AY181" s="290"/>
      <c r="AZ181" s="290"/>
      <c r="BA181" s="290"/>
      <c r="BB181" s="290"/>
      <c r="BC181" s="290"/>
      <c r="BD181" s="290"/>
      <c r="BE181" s="290"/>
      <c r="BF181" s="290"/>
      <c r="BG181" s="290"/>
      <c r="BH181" s="290"/>
      <c r="BI181" s="290"/>
      <c r="BJ181" s="290"/>
      <c r="BK181" s="290"/>
      <c r="BL181" s="290"/>
      <c r="BM181" s="290"/>
      <c r="BN181" s="290"/>
      <c r="BO181" s="290"/>
      <c r="BP181" s="290"/>
      <c r="BQ181" s="290"/>
      <c r="BR181" s="290"/>
      <c r="BS181" s="290"/>
      <c r="BT181" s="290"/>
      <c r="BU181" s="290"/>
      <c r="BV181" s="290"/>
      <c r="BW181" s="290"/>
      <c r="BX181" s="290"/>
      <c r="BY181" s="290"/>
      <c r="BZ181" s="290"/>
      <c r="CA181" s="290"/>
      <c r="CB181" s="290"/>
      <c r="CC181" s="290"/>
      <c r="CD181" s="290"/>
      <c r="CE181" s="290"/>
      <c r="CF181" s="290"/>
      <c r="CG181" s="290"/>
      <c r="CH181" s="290"/>
      <c r="CI181" s="290"/>
      <c r="CJ181" s="290"/>
      <c r="CK181" s="290"/>
      <c r="CL181" s="290"/>
      <c r="CM181" s="290"/>
      <c r="CN181" s="290"/>
      <c r="CO181" s="290"/>
      <c r="CP181" s="290"/>
      <c r="CQ181" s="290"/>
      <c r="CR181" s="290"/>
      <c r="CS181" s="290"/>
      <c r="CT181" s="290"/>
      <c r="CU181" s="290"/>
      <c r="CV181" s="290"/>
      <c r="CW181" s="290"/>
      <c r="CX181" s="290"/>
      <c r="CY181" s="16"/>
      <c r="CZ181" s="16"/>
      <c r="DA181" s="16"/>
    </row>
    <row r="182" spans="1:105" ht="33" x14ac:dyDescent="0.25">
      <c r="A182" s="168" t="s">
        <v>189</v>
      </c>
      <c r="B182" s="168" t="s">
        <v>173</v>
      </c>
      <c r="C182" s="168" t="s">
        <v>173</v>
      </c>
      <c r="D182" s="168"/>
      <c r="E182" s="168"/>
      <c r="F182" s="168"/>
      <c r="G182" s="28"/>
      <c r="H182" s="27"/>
      <c r="I182" s="28" t="s">
        <v>175</v>
      </c>
      <c r="J182" s="96"/>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290"/>
      <c r="AU182" s="32"/>
      <c r="AV182" s="290"/>
      <c r="AW182" s="290"/>
      <c r="AX182" s="290"/>
      <c r="AY182" s="290"/>
      <c r="AZ182" s="290"/>
      <c r="BA182" s="290"/>
      <c r="BB182" s="290"/>
      <c r="BC182" s="290"/>
      <c r="BD182" s="290"/>
      <c r="BE182" s="290"/>
      <c r="BF182" s="290"/>
      <c r="BG182" s="290"/>
      <c r="BH182" s="290"/>
      <c r="BI182" s="290"/>
      <c r="BJ182" s="290"/>
      <c r="BK182" s="290"/>
      <c r="BL182" s="290"/>
      <c r="BM182" s="290"/>
      <c r="BN182" s="290"/>
      <c r="BO182" s="290"/>
      <c r="BP182" s="290"/>
      <c r="BQ182" s="290"/>
      <c r="BR182" s="290"/>
      <c r="BS182" s="290"/>
      <c r="BT182" s="290"/>
      <c r="BU182" s="290"/>
      <c r="BV182" s="290"/>
      <c r="BW182" s="290"/>
      <c r="BX182" s="290"/>
      <c r="BY182" s="290"/>
      <c r="BZ182" s="290"/>
      <c r="CA182" s="290"/>
      <c r="CB182" s="290"/>
      <c r="CC182" s="290"/>
      <c r="CD182" s="290"/>
      <c r="CE182" s="290"/>
      <c r="CF182" s="290"/>
      <c r="CG182" s="290"/>
      <c r="CH182" s="290"/>
      <c r="CI182" s="290"/>
      <c r="CJ182" s="290"/>
      <c r="CK182" s="290"/>
      <c r="CL182" s="290"/>
      <c r="CM182" s="290"/>
      <c r="CN182" s="290"/>
      <c r="CO182" s="290"/>
      <c r="CP182" s="290"/>
      <c r="CQ182" s="290"/>
      <c r="CR182" s="290"/>
      <c r="CS182" s="290"/>
      <c r="CT182" s="290"/>
      <c r="CU182" s="290"/>
      <c r="CV182" s="290"/>
      <c r="CW182" s="290"/>
      <c r="CX182" s="290"/>
      <c r="CY182" s="16"/>
      <c r="CZ182" s="16"/>
      <c r="DA182" s="16"/>
    </row>
    <row r="183" spans="1:105" ht="33" x14ac:dyDescent="0.25">
      <c r="A183" s="167" t="s">
        <v>189</v>
      </c>
      <c r="B183" s="167" t="s">
        <v>173</v>
      </c>
      <c r="C183" s="167" t="s">
        <v>173</v>
      </c>
      <c r="D183" s="167" t="s">
        <v>176</v>
      </c>
      <c r="E183" s="167"/>
      <c r="F183" s="167"/>
      <c r="G183" s="38"/>
      <c r="H183" s="37"/>
      <c r="I183" s="38" t="s">
        <v>177</v>
      </c>
      <c r="J183" s="97"/>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124"/>
      <c r="AU183" s="42"/>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c r="CC183" s="124"/>
      <c r="CD183" s="124"/>
      <c r="CE183" s="124"/>
      <c r="CF183" s="124"/>
      <c r="CG183" s="124"/>
      <c r="CH183" s="124"/>
      <c r="CI183" s="124"/>
      <c r="CJ183" s="124"/>
      <c r="CK183" s="124"/>
      <c r="CL183" s="124"/>
      <c r="CM183" s="124"/>
      <c r="CN183" s="124"/>
      <c r="CO183" s="124"/>
      <c r="CP183" s="124"/>
      <c r="CQ183" s="124"/>
      <c r="CR183" s="124"/>
      <c r="CS183" s="124"/>
      <c r="CT183" s="124"/>
      <c r="CU183" s="124"/>
      <c r="CV183" s="124"/>
      <c r="CW183" s="124"/>
      <c r="CX183" s="124"/>
      <c r="CY183" s="16"/>
      <c r="CZ183" s="16"/>
      <c r="DA183" s="16"/>
    </row>
    <row r="184" spans="1:105" x14ac:dyDescent="0.25">
      <c r="A184" s="165" t="s">
        <v>189</v>
      </c>
      <c r="B184" s="165" t="s">
        <v>173</v>
      </c>
      <c r="C184" s="165" t="s">
        <v>173</v>
      </c>
      <c r="D184" s="165" t="s">
        <v>176</v>
      </c>
      <c r="E184" s="165" t="s">
        <v>178</v>
      </c>
      <c r="F184" s="165"/>
      <c r="G184" s="84"/>
      <c r="H184" s="46"/>
      <c r="I184" s="84" t="s">
        <v>179</v>
      </c>
      <c r="J184" s="72">
        <v>0</v>
      </c>
      <c r="K184" s="49">
        <f>+SUM(M184:P184)</f>
        <v>0</v>
      </c>
      <c r="L184" s="49"/>
      <c r="M184" s="49">
        <f>+SUM(Q184:R184)</f>
        <v>0</v>
      </c>
      <c r="N184" s="49">
        <f>+SUM(S184:AE184)</f>
        <v>0</v>
      </c>
      <c r="O184" s="49">
        <f>+SUM(AF184:AJ184)</f>
        <v>0</v>
      </c>
      <c r="P184" s="49">
        <f>+SUM(AK184:AS184)</f>
        <v>0</v>
      </c>
      <c r="Q184" s="73">
        <v>0</v>
      </c>
      <c r="R184" s="73">
        <v>0</v>
      </c>
      <c r="S184" s="73">
        <v>0</v>
      </c>
      <c r="T184" s="73">
        <v>0</v>
      </c>
      <c r="U184" s="73">
        <v>0</v>
      </c>
      <c r="V184" s="73"/>
      <c r="W184" s="73">
        <v>0</v>
      </c>
      <c r="X184" s="73">
        <v>0</v>
      </c>
      <c r="Y184" s="73">
        <v>0</v>
      </c>
      <c r="Z184" s="73">
        <v>0</v>
      </c>
      <c r="AA184" s="73">
        <v>0</v>
      </c>
      <c r="AB184" s="73">
        <v>0</v>
      </c>
      <c r="AC184" s="73">
        <v>0</v>
      </c>
      <c r="AD184" s="73"/>
      <c r="AE184" s="73"/>
      <c r="AF184" s="73">
        <v>0</v>
      </c>
      <c r="AG184" s="73">
        <v>0</v>
      </c>
      <c r="AH184" s="73">
        <v>0</v>
      </c>
      <c r="AI184" s="73">
        <v>0</v>
      </c>
      <c r="AJ184" s="73">
        <v>0</v>
      </c>
      <c r="AK184" s="73">
        <v>0</v>
      </c>
      <c r="AL184" s="73">
        <v>0</v>
      </c>
      <c r="AM184" s="73">
        <v>0</v>
      </c>
      <c r="AN184" s="73">
        <v>0</v>
      </c>
      <c r="AO184" s="73">
        <v>0</v>
      </c>
      <c r="AP184" s="73">
        <v>0</v>
      </c>
      <c r="AQ184" s="73">
        <v>0</v>
      </c>
      <c r="AR184" s="73">
        <v>0</v>
      </c>
      <c r="AS184" s="73">
        <v>0</v>
      </c>
      <c r="AT184" s="293"/>
      <c r="AU184" s="51"/>
      <c r="AV184" s="293"/>
      <c r="AW184" s="293"/>
      <c r="AX184" s="293"/>
      <c r="AY184" s="293"/>
      <c r="AZ184" s="293"/>
      <c r="BA184" s="293"/>
      <c r="BB184" s="293"/>
      <c r="BC184" s="293"/>
      <c r="BD184" s="293"/>
      <c r="BE184" s="293"/>
      <c r="BF184" s="293"/>
      <c r="BG184" s="293"/>
      <c r="BH184" s="293"/>
      <c r="BI184" s="293"/>
      <c r="BJ184" s="293"/>
      <c r="BK184" s="293"/>
      <c r="BL184" s="293"/>
      <c r="BM184" s="293"/>
      <c r="BN184" s="293"/>
      <c r="BO184" s="293"/>
      <c r="BP184" s="293"/>
      <c r="BQ184" s="293"/>
      <c r="BR184" s="293"/>
      <c r="BS184" s="293"/>
      <c r="BT184" s="293"/>
      <c r="BU184" s="293"/>
      <c r="BV184" s="293"/>
      <c r="BW184" s="293"/>
      <c r="BX184" s="293"/>
      <c r="BY184" s="293"/>
      <c r="BZ184" s="293"/>
      <c r="CA184" s="293"/>
      <c r="CB184" s="293"/>
      <c r="CC184" s="293"/>
      <c r="CD184" s="293"/>
      <c r="CE184" s="293"/>
      <c r="CF184" s="293"/>
      <c r="CG184" s="293"/>
      <c r="CH184" s="293"/>
      <c r="CI184" s="293"/>
      <c r="CJ184" s="293"/>
      <c r="CK184" s="293"/>
      <c r="CL184" s="293"/>
      <c r="CM184" s="293"/>
      <c r="CN184" s="293"/>
      <c r="CO184" s="293"/>
      <c r="CP184" s="293"/>
      <c r="CQ184" s="293"/>
      <c r="CR184" s="293"/>
      <c r="CS184" s="293"/>
      <c r="CT184" s="293"/>
      <c r="CU184" s="293"/>
      <c r="CV184" s="293"/>
      <c r="CW184" s="293"/>
      <c r="CX184" s="293"/>
      <c r="CY184" s="16"/>
      <c r="CZ184" s="16"/>
      <c r="DA184" s="16"/>
    </row>
    <row r="185" spans="1:105" ht="49.5" x14ac:dyDescent="0.25">
      <c r="A185" s="166" t="s">
        <v>189</v>
      </c>
      <c r="B185" s="166" t="s">
        <v>173</v>
      </c>
      <c r="C185" s="166" t="s">
        <v>173</v>
      </c>
      <c r="D185" s="166" t="s">
        <v>176</v>
      </c>
      <c r="E185" s="166" t="s">
        <v>178</v>
      </c>
      <c r="F185" s="401" t="s">
        <v>820</v>
      </c>
      <c r="G185" s="418" t="s">
        <v>720</v>
      </c>
      <c r="H185" s="54" t="s">
        <v>338</v>
      </c>
      <c r="I185" s="71" t="s">
        <v>339</v>
      </c>
      <c r="J185" s="56">
        <f>+K185</f>
        <v>109820020.66</v>
      </c>
      <c r="K185" s="57">
        <f>+SUM(M185:P185)</f>
        <v>109820020.66</v>
      </c>
      <c r="L185" s="58"/>
      <c r="M185" s="59">
        <f>+SUM(Q185:R185)</f>
        <v>0</v>
      </c>
      <c r="N185" s="59">
        <f>+SUM(S185:AE185)</f>
        <v>109820020.66</v>
      </c>
      <c r="O185" s="60"/>
      <c r="P185" s="60"/>
      <c r="Q185" s="75"/>
      <c r="R185" s="75"/>
      <c r="S185" s="75"/>
      <c r="T185" s="75"/>
      <c r="U185" s="75"/>
      <c r="V185" s="75"/>
      <c r="W185" s="75"/>
      <c r="X185" s="75"/>
      <c r="Y185" s="75"/>
      <c r="Z185" s="75"/>
      <c r="AA185" s="75"/>
      <c r="AB185" s="75"/>
      <c r="AC185" s="75"/>
      <c r="AD185" s="75">
        <v>72000000</v>
      </c>
      <c r="AE185" s="75">
        <v>37820020.659999996</v>
      </c>
      <c r="AF185" s="75"/>
      <c r="AG185" s="75"/>
      <c r="AH185" s="75"/>
      <c r="AI185" s="75"/>
      <c r="AJ185" s="75"/>
      <c r="AK185" s="75"/>
      <c r="AL185" s="75"/>
      <c r="AM185" s="75"/>
      <c r="AN185" s="75"/>
      <c r="AO185" s="75"/>
      <c r="AP185" s="75"/>
      <c r="AQ185" s="75"/>
      <c r="AR185" s="75"/>
      <c r="AS185" s="75"/>
      <c r="AT185" s="76"/>
      <c r="AU185" s="1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16"/>
      <c r="CZ185" s="16"/>
      <c r="DA185" s="16"/>
    </row>
    <row r="186" spans="1:105" x14ac:dyDescent="0.25">
      <c r="A186" s="256" t="s">
        <v>204</v>
      </c>
      <c r="B186" s="198"/>
      <c r="C186" s="198"/>
      <c r="D186" s="198"/>
      <c r="E186" s="198"/>
      <c r="F186" s="198"/>
      <c r="G186" s="20"/>
      <c r="H186" s="19"/>
      <c r="I186" s="20" t="s">
        <v>340</v>
      </c>
      <c r="J186" s="105"/>
      <c r="K186" s="106"/>
      <c r="L186" s="106"/>
      <c r="M186" s="22"/>
      <c r="N186" s="22"/>
      <c r="O186" s="22"/>
      <c r="P186" s="22"/>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137"/>
      <c r="AU186" s="24"/>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6"/>
      <c r="CZ186" s="16"/>
      <c r="DA186" s="16"/>
    </row>
    <row r="187" spans="1:105" x14ac:dyDescent="0.25">
      <c r="A187" s="168" t="s">
        <v>204</v>
      </c>
      <c r="B187" s="188" t="s">
        <v>99</v>
      </c>
      <c r="C187" s="26"/>
      <c r="D187" s="26"/>
      <c r="E187" s="26"/>
      <c r="F187" s="26"/>
      <c r="G187" s="28"/>
      <c r="H187" s="27"/>
      <c r="I187" s="28" t="s">
        <v>108</v>
      </c>
      <c r="J187" s="64"/>
      <c r="K187" s="30"/>
      <c r="L187" s="30"/>
      <c r="M187" s="30"/>
      <c r="N187" s="30"/>
      <c r="O187" s="30"/>
      <c r="P187" s="30"/>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290"/>
      <c r="AU187" s="32"/>
      <c r="AV187" s="290"/>
      <c r="AW187" s="290"/>
      <c r="AX187" s="290"/>
      <c r="AY187" s="290"/>
      <c r="AZ187" s="290"/>
      <c r="BA187" s="290"/>
      <c r="BB187" s="290"/>
      <c r="BC187" s="290"/>
      <c r="BD187" s="290"/>
      <c r="BE187" s="290"/>
      <c r="BF187" s="290"/>
      <c r="BG187" s="290"/>
      <c r="BH187" s="290"/>
      <c r="BI187" s="290"/>
      <c r="BJ187" s="290"/>
      <c r="BK187" s="290"/>
      <c r="BL187" s="290"/>
      <c r="BM187" s="290"/>
      <c r="BN187" s="290"/>
      <c r="BO187" s="290"/>
      <c r="BP187" s="290"/>
      <c r="BQ187" s="290"/>
      <c r="BR187" s="290"/>
      <c r="BS187" s="290"/>
      <c r="BT187" s="290"/>
      <c r="BU187" s="290"/>
      <c r="BV187" s="290"/>
      <c r="BW187" s="290"/>
      <c r="BX187" s="290"/>
      <c r="BY187" s="290"/>
      <c r="BZ187" s="290"/>
      <c r="CA187" s="290"/>
      <c r="CB187" s="290"/>
      <c r="CC187" s="290"/>
      <c r="CD187" s="290"/>
      <c r="CE187" s="290"/>
      <c r="CF187" s="290"/>
      <c r="CG187" s="290"/>
      <c r="CH187" s="290"/>
      <c r="CI187" s="290"/>
      <c r="CJ187" s="290"/>
      <c r="CK187" s="290"/>
      <c r="CL187" s="290"/>
      <c r="CM187" s="290"/>
      <c r="CN187" s="290"/>
      <c r="CO187" s="290"/>
      <c r="CP187" s="290"/>
      <c r="CQ187" s="290"/>
      <c r="CR187" s="290"/>
      <c r="CS187" s="290"/>
      <c r="CT187" s="290"/>
      <c r="CU187" s="290"/>
      <c r="CV187" s="290"/>
      <c r="CW187" s="290"/>
      <c r="CX187" s="290"/>
      <c r="CY187" s="16"/>
      <c r="CZ187" s="16"/>
      <c r="DA187" s="16"/>
    </row>
    <row r="188" spans="1:105" ht="33" x14ac:dyDescent="0.25">
      <c r="A188" s="168" t="s">
        <v>204</v>
      </c>
      <c r="B188" s="188" t="s">
        <v>99</v>
      </c>
      <c r="C188" s="26" t="s">
        <v>99</v>
      </c>
      <c r="D188" s="26"/>
      <c r="E188" s="26"/>
      <c r="F188" s="26"/>
      <c r="G188" s="28"/>
      <c r="H188" s="27"/>
      <c r="I188" s="28" t="s">
        <v>109</v>
      </c>
      <c r="J188" s="64"/>
      <c r="K188" s="30"/>
      <c r="L188" s="30"/>
      <c r="M188" s="30"/>
      <c r="N188" s="30"/>
      <c r="O188" s="30"/>
      <c r="P188" s="30"/>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290"/>
      <c r="AU188" s="32"/>
      <c r="AV188" s="290"/>
      <c r="AW188" s="290"/>
      <c r="AX188" s="290"/>
      <c r="AY188" s="290"/>
      <c r="AZ188" s="290"/>
      <c r="BA188" s="290"/>
      <c r="BB188" s="290"/>
      <c r="BC188" s="290"/>
      <c r="BD188" s="290"/>
      <c r="BE188" s="290"/>
      <c r="BF188" s="290"/>
      <c r="BG188" s="290"/>
      <c r="BH188" s="290"/>
      <c r="BI188" s="290"/>
      <c r="BJ188" s="290"/>
      <c r="BK188" s="290"/>
      <c r="BL188" s="290"/>
      <c r="BM188" s="290"/>
      <c r="BN188" s="290"/>
      <c r="BO188" s="290"/>
      <c r="BP188" s="290"/>
      <c r="BQ188" s="290"/>
      <c r="BR188" s="290"/>
      <c r="BS188" s="290"/>
      <c r="BT188" s="290"/>
      <c r="BU188" s="290"/>
      <c r="BV188" s="290"/>
      <c r="BW188" s="290"/>
      <c r="BX188" s="290"/>
      <c r="BY188" s="290"/>
      <c r="BZ188" s="290"/>
      <c r="CA188" s="290"/>
      <c r="CB188" s="290"/>
      <c r="CC188" s="290"/>
      <c r="CD188" s="290"/>
      <c r="CE188" s="290"/>
      <c r="CF188" s="290"/>
      <c r="CG188" s="290"/>
      <c r="CH188" s="290"/>
      <c r="CI188" s="290"/>
      <c r="CJ188" s="290"/>
      <c r="CK188" s="290"/>
      <c r="CL188" s="290"/>
      <c r="CM188" s="290"/>
      <c r="CN188" s="290"/>
      <c r="CO188" s="290"/>
      <c r="CP188" s="290"/>
      <c r="CQ188" s="290"/>
      <c r="CR188" s="290"/>
      <c r="CS188" s="290"/>
      <c r="CT188" s="290"/>
      <c r="CU188" s="290"/>
      <c r="CV188" s="290"/>
      <c r="CW188" s="290"/>
      <c r="CX188" s="290"/>
      <c r="CY188" s="16"/>
      <c r="CZ188" s="16"/>
      <c r="DA188" s="16"/>
    </row>
    <row r="189" spans="1:105" ht="33" x14ac:dyDescent="0.25">
      <c r="A189" s="167" t="s">
        <v>204</v>
      </c>
      <c r="B189" s="167" t="s">
        <v>99</v>
      </c>
      <c r="C189" s="167" t="s">
        <v>99</v>
      </c>
      <c r="D189" s="167" t="s">
        <v>189</v>
      </c>
      <c r="E189" s="167"/>
      <c r="F189" s="167"/>
      <c r="G189" s="38"/>
      <c r="H189" s="37"/>
      <c r="I189" s="38" t="s">
        <v>341</v>
      </c>
      <c r="J189" s="107"/>
      <c r="K189" s="40"/>
      <c r="L189" s="40"/>
      <c r="M189" s="40"/>
      <c r="N189" s="40"/>
      <c r="O189" s="40"/>
      <c r="P189" s="40"/>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124"/>
      <c r="AU189" s="42"/>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c r="CC189" s="124"/>
      <c r="CD189" s="124"/>
      <c r="CE189" s="124"/>
      <c r="CF189" s="124"/>
      <c r="CG189" s="124"/>
      <c r="CH189" s="124"/>
      <c r="CI189" s="124"/>
      <c r="CJ189" s="124"/>
      <c r="CK189" s="124"/>
      <c r="CL189" s="124"/>
      <c r="CM189" s="124"/>
      <c r="CN189" s="124"/>
      <c r="CO189" s="124"/>
      <c r="CP189" s="124"/>
      <c r="CQ189" s="124"/>
      <c r="CR189" s="124"/>
      <c r="CS189" s="124"/>
      <c r="CT189" s="124"/>
      <c r="CU189" s="124"/>
      <c r="CV189" s="124"/>
      <c r="CW189" s="124"/>
      <c r="CX189" s="124"/>
      <c r="CY189" s="16"/>
      <c r="CZ189" s="16"/>
      <c r="DA189" s="16"/>
    </row>
    <row r="190" spans="1:105" x14ac:dyDescent="0.25">
      <c r="A190" s="251" t="s">
        <v>204</v>
      </c>
      <c r="B190" s="251" t="s">
        <v>99</v>
      </c>
      <c r="C190" s="251" t="s">
        <v>99</v>
      </c>
      <c r="D190" s="251" t="s">
        <v>189</v>
      </c>
      <c r="E190" s="251" t="s">
        <v>190</v>
      </c>
      <c r="F190" s="251"/>
      <c r="G190" s="237"/>
      <c r="H190" s="210"/>
      <c r="I190" s="237" t="s">
        <v>342</v>
      </c>
      <c r="J190" s="108"/>
      <c r="K190" s="109"/>
      <c r="L190" s="109"/>
      <c r="M190" s="109"/>
      <c r="N190" s="109"/>
      <c r="O190" s="109"/>
      <c r="P190" s="109"/>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306"/>
      <c r="AU190" s="111"/>
      <c r="AV190" s="306"/>
      <c r="AW190" s="306"/>
      <c r="AX190" s="306"/>
      <c r="AY190" s="306"/>
      <c r="AZ190" s="306"/>
      <c r="BA190" s="306"/>
      <c r="BB190" s="306"/>
      <c r="BC190" s="306"/>
      <c r="BD190" s="306"/>
      <c r="BE190" s="306"/>
      <c r="BF190" s="306"/>
      <c r="BG190" s="306"/>
      <c r="BH190" s="306"/>
      <c r="BI190" s="306"/>
      <c r="BJ190" s="306"/>
      <c r="BK190" s="306"/>
      <c r="BL190" s="306"/>
      <c r="BM190" s="306"/>
      <c r="BN190" s="306"/>
      <c r="BO190" s="306"/>
      <c r="BP190" s="306"/>
      <c r="BQ190" s="306"/>
      <c r="BR190" s="306"/>
      <c r="BS190" s="306"/>
      <c r="BT190" s="306"/>
      <c r="BU190" s="306"/>
      <c r="BV190" s="306"/>
      <c r="BW190" s="306"/>
      <c r="BX190" s="306"/>
      <c r="BY190" s="306"/>
      <c r="BZ190" s="306"/>
      <c r="CA190" s="306"/>
      <c r="CB190" s="306"/>
      <c r="CC190" s="306"/>
      <c r="CD190" s="306"/>
      <c r="CE190" s="306"/>
      <c r="CF190" s="306"/>
      <c r="CG190" s="306"/>
      <c r="CH190" s="306"/>
      <c r="CI190" s="306"/>
      <c r="CJ190" s="306"/>
      <c r="CK190" s="306"/>
      <c r="CL190" s="306"/>
      <c r="CM190" s="306"/>
      <c r="CN190" s="306"/>
      <c r="CO190" s="306"/>
      <c r="CP190" s="306"/>
      <c r="CQ190" s="306"/>
      <c r="CR190" s="306"/>
      <c r="CS190" s="306"/>
      <c r="CT190" s="306"/>
      <c r="CU190" s="306"/>
      <c r="CV190" s="306"/>
      <c r="CW190" s="306"/>
      <c r="CX190" s="306"/>
      <c r="CY190" s="16"/>
      <c r="CZ190" s="16"/>
      <c r="DA190" s="16"/>
    </row>
    <row r="191" spans="1:105" ht="49.5" x14ac:dyDescent="0.25">
      <c r="A191" s="166" t="s">
        <v>204</v>
      </c>
      <c r="B191" s="166" t="s">
        <v>99</v>
      </c>
      <c r="C191" s="166" t="s">
        <v>99</v>
      </c>
      <c r="D191" s="166" t="s">
        <v>189</v>
      </c>
      <c r="E191" s="166" t="s">
        <v>190</v>
      </c>
      <c r="F191" s="166" t="s">
        <v>822</v>
      </c>
      <c r="G191" s="418" t="s">
        <v>821</v>
      </c>
      <c r="H191" s="54">
        <v>5367</v>
      </c>
      <c r="I191" s="71" t="s">
        <v>343</v>
      </c>
      <c r="J191" s="133">
        <f>+K191</f>
        <v>50000000</v>
      </c>
      <c r="K191" s="57">
        <f>+SUM(L191:AV191)</f>
        <v>50000000</v>
      </c>
      <c r="L191" s="58"/>
      <c r="M191" s="59"/>
      <c r="N191" s="59"/>
      <c r="O191" s="60"/>
      <c r="P191" s="60"/>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76"/>
      <c r="AU191" s="16"/>
      <c r="AV191" s="76">
        <f>SUM(AW191:BS191)</f>
        <v>50000000</v>
      </c>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v>50000000</v>
      </c>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16"/>
      <c r="CZ191" s="16"/>
      <c r="DA191" s="16"/>
    </row>
    <row r="192" spans="1:105" x14ac:dyDescent="0.25">
      <c r="A192" s="165" t="s">
        <v>204</v>
      </c>
      <c r="B192" s="165" t="s">
        <v>99</v>
      </c>
      <c r="C192" s="165" t="s">
        <v>99</v>
      </c>
      <c r="D192" s="165" t="s">
        <v>189</v>
      </c>
      <c r="E192" s="165" t="s">
        <v>206</v>
      </c>
      <c r="F192" s="165"/>
      <c r="G192" s="84"/>
      <c r="H192" s="46"/>
      <c r="I192" s="84" t="s">
        <v>344</v>
      </c>
      <c r="J192" s="69"/>
      <c r="K192" s="49">
        <f>+SUM(M192:P192)</f>
        <v>0</v>
      </c>
      <c r="L192" s="49"/>
      <c r="M192" s="49">
        <f>+SUM(Q192:R192)</f>
        <v>0</v>
      </c>
      <c r="N192" s="49">
        <f>+SUM(S192:AE192)</f>
        <v>0</v>
      </c>
      <c r="O192" s="49">
        <f>+SUM(AF192:AJ192)</f>
        <v>0</v>
      </c>
      <c r="P192" s="49">
        <f>+SUM(AK192:AS192)</f>
        <v>0</v>
      </c>
      <c r="Q192" s="50">
        <v>0</v>
      </c>
      <c r="R192" s="50">
        <v>0</v>
      </c>
      <c r="S192" s="50">
        <v>0</v>
      </c>
      <c r="T192" s="50">
        <v>0</v>
      </c>
      <c r="U192" s="50">
        <v>0</v>
      </c>
      <c r="V192" s="50">
        <v>0</v>
      </c>
      <c r="W192" s="50">
        <v>0</v>
      </c>
      <c r="X192" s="50"/>
      <c r="Y192" s="50"/>
      <c r="Z192" s="50">
        <v>0</v>
      </c>
      <c r="AA192" s="50">
        <v>0</v>
      </c>
      <c r="AB192" s="50">
        <v>0</v>
      </c>
      <c r="AC192" s="50">
        <v>0</v>
      </c>
      <c r="AD192" s="50">
        <v>0</v>
      </c>
      <c r="AE192" s="50">
        <v>0</v>
      </c>
      <c r="AF192" s="50"/>
      <c r="AG192" s="50">
        <v>0</v>
      </c>
      <c r="AH192" s="50">
        <v>0</v>
      </c>
      <c r="AI192" s="50">
        <v>0</v>
      </c>
      <c r="AJ192" s="50">
        <v>0</v>
      </c>
      <c r="AK192" s="50">
        <v>0</v>
      </c>
      <c r="AL192" s="50">
        <v>0</v>
      </c>
      <c r="AM192" s="50">
        <v>0</v>
      </c>
      <c r="AN192" s="50">
        <v>0</v>
      </c>
      <c r="AO192" s="50">
        <v>0</v>
      </c>
      <c r="AP192" s="50">
        <v>0</v>
      </c>
      <c r="AQ192" s="50">
        <v>0</v>
      </c>
      <c r="AR192" s="50">
        <v>0</v>
      </c>
      <c r="AS192" s="50"/>
      <c r="AT192" s="293"/>
      <c r="AU192" s="51"/>
      <c r="AV192" s="293"/>
      <c r="AW192" s="293"/>
      <c r="AX192" s="293"/>
      <c r="AY192" s="293"/>
      <c r="AZ192" s="293"/>
      <c r="BA192" s="293"/>
      <c r="BB192" s="293"/>
      <c r="BC192" s="293"/>
      <c r="BD192" s="293"/>
      <c r="BE192" s="293"/>
      <c r="BF192" s="293"/>
      <c r="BG192" s="293"/>
      <c r="BH192" s="293"/>
      <c r="BI192" s="293"/>
      <c r="BJ192" s="293"/>
      <c r="BK192" s="293"/>
      <c r="BL192" s="293"/>
      <c r="BM192" s="293"/>
      <c r="BN192" s="293"/>
      <c r="BO192" s="293"/>
      <c r="BP192" s="293"/>
      <c r="BQ192" s="293"/>
      <c r="BR192" s="293"/>
      <c r="BS192" s="293"/>
      <c r="BT192" s="293"/>
      <c r="BU192" s="293"/>
      <c r="BV192" s="293"/>
      <c r="BW192" s="293"/>
      <c r="BX192" s="293"/>
      <c r="BY192" s="293"/>
      <c r="BZ192" s="293"/>
      <c r="CA192" s="293"/>
      <c r="CB192" s="293"/>
      <c r="CC192" s="293"/>
      <c r="CD192" s="293"/>
      <c r="CE192" s="293"/>
      <c r="CF192" s="293"/>
      <c r="CG192" s="293"/>
      <c r="CH192" s="293"/>
      <c r="CI192" s="293"/>
      <c r="CJ192" s="293"/>
      <c r="CK192" s="293"/>
      <c r="CL192" s="293"/>
      <c r="CM192" s="293"/>
      <c r="CN192" s="293"/>
      <c r="CO192" s="293"/>
      <c r="CP192" s="293"/>
      <c r="CQ192" s="293"/>
      <c r="CR192" s="293"/>
      <c r="CS192" s="293"/>
      <c r="CT192" s="293"/>
      <c r="CU192" s="293"/>
      <c r="CV192" s="293"/>
      <c r="CW192" s="293"/>
      <c r="CX192" s="293"/>
      <c r="CY192" s="16"/>
      <c r="CZ192" s="16"/>
      <c r="DA192" s="16"/>
    </row>
    <row r="193" spans="1:105" ht="33" x14ac:dyDescent="0.25">
      <c r="A193" s="172" t="s">
        <v>204</v>
      </c>
      <c r="B193" s="172" t="s">
        <v>99</v>
      </c>
      <c r="C193" s="172" t="s">
        <v>99</v>
      </c>
      <c r="D193" s="172" t="s">
        <v>189</v>
      </c>
      <c r="E193" s="172" t="s">
        <v>206</v>
      </c>
      <c r="F193" s="172" t="s">
        <v>823</v>
      </c>
      <c r="G193" s="418" t="s">
        <v>656</v>
      </c>
      <c r="H193" s="54" t="s">
        <v>345</v>
      </c>
      <c r="I193" s="112" t="s">
        <v>346</v>
      </c>
      <c r="J193" s="67">
        <v>494750000</v>
      </c>
      <c r="K193" s="57">
        <f>+SUM(M193:P193)</f>
        <v>494750000</v>
      </c>
      <c r="L193" s="58"/>
      <c r="M193" s="59">
        <f>+SUM(Q193:R193)</f>
        <v>0</v>
      </c>
      <c r="N193" s="59">
        <f>+SUM(S193:AE193)</f>
        <v>369750000</v>
      </c>
      <c r="O193" s="60">
        <f>+SUM(AF193:AJ193)</f>
        <v>125000000</v>
      </c>
      <c r="P193" s="60">
        <f>+SUM(AK193:AS193)</f>
        <v>0</v>
      </c>
      <c r="Q193" s="61"/>
      <c r="R193" s="61"/>
      <c r="S193" s="61"/>
      <c r="T193" s="61"/>
      <c r="U193" s="61"/>
      <c r="V193" s="61"/>
      <c r="W193" s="61"/>
      <c r="X193" s="61">
        <v>357000000</v>
      </c>
      <c r="Y193" s="61">
        <v>12750000</v>
      </c>
      <c r="Z193" s="61"/>
      <c r="AA193" s="61"/>
      <c r="AB193" s="61"/>
      <c r="AC193" s="61"/>
      <c r="AD193" s="61"/>
      <c r="AE193" s="61"/>
      <c r="AF193" s="61">
        <v>125000000</v>
      </c>
      <c r="AG193" s="61"/>
      <c r="AH193" s="61"/>
      <c r="AI193" s="61"/>
      <c r="AJ193" s="61"/>
      <c r="AK193" s="61"/>
      <c r="AL193" s="61"/>
      <c r="AM193" s="61"/>
      <c r="AN193" s="61"/>
      <c r="AO193" s="61"/>
      <c r="AP193" s="61"/>
      <c r="AQ193" s="61"/>
      <c r="AR193" s="61"/>
      <c r="AS193" s="61"/>
      <c r="AT193" s="76"/>
      <c r="AU193" s="1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16"/>
      <c r="CZ193" s="16"/>
      <c r="DA193" s="16"/>
    </row>
    <row r="194" spans="1:105" ht="49.5" x14ac:dyDescent="0.25">
      <c r="A194" s="172" t="s">
        <v>204</v>
      </c>
      <c r="B194" s="172" t="s">
        <v>99</v>
      </c>
      <c r="C194" s="172" t="s">
        <v>99</v>
      </c>
      <c r="D194" s="172" t="s">
        <v>189</v>
      </c>
      <c r="E194" s="172" t="s">
        <v>206</v>
      </c>
      <c r="F194" s="172" t="s">
        <v>823</v>
      </c>
      <c r="G194" s="419" t="s">
        <v>656</v>
      </c>
      <c r="H194" s="100">
        <v>5310</v>
      </c>
      <c r="I194" s="221" t="s">
        <v>347</v>
      </c>
      <c r="J194" s="56">
        <f t="shared" ref="J194:J200" si="32">+K194</f>
        <v>200000000</v>
      </c>
      <c r="K194" s="57">
        <f>+SUM(L194:P194)</f>
        <v>200000000</v>
      </c>
      <c r="L194" s="58">
        <v>200000000</v>
      </c>
      <c r="M194" s="59"/>
      <c r="N194" s="59"/>
      <c r="O194" s="60"/>
      <c r="P194" s="60"/>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6"/>
      <c r="AU194" s="1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16"/>
      <c r="CZ194" s="16"/>
      <c r="DA194" s="16"/>
    </row>
    <row r="195" spans="1:105" ht="49.5" x14ac:dyDescent="0.25">
      <c r="A195" s="172" t="s">
        <v>204</v>
      </c>
      <c r="B195" s="172" t="s">
        <v>99</v>
      </c>
      <c r="C195" s="172" t="s">
        <v>99</v>
      </c>
      <c r="D195" s="172" t="s">
        <v>189</v>
      </c>
      <c r="E195" s="172" t="s">
        <v>206</v>
      </c>
      <c r="F195" s="172" t="s">
        <v>824</v>
      </c>
      <c r="G195" s="420" t="s">
        <v>657</v>
      </c>
      <c r="H195" s="100">
        <v>5311</v>
      </c>
      <c r="I195" s="221" t="s">
        <v>348</v>
      </c>
      <c r="J195" s="56">
        <f t="shared" si="32"/>
        <v>1000000000</v>
      </c>
      <c r="K195" s="57">
        <f>+SUM(L195:P195)</f>
        <v>1000000000</v>
      </c>
      <c r="L195" s="58">
        <v>1000000000</v>
      </c>
      <c r="M195" s="59"/>
      <c r="N195" s="59"/>
      <c r="O195" s="60"/>
      <c r="P195" s="60"/>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6"/>
      <c r="AU195" s="1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16"/>
      <c r="CZ195" s="16"/>
      <c r="DA195" s="16"/>
    </row>
    <row r="196" spans="1:105" ht="33" x14ac:dyDescent="0.25">
      <c r="A196" s="166" t="s">
        <v>204</v>
      </c>
      <c r="B196" s="166" t="s">
        <v>99</v>
      </c>
      <c r="C196" s="166" t="s">
        <v>99</v>
      </c>
      <c r="D196" s="166" t="s">
        <v>189</v>
      </c>
      <c r="E196" s="166" t="s">
        <v>206</v>
      </c>
      <c r="F196" s="166" t="s">
        <v>825</v>
      </c>
      <c r="G196" s="418" t="s">
        <v>658</v>
      </c>
      <c r="H196" s="54">
        <v>5368</v>
      </c>
      <c r="I196" s="71" t="s">
        <v>349</v>
      </c>
      <c r="J196" s="133">
        <f t="shared" si="32"/>
        <v>300000000</v>
      </c>
      <c r="K196" s="57">
        <f t="shared" ref="K196:K201" si="33">+SUM(L196:AV196)</f>
        <v>300000000</v>
      </c>
      <c r="L196" s="58"/>
      <c r="M196" s="59"/>
      <c r="N196" s="59"/>
      <c r="O196" s="60"/>
      <c r="P196" s="60"/>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76"/>
      <c r="AU196" s="16"/>
      <c r="AV196" s="76">
        <f>SUM(AW196:BU196)</f>
        <v>300000000</v>
      </c>
      <c r="AW196" s="76"/>
      <c r="AX196" s="76"/>
      <c r="AY196" s="76"/>
      <c r="AZ196" s="76"/>
      <c r="BA196" s="76"/>
      <c r="BB196" s="76"/>
      <c r="BC196" s="76"/>
      <c r="BD196" s="76"/>
      <c r="BE196" s="76"/>
      <c r="BF196" s="76"/>
      <c r="BG196" s="76"/>
      <c r="BH196" s="76"/>
      <c r="BI196" s="76"/>
      <c r="BJ196" s="76">
        <v>158096279.37</v>
      </c>
      <c r="BK196" s="76"/>
      <c r="BL196" s="76"/>
      <c r="BM196" s="76"/>
      <c r="BN196" s="76"/>
      <c r="BO196" s="76"/>
      <c r="BP196" s="76"/>
      <c r="BQ196" s="76">
        <v>57854165</v>
      </c>
      <c r="BR196" s="76"/>
      <c r="BS196" s="76"/>
      <c r="BT196" s="76">
        <v>73877942.829999998</v>
      </c>
      <c r="BU196" s="76">
        <v>10171612.800000001</v>
      </c>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c r="CU196" s="76"/>
      <c r="CV196" s="76"/>
      <c r="CW196" s="76"/>
      <c r="CX196" s="76"/>
      <c r="CY196" s="16"/>
      <c r="CZ196" s="16"/>
      <c r="DA196" s="16"/>
    </row>
    <row r="197" spans="1:105" ht="50.25" thickBot="1" x14ac:dyDescent="0.3">
      <c r="A197" s="166" t="s">
        <v>204</v>
      </c>
      <c r="B197" s="166" t="s">
        <v>99</v>
      </c>
      <c r="C197" s="166" t="s">
        <v>99</v>
      </c>
      <c r="D197" s="166" t="s">
        <v>189</v>
      </c>
      <c r="E197" s="166" t="s">
        <v>206</v>
      </c>
      <c r="F197" s="166" t="s">
        <v>827</v>
      </c>
      <c r="G197" s="418" t="s">
        <v>659</v>
      </c>
      <c r="H197" s="54">
        <v>5369</v>
      </c>
      <c r="I197" s="71" t="s">
        <v>826</v>
      </c>
      <c r="J197" s="133">
        <f t="shared" si="32"/>
        <v>150000000</v>
      </c>
      <c r="K197" s="57">
        <f t="shared" si="33"/>
        <v>150000000</v>
      </c>
      <c r="L197" s="58"/>
      <c r="M197" s="59"/>
      <c r="N197" s="59"/>
      <c r="O197" s="60"/>
      <c r="P197" s="60"/>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76"/>
      <c r="AU197" s="16"/>
      <c r="AV197" s="76">
        <f>SUM(AW197:BU197)</f>
        <v>150000000</v>
      </c>
      <c r="AW197" s="76"/>
      <c r="AX197" s="76"/>
      <c r="AY197" s="76"/>
      <c r="AZ197" s="76">
        <v>150000000</v>
      </c>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c r="CW197" s="76"/>
      <c r="CX197" s="76"/>
      <c r="CY197" s="16"/>
      <c r="CZ197" s="16"/>
      <c r="DA197" s="16"/>
    </row>
    <row r="198" spans="1:105" ht="33" x14ac:dyDescent="0.25">
      <c r="A198" s="170" t="s">
        <v>204</v>
      </c>
      <c r="B198" s="171" t="s">
        <v>99</v>
      </c>
      <c r="C198" s="171" t="s">
        <v>99</v>
      </c>
      <c r="D198" s="171" t="s">
        <v>189</v>
      </c>
      <c r="E198" s="171" t="s">
        <v>206</v>
      </c>
      <c r="F198" s="171" t="s">
        <v>823</v>
      </c>
      <c r="G198" s="421" t="s">
        <v>656</v>
      </c>
      <c r="H198" s="156">
        <v>5370</v>
      </c>
      <c r="I198" s="159" t="s">
        <v>350</v>
      </c>
      <c r="J198" s="133">
        <f t="shared" si="32"/>
        <v>515012233</v>
      </c>
      <c r="K198" s="57">
        <f t="shared" si="33"/>
        <v>515012233</v>
      </c>
      <c r="L198" s="58"/>
      <c r="M198" s="59"/>
      <c r="N198" s="59"/>
      <c r="O198" s="60"/>
      <c r="P198" s="60"/>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76"/>
      <c r="AU198" s="16"/>
      <c r="AV198" s="76">
        <f>SUM(AW198:BU198)</f>
        <v>515012233</v>
      </c>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v>515012233</v>
      </c>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16"/>
      <c r="CZ198" s="16"/>
      <c r="DA198" s="16"/>
    </row>
    <row r="199" spans="1:105" ht="33" x14ac:dyDescent="0.25">
      <c r="A199" s="166" t="s">
        <v>204</v>
      </c>
      <c r="B199" s="166" t="s">
        <v>99</v>
      </c>
      <c r="C199" s="166" t="s">
        <v>99</v>
      </c>
      <c r="D199" s="166" t="s">
        <v>189</v>
      </c>
      <c r="E199" s="166" t="s">
        <v>206</v>
      </c>
      <c r="F199" s="166" t="s">
        <v>823</v>
      </c>
      <c r="G199" s="419" t="s">
        <v>656</v>
      </c>
      <c r="H199" s="54">
        <v>5371</v>
      </c>
      <c r="I199" s="71" t="s">
        <v>351</v>
      </c>
      <c r="J199" s="133">
        <f t="shared" si="32"/>
        <v>1020918991.13</v>
      </c>
      <c r="K199" s="57">
        <f t="shared" si="33"/>
        <v>1020918991.13</v>
      </c>
      <c r="L199" s="58"/>
      <c r="M199" s="59"/>
      <c r="N199" s="59"/>
      <c r="O199" s="60"/>
      <c r="P199" s="60"/>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76"/>
      <c r="AU199" s="16"/>
      <c r="AV199" s="76">
        <f>SUM(AW199:BV199)</f>
        <v>1020918991.13</v>
      </c>
      <c r="AW199" s="76"/>
      <c r="AX199" s="76"/>
      <c r="AY199" s="76"/>
      <c r="AZ199" s="76"/>
      <c r="BA199" s="76"/>
      <c r="BB199" s="76"/>
      <c r="BC199" s="76"/>
      <c r="BD199" s="76"/>
      <c r="BE199" s="76"/>
      <c r="BF199" s="76"/>
      <c r="BG199" s="76"/>
      <c r="BH199" s="76"/>
      <c r="BI199" s="76"/>
      <c r="BJ199" s="76"/>
      <c r="BK199" s="76">
        <v>162869629.77000001</v>
      </c>
      <c r="BL199" s="76">
        <v>15323145.140000001</v>
      </c>
      <c r="BM199" s="76"/>
      <c r="BN199" s="76"/>
      <c r="BO199" s="76"/>
      <c r="BP199" s="76"/>
      <c r="BQ199" s="76"/>
      <c r="BR199" s="76"/>
      <c r="BS199" s="76">
        <v>398167928.10000002</v>
      </c>
      <c r="BT199" s="76"/>
      <c r="BU199" s="76"/>
      <c r="BV199" s="76">
        <v>444558288.12</v>
      </c>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6"/>
      <c r="CY199" s="16"/>
      <c r="CZ199" s="16"/>
      <c r="DA199" s="16"/>
    </row>
    <row r="200" spans="1:105" ht="33.75" thickBot="1" x14ac:dyDescent="0.3">
      <c r="A200" s="166" t="s">
        <v>204</v>
      </c>
      <c r="B200" s="166" t="s">
        <v>99</v>
      </c>
      <c r="C200" s="166" t="s">
        <v>99</v>
      </c>
      <c r="D200" s="166" t="s">
        <v>189</v>
      </c>
      <c r="E200" s="166" t="s">
        <v>206</v>
      </c>
      <c r="F200" s="166" t="s">
        <v>828</v>
      </c>
      <c r="G200" s="418" t="s">
        <v>660</v>
      </c>
      <c r="H200" s="54">
        <v>5372</v>
      </c>
      <c r="I200" s="71" t="s">
        <v>352</v>
      </c>
      <c r="J200" s="133">
        <f t="shared" si="32"/>
        <v>42880489</v>
      </c>
      <c r="K200" s="57">
        <f t="shared" si="33"/>
        <v>42880489</v>
      </c>
      <c r="L200" s="58"/>
      <c r="M200" s="59"/>
      <c r="N200" s="59"/>
      <c r="O200" s="60"/>
      <c r="P200" s="60"/>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76"/>
      <c r="AU200" s="16"/>
      <c r="AV200" s="76">
        <f>SUM(AW200:BV200)</f>
        <v>42880489</v>
      </c>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v>42880489</v>
      </c>
      <c r="BT200" s="76"/>
      <c r="BU200" s="76"/>
      <c r="BV200" s="76"/>
      <c r="BW200" s="76"/>
      <c r="BX200" s="76"/>
      <c r="BY200" s="76"/>
      <c r="BZ200" s="76"/>
      <c r="CA200" s="76"/>
      <c r="CB200" s="76"/>
      <c r="CC200" s="76"/>
      <c r="CD200" s="76"/>
      <c r="CE200" s="76"/>
      <c r="CF200" s="76"/>
      <c r="CG200" s="76"/>
      <c r="CH200" s="76"/>
      <c r="CI200" s="76"/>
      <c r="CJ200" s="76"/>
      <c r="CK200" s="76"/>
      <c r="CL200" s="76"/>
      <c r="CM200" s="76"/>
      <c r="CN200" s="76"/>
      <c r="CO200" s="76"/>
      <c r="CP200" s="76"/>
      <c r="CQ200" s="76"/>
      <c r="CR200" s="76"/>
      <c r="CS200" s="76"/>
      <c r="CT200" s="76"/>
      <c r="CU200" s="76"/>
      <c r="CV200" s="76"/>
      <c r="CW200" s="76"/>
      <c r="CX200" s="76"/>
      <c r="CY200" s="16"/>
      <c r="CZ200" s="16"/>
      <c r="DA200" s="16"/>
    </row>
    <row r="201" spans="1:105" ht="66" x14ac:dyDescent="0.25">
      <c r="A201" s="323" t="s">
        <v>204</v>
      </c>
      <c r="B201" s="324" t="s">
        <v>99</v>
      </c>
      <c r="C201" s="324" t="s">
        <v>99</v>
      </c>
      <c r="D201" s="324" t="s">
        <v>189</v>
      </c>
      <c r="E201" s="324" t="s">
        <v>206</v>
      </c>
      <c r="F201" s="166" t="s">
        <v>830</v>
      </c>
      <c r="G201" s="418" t="s">
        <v>829</v>
      </c>
      <c r="H201" s="325">
        <v>5343</v>
      </c>
      <c r="I201" s="71" t="s">
        <v>757</v>
      </c>
      <c r="J201" s="133">
        <f>+K201</f>
        <v>8551112174</v>
      </c>
      <c r="K201" s="57">
        <f t="shared" si="33"/>
        <v>8551112174</v>
      </c>
      <c r="L201" s="58"/>
      <c r="M201" s="59"/>
      <c r="N201" s="59"/>
      <c r="O201" s="60"/>
      <c r="P201" s="60"/>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326">
        <v>8551112174</v>
      </c>
      <c r="AU201" s="1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6"/>
      <c r="CY201" s="16"/>
      <c r="CZ201" s="16"/>
      <c r="DA201" s="16"/>
    </row>
    <row r="202" spans="1:105" x14ac:dyDescent="0.25">
      <c r="A202" s="165" t="s">
        <v>204</v>
      </c>
      <c r="B202" s="165" t="s">
        <v>99</v>
      </c>
      <c r="C202" s="165" t="s">
        <v>99</v>
      </c>
      <c r="D202" s="165" t="s">
        <v>189</v>
      </c>
      <c r="E202" s="165" t="s">
        <v>353</v>
      </c>
      <c r="F202" s="165"/>
      <c r="G202" s="84"/>
      <c r="H202" s="46"/>
      <c r="I202" s="84" t="s">
        <v>354</v>
      </c>
      <c r="J202" s="69"/>
      <c r="K202" s="49">
        <f>+SUM(M202:P202)</f>
        <v>0</v>
      </c>
      <c r="L202" s="49"/>
      <c r="M202" s="49">
        <f>+SUM(Q202:R202)</f>
        <v>0</v>
      </c>
      <c r="N202" s="49">
        <f>+SUM(S202:AE202)</f>
        <v>0</v>
      </c>
      <c r="O202" s="49">
        <f>+SUM(AF202:AJ202)</f>
        <v>0</v>
      </c>
      <c r="P202" s="49">
        <f>+SUM(AK202:AS202)</f>
        <v>0</v>
      </c>
      <c r="Q202" s="50">
        <v>0</v>
      </c>
      <c r="R202" s="50">
        <v>0</v>
      </c>
      <c r="S202" s="50">
        <v>0</v>
      </c>
      <c r="T202" s="50">
        <v>0</v>
      </c>
      <c r="U202" s="50">
        <v>0</v>
      </c>
      <c r="V202" s="50"/>
      <c r="W202" s="50">
        <v>0</v>
      </c>
      <c r="X202" s="50">
        <v>0</v>
      </c>
      <c r="Y202" s="50">
        <v>0</v>
      </c>
      <c r="Z202" s="50">
        <v>0</v>
      </c>
      <c r="AA202" s="50">
        <v>0</v>
      </c>
      <c r="AB202" s="50">
        <v>0</v>
      </c>
      <c r="AC202" s="50">
        <v>0</v>
      </c>
      <c r="AD202" s="50">
        <v>0</v>
      </c>
      <c r="AE202" s="50">
        <v>0</v>
      </c>
      <c r="AF202" s="50">
        <v>0</v>
      </c>
      <c r="AG202" s="50">
        <v>0</v>
      </c>
      <c r="AH202" s="50">
        <v>0</v>
      </c>
      <c r="AI202" s="50">
        <v>0</v>
      </c>
      <c r="AJ202" s="50">
        <v>0</v>
      </c>
      <c r="AK202" s="50">
        <v>0</v>
      </c>
      <c r="AL202" s="50">
        <v>0</v>
      </c>
      <c r="AM202" s="50">
        <v>0</v>
      </c>
      <c r="AN202" s="50">
        <v>0</v>
      </c>
      <c r="AO202" s="50">
        <v>0</v>
      </c>
      <c r="AP202" s="50">
        <v>0</v>
      </c>
      <c r="AQ202" s="50">
        <v>0</v>
      </c>
      <c r="AR202" s="50">
        <v>0</v>
      </c>
      <c r="AS202" s="50">
        <v>0</v>
      </c>
      <c r="AT202" s="293"/>
      <c r="AU202" s="51"/>
      <c r="AV202" s="293"/>
      <c r="AW202" s="293"/>
      <c r="AX202" s="293"/>
      <c r="AY202" s="293"/>
      <c r="AZ202" s="293"/>
      <c r="BA202" s="293"/>
      <c r="BB202" s="293"/>
      <c r="BC202" s="293"/>
      <c r="BD202" s="293"/>
      <c r="BE202" s="293"/>
      <c r="BF202" s="293"/>
      <c r="BG202" s="293"/>
      <c r="BH202" s="293"/>
      <c r="BI202" s="293"/>
      <c r="BJ202" s="293"/>
      <c r="BK202" s="293"/>
      <c r="BL202" s="293"/>
      <c r="BM202" s="293"/>
      <c r="BN202" s="293"/>
      <c r="BO202" s="293"/>
      <c r="BP202" s="293"/>
      <c r="BQ202" s="293"/>
      <c r="BR202" s="293"/>
      <c r="BS202" s="293"/>
      <c r="BT202" s="293"/>
      <c r="BU202" s="293"/>
      <c r="BV202" s="293"/>
      <c r="BW202" s="293"/>
      <c r="BX202" s="293"/>
      <c r="BY202" s="293"/>
      <c r="BZ202" s="293"/>
      <c r="CA202" s="293"/>
      <c r="CB202" s="293"/>
      <c r="CC202" s="293"/>
      <c r="CD202" s="293"/>
      <c r="CE202" s="293"/>
      <c r="CF202" s="293"/>
      <c r="CG202" s="293"/>
      <c r="CH202" s="293"/>
      <c r="CI202" s="293"/>
      <c r="CJ202" s="293"/>
      <c r="CK202" s="293"/>
      <c r="CL202" s="293"/>
      <c r="CM202" s="293"/>
      <c r="CN202" s="293"/>
      <c r="CO202" s="293"/>
      <c r="CP202" s="293"/>
      <c r="CQ202" s="293"/>
      <c r="CR202" s="293"/>
      <c r="CS202" s="293"/>
      <c r="CT202" s="293"/>
      <c r="CU202" s="293"/>
      <c r="CV202" s="293"/>
      <c r="CW202" s="293"/>
      <c r="CX202" s="293"/>
      <c r="CY202" s="16"/>
      <c r="CZ202" s="16"/>
      <c r="DA202" s="16"/>
    </row>
    <row r="203" spans="1:105" ht="49.5" x14ac:dyDescent="0.25">
      <c r="A203" s="172" t="s">
        <v>204</v>
      </c>
      <c r="B203" s="172" t="s">
        <v>99</v>
      </c>
      <c r="C203" s="172" t="s">
        <v>99</v>
      </c>
      <c r="D203" s="172" t="s">
        <v>189</v>
      </c>
      <c r="E203" s="172" t="s">
        <v>353</v>
      </c>
      <c r="F203" s="172" t="s">
        <v>831</v>
      </c>
      <c r="G203" s="419" t="s">
        <v>663</v>
      </c>
      <c r="H203" s="54" t="s">
        <v>355</v>
      </c>
      <c r="I203" s="112" t="s">
        <v>356</v>
      </c>
      <c r="J203" s="67">
        <v>200880040</v>
      </c>
      <c r="K203" s="57">
        <f>+SUM(M203:P203)</f>
        <v>200880040</v>
      </c>
      <c r="L203" s="58"/>
      <c r="M203" s="59">
        <f>+SUM(Q203:R203)</f>
        <v>0</v>
      </c>
      <c r="N203" s="59">
        <f>+SUM(S203:AE203)</f>
        <v>200880040</v>
      </c>
      <c r="O203" s="60">
        <f>+SUM(AF203:AJ203)</f>
        <v>0</v>
      </c>
      <c r="P203" s="60">
        <f>+SUM(AK203:AS203)</f>
        <v>0</v>
      </c>
      <c r="Q203" s="61"/>
      <c r="R203" s="61"/>
      <c r="S203" s="61"/>
      <c r="T203" s="61"/>
      <c r="U203" s="61"/>
      <c r="V203" s="61">
        <v>200880040</v>
      </c>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76"/>
      <c r="AU203" s="1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6"/>
      <c r="CY203" s="16"/>
      <c r="CZ203" s="16"/>
      <c r="DA203" s="16"/>
    </row>
    <row r="204" spans="1:105" ht="49.5" x14ac:dyDescent="0.25">
      <c r="A204" s="172" t="s">
        <v>204</v>
      </c>
      <c r="B204" s="172" t="s">
        <v>99</v>
      </c>
      <c r="C204" s="172" t="s">
        <v>99</v>
      </c>
      <c r="D204" s="172" t="s">
        <v>189</v>
      </c>
      <c r="E204" s="172" t="s">
        <v>353</v>
      </c>
      <c r="F204" s="172" t="s">
        <v>827</v>
      </c>
      <c r="G204" s="419" t="s">
        <v>659</v>
      </c>
      <c r="H204" s="54">
        <v>5312</v>
      </c>
      <c r="I204" s="112" t="s">
        <v>357</v>
      </c>
      <c r="J204" s="67">
        <f>+K204</f>
        <v>200000000</v>
      </c>
      <c r="K204" s="57">
        <f>+SUM(L204:P204)</f>
        <v>200000000</v>
      </c>
      <c r="L204" s="58">
        <v>200000000</v>
      </c>
      <c r="M204" s="59"/>
      <c r="N204" s="59"/>
      <c r="O204" s="60"/>
      <c r="P204" s="60"/>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76"/>
      <c r="AU204" s="1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c r="CG204" s="76"/>
      <c r="CH204" s="76"/>
      <c r="CI204" s="76"/>
      <c r="CJ204" s="76"/>
      <c r="CK204" s="76"/>
      <c r="CL204" s="76"/>
      <c r="CM204" s="76"/>
      <c r="CN204" s="76"/>
      <c r="CO204" s="76"/>
      <c r="CP204" s="76"/>
      <c r="CQ204" s="76"/>
      <c r="CR204" s="76"/>
      <c r="CS204" s="76"/>
      <c r="CT204" s="76"/>
      <c r="CU204" s="76"/>
      <c r="CV204" s="76"/>
      <c r="CW204" s="76"/>
      <c r="CX204" s="76"/>
      <c r="CY204" s="16"/>
      <c r="CZ204" s="16"/>
      <c r="DA204" s="16"/>
    </row>
    <row r="205" spans="1:105" ht="66" x14ac:dyDescent="0.25">
      <c r="A205" s="172" t="s">
        <v>204</v>
      </c>
      <c r="B205" s="172" t="s">
        <v>99</v>
      </c>
      <c r="C205" s="172" t="s">
        <v>99</v>
      </c>
      <c r="D205" s="172" t="s">
        <v>189</v>
      </c>
      <c r="E205" s="172" t="s">
        <v>353</v>
      </c>
      <c r="F205" s="172" t="s">
        <v>827</v>
      </c>
      <c r="G205" s="419" t="s">
        <v>659</v>
      </c>
      <c r="H205" s="100">
        <v>5313</v>
      </c>
      <c r="I205" s="112" t="s">
        <v>358</v>
      </c>
      <c r="J205" s="56">
        <v>100000000</v>
      </c>
      <c r="K205" s="57">
        <f>+SUM(L205:P205)</f>
        <v>100000000</v>
      </c>
      <c r="L205" s="58">
        <v>100000000</v>
      </c>
      <c r="M205" s="59"/>
      <c r="N205" s="59"/>
      <c r="O205" s="60"/>
      <c r="P205" s="60"/>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6"/>
      <c r="AU205" s="1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16"/>
      <c r="CZ205" s="16"/>
      <c r="DA205" s="16"/>
    </row>
    <row r="206" spans="1:105" ht="66.75" thickBot="1" x14ac:dyDescent="0.3">
      <c r="A206" s="172" t="s">
        <v>204</v>
      </c>
      <c r="B206" s="172" t="s">
        <v>99</v>
      </c>
      <c r="C206" s="172" t="s">
        <v>99</v>
      </c>
      <c r="D206" s="172" t="s">
        <v>189</v>
      </c>
      <c r="E206" s="172" t="s">
        <v>353</v>
      </c>
      <c r="F206" s="172" t="s">
        <v>832</v>
      </c>
      <c r="G206" s="419" t="s">
        <v>661</v>
      </c>
      <c r="H206" s="100">
        <v>5314</v>
      </c>
      <c r="I206" s="112" t="s">
        <v>359</v>
      </c>
      <c r="J206" s="56">
        <v>3700000000</v>
      </c>
      <c r="K206" s="57">
        <f>+SUM(L206:P206)</f>
        <v>3700000000</v>
      </c>
      <c r="L206" s="58">
        <v>3700000000</v>
      </c>
      <c r="M206" s="59"/>
      <c r="N206" s="59"/>
      <c r="O206" s="60"/>
      <c r="P206" s="60"/>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6"/>
      <c r="AU206" s="1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6"/>
      <c r="CY206" s="16"/>
      <c r="CZ206" s="16"/>
      <c r="DA206" s="16"/>
    </row>
    <row r="207" spans="1:105" ht="50.25" thickBot="1" x14ac:dyDescent="0.3">
      <c r="A207" s="173" t="s">
        <v>204</v>
      </c>
      <c r="B207" s="174" t="s">
        <v>99</v>
      </c>
      <c r="C207" s="174" t="s">
        <v>99</v>
      </c>
      <c r="D207" s="174" t="s">
        <v>189</v>
      </c>
      <c r="E207" s="174" t="s">
        <v>353</v>
      </c>
      <c r="F207" s="174" t="s">
        <v>833</v>
      </c>
      <c r="G207" s="421" t="s">
        <v>662</v>
      </c>
      <c r="H207" s="156">
        <v>5373</v>
      </c>
      <c r="I207" s="274" t="s">
        <v>360</v>
      </c>
      <c r="J207" s="162">
        <f>+K207</f>
        <v>215440077.76999998</v>
      </c>
      <c r="K207" s="57">
        <f>+SUM(L207:AV207)</f>
        <v>215440077.76999998</v>
      </c>
      <c r="L207" s="164"/>
      <c r="M207" s="59"/>
      <c r="N207" s="59"/>
      <c r="O207" s="60"/>
      <c r="P207" s="60"/>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76"/>
      <c r="AU207" s="16"/>
      <c r="AV207" s="76">
        <f>SUM(AW207:BV207)</f>
        <v>215440077.76999998</v>
      </c>
      <c r="AW207" s="76">
        <v>2885737.22</v>
      </c>
      <c r="AX207" s="76">
        <v>5578628.4199999999</v>
      </c>
      <c r="AY207" s="76">
        <v>206975712.13</v>
      </c>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6"/>
      <c r="CY207" s="16"/>
      <c r="CZ207" s="16"/>
      <c r="DA207" s="16"/>
    </row>
    <row r="208" spans="1:105" ht="66.75" thickBot="1" x14ac:dyDescent="0.3">
      <c r="A208" s="173" t="s">
        <v>204</v>
      </c>
      <c r="B208" s="174" t="s">
        <v>99</v>
      </c>
      <c r="C208" s="174" t="s">
        <v>99</v>
      </c>
      <c r="D208" s="174" t="s">
        <v>189</v>
      </c>
      <c r="E208" s="174" t="s">
        <v>353</v>
      </c>
      <c r="F208" s="174" t="s">
        <v>831</v>
      </c>
      <c r="G208" s="421" t="s">
        <v>663</v>
      </c>
      <c r="H208" s="156">
        <v>5374</v>
      </c>
      <c r="I208" s="274" t="s">
        <v>361</v>
      </c>
      <c r="J208" s="284">
        <f>+K208</f>
        <v>100000000</v>
      </c>
      <c r="K208" s="57">
        <f>+SUM(L208:AV208)</f>
        <v>100000000</v>
      </c>
      <c r="L208" s="163"/>
      <c r="M208" s="59"/>
      <c r="N208" s="59"/>
      <c r="O208" s="60"/>
      <c r="P208" s="60"/>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76"/>
      <c r="AU208" s="16"/>
      <c r="AV208" s="76">
        <f>SUM(AW208:BV208)</f>
        <v>100000000</v>
      </c>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v>100000000</v>
      </c>
      <c r="BT208" s="76"/>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16"/>
      <c r="CZ208" s="16"/>
      <c r="DA208" s="16"/>
    </row>
    <row r="209" spans="1:105" ht="33.75" thickBot="1" x14ac:dyDescent="0.3">
      <c r="A209" s="173" t="s">
        <v>204</v>
      </c>
      <c r="B209" s="174" t="s">
        <v>99</v>
      </c>
      <c r="C209" s="174" t="s">
        <v>99</v>
      </c>
      <c r="D209" s="174" t="s">
        <v>189</v>
      </c>
      <c r="E209" s="174" t="s">
        <v>353</v>
      </c>
      <c r="F209" s="174" t="s">
        <v>833</v>
      </c>
      <c r="G209" s="421" t="s">
        <v>662</v>
      </c>
      <c r="H209" s="156">
        <v>5375</v>
      </c>
      <c r="I209" s="274" t="s">
        <v>362</v>
      </c>
      <c r="J209" s="284">
        <f>+K209</f>
        <v>100000000</v>
      </c>
      <c r="K209" s="57">
        <f>+SUM(L209:AV209)</f>
        <v>100000000</v>
      </c>
      <c r="L209" s="163"/>
      <c r="M209" s="59"/>
      <c r="N209" s="59"/>
      <c r="O209" s="60"/>
      <c r="P209" s="60"/>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76"/>
      <c r="AU209" s="16"/>
      <c r="AV209" s="76">
        <f>SUM(AW209:BV209)</f>
        <v>100000000</v>
      </c>
      <c r="AW209" s="76"/>
      <c r="AX209" s="76"/>
      <c r="AY209" s="76"/>
      <c r="AZ209" s="76"/>
      <c r="BA209" s="76"/>
      <c r="BB209" s="76"/>
      <c r="BC209" s="76"/>
      <c r="BD209" s="76"/>
      <c r="BE209" s="76"/>
      <c r="BF209" s="76"/>
      <c r="BG209" s="76"/>
      <c r="BH209" s="76"/>
      <c r="BI209" s="76"/>
      <c r="BJ209" s="76"/>
      <c r="BK209" s="76"/>
      <c r="BL209" s="76"/>
      <c r="BM209" s="76"/>
      <c r="BN209" s="76"/>
      <c r="BO209" s="76"/>
      <c r="BP209" s="76">
        <v>100000000</v>
      </c>
      <c r="BQ209" s="76"/>
      <c r="BR209" s="76"/>
      <c r="BS209" s="76"/>
      <c r="BT209" s="76"/>
      <c r="BU209" s="76"/>
      <c r="BV209" s="76"/>
      <c r="BW209" s="76"/>
      <c r="BX209" s="76"/>
      <c r="BY209" s="76"/>
      <c r="BZ209" s="76"/>
      <c r="CA209" s="76"/>
      <c r="CB209" s="76"/>
      <c r="CC209" s="76"/>
      <c r="CD209" s="76"/>
      <c r="CE209" s="76"/>
      <c r="CF209" s="76"/>
      <c r="CG209" s="76"/>
      <c r="CH209" s="76"/>
      <c r="CI209" s="76"/>
      <c r="CJ209" s="76"/>
      <c r="CK209" s="76"/>
      <c r="CL209" s="76"/>
      <c r="CM209" s="76"/>
      <c r="CN209" s="76"/>
      <c r="CO209" s="76"/>
      <c r="CP209" s="76"/>
      <c r="CQ209" s="76"/>
      <c r="CR209" s="76"/>
      <c r="CS209" s="76"/>
      <c r="CT209" s="76"/>
      <c r="CU209" s="76"/>
      <c r="CV209" s="76"/>
      <c r="CW209" s="76"/>
      <c r="CX209" s="76"/>
      <c r="CY209" s="16"/>
      <c r="CZ209" s="16"/>
      <c r="DA209" s="16"/>
    </row>
    <row r="210" spans="1:105" ht="33" x14ac:dyDescent="0.25">
      <c r="A210" s="173" t="s">
        <v>204</v>
      </c>
      <c r="B210" s="174" t="s">
        <v>99</v>
      </c>
      <c r="C210" s="174" t="s">
        <v>99</v>
      </c>
      <c r="D210" s="174" t="s">
        <v>189</v>
      </c>
      <c r="E210" s="174" t="s">
        <v>353</v>
      </c>
      <c r="F210" s="174" t="s">
        <v>828</v>
      </c>
      <c r="G210" s="421" t="s">
        <v>660</v>
      </c>
      <c r="H210" s="156">
        <v>5376</v>
      </c>
      <c r="I210" s="274" t="s">
        <v>363</v>
      </c>
      <c r="J210" s="284">
        <f>+K210</f>
        <v>380000000</v>
      </c>
      <c r="K210" s="57">
        <f>+SUM(L210:AV210)</f>
        <v>380000000</v>
      </c>
      <c r="L210" s="163"/>
      <c r="M210" s="59"/>
      <c r="N210" s="59"/>
      <c r="O210" s="60"/>
      <c r="P210" s="60"/>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76"/>
      <c r="AU210" s="16"/>
      <c r="AV210" s="76">
        <f>SUM(AW210:BV210)</f>
        <v>380000000</v>
      </c>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v>310531887</v>
      </c>
      <c r="BS210" s="76">
        <v>69468113</v>
      </c>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16"/>
      <c r="CZ210" s="16"/>
      <c r="DA210" s="16"/>
    </row>
    <row r="211" spans="1:105" x14ac:dyDescent="0.25">
      <c r="A211" s="165" t="s">
        <v>204</v>
      </c>
      <c r="B211" s="165" t="s">
        <v>99</v>
      </c>
      <c r="C211" s="165" t="s">
        <v>99</v>
      </c>
      <c r="D211" s="165" t="s">
        <v>189</v>
      </c>
      <c r="E211" s="165" t="s">
        <v>364</v>
      </c>
      <c r="F211" s="165"/>
      <c r="G211" s="84"/>
      <c r="H211" s="46"/>
      <c r="I211" s="84" t="s">
        <v>365</v>
      </c>
      <c r="J211" s="69"/>
      <c r="K211" s="49">
        <f>+SUM(M211:P211)</f>
        <v>0</v>
      </c>
      <c r="L211" s="49"/>
      <c r="M211" s="49">
        <f>+SUM(Q211:R211)</f>
        <v>0</v>
      </c>
      <c r="N211" s="49">
        <f>+SUM(S211:AE211)</f>
        <v>0</v>
      </c>
      <c r="O211" s="49">
        <f>+SUM(AF211:AJ211)</f>
        <v>0</v>
      </c>
      <c r="P211" s="49">
        <f>+SUM(AK211:AS211)</f>
        <v>0</v>
      </c>
      <c r="Q211" s="50">
        <v>0</v>
      </c>
      <c r="R211" s="50">
        <v>0</v>
      </c>
      <c r="S211" s="50">
        <v>0</v>
      </c>
      <c r="T211" s="50">
        <v>0</v>
      </c>
      <c r="U211" s="50">
        <v>0</v>
      </c>
      <c r="V211" s="50">
        <v>0</v>
      </c>
      <c r="W211" s="50">
        <v>0</v>
      </c>
      <c r="X211" s="50">
        <v>0</v>
      </c>
      <c r="Y211" s="50">
        <v>0</v>
      </c>
      <c r="Z211" s="50">
        <v>0</v>
      </c>
      <c r="AA211" s="50">
        <v>0</v>
      </c>
      <c r="AB211" s="50">
        <v>0</v>
      </c>
      <c r="AC211" s="50">
        <v>0</v>
      </c>
      <c r="AD211" s="50">
        <v>0</v>
      </c>
      <c r="AE211" s="50">
        <v>0</v>
      </c>
      <c r="AF211" s="50">
        <v>0</v>
      </c>
      <c r="AG211" s="50">
        <v>0</v>
      </c>
      <c r="AH211" s="50"/>
      <c r="AI211" s="50">
        <v>0</v>
      </c>
      <c r="AJ211" s="50">
        <v>0</v>
      </c>
      <c r="AK211" s="50">
        <v>0</v>
      </c>
      <c r="AL211" s="50">
        <v>0</v>
      </c>
      <c r="AM211" s="50">
        <v>0</v>
      </c>
      <c r="AN211" s="50">
        <v>0</v>
      </c>
      <c r="AO211" s="50">
        <v>0</v>
      </c>
      <c r="AP211" s="50">
        <v>0</v>
      </c>
      <c r="AQ211" s="50">
        <v>0</v>
      </c>
      <c r="AR211" s="50">
        <v>0</v>
      </c>
      <c r="AS211" s="50">
        <v>0</v>
      </c>
      <c r="AT211" s="293"/>
      <c r="AU211" s="51"/>
      <c r="AV211" s="293"/>
      <c r="AW211" s="293"/>
      <c r="AX211" s="293"/>
      <c r="AY211" s="293"/>
      <c r="AZ211" s="293"/>
      <c r="BA211" s="293"/>
      <c r="BB211" s="293"/>
      <c r="BC211" s="293"/>
      <c r="BD211" s="293"/>
      <c r="BE211" s="293"/>
      <c r="BF211" s="293"/>
      <c r="BG211" s="293"/>
      <c r="BH211" s="293"/>
      <c r="BI211" s="293"/>
      <c r="BJ211" s="293"/>
      <c r="BK211" s="293"/>
      <c r="BL211" s="293"/>
      <c r="BM211" s="293"/>
      <c r="BN211" s="293"/>
      <c r="BO211" s="293"/>
      <c r="BP211" s="293"/>
      <c r="BQ211" s="293"/>
      <c r="BR211" s="293"/>
      <c r="BS211" s="293"/>
      <c r="BT211" s="293"/>
      <c r="BU211" s="293"/>
      <c r="BV211" s="293"/>
      <c r="BW211" s="293"/>
      <c r="BX211" s="293"/>
      <c r="BY211" s="293"/>
      <c r="BZ211" s="293"/>
      <c r="CA211" s="293"/>
      <c r="CB211" s="293"/>
      <c r="CC211" s="293"/>
      <c r="CD211" s="293"/>
      <c r="CE211" s="293"/>
      <c r="CF211" s="293"/>
      <c r="CG211" s="293"/>
      <c r="CH211" s="293"/>
      <c r="CI211" s="293"/>
      <c r="CJ211" s="293"/>
      <c r="CK211" s="293"/>
      <c r="CL211" s="293"/>
      <c r="CM211" s="293"/>
      <c r="CN211" s="293"/>
      <c r="CO211" s="293"/>
      <c r="CP211" s="293"/>
      <c r="CQ211" s="293"/>
      <c r="CR211" s="293"/>
      <c r="CS211" s="293"/>
      <c r="CT211" s="293"/>
      <c r="CU211" s="293"/>
      <c r="CV211" s="293"/>
      <c r="CW211" s="293"/>
      <c r="CX211" s="293"/>
      <c r="CY211" s="16"/>
      <c r="CZ211" s="16"/>
      <c r="DA211" s="16"/>
    </row>
    <row r="212" spans="1:105" ht="50.25" thickBot="1" x14ac:dyDescent="0.3">
      <c r="A212" s="172" t="s">
        <v>204</v>
      </c>
      <c r="B212" s="172" t="s">
        <v>99</v>
      </c>
      <c r="C212" s="172" t="s">
        <v>99</v>
      </c>
      <c r="D212" s="172" t="s">
        <v>189</v>
      </c>
      <c r="E212" s="172" t="s">
        <v>364</v>
      </c>
      <c r="F212" s="172" t="s">
        <v>833</v>
      </c>
      <c r="G212" s="112" t="s">
        <v>662</v>
      </c>
      <c r="H212" s="54" t="s">
        <v>366</v>
      </c>
      <c r="I212" s="112" t="s">
        <v>360</v>
      </c>
      <c r="J212" s="67">
        <v>71250000</v>
      </c>
      <c r="K212" s="57">
        <f>+SUM(M212:P212)</f>
        <v>71250000</v>
      </c>
      <c r="L212" s="58"/>
      <c r="M212" s="59">
        <f>+SUM(Q212:R212)</f>
        <v>0</v>
      </c>
      <c r="N212" s="59">
        <f>+SUM(S212:AE212)</f>
        <v>0</v>
      </c>
      <c r="O212" s="60">
        <f>+SUM(AF212:AJ212)</f>
        <v>71250000</v>
      </c>
      <c r="P212" s="60">
        <f>+SUM(AK212:AS212)</f>
        <v>0</v>
      </c>
      <c r="Q212" s="61"/>
      <c r="R212" s="61"/>
      <c r="S212" s="61"/>
      <c r="T212" s="61"/>
      <c r="U212" s="61"/>
      <c r="V212" s="61"/>
      <c r="W212" s="61"/>
      <c r="X212" s="61"/>
      <c r="Y212" s="61"/>
      <c r="Z212" s="61"/>
      <c r="AA212" s="61"/>
      <c r="AB212" s="61"/>
      <c r="AC212" s="61"/>
      <c r="AD212" s="61"/>
      <c r="AE212" s="61"/>
      <c r="AF212" s="61"/>
      <c r="AG212" s="61"/>
      <c r="AH212" s="61">
        <v>71250000</v>
      </c>
      <c r="AI212" s="61"/>
      <c r="AJ212" s="61"/>
      <c r="AK212" s="61"/>
      <c r="AL212" s="61"/>
      <c r="AM212" s="61"/>
      <c r="AN212" s="61"/>
      <c r="AO212" s="61"/>
      <c r="AP212" s="61"/>
      <c r="AQ212" s="61"/>
      <c r="AR212" s="61"/>
      <c r="AS212" s="61"/>
      <c r="AT212" s="76"/>
      <c r="AU212" s="16"/>
      <c r="AV212" s="76"/>
      <c r="AW212" s="76"/>
      <c r="AX212" s="76"/>
      <c r="AY212" s="76"/>
      <c r="AZ212" s="76"/>
      <c r="BA212" s="76"/>
      <c r="BB212" s="76"/>
      <c r="BC212" s="76"/>
      <c r="BD212" s="76"/>
      <c r="BE212" s="76"/>
      <c r="BF212" s="76"/>
      <c r="BG212" s="76"/>
      <c r="BH212" s="76"/>
      <c r="BI212" s="76"/>
      <c r="BJ212" s="76"/>
      <c r="BK212" s="76"/>
      <c r="BL212" s="76"/>
      <c r="BM212" s="76"/>
      <c r="BN212" s="76"/>
      <c r="BO212" s="76"/>
      <c r="BP212" s="76"/>
      <c r="BQ212" s="76"/>
      <c r="BR212" s="76"/>
      <c r="BS212" s="76"/>
      <c r="BT212" s="76"/>
      <c r="BU212" s="76"/>
      <c r="BV212" s="76"/>
      <c r="BW212" s="76"/>
      <c r="BX212" s="76"/>
      <c r="BY212" s="76"/>
      <c r="BZ212" s="76"/>
      <c r="CA212" s="76"/>
      <c r="CB212" s="76"/>
      <c r="CC212" s="76"/>
      <c r="CD212" s="76"/>
      <c r="CE212" s="76"/>
      <c r="CF212" s="76"/>
      <c r="CG212" s="76"/>
      <c r="CH212" s="76"/>
      <c r="CI212" s="76"/>
      <c r="CJ212" s="76"/>
      <c r="CK212" s="76"/>
      <c r="CL212" s="76"/>
      <c r="CM212" s="76"/>
      <c r="CN212" s="76"/>
      <c r="CO212" s="76"/>
      <c r="CP212" s="76"/>
      <c r="CQ212" s="76"/>
      <c r="CR212" s="76"/>
      <c r="CS212" s="76"/>
      <c r="CT212" s="76"/>
      <c r="CU212" s="76"/>
      <c r="CV212" s="76"/>
      <c r="CW212" s="76"/>
      <c r="CX212" s="76"/>
      <c r="CY212" s="16"/>
      <c r="CZ212" s="16"/>
      <c r="DA212" s="16"/>
    </row>
    <row r="213" spans="1:105" ht="33" x14ac:dyDescent="0.25">
      <c r="A213" s="173" t="s">
        <v>204</v>
      </c>
      <c r="B213" s="174" t="s">
        <v>99</v>
      </c>
      <c r="C213" s="174" t="s">
        <v>99</v>
      </c>
      <c r="D213" s="174" t="s">
        <v>189</v>
      </c>
      <c r="E213" s="174" t="s">
        <v>364</v>
      </c>
      <c r="F213" s="174" t="s">
        <v>834</v>
      </c>
      <c r="G213" s="274" t="s">
        <v>367</v>
      </c>
      <c r="H213" s="156">
        <v>5377</v>
      </c>
      <c r="I213" s="274" t="s">
        <v>367</v>
      </c>
      <c r="J213" s="67">
        <f>+K213</f>
        <v>150000000</v>
      </c>
      <c r="K213" s="57">
        <f>+SUM(L213:AV213)</f>
        <v>150000000</v>
      </c>
      <c r="L213" s="58"/>
      <c r="M213" s="59"/>
      <c r="N213" s="59"/>
      <c r="O213" s="60"/>
      <c r="P213" s="60"/>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76"/>
      <c r="AU213" s="16"/>
      <c r="AV213" s="76">
        <f>SUM(AW213:BV213)</f>
        <v>150000000</v>
      </c>
      <c r="AW213" s="76"/>
      <c r="AX213" s="76"/>
      <c r="AY213" s="76"/>
      <c r="AZ213" s="76"/>
      <c r="BA213" s="76"/>
      <c r="BB213" s="76"/>
      <c r="BC213" s="76"/>
      <c r="BD213" s="76"/>
      <c r="BE213" s="76"/>
      <c r="BF213" s="76"/>
      <c r="BG213" s="76"/>
      <c r="BH213" s="76"/>
      <c r="BI213" s="76"/>
      <c r="BJ213" s="76"/>
      <c r="BK213" s="76"/>
      <c r="BL213" s="76"/>
      <c r="BM213" s="76"/>
      <c r="BN213" s="76"/>
      <c r="BO213" s="76"/>
      <c r="BP213" s="76">
        <v>91734512.829999998</v>
      </c>
      <c r="BQ213" s="76">
        <v>58265487.170000002</v>
      </c>
      <c r="BR213" s="76"/>
      <c r="BS213" s="76"/>
      <c r="BT213" s="76"/>
      <c r="BU213" s="76"/>
      <c r="BV213" s="76"/>
      <c r="BW213" s="76"/>
      <c r="BX213" s="76"/>
      <c r="BY213" s="76"/>
      <c r="BZ213" s="76"/>
      <c r="CA213" s="76"/>
      <c r="CB213" s="76"/>
      <c r="CC213" s="76"/>
      <c r="CD213" s="76"/>
      <c r="CE213" s="76"/>
      <c r="CF213" s="76"/>
      <c r="CG213" s="76"/>
      <c r="CH213" s="76"/>
      <c r="CI213" s="76"/>
      <c r="CJ213" s="76"/>
      <c r="CK213" s="76"/>
      <c r="CL213" s="76"/>
      <c r="CM213" s="76"/>
      <c r="CN213" s="76"/>
      <c r="CO213" s="76"/>
      <c r="CP213" s="76"/>
      <c r="CQ213" s="76"/>
      <c r="CR213" s="76"/>
      <c r="CS213" s="76"/>
      <c r="CT213" s="76"/>
      <c r="CU213" s="76"/>
      <c r="CV213" s="76"/>
      <c r="CW213" s="76"/>
      <c r="CX213" s="76"/>
      <c r="CY213" s="16"/>
      <c r="CZ213" s="16"/>
      <c r="DA213" s="16"/>
    </row>
    <row r="214" spans="1:105" x14ac:dyDescent="0.25">
      <c r="A214" s="167" t="s">
        <v>204</v>
      </c>
      <c r="B214" s="167" t="s">
        <v>99</v>
      </c>
      <c r="C214" s="167" t="s">
        <v>99</v>
      </c>
      <c r="D214" s="167" t="s">
        <v>368</v>
      </c>
      <c r="E214" s="167"/>
      <c r="F214" s="167"/>
      <c r="G214" s="38"/>
      <c r="H214" s="37"/>
      <c r="I214" s="38" t="s">
        <v>369</v>
      </c>
      <c r="J214" s="113"/>
      <c r="K214" s="40">
        <f>+SUM(M214:P214)</f>
        <v>0</v>
      </c>
      <c r="L214" s="40"/>
      <c r="M214" s="40">
        <f t="shared" ref="M214:M221" si="34">+SUM(Q214:R214)</f>
        <v>0</v>
      </c>
      <c r="N214" s="40">
        <f t="shared" ref="N214:N221" si="35">+SUM(S214:AE214)</f>
        <v>0</v>
      </c>
      <c r="O214" s="40">
        <f t="shared" ref="O214:O221" si="36">+SUM(AF214:AJ214)</f>
        <v>0</v>
      </c>
      <c r="P214" s="40"/>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124"/>
      <c r="AU214" s="42"/>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c r="CC214" s="124"/>
      <c r="CD214" s="124"/>
      <c r="CE214" s="124"/>
      <c r="CF214" s="124"/>
      <c r="CG214" s="124"/>
      <c r="CH214" s="124"/>
      <c r="CI214" s="124"/>
      <c r="CJ214" s="124"/>
      <c r="CK214" s="124"/>
      <c r="CL214" s="124"/>
      <c r="CM214" s="124"/>
      <c r="CN214" s="124"/>
      <c r="CO214" s="124"/>
      <c r="CP214" s="124"/>
      <c r="CQ214" s="124"/>
      <c r="CR214" s="124"/>
      <c r="CS214" s="124"/>
      <c r="CT214" s="124"/>
      <c r="CU214" s="124"/>
      <c r="CV214" s="124"/>
      <c r="CW214" s="124"/>
      <c r="CX214" s="124"/>
      <c r="CY214" s="16"/>
      <c r="CZ214" s="16"/>
      <c r="DA214" s="16"/>
    </row>
    <row r="215" spans="1:105" x14ac:dyDescent="0.25">
      <c r="A215" s="165" t="s">
        <v>204</v>
      </c>
      <c r="B215" s="165" t="s">
        <v>99</v>
      </c>
      <c r="C215" s="165" t="s">
        <v>99</v>
      </c>
      <c r="D215" s="165" t="s">
        <v>368</v>
      </c>
      <c r="E215" s="165" t="s">
        <v>370</v>
      </c>
      <c r="F215" s="165"/>
      <c r="G215" s="84"/>
      <c r="H215" s="46"/>
      <c r="I215" s="84" t="s">
        <v>371</v>
      </c>
      <c r="J215" s="48"/>
      <c r="K215" s="49">
        <f>+SUM(M215:P215)</f>
        <v>0</v>
      </c>
      <c r="L215" s="49"/>
      <c r="M215" s="49">
        <f t="shared" si="34"/>
        <v>0</v>
      </c>
      <c r="N215" s="49">
        <f t="shared" si="35"/>
        <v>0</v>
      </c>
      <c r="O215" s="49">
        <f t="shared" si="36"/>
        <v>0</v>
      </c>
      <c r="P215" s="49">
        <f t="shared" ref="P215:P221" si="37">+SUM(AK215:AS215)</f>
        <v>0</v>
      </c>
      <c r="Q215" s="50">
        <v>0</v>
      </c>
      <c r="R215" s="50">
        <v>0</v>
      </c>
      <c r="S215" s="50">
        <v>0</v>
      </c>
      <c r="T215" s="50">
        <v>0</v>
      </c>
      <c r="U215" s="50">
        <v>0</v>
      </c>
      <c r="V215" s="50">
        <v>0</v>
      </c>
      <c r="W215" s="50">
        <v>0</v>
      </c>
      <c r="X215" s="50">
        <v>0</v>
      </c>
      <c r="Y215" s="50">
        <v>0</v>
      </c>
      <c r="Z215" s="50">
        <v>0</v>
      </c>
      <c r="AA215" s="50">
        <v>0</v>
      </c>
      <c r="AB215" s="50">
        <v>0</v>
      </c>
      <c r="AC215" s="50">
        <v>0</v>
      </c>
      <c r="AD215" s="50">
        <v>0</v>
      </c>
      <c r="AE215" s="50">
        <v>0</v>
      </c>
      <c r="AF215" s="50">
        <v>0</v>
      </c>
      <c r="AG215" s="50">
        <v>0</v>
      </c>
      <c r="AH215" s="50">
        <v>0</v>
      </c>
      <c r="AI215" s="50"/>
      <c r="AJ215" s="50">
        <v>0</v>
      </c>
      <c r="AK215" s="50">
        <v>0</v>
      </c>
      <c r="AL215" s="50">
        <v>0</v>
      </c>
      <c r="AM215" s="50">
        <v>0</v>
      </c>
      <c r="AN215" s="50">
        <v>0</v>
      </c>
      <c r="AO215" s="50">
        <v>0</v>
      </c>
      <c r="AP215" s="50">
        <v>0</v>
      </c>
      <c r="AQ215" s="50">
        <v>0</v>
      </c>
      <c r="AR215" s="50">
        <v>0</v>
      </c>
      <c r="AS215" s="50">
        <v>0</v>
      </c>
      <c r="AT215" s="293"/>
      <c r="AU215" s="51"/>
      <c r="AV215" s="293"/>
      <c r="AW215" s="293"/>
      <c r="AX215" s="293"/>
      <c r="AY215" s="293"/>
      <c r="AZ215" s="293"/>
      <c r="BA215" s="293"/>
      <c r="BB215" s="293"/>
      <c r="BC215" s="293"/>
      <c r="BD215" s="293"/>
      <c r="BE215" s="293"/>
      <c r="BF215" s="293"/>
      <c r="BG215" s="293"/>
      <c r="BH215" s="293"/>
      <c r="BI215" s="293"/>
      <c r="BJ215" s="293"/>
      <c r="BK215" s="293"/>
      <c r="BL215" s="293"/>
      <c r="BM215" s="293"/>
      <c r="BN215" s="293"/>
      <c r="BO215" s="293"/>
      <c r="BP215" s="293"/>
      <c r="BQ215" s="293"/>
      <c r="BR215" s="293"/>
      <c r="BS215" s="293"/>
      <c r="BT215" s="293"/>
      <c r="BU215" s="293"/>
      <c r="BV215" s="293"/>
      <c r="BW215" s="293"/>
      <c r="BX215" s="293"/>
      <c r="BY215" s="293"/>
      <c r="BZ215" s="293"/>
      <c r="CA215" s="293"/>
      <c r="CB215" s="293"/>
      <c r="CC215" s="293"/>
      <c r="CD215" s="293"/>
      <c r="CE215" s="293"/>
      <c r="CF215" s="293"/>
      <c r="CG215" s="293"/>
      <c r="CH215" s="293"/>
      <c r="CI215" s="293"/>
      <c r="CJ215" s="293"/>
      <c r="CK215" s="293"/>
      <c r="CL215" s="293"/>
      <c r="CM215" s="293"/>
      <c r="CN215" s="293"/>
      <c r="CO215" s="293"/>
      <c r="CP215" s="293"/>
      <c r="CQ215" s="293"/>
      <c r="CR215" s="293"/>
      <c r="CS215" s="293"/>
      <c r="CT215" s="293"/>
      <c r="CU215" s="293"/>
      <c r="CV215" s="293"/>
      <c r="CW215" s="293"/>
      <c r="CX215" s="293"/>
      <c r="CY215" s="16"/>
      <c r="CZ215" s="16"/>
      <c r="DA215" s="16"/>
    </row>
    <row r="216" spans="1:105" ht="49.5" x14ac:dyDescent="0.25">
      <c r="A216" s="172" t="s">
        <v>204</v>
      </c>
      <c r="B216" s="172" t="s">
        <v>99</v>
      </c>
      <c r="C216" s="172" t="s">
        <v>99</v>
      </c>
      <c r="D216" s="172" t="s">
        <v>368</v>
      </c>
      <c r="E216" s="172" t="s">
        <v>370</v>
      </c>
      <c r="F216" s="172" t="s">
        <v>836</v>
      </c>
      <c r="G216" s="71" t="s">
        <v>835</v>
      </c>
      <c r="H216" s="54" t="s">
        <v>372</v>
      </c>
      <c r="I216" s="71" t="s">
        <v>373</v>
      </c>
      <c r="J216" s="67">
        <f>+K216</f>
        <v>315092208</v>
      </c>
      <c r="K216" s="57">
        <f>+O216+AV216</f>
        <v>315092208</v>
      </c>
      <c r="L216" s="58"/>
      <c r="M216" s="59">
        <f t="shared" si="34"/>
        <v>0</v>
      </c>
      <c r="N216" s="59">
        <f t="shared" si="35"/>
        <v>0</v>
      </c>
      <c r="O216" s="60">
        <f t="shared" si="36"/>
        <v>150000000</v>
      </c>
      <c r="P216" s="60">
        <f t="shared" si="37"/>
        <v>0</v>
      </c>
      <c r="Q216" s="61"/>
      <c r="R216" s="61"/>
      <c r="S216" s="61"/>
      <c r="T216" s="61"/>
      <c r="U216" s="61"/>
      <c r="V216" s="61"/>
      <c r="W216" s="61"/>
      <c r="X216" s="61"/>
      <c r="Y216" s="61"/>
      <c r="Z216" s="61"/>
      <c r="AA216" s="61"/>
      <c r="AB216" s="61"/>
      <c r="AC216" s="61"/>
      <c r="AD216" s="61"/>
      <c r="AE216" s="61"/>
      <c r="AF216" s="61"/>
      <c r="AG216" s="61"/>
      <c r="AH216" s="61"/>
      <c r="AI216" s="61">
        <v>150000000</v>
      </c>
      <c r="AJ216" s="61"/>
      <c r="AK216" s="61"/>
      <c r="AL216" s="61"/>
      <c r="AM216" s="61"/>
      <c r="AN216" s="61"/>
      <c r="AO216" s="61"/>
      <c r="AP216" s="61"/>
      <c r="AQ216" s="61"/>
      <c r="AR216" s="61"/>
      <c r="AS216" s="61"/>
      <c r="AT216" s="76"/>
      <c r="AU216" s="16"/>
      <c r="AV216" s="76">
        <f>SUM(AW216:BX216)</f>
        <v>165092208</v>
      </c>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c r="BT216" s="76"/>
      <c r="BU216" s="76"/>
      <c r="BV216" s="76"/>
      <c r="BW216" s="76">
        <v>146642222</v>
      </c>
      <c r="BX216" s="76">
        <v>18449986</v>
      </c>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16"/>
      <c r="CZ216" s="16"/>
      <c r="DA216" s="16"/>
    </row>
    <row r="217" spans="1:105" ht="66" x14ac:dyDescent="0.25">
      <c r="A217" s="172" t="s">
        <v>204</v>
      </c>
      <c r="B217" s="172" t="s">
        <v>99</v>
      </c>
      <c r="C217" s="172" t="s">
        <v>99</v>
      </c>
      <c r="D217" s="172" t="s">
        <v>368</v>
      </c>
      <c r="E217" s="172" t="s">
        <v>370</v>
      </c>
      <c r="F217" s="172" t="s">
        <v>839</v>
      </c>
      <c r="G217" s="71" t="s">
        <v>838</v>
      </c>
      <c r="H217" s="54" t="s">
        <v>374</v>
      </c>
      <c r="I217" s="71" t="s">
        <v>837</v>
      </c>
      <c r="J217" s="67">
        <v>20000000</v>
      </c>
      <c r="K217" s="57">
        <f>+SUM(M217:P217)</f>
        <v>20000000</v>
      </c>
      <c r="L217" s="58"/>
      <c r="M217" s="59">
        <f t="shared" si="34"/>
        <v>0</v>
      </c>
      <c r="N217" s="59">
        <f t="shared" si="35"/>
        <v>0</v>
      </c>
      <c r="O217" s="60">
        <f t="shared" si="36"/>
        <v>20000000</v>
      </c>
      <c r="P217" s="60">
        <f t="shared" si="37"/>
        <v>0</v>
      </c>
      <c r="Q217" s="61"/>
      <c r="R217" s="61"/>
      <c r="S217" s="61"/>
      <c r="T217" s="61"/>
      <c r="U217" s="61"/>
      <c r="V217" s="61"/>
      <c r="W217" s="61"/>
      <c r="X217" s="61"/>
      <c r="Y217" s="61"/>
      <c r="Z217" s="61"/>
      <c r="AA217" s="61"/>
      <c r="AB217" s="61"/>
      <c r="AC217" s="61"/>
      <c r="AD217" s="61"/>
      <c r="AE217" s="61"/>
      <c r="AF217" s="61"/>
      <c r="AG217" s="61"/>
      <c r="AH217" s="61"/>
      <c r="AI217" s="61">
        <v>20000000</v>
      </c>
      <c r="AJ217" s="61"/>
      <c r="AK217" s="61"/>
      <c r="AL217" s="61"/>
      <c r="AM217" s="61"/>
      <c r="AN217" s="61"/>
      <c r="AO217" s="61"/>
      <c r="AP217" s="61"/>
      <c r="AQ217" s="61"/>
      <c r="AR217" s="61"/>
      <c r="AS217" s="61"/>
      <c r="AT217" s="76"/>
      <c r="AU217" s="1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6"/>
      <c r="CW217" s="76"/>
      <c r="CX217" s="76"/>
      <c r="CY217" s="16"/>
      <c r="CZ217" s="16"/>
      <c r="DA217" s="16"/>
    </row>
    <row r="218" spans="1:105" ht="66" x14ac:dyDescent="0.25">
      <c r="A218" s="172" t="s">
        <v>204</v>
      </c>
      <c r="B218" s="172" t="s">
        <v>99</v>
      </c>
      <c r="C218" s="172" t="s">
        <v>99</v>
      </c>
      <c r="D218" s="172" t="s">
        <v>368</v>
      </c>
      <c r="E218" s="172" t="s">
        <v>370</v>
      </c>
      <c r="F218" s="172" t="s">
        <v>839</v>
      </c>
      <c r="G218" s="71" t="s">
        <v>838</v>
      </c>
      <c r="H218" s="54" t="s">
        <v>375</v>
      </c>
      <c r="I218" s="71" t="s">
        <v>376</v>
      </c>
      <c r="J218" s="67">
        <f>+K218</f>
        <v>40000000</v>
      </c>
      <c r="K218" s="57">
        <f>+SUM(M218:P218)</f>
        <v>40000000</v>
      </c>
      <c r="L218" s="58"/>
      <c r="M218" s="59">
        <f t="shared" si="34"/>
        <v>0</v>
      </c>
      <c r="N218" s="59">
        <f t="shared" si="35"/>
        <v>0</v>
      </c>
      <c r="O218" s="60">
        <f t="shared" si="36"/>
        <v>40000000</v>
      </c>
      <c r="P218" s="60">
        <f t="shared" si="37"/>
        <v>0</v>
      </c>
      <c r="Q218" s="61"/>
      <c r="R218" s="61"/>
      <c r="S218" s="61"/>
      <c r="T218" s="61"/>
      <c r="U218" s="61"/>
      <c r="V218" s="61"/>
      <c r="W218" s="61"/>
      <c r="X218" s="61"/>
      <c r="Y218" s="61"/>
      <c r="Z218" s="61"/>
      <c r="AA218" s="61"/>
      <c r="AB218" s="61"/>
      <c r="AC218" s="61"/>
      <c r="AD218" s="61"/>
      <c r="AE218" s="61"/>
      <c r="AF218" s="61"/>
      <c r="AG218" s="61"/>
      <c r="AH218" s="61"/>
      <c r="AI218" s="61">
        <v>40000000</v>
      </c>
      <c r="AJ218" s="61"/>
      <c r="AK218" s="61"/>
      <c r="AL218" s="61"/>
      <c r="AM218" s="61"/>
      <c r="AN218" s="61"/>
      <c r="AO218" s="61"/>
      <c r="AP218" s="61"/>
      <c r="AQ218" s="61"/>
      <c r="AR218" s="61"/>
      <c r="AS218" s="61"/>
      <c r="AT218" s="76"/>
      <c r="AU218" s="1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16"/>
      <c r="CZ218" s="16"/>
      <c r="DA218" s="16"/>
    </row>
    <row r="219" spans="1:105" ht="82.5" x14ac:dyDescent="0.25">
      <c r="A219" s="172" t="s">
        <v>204</v>
      </c>
      <c r="B219" s="172" t="s">
        <v>99</v>
      </c>
      <c r="C219" s="172" t="s">
        <v>99</v>
      </c>
      <c r="D219" s="172" t="s">
        <v>368</v>
      </c>
      <c r="E219" s="172" t="s">
        <v>370</v>
      </c>
      <c r="F219" s="172" t="s">
        <v>839</v>
      </c>
      <c r="G219" s="71" t="s">
        <v>840</v>
      </c>
      <c r="H219" s="54" t="s">
        <v>377</v>
      </c>
      <c r="I219" s="71" t="s">
        <v>378</v>
      </c>
      <c r="J219" s="67">
        <v>20000000</v>
      </c>
      <c r="K219" s="57">
        <f>+SUM(M219:P219)</f>
        <v>20000000</v>
      </c>
      <c r="L219" s="58"/>
      <c r="M219" s="59">
        <f t="shared" si="34"/>
        <v>0</v>
      </c>
      <c r="N219" s="59">
        <f t="shared" si="35"/>
        <v>0</v>
      </c>
      <c r="O219" s="60">
        <f t="shared" si="36"/>
        <v>20000000</v>
      </c>
      <c r="P219" s="60">
        <f t="shared" si="37"/>
        <v>0</v>
      </c>
      <c r="Q219" s="61"/>
      <c r="R219" s="61"/>
      <c r="S219" s="61"/>
      <c r="T219" s="61"/>
      <c r="U219" s="61"/>
      <c r="V219" s="61"/>
      <c r="W219" s="61"/>
      <c r="X219" s="61"/>
      <c r="Y219" s="61"/>
      <c r="Z219" s="61"/>
      <c r="AA219" s="61"/>
      <c r="AB219" s="61"/>
      <c r="AC219" s="61"/>
      <c r="AD219" s="61"/>
      <c r="AE219" s="61"/>
      <c r="AF219" s="61"/>
      <c r="AG219" s="61"/>
      <c r="AH219" s="61"/>
      <c r="AI219" s="61">
        <v>20000000</v>
      </c>
      <c r="AJ219" s="61"/>
      <c r="AK219" s="61"/>
      <c r="AL219" s="61"/>
      <c r="AM219" s="61"/>
      <c r="AN219" s="61"/>
      <c r="AO219" s="61"/>
      <c r="AP219" s="61"/>
      <c r="AQ219" s="61"/>
      <c r="AR219" s="61"/>
      <c r="AS219" s="61"/>
      <c r="AT219" s="76"/>
      <c r="AU219" s="1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6"/>
      <c r="CW219" s="76"/>
      <c r="CX219" s="76"/>
      <c r="CY219" s="16"/>
      <c r="CZ219" s="16"/>
      <c r="DA219" s="16"/>
    </row>
    <row r="220" spans="1:105" ht="82.5" x14ac:dyDescent="0.25">
      <c r="A220" s="172" t="s">
        <v>204</v>
      </c>
      <c r="B220" s="172" t="s">
        <v>99</v>
      </c>
      <c r="C220" s="172" t="s">
        <v>99</v>
      </c>
      <c r="D220" s="172" t="s">
        <v>368</v>
      </c>
      <c r="E220" s="172" t="s">
        <v>370</v>
      </c>
      <c r="F220" s="172" t="s">
        <v>839</v>
      </c>
      <c r="G220" s="71" t="s">
        <v>841</v>
      </c>
      <c r="H220" s="54" t="s">
        <v>379</v>
      </c>
      <c r="I220" s="71" t="s">
        <v>380</v>
      </c>
      <c r="J220" s="67">
        <v>20000000</v>
      </c>
      <c r="K220" s="57">
        <f>+SUM(M220:P220)</f>
        <v>20000000</v>
      </c>
      <c r="L220" s="58"/>
      <c r="M220" s="59">
        <f t="shared" si="34"/>
        <v>0</v>
      </c>
      <c r="N220" s="59">
        <f t="shared" si="35"/>
        <v>0</v>
      </c>
      <c r="O220" s="60">
        <f t="shared" si="36"/>
        <v>20000000</v>
      </c>
      <c r="P220" s="60">
        <f t="shared" si="37"/>
        <v>0</v>
      </c>
      <c r="Q220" s="61"/>
      <c r="R220" s="61"/>
      <c r="S220" s="61"/>
      <c r="T220" s="61"/>
      <c r="U220" s="61"/>
      <c r="V220" s="61"/>
      <c r="W220" s="61"/>
      <c r="X220" s="61"/>
      <c r="Y220" s="61"/>
      <c r="Z220" s="61"/>
      <c r="AA220" s="61"/>
      <c r="AB220" s="61"/>
      <c r="AC220" s="61"/>
      <c r="AD220" s="61"/>
      <c r="AE220" s="61"/>
      <c r="AF220" s="61"/>
      <c r="AG220" s="61"/>
      <c r="AH220" s="61"/>
      <c r="AI220" s="61">
        <v>20000000</v>
      </c>
      <c r="AJ220" s="61"/>
      <c r="AK220" s="61"/>
      <c r="AL220" s="61"/>
      <c r="AM220" s="61"/>
      <c r="AN220" s="61"/>
      <c r="AO220" s="61"/>
      <c r="AP220" s="61"/>
      <c r="AQ220" s="61"/>
      <c r="AR220" s="61"/>
      <c r="AS220" s="61"/>
      <c r="AT220" s="76"/>
      <c r="AU220" s="1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16"/>
      <c r="CZ220" s="16"/>
      <c r="DA220" s="16"/>
    </row>
    <row r="221" spans="1:105" ht="49.5" x14ac:dyDescent="0.25">
      <c r="A221" s="172" t="s">
        <v>204</v>
      </c>
      <c r="B221" s="172" t="s">
        <v>99</v>
      </c>
      <c r="C221" s="172" t="s">
        <v>99</v>
      </c>
      <c r="D221" s="172" t="s">
        <v>368</v>
      </c>
      <c r="E221" s="172" t="s">
        <v>370</v>
      </c>
      <c r="F221" s="172" t="s">
        <v>843</v>
      </c>
      <c r="G221" s="71" t="s">
        <v>842</v>
      </c>
      <c r="H221" s="54" t="s">
        <v>381</v>
      </c>
      <c r="I221" s="71" t="s">
        <v>382</v>
      </c>
      <c r="J221" s="67">
        <v>30000000</v>
      </c>
      <c r="K221" s="57">
        <f>+SUM(M221:P221)</f>
        <v>30000000</v>
      </c>
      <c r="L221" s="58"/>
      <c r="M221" s="59">
        <f t="shared" si="34"/>
        <v>0</v>
      </c>
      <c r="N221" s="59">
        <f t="shared" si="35"/>
        <v>0</v>
      </c>
      <c r="O221" s="60">
        <f t="shared" si="36"/>
        <v>30000000</v>
      </c>
      <c r="P221" s="60">
        <f t="shared" si="37"/>
        <v>0</v>
      </c>
      <c r="Q221" s="61"/>
      <c r="R221" s="61"/>
      <c r="S221" s="61"/>
      <c r="T221" s="61"/>
      <c r="U221" s="61"/>
      <c r="V221" s="61"/>
      <c r="W221" s="61"/>
      <c r="X221" s="61"/>
      <c r="Y221" s="61"/>
      <c r="Z221" s="61"/>
      <c r="AA221" s="61"/>
      <c r="AB221" s="61"/>
      <c r="AC221" s="61"/>
      <c r="AD221" s="61"/>
      <c r="AE221" s="61"/>
      <c r="AF221" s="61"/>
      <c r="AG221" s="61"/>
      <c r="AH221" s="61"/>
      <c r="AI221" s="61">
        <v>30000000</v>
      </c>
      <c r="AJ221" s="61"/>
      <c r="AK221" s="61"/>
      <c r="AL221" s="61"/>
      <c r="AM221" s="61"/>
      <c r="AN221" s="61"/>
      <c r="AO221" s="61"/>
      <c r="AP221" s="61"/>
      <c r="AQ221" s="61"/>
      <c r="AR221" s="61"/>
      <c r="AS221" s="61"/>
      <c r="AT221" s="76"/>
      <c r="AU221" s="1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c r="CQ221" s="76"/>
      <c r="CR221" s="76"/>
      <c r="CS221" s="76"/>
      <c r="CT221" s="76"/>
      <c r="CU221" s="76"/>
      <c r="CV221" s="76"/>
      <c r="CW221" s="76"/>
      <c r="CX221" s="76"/>
      <c r="CY221" s="16"/>
      <c r="CZ221" s="16"/>
      <c r="DA221" s="16"/>
    </row>
    <row r="222" spans="1:105" ht="66" x14ac:dyDescent="0.25">
      <c r="A222" s="172" t="s">
        <v>204</v>
      </c>
      <c r="B222" s="172" t="s">
        <v>99</v>
      </c>
      <c r="C222" s="172" t="s">
        <v>99</v>
      </c>
      <c r="D222" s="172" t="s">
        <v>368</v>
      </c>
      <c r="E222" s="172" t="s">
        <v>370</v>
      </c>
      <c r="F222" s="172" t="s">
        <v>845</v>
      </c>
      <c r="G222" s="71" t="s">
        <v>844</v>
      </c>
      <c r="H222" s="54">
        <v>5305</v>
      </c>
      <c r="I222" s="71" t="s">
        <v>847</v>
      </c>
      <c r="J222" s="67">
        <f>+K222</f>
        <v>200000000</v>
      </c>
      <c r="K222" s="57">
        <f>+SUM(L222:P222)</f>
        <v>200000000</v>
      </c>
      <c r="L222" s="58">
        <v>200000000</v>
      </c>
      <c r="M222" s="59"/>
      <c r="N222" s="59"/>
      <c r="O222" s="60"/>
      <c r="P222" s="60"/>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76"/>
      <c r="AU222" s="1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c r="CQ222" s="76"/>
      <c r="CR222" s="76"/>
      <c r="CS222" s="76"/>
      <c r="CT222" s="76"/>
      <c r="CU222" s="76"/>
      <c r="CV222" s="76"/>
      <c r="CW222" s="76"/>
      <c r="CX222" s="76"/>
      <c r="CY222" s="16"/>
      <c r="CZ222" s="16"/>
      <c r="DA222" s="16"/>
    </row>
    <row r="223" spans="1:105" ht="82.5" x14ac:dyDescent="0.25">
      <c r="A223" s="172" t="s">
        <v>204</v>
      </c>
      <c r="B223" s="172" t="s">
        <v>99</v>
      </c>
      <c r="C223" s="172" t="s">
        <v>99</v>
      </c>
      <c r="D223" s="172" t="s">
        <v>368</v>
      </c>
      <c r="E223" s="172" t="s">
        <v>370</v>
      </c>
      <c r="F223" s="172" t="s">
        <v>839</v>
      </c>
      <c r="G223" s="71" t="s">
        <v>841</v>
      </c>
      <c r="H223" s="54">
        <v>5378</v>
      </c>
      <c r="I223" s="71" t="s">
        <v>846</v>
      </c>
      <c r="J223" s="67">
        <f>+K223</f>
        <v>25000000</v>
      </c>
      <c r="K223" s="57">
        <f>+SUM(L223:AV223)</f>
        <v>25000000</v>
      </c>
      <c r="L223" s="58"/>
      <c r="M223" s="59"/>
      <c r="N223" s="59"/>
      <c r="O223" s="60"/>
      <c r="P223" s="60"/>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76"/>
      <c r="AU223" s="16"/>
      <c r="AV223" s="76">
        <f>SUM(AW223:BY223)</f>
        <v>25000000</v>
      </c>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v>25000000</v>
      </c>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16"/>
      <c r="CZ223" s="16"/>
      <c r="DA223" s="16"/>
    </row>
    <row r="224" spans="1:105" ht="66" x14ac:dyDescent="0.25">
      <c r="A224" s="172" t="s">
        <v>204</v>
      </c>
      <c r="B224" s="172" t="s">
        <v>99</v>
      </c>
      <c r="C224" s="172" t="s">
        <v>99</v>
      </c>
      <c r="D224" s="172" t="s">
        <v>368</v>
      </c>
      <c r="E224" s="172" t="s">
        <v>370</v>
      </c>
      <c r="F224" s="172" t="s">
        <v>839</v>
      </c>
      <c r="G224" s="71" t="s">
        <v>838</v>
      </c>
      <c r="H224" s="54" t="s">
        <v>383</v>
      </c>
      <c r="I224" s="71" t="s">
        <v>384</v>
      </c>
      <c r="J224" s="67">
        <f>+K224</f>
        <v>202000000</v>
      </c>
      <c r="K224" s="57">
        <f>+SUM(M224:P224)+AV224</f>
        <v>202000000</v>
      </c>
      <c r="L224" s="58"/>
      <c r="M224" s="59">
        <f>+SUM(Q224:R224)</f>
        <v>0</v>
      </c>
      <c r="N224" s="59">
        <f>+SUM(S224:AE224)</f>
        <v>0</v>
      </c>
      <c r="O224" s="60">
        <f>+SUM(AF224:AJ224)</f>
        <v>110000000</v>
      </c>
      <c r="P224" s="60">
        <f>+SUM(AK224:AS224)</f>
        <v>0</v>
      </c>
      <c r="Q224" s="61"/>
      <c r="R224" s="61"/>
      <c r="S224" s="61"/>
      <c r="T224" s="61"/>
      <c r="U224" s="61"/>
      <c r="V224" s="61"/>
      <c r="W224" s="61"/>
      <c r="X224" s="61"/>
      <c r="Y224" s="61"/>
      <c r="Z224" s="61"/>
      <c r="AA224" s="61"/>
      <c r="AB224" s="61"/>
      <c r="AC224" s="61"/>
      <c r="AD224" s="61"/>
      <c r="AE224" s="61"/>
      <c r="AF224" s="61"/>
      <c r="AG224" s="61"/>
      <c r="AH224" s="61"/>
      <c r="AI224" s="61">
        <v>110000000</v>
      </c>
      <c r="AJ224" s="61"/>
      <c r="AK224" s="61"/>
      <c r="AL224" s="61"/>
      <c r="AM224" s="61"/>
      <c r="AN224" s="61"/>
      <c r="AO224" s="61"/>
      <c r="AP224" s="61"/>
      <c r="AQ224" s="61"/>
      <c r="AR224" s="61"/>
      <c r="AS224" s="61"/>
      <c r="AT224" s="76"/>
      <c r="AU224" s="16"/>
      <c r="AV224" s="76">
        <f>SUM(AW224:BY224)</f>
        <v>92000000</v>
      </c>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v>92000000</v>
      </c>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16"/>
      <c r="CZ224" s="16"/>
      <c r="DA224" s="16"/>
    </row>
    <row r="225" spans="1:105" x14ac:dyDescent="0.25">
      <c r="A225" s="165" t="s">
        <v>204</v>
      </c>
      <c r="B225" s="165" t="s">
        <v>99</v>
      </c>
      <c r="C225" s="165" t="s">
        <v>99</v>
      </c>
      <c r="D225" s="165" t="s">
        <v>368</v>
      </c>
      <c r="E225" s="165" t="s">
        <v>385</v>
      </c>
      <c r="F225" s="165"/>
      <c r="G225" s="84"/>
      <c r="H225" s="46"/>
      <c r="I225" s="84" t="s">
        <v>386</v>
      </c>
      <c r="J225" s="48"/>
      <c r="K225" s="49">
        <f>+SUM(M225:P225)</f>
        <v>0</v>
      </c>
      <c r="L225" s="49"/>
      <c r="M225" s="49">
        <f t="shared" ref="M225:M230" si="38">+SUM(Q225:R225)</f>
        <v>0</v>
      </c>
      <c r="N225" s="49">
        <f t="shared" ref="N225:N230" si="39">+SUM(S225:AE225)</f>
        <v>0</v>
      </c>
      <c r="O225" s="49">
        <f t="shared" ref="O225:O230" si="40">+SUM(AF225:AJ225)</f>
        <v>0</v>
      </c>
      <c r="P225" s="49">
        <f t="shared" ref="P225:P230" si="41">+SUM(AK225:AS225)</f>
        <v>0</v>
      </c>
      <c r="Q225" s="50">
        <v>0</v>
      </c>
      <c r="R225" s="50">
        <v>0</v>
      </c>
      <c r="S225" s="50">
        <v>0</v>
      </c>
      <c r="T225" s="50">
        <v>0</v>
      </c>
      <c r="U225" s="50">
        <v>0</v>
      </c>
      <c r="V225" s="50">
        <v>0</v>
      </c>
      <c r="W225" s="50">
        <v>0</v>
      </c>
      <c r="X225" s="50">
        <v>0</v>
      </c>
      <c r="Y225" s="50">
        <v>0</v>
      </c>
      <c r="Z225" s="50">
        <v>0</v>
      </c>
      <c r="AA225" s="50">
        <v>0</v>
      </c>
      <c r="AB225" s="50">
        <v>0</v>
      </c>
      <c r="AC225" s="50">
        <v>0</v>
      </c>
      <c r="AD225" s="50">
        <v>0</v>
      </c>
      <c r="AE225" s="50">
        <v>0</v>
      </c>
      <c r="AF225" s="50">
        <v>0</v>
      </c>
      <c r="AG225" s="50">
        <v>0</v>
      </c>
      <c r="AH225" s="50">
        <v>0</v>
      </c>
      <c r="AI225" s="50"/>
      <c r="AJ225" s="50">
        <v>0</v>
      </c>
      <c r="AK225" s="50">
        <v>0</v>
      </c>
      <c r="AL225" s="50">
        <v>0</v>
      </c>
      <c r="AM225" s="50">
        <v>0</v>
      </c>
      <c r="AN225" s="50">
        <v>0</v>
      </c>
      <c r="AO225" s="50">
        <v>0</v>
      </c>
      <c r="AP225" s="50">
        <v>0</v>
      </c>
      <c r="AQ225" s="50">
        <v>0</v>
      </c>
      <c r="AR225" s="50">
        <v>0</v>
      </c>
      <c r="AS225" s="50">
        <v>0</v>
      </c>
      <c r="AT225" s="293"/>
      <c r="AU225" s="51"/>
      <c r="AV225" s="293"/>
      <c r="AW225" s="293"/>
      <c r="AX225" s="293"/>
      <c r="AY225" s="293"/>
      <c r="AZ225" s="293"/>
      <c r="BA225" s="293"/>
      <c r="BB225" s="293"/>
      <c r="BC225" s="293"/>
      <c r="BD225" s="293"/>
      <c r="BE225" s="293"/>
      <c r="BF225" s="293"/>
      <c r="BG225" s="293"/>
      <c r="BH225" s="293"/>
      <c r="BI225" s="293"/>
      <c r="BJ225" s="293"/>
      <c r="BK225" s="293"/>
      <c r="BL225" s="293"/>
      <c r="BM225" s="293"/>
      <c r="BN225" s="293"/>
      <c r="BO225" s="293"/>
      <c r="BP225" s="293"/>
      <c r="BQ225" s="293"/>
      <c r="BR225" s="293"/>
      <c r="BS225" s="293"/>
      <c r="BT225" s="293"/>
      <c r="BU225" s="293"/>
      <c r="BV225" s="293"/>
      <c r="BW225" s="293"/>
      <c r="BX225" s="293"/>
      <c r="BY225" s="293"/>
      <c r="BZ225" s="293"/>
      <c r="CA225" s="293"/>
      <c r="CB225" s="293"/>
      <c r="CC225" s="293"/>
      <c r="CD225" s="293"/>
      <c r="CE225" s="293"/>
      <c r="CF225" s="293"/>
      <c r="CG225" s="293"/>
      <c r="CH225" s="293"/>
      <c r="CI225" s="293"/>
      <c r="CJ225" s="293"/>
      <c r="CK225" s="293"/>
      <c r="CL225" s="293"/>
      <c r="CM225" s="293"/>
      <c r="CN225" s="293"/>
      <c r="CO225" s="293"/>
      <c r="CP225" s="293"/>
      <c r="CQ225" s="293"/>
      <c r="CR225" s="293"/>
      <c r="CS225" s="293"/>
      <c r="CT225" s="293"/>
      <c r="CU225" s="293"/>
      <c r="CV225" s="293"/>
      <c r="CW225" s="293"/>
      <c r="CX225" s="293"/>
      <c r="CY225" s="16"/>
      <c r="CZ225" s="16"/>
      <c r="DA225" s="16"/>
    </row>
    <row r="226" spans="1:105" ht="98.25" customHeight="1" x14ac:dyDescent="0.25">
      <c r="A226" s="172" t="s">
        <v>204</v>
      </c>
      <c r="B226" s="172" t="s">
        <v>99</v>
      </c>
      <c r="C226" s="172" t="s">
        <v>99</v>
      </c>
      <c r="D226" s="172" t="s">
        <v>368</v>
      </c>
      <c r="E226" s="172" t="s">
        <v>385</v>
      </c>
      <c r="F226" s="172" t="s">
        <v>839</v>
      </c>
      <c r="G226" s="71" t="s">
        <v>838</v>
      </c>
      <c r="H226" s="54" t="s">
        <v>387</v>
      </c>
      <c r="I226" s="71" t="s">
        <v>388</v>
      </c>
      <c r="J226" s="67">
        <v>40000000</v>
      </c>
      <c r="K226" s="57">
        <f>+SUM(M226:P226)</f>
        <v>40000000</v>
      </c>
      <c r="L226" s="58"/>
      <c r="M226" s="59">
        <f t="shared" si="38"/>
        <v>0</v>
      </c>
      <c r="N226" s="59">
        <f t="shared" si="39"/>
        <v>0</v>
      </c>
      <c r="O226" s="60">
        <f t="shared" si="40"/>
        <v>40000000</v>
      </c>
      <c r="P226" s="60">
        <f t="shared" si="41"/>
        <v>0</v>
      </c>
      <c r="Q226" s="61"/>
      <c r="R226" s="61"/>
      <c r="S226" s="61"/>
      <c r="T226" s="61"/>
      <c r="U226" s="61"/>
      <c r="V226" s="61"/>
      <c r="W226" s="61"/>
      <c r="X226" s="61"/>
      <c r="Y226" s="61"/>
      <c r="Z226" s="61"/>
      <c r="AA226" s="61"/>
      <c r="AB226" s="61"/>
      <c r="AC226" s="61"/>
      <c r="AD226" s="61"/>
      <c r="AE226" s="61"/>
      <c r="AF226" s="61"/>
      <c r="AG226" s="61"/>
      <c r="AH226" s="61"/>
      <c r="AI226" s="61">
        <v>40000000</v>
      </c>
      <c r="AJ226" s="61"/>
      <c r="AK226" s="61"/>
      <c r="AL226" s="61"/>
      <c r="AM226" s="61"/>
      <c r="AN226" s="61"/>
      <c r="AO226" s="61"/>
      <c r="AP226" s="61"/>
      <c r="AQ226" s="61"/>
      <c r="AR226" s="61"/>
      <c r="AS226" s="61"/>
      <c r="AT226" s="76"/>
      <c r="AU226" s="1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c r="CF226" s="76"/>
      <c r="CG226" s="76"/>
      <c r="CH226" s="76"/>
      <c r="CI226" s="76"/>
      <c r="CJ226" s="76"/>
      <c r="CK226" s="76"/>
      <c r="CL226" s="76"/>
      <c r="CM226" s="76"/>
      <c r="CN226" s="76"/>
      <c r="CO226" s="76"/>
      <c r="CP226" s="76"/>
      <c r="CQ226" s="76"/>
      <c r="CR226" s="76"/>
      <c r="CS226" s="76"/>
      <c r="CT226" s="76"/>
      <c r="CU226" s="76"/>
      <c r="CV226" s="76"/>
      <c r="CW226" s="76"/>
      <c r="CX226" s="76"/>
      <c r="CY226" s="16"/>
      <c r="CZ226" s="16"/>
      <c r="DA226" s="16"/>
    </row>
    <row r="227" spans="1:105" ht="105" customHeight="1" x14ac:dyDescent="0.25">
      <c r="A227" s="172" t="s">
        <v>204</v>
      </c>
      <c r="B227" s="172" t="s">
        <v>99</v>
      </c>
      <c r="C227" s="172" t="s">
        <v>99</v>
      </c>
      <c r="D227" s="172" t="s">
        <v>368</v>
      </c>
      <c r="E227" s="172" t="s">
        <v>385</v>
      </c>
      <c r="F227" s="172" t="s">
        <v>839</v>
      </c>
      <c r="G227" s="71" t="s">
        <v>841</v>
      </c>
      <c r="H227" s="54" t="s">
        <v>389</v>
      </c>
      <c r="I227" s="71" t="s">
        <v>390</v>
      </c>
      <c r="J227" s="67">
        <v>40000000</v>
      </c>
      <c r="K227" s="57">
        <f>+SUM(M227:P227)</f>
        <v>40000000</v>
      </c>
      <c r="L227" s="58"/>
      <c r="M227" s="59">
        <f t="shared" si="38"/>
        <v>0</v>
      </c>
      <c r="N227" s="59">
        <f t="shared" si="39"/>
        <v>0</v>
      </c>
      <c r="O227" s="60">
        <f t="shared" si="40"/>
        <v>40000000</v>
      </c>
      <c r="P227" s="60">
        <f t="shared" si="41"/>
        <v>0</v>
      </c>
      <c r="Q227" s="61"/>
      <c r="R227" s="61"/>
      <c r="S227" s="61"/>
      <c r="T227" s="61"/>
      <c r="U227" s="61"/>
      <c r="V227" s="61"/>
      <c r="W227" s="61"/>
      <c r="X227" s="61"/>
      <c r="Y227" s="61"/>
      <c r="Z227" s="61"/>
      <c r="AA227" s="61"/>
      <c r="AB227" s="61"/>
      <c r="AC227" s="61"/>
      <c r="AD227" s="61"/>
      <c r="AE227" s="61"/>
      <c r="AF227" s="61"/>
      <c r="AG227" s="61"/>
      <c r="AH227" s="61"/>
      <c r="AI227" s="61">
        <v>40000000</v>
      </c>
      <c r="AJ227" s="61"/>
      <c r="AK227" s="61"/>
      <c r="AL227" s="61"/>
      <c r="AM227" s="61"/>
      <c r="AN227" s="61"/>
      <c r="AO227" s="61"/>
      <c r="AP227" s="61"/>
      <c r="AQ227" s="61"/>
      <c r="AR227" s="61"/>
      <c r="AS227" s="61"/>
      <c r="AT227" s="76"/>
      <c r="AU227" s="1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16"/>
      <c r="CZ227" s="16"/>
      <c r="DA227" s="16"/>
    </row>
    <row r="228" spans="1:105" ht="33" x14ac:dyDescent="0.25">
      <c r="A228" s="172" t="s">
        <v>204</v>
      </c>
      <c r="B228" s="172" t="s">
        <v>99</v>
      </c>
      <c r="C228" s="172" t="s">
        <v>99</v>
      </c>
      <c r="D228" s="172" t="s">
        <v>368</v>
      </c>
      <c r="E228" s="172" t="s">
        <v>385</v>
      </c>
      <c r="F228" s="172" t="s">
        <v>849</v>
      </c>
      <c r="G228" s="71" t="s">
        <v>848</v>
      </c>
      <c r="H228" s="54" t="s">
        <v>391</v>
      </c>
      <c r="I228" s="71" t="s">
        <v>392</v>
      </c>
      <c r="J228" s="67">
        <f t="shared" ref="J228:J240" si="42">+K228</f>
        <v>150000000</v>
      </c>
      <c r="K228" s="57">
        <f>+SUM(M228:P228)</f>
        <v>150000000</v>
      </c>
      <c r="L228" s="58"/>
      <c r="M228" s="59">
        <f t="shared" si="38"/>
        <v>0</v>
      </c>
      <c r="N228" s="59">
        <f t="shared" si="39"/>
        <v>0</v>
      </c>
      <c r="O228" s="60">
        <f t="shared" si="40"/>
        <v>150000000</v>
      </c>
      <c r="P228" s="60">
        <f t="shared" si="41"/>
        <v>0</v>
      </c>
      <c r="Q228" s="61"/>
      <c r="R228" s="61"/>
      <c r="S228" s="61"/>
      <c r="T228" s="61"/>
      <c r="U228" s="61"/>
      <c r="V228" s="61"/>
      <c r="W228" s="61"/>
      <c r="X228" s="61"/>
      <c r="Y228" s="61"/>
      <c r="Z228" s="61"/>
      <c r="AA228" s="61"/>
      <c r="AB228" s="61"/>
      <c r="AC228" s="61"/>
      <c r="AD228" s="61"/>
      <c r="AE228" s="61"/>
      <c r="AF228" s="61"/>
      <c r="AG228" s="61"/>
      <c r="AH228" s="61"/>
      <c r="AI228" s="61">
        <v>150000000</v>
      </c>
      <c r="AJ228" s="61"/>
      <c r="AK228" s="61"/>
      <c r="AL228" s="61"/>
      <c r="AM228" s="61"/>
      <c r="AN228" s="61"/>
      <c r="AO228" s="61"/>
      <c r="AP228" s="61"/>
      <c r="AQ228" s="61"/>
      <c r="AR228" s="61"/>
      <c r="AS228" s="61"/>
      <c r="AT228" s="76"/>
      <c r="AU228" s="16"/>
      <c r="AV228" s="76"/>
      <c r="AW228" s="76"/>
      <c r="AX228" s="76"/>
      <c r="AY228" s="76"/>
      <c r="AZ228" s="76"/>
      <c r="BA228" s="76"/>
      <c r="BB228" s="76"/>
      <c r="BC228" s="76"/>
      <c r="BD228" s="76"/>
      <c r="BE228" s="76"/>
      <c r="BF228" s="76"/>
      <c r="BG228" s="76"/>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c r="CG228" s="76"/>
      <c r="CH228" s="76"/>
      <c r="CI228" s="76"/>
      <c r="CJ228" s="76"/>
      <c r="CK228" s="76"/>
      <c r="CL228" s="76"/>
      <c r="CM228" s="76"/>
      <c r="CN228" s="76"/>
      <c r="CO228" s="76"/>
      <c r="CP228" s="76"/>
      <c r="CQ228" s="76"/>
      <c r="CR228" s="76"/>
      <c r="CS228" s="76"/>
      <c r="CT228" s="76"/>
      <c r="CU228" s="76"/>
      <c r="CV228" s="76"/>
      <c r="CW228" s="76"/>
      <c r="CX228" s="76"/>
      <c r="CY228" s="16"/>
      <c r="CZ228" s="16"/>
      <c r="DA228" s="16"/>
    </row>
    <row r="229" spans="1:105" ht="82.5" x14ac:dyDescent="0.25">
      <c r="A229" s="172" t="s">
        <v>204</v>
      </c>
      <c r="B229" s="172" t="s">
        <v>99</v>
      </c>
      <c r="C229" s="172" t="s">
        <v>99</v>
      </c>
      <c r="D229" s="172" t="s">
        <v>368</v>
      </c>
      <c r="E229" s="172" t="s">
        <v>385</v>
      </c>
      <c r="F229" s="172" t="s">
        <v>839</v>
      </c>
      <c r="G229" s="71" t="s">
        <v>841</v>
      </c>
      <c r="H229" s="54" t="s">
        <v>393</v>
      </c>
      <c r="I229" s="71" t="s">
        <v>394</v>
      </c>
      <c r="J229" s="67">
        <f t="shared" si="42"/>
        <v>809031732</v>
      </c>
      <c r="K229" s="57">
        <f>300000000+AV229</f>
        <v>809031732</v>
      </c>
      <c r="L229" s="58"/>
      <c r="M229" s="59">
        <f t="shared" si="38"/>
        <v>0</v>
      </c>
      <c r="N229" s="59">
        <f t="shared" si="39"/>
        <v>0</v>
      </c>
      <c r="O229" s="60">
        <f t="shared" si="40"/>
        <v>300000000</v>
      </c>
      <c r="P229" s="60">
        <f t="shared" si="41"/>
        <v>0</v>
      </c>
      <c r="Q229" s="61"/>
      <c r="R229" s="61"/>
      <c r="S229" s="61"/>
      <c r="T229" s="61"/>
      <c r="U229" s="61"/>
      <c r="V229" s="61"/>
      <c r="W229" s="61"/>
      <c r="X229" s="61"/>
      <c r="Y229" s="61"/>
      <c r="Z229" s="61"/>
      <c r="AA229" s="61"/>
      <c r="AB229" s="61"/>
      <c r="AC229" s="61"/>
      <c r="AD229" s="61"/>
      <c r="AE229" s="61"/>
      <c r="AF229" s="61"/>
      <c r="AG229" s="61"/>
      <c r="AH229" s="61"/>
      <c r="AI229" s="61">
        <v>300000000</v>
      </c>
      <c r="AJ229" s="61"/>
      <c r="AK229" s="61"/>
      <c r="AL229" s="61"/>
      <c r="AM229" s="61"/>
      <c r="AN229" s="61"/>
      <c r="AO229" s="61"/>
      <c r="AP229" s="61"/>
      <c r="AQ229" s="61"/>
      <c r="AR229" s="61"/>
      <c r="AS229" s="61"/>
      <c r="AT229" s="76"/>
      <c r="AU229" s="16"/>
      <c r="AV229" s="76">
        <f t="shared" ref="AV229:AV234" si="43">SUM(AW229:BY229)</f>
        <v>509031732</v>
      </c>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v>509031732</v>
      </c>
      <c r="BZ229" s="76"/>
      <c r="CA229" s="76"/>
      <c r="CB229" s="76"/>
      <c r="CC229" s="76"/>
      <c r="CD229" s="76"/>
      <c r="CE229" s="76"/>
      <c r="CF229" s="76"/>
      <c r="CG229" s="76"/>
      <c r="CH229" s="76"/>
      <c r="CI229" s="76"/>
      <c r="CJ229" s="76"/>
      <c r="CK229" s="76"/>
      <c r="CL229" s="76"/>
      <c r="CM229" s="76"/>
      <c r="CN229" s="76"/>
      <c r="CO229" s="76"/>
      <c r="CP229" s="76"/>
      <c r="CQ229" s="76"/>
      <c r="CR229" s="76"/>
      <c r="CS229" s="76"/>
      <c r="CT229" s="76"/>
      <c r="CU229" s="76"/>
      <c r="CV229" s="76"/>
      <c r="CW229" s="76"/>
      <c r="CX229" s="76"/>
      <c r="CY229" s="16"/>
      <c r="CZ229" s="16"/>
      <c r="DA229" s="16"/>
    </row>
    <row r="230" spans="1:105" ht="66.75" thickBot="1" x14ac:dyDescent="0.3">
      <c r="A230" s="172" t="s">
        <v>204</v>
      </c>
      <c r="B230" s="172" t="s">
        <v>99</v>
      </c>
      <c r="C230" s="172" t="s">
        <v>99</v>
      </c>
      <c r="D230" s="172" t="s">
        <v>368</v>
      </c>
      <c r="E230" s="172" t="s">
        <v>385</v>
      </c>
      <c r="F230" s="172" t="s">
        <v>851</v>
      </c>
      <c r="G230" s="71" t="s">
        <v>850</v>
      </c>
      <c r="H230" s="54" t="s">
        <v>395</v>
      </c>
      <c r="I230" s="71" t="s">
        <v>396</v>
      </c>
      <c r="J230" s="67">
        <f t="shared" si="42"/>
        <v>184153258</v>
      </c>
      <c r="K230" s="57">
        <f>50000000+AV230</f>
        <v>184153258</v>
      </c>
      <c r="L230" s="58"/>
      <c r="M230" s="59">
        <f t="shared" si="38"/>
        <v>0</v>
      </c>
      <c r="N230" s="59">
        <f t="shared" si="39"/>
        <v>0</v>
      </c>
      <c r="O230" s="60">
        <f t="shared" si="40"/>
        <v>50000000</v>
      </c>
      <c r="P230" s="60">
        <f t="shared" si="41"/>
        <v>0</v>
      </c>
      <c r="Q230" s="61"/>
      <c r="R230" s="61"/>
      <c r="S230" s="61"/>
      <c r="T230" s="61"/>
      <c r="U230" s="61"/>
      <c r="V230" s="61"/>
      <c r="W230" s="61"/>
      <c r="X230" s="61"/>
      <c r="Y230" s="61"/>
      <c r="Z230" s="61"/>
      <c r="AA230" s="61"/>
      <c r="AB230" s="61"/>
      <c r="AC230" s="61"/>
      <c r="AD230" s="61"/>
      <c r="AE230" s="61"/>
      <c r="AF230" s="61"/>
      <c r="AG230" s="61"/>
      <c r="AH230" s="61"/>
      <c r="AI230" s="61">
        <v>50000000</v>
      </c>
      <c r="AJ230" s="61"/>
      <c r="AK230" s="61"/>
      <c r="AL230" s="61"/>
      <c r="AM230" s="61"/>
      <c r="AN230" s="61"/>
      <c r="AO230" s="61"/>
      <c r="AP230" s="61"/>
      <c r="AQ230" s="61"/>
      <c r="AR230" s="61"/>
      <c r="AS230" s="61"/>
      <c r="AT230" s="76"/>
      <c r="AU230" s="16"/>
      <c r="AV230" s="76">
        <f t="shared" si="43"/>
        <v>134153258</v>
      </c>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c r="BT230" s="76"/>
      <c r="BU230" s="76"/>
      <c r="BV230" s="76"/>
      <c r="BW230" s="76"/>
      <c r="BX230" s="76"/>
      <c r="BY230" s="76">
        <v>134153258</v>
      </c>
      <c r="BZ230" s="76"/>
      <c r="CA230" s="76"/>
      <c r="CB230" s="76"/>
      <c r="CC230" s="76"/>
      <c r="CD230" s="76"/>
      <c r="CE230" s="76"/>
      <c r="CF230" s="76"/>
      <c r="CG230" s="76"/>
      <c r="CH230" s="76"/>
      <c r="CI230" s="76"/>
      <c r="CJ230" s="76"/>
      <c r="CK230" s="76"/>
      <c r="CL230" s="76"/>
      <c r="CM230" s="76"/>
      <c r="CN230" s="76"/>
      <c r="CO230" s="76"/>
      <c r="CP230" s="76"/>
      <c r="CQ230" s="76"/>
      <c r="CR230" s="76"/>
      <c r="CS230" s="76"/>
      <c r="CT230" s="76"/>
      <c r="CU230" s="76"/>
      <c r="CV230" s="76"/>
      <c r="CW230" s="76"/>
      <c r="CX230" s="76"/>
      <c r="CY230" s="16"/>
      <c r="CZ230" s="16"/>
      <c r="DA230" s="16"/>
    </row>
    <row r="231" spans="1:105" ht="66" x14ac:dyDescent="0.25">
      <c r="A231" s="173" t="s">
        <v>204</v>
      </c>
      <c r="B231" s="174" t="s">
        <v>99</v>
      </c>
      <c r="C231" s="174" t="s">
        <v>99</v>
      </c>
      <c r="D231" s="174" t="s">
        <v>368</v>
      </c>
      <c r="E231" s="174" t="s">
        <v>385</v>
      </c>
      <c r="F231" s="174" t="s">
        <v>839</v>
      </c>
      <c r="G231" s="159" t="s">
        <v>838</v>
      </c>
      <c r="H231" s="156">
        <v>5379</v>
      </c>
      <c r="I231" s="159" t="s">
        <v>397</v>
      </c>
      <c r="J231" s="67">
        <f t="shared" si="42"/>
        <v>70000000</v>
      </c>
      <c r="K231" s="57">
        <f t="shared" ref="K231:K240" si="44">+SUM(L231:AV231)</f>
        <v>70000000</v>
      </c>
      <c r="L231" s="58"/>
      <c r="M231" s="59"/>
      <c r="N231" s="59"/>
      <c r="O231" s="60"/>
      <c r="P231" s="60"/>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76"/>
      <c r="AU231" s="16"/>
      <c r="AV231" s="76">
        <f t="shared" si="43"/>
        <v>70000000</v>
      </c>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v>70000000</v>
      </c>
      <c r="BZ231" s="76"/>
      <c r="CA231" s="76"/>
      <c r="CB231" s="76"/>
      <c r="CC231" s="76"/>
      <c r="CD231" s="76"/>
      <c r="CE231" s="76"/>
      <c r="CF231" s="76"/>
      <c r="CG231" s="76"/>
      <c r="CH231" s="76"/>
      <c r="CI231" s="76"/>
      <c r="CJ231" s="76"/>
      <c r="CK231" s="76"/>
      <c r="CL231" s="76"/>
      <c r="CM231" s="76"/>
      <c r="CN231" s="76"/>
      <c r="CO231" s="76"/>
      <c r="CP231" s="76"/>
      <c r="CQ231" s="76"/>
      <c r="CR231" s="76"/>
      <c r="CS231" s="76"/>
      <c r="CT231" s="76"/>
      <c r="CU231" s="76"/>
      <c r="CV231" s="76"/>
      <c r="CW231" s="76"/>
      <c r="CX231" s="76"/>
      <c r="CY231" s="16"/>
      <c r="CZ231" s="16"/>
      <c r="DA231" s="16"/>
    </row>
    <row r="232" spans="1:105" ht="50.25" thickBot="1" x14ac:dyDescent="0.3">
      <c r="A232" s="172" t="s">
        <v>204</v>
      </c>
      <c r="B232" s="172" t="s">
        <v>99</v>
      </c>
      <c r="C232" s="172" t="s">
        <v>99</v>
      </c>
      <c r="D232" s="172" t="s">
        <v>368</v>
      </c>
      <c r="E232" s="172" t="s">
        <v>385</v>
      </c>
      <c r="F232" s="172" t="s">
        <v>853</v>
      </c>
      <c r="G232" s="71" t="s">
        <v>852</v>
      </c>
      <c r="H232" s="54">
        <v>5380</v>
      </c>
      <c r="I232" s="71" t="s">
        <v>398</v>
      </c>
      <c r="J232" s="67">
        <f t="shared" si="42"/>
        <v>311980600</v>
      </c>
      <c r="K232" s="57">
        <f t="shared" si="44"/>
        <v>311980600</v>
      </c>
      <c r="L232" s="58"/>
      <c r="M232" s="59"/>
      <c r="N232" s="59"/>
      <c r="O232" s="60"/>
      <c r="P232" s="60"/>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76"/>
      <c r="AU232" s="16"/>
      <c r="AV232" s="76">
        <f t="shared" si="43"/>
        <v>311980600</v>
      </c>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v>311980600</v>
      </c>
      <c r="BZ232" s="76"/>
      <c r="CA232" s="76"/>
      <c r="CB232" s="76"/>
      <c r="CC232" s="76"/>
      <c r="CD232" s="76"/>
      <c r="CE232" s="76"/>
      <c r="CF232" s="76"/>
      <c r="CG232" s="76"/>
      <c r="CH232" s="76"/>
      <c r="CI232" s="76"/>
      <c r="CJ232" s="76"/>
      <c r="CK232" s="76"/>
      <c r="CL232" s="76"/>
      <c r="CM232" s="76"/>
      <c r="CN232" s="76"/>
      <c r="CO232" s="76"/>
      <c r="CP232" s="76"/>
      <c r="CQ232" s="76"/>
      <c r="CR232" s="76"/>
      <c r="CS232" s="76"/>
      <c r="CT232" s="76"/>
      <c r="CU232" s="76"/>
      <c r="CV232" s="76"/>
      <c r="CW232" s="76"/>
      <c r="CX232" s="76"/>
      <c r="CY232" s="16"/>
      <c r="CZ232" s="16"/>
      <c r="DA232" s="16"/>
    </row>
    <row r="233" spans="1:105" ht="49.5" x14ac:dyDescent="0.25">
      <c r="A233" s="173" t="s">
        <v>204</v>
      </c>
      <c r="B233" s="174" t="s">
        <v>99</v>
      </c>
      <c r="C233" s="174" t="s">
        <v>99</v>
      </c>
      <c r="D233" s="174" t="s">
        <v>368</v>
      </c>
      <c r="E233" s="174" t="s">
        <v>385</v>
      </c>
      <c r="F233" s="174" t="s">
        <v>843</v>
      </c>
      <c r="G233" s="159" t="s">
        <v>842</v>
      </c>
      <c r="H233" s="156">
        <v>5381</v>
      </c>
      <c r="I233" s="159" t="s">
        <v>399</v>
      </c>
      <c r="J233" s="67">
        <f t="shared" si="42"/>
        <v>40000000</v>
      </c>
      <c r="K233" s="57">
        <f t="shared" si="44"/>
        <v>40000000</v>
      </c>
      <c r="L233" s="58"/>
      <c r="M233" s="59"/>
      <c r="N233" s="59"/>
      <c r="O233" s="60"/>
      <c r="P233" s="60"/>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76"/>
      <c r="AU233" s="16"/>
      <c r="AV233" s="76">
        <f t="shared" si="43"/>
        <v>40000000</v>
      </c>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v>40000000</v>
      </c>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6"/>
      <c r="CY233" s="16"/>
      <c r="CZ233" s="16"/>
      <c r="DA233" s="16"/>
    </row>
    <row r="234" spans="1:105" ht="65.25" customHeight="1" x14ac:dyDescent="0.25">
      <c r="A234" s="172" t="s">
        <v>204</v>
      </c>
      <c r="B234" s="172" t="s">
        <v>99</v>
      </c>
      <c r="C234" s="172" t="s">
        <v>99</v>
      </c>
      <c r="D234" s="172" t="s">
        <v>368</v>
      </c>
      <c r="E234" s="172" t="s">
        <v>385</v>
      </c>
      <c r="F234" s="172" t="s">
        <v>839</v>
      </c>
      <c r="G234" s="71" t="s">
        <v>841</v>
      </c>
      <c r="H234" s="54">
        <v>5382</v>
      </c>
      <c r="I234" s="71" t="s">
        <v>400</v>
      </c>
      <c r="J234" s="67">
        <f t="shared" si="42"/>
        <v>70000000</v>
      </c>
      <c r="K234" s="57">
        <f t="shared" si="44"/>
        <v>70000000</v>
      </c>
      <c r="L234" s="58"/>
      <c r="M234" s="59"/>
      <c r="N234" s="59"/>
      <c r="O234" s="60"/>
      <c r="P234" s="60"/>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76"/>
      <c r="AU234" s="16"/>
      <c r="AV234" s="76">
        <f t="shared" si="43"/>
        <v>70000000</v>
      </c>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v>70000000</v>
      </c>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6"/>
      <c r="CY234" s="16"/>
      <c r="CZ234" s="16"/>
      <c r="DA234" s="16"/>
    </row>
    <row r="235" spans="1:105" x14ac:dyDescent="0.25">
      <c r="A235" s="165" t="s">
        <v>204</v>
      </c>
      <c r="B235" s="165" t="s">
        <v>99</v>
      </c>
      <c r="C235" s="165" t="s">
        <v>99</v>
      </c>
      <c r="D235" s="165" t="s">
        <v>368</v>
      </c>
      <c r="E235" s="165" t="s">
        <v>404</v>
      </c>
      <c r="F235" s="165"/>
      <c r="G235" s="84"/>
      <c r="H235" s="46"/>
      <c r="I235" s="84" t="s">
        <v>405</v>
      </c>
      <c r="J235" s="48"/>
      <c r="K235" s="49">
        <f>+SUM(M235:P235)</f>
        <v>0</v>
      </c>
      <c r="L235" s="49"/>
      <c r="M235" s="49">
        <f>+SUM(Q235:R235)</f>
        <v>0</v>
      </c>
      <c r="N235" s="49">
        <f>+SUM(S235:AE235)</f>
        <v>0</v>
      </c>
      <c r="O235" s="49">
        <f>+SUM(AF235:AJ235)</f>
        <v>0</v>
      </c>
      <c r="P235" s="49">
        <f>+SUM(AK235:AS235)</f>
        <v>0</v>
      </c>
      <c r="Q235" s="50">
        <v>0</v>
      </c>
      <c r="R235" s="50">
        <v>0</v>
      </c>
      <c r="S235" s="50">
        <v>0</v>
      </c>
      <c r="T235" s="50">
        <v>0</v>
      </c>
      <c r="U235" s="50">
        <v>0</v>
      </c>
      <c r="V235" s="50">
        <v>0</v>
      </c>
      <c r="W235" s="50">
        <v>0</v>
      </c>
      <c r="X235" s="50">
        <v>0</v>
      </c>
      <c r="Y235" s="50">
        <v>0</v>
      </c>
      <c r="Z235" s="50">
        <v>0</v>
      </c>
      <c r="AA235" s="50">
        <v>0</v>
      </c>
      <c r="AB235" s="50">
        <v>0</v>
      </c>
      <c r="AC235" s="50">
        <v>0</v>
      </c>
      <c r="AD235" s="50">
        <v>0</v>
      </c>
      <c r="AE235" s="50">
        <v>0</v>
      </c>
      <c r="AF235" s="50">
        <v>0</v>
      </c>
      <c r="AG235" s="50">
        <v>0</v>
      </c>
      <c r="AH235" s="50">
        <v>0</v>
      </c>
      <c r="AI235" s="50">
        <v>0</v>
      </c>
      <c r="AJ235" s="50">
        <v>0</v>
      </c>
      <c r="AK235" s="50">
        <v>0</v>
      </c>
      <c r="AL235" s="50"/>
      <c r="AM235" s="50">
        <v>0</v>
      </c>
      <c r="AN235" s="50">
        <v>0</v>
      </c>
      <c r="AO235" s="50">
        <v>0</v>
      </c>
      <c r="AP235" s="50">
        <v>0</v>
      </c>
      <c r="AQ235" s="50">
        <v>0</v>
      </c>
      <c r="AR235" s="50">
        <v>0</v>
      </c>
      <c r="AS235" s="50">
        <v>0</v>
      </c>
      <c r="AT235" s="293"/>
      <c r="AU235" s="51"/>
      <c r="AV235" s="293"/>
      <c r="AW235" s="293"/>
      <c r="AX235" s="293"/>
      <c r="AY235" s="293"/>
      <c r="AZ235" s="293"/>
      <c r="BA235" s="293"/>
      <c r="BB235" s="293"/>
      <c r="BC235" s="293"/>
      <c r="BD235" s="293"/>
      <c r="BE235" s="293"/>
      <c r="BF235" s="293"/>
      <c r="BG235" s="293"/>
      <c r="BH235" s="293"/>
      <c r="BI235" s="293"/>
      <c r="BJ235" s="293"/>
      <c r="BK235" s="293"/>
      <c r="BL235" s="293"/>
      <c r="BM235" s="293"/>
      <c r="BN235" s="293"/>
      <c r="BO235" s="293"/>
      <c r="BP235" s="293"/>
      <c r="BQ235" s="293"/>
      <c r="BR235" s="293"/>
      <c r="BS235" s="293"/>
      <c r="BT235" s="293"/>
      <c r="BU235" s="293"/>
      <c r="BV235" s="293"/>
      <c r="BW235" s="293"/>
      <c r="BX235" s="293"/>
      <c r="BY235" s="293"/>
      <c r="BZ235" s="293"/>
      <c r="CA235" s="293"/>
      <c r="CB235" s="293"/>
      <c r="CC235" s="293"/>
      <c r="CD235" s="293"/>
      <c r="CE235" s="293"/>
      <c r="CF235" s="293"/>
      <c r="CG235" s="293"/>
      <c r="CH235" s="293"/>
      <c r="CI235" s="293"/>
      <c r="CJ235" s="293"/>
      <c r="CK235" s="293"/>
      <c r="CL235" s="293"/>
      <c r="CM235" s="293"/>
      <c r="CN235" s="293"/>
      <c r="CO235" s="293"/>
      <c r="CP235" s="293"/>
      <c r="CQ235" s="293"/>
      <c r="CR235" s="293"/>
      <c r="CS235" s="293"/>
      <c r="CT235" s="293"/>
      <c r="CU235" s="293"/>
      <c r="CV235" s="293"/>
      <c r="CW235" s="293"/>
      <c r="CX235" s="293"/>
      <c r="CY235" s="16"/>
      <c r="CZ235" s="16"/>
      <c r="DA235" s="16"/>
    </row>
    <row r="236" spans="1:105" ht="33" x14ac:dyDescent="0.25">
      <c r="A236" s="172" t="s">
        <v>204</v>
      </c>
      <c r="B236" s="172" t="s">
        <v>99</v>
      </c>
      <c r="C236" s="172" t="s">
        <v>99</v>
      </c>
      <c r="D236" s="172" t="s">
        <v>368</v>
      </c>
      <c r="E236" s="172" t="s">
        <v>404</v>
      </c>
      <c r="F236" s="172" t="s">
        <v>855</v>
      </c>
      <c r="G236" s="71" t="s">
        <v>854</v>
      </c>
      <c r="H236" s="54" t="s">
        <v>406</v>
      </c>
      <c r="I236" s="71" t="s">
        <v>407</v>
      </c>
      <c r="J236" s="56">
        <f>+K236</f>
        <v>279997992.64999998</v>
      </c>
      <c r="K236" s="57">
        <f>140000000+AV236</f>
        <v>279997992.64999998</v>
      </c>
      <c r="L236" s="58"/>
      <c r="M236" s="59">
        <f>+SUM(Q236:R236)</f>
        <v>0</v>
      </c>
      <c r="N236" s="59">
        <f>+SUM(S236:AE236)</f>
        <v>0</v>
      </c>
      <c r="O236" s="60">
        <f>+SUM(AF236:AJ236)</f>
        <v>0</v>
      </c>
      <c r="P236" s="60">
        <f>+SUM(AK236:AS236)</f>
        <v>140000000</v>
      </c>
      <c r="Q236" s="61"/>
      <c r="R236" s="61"/>
      <c r="S236" s="61"/>
      <c r="T236" s="61"/>
      <c r="U236" s="61"/>
      <c r="V236" s="61"/>
      <c r="W236" s="61"/>
      <c r="X236" s="61"/>
      <c r="Y236" s="61"/>
      <c r="Z236" s="61"/>
      <c r="AA236" s="61"/>
      <c r="AB236" s="61"/>
      <c r="AC236" s="61"/>
      <c r="AD236" s="61"/>
      <c r="AE236" s="61"/>
      <c r="AF236" s="61"/>
      <c r="AG236" s="61"/>
      <c r="AH236" s="61"/>
      <c r="AI236" s="61"/>
      <c r="AJ236" s="61"/>
      <c r="AK236" s="61"/>
      <c r="AL236" s="61">
        <v>140000000</v>
      </c>
      <c r="AM236" s="61"/>
      <c r="AN236" s="61"/>
      <c r="AO236" s="61"/>
      <c r="AP236" s="61"/>
      <c r="AQ236" s="61"/>
      <c r="AR236" s="61"/>
      <c r="AS236" s="61"/>
      <c r="AT236" s="76"/>
      <c r="AU236" s="16"/>
      <c r="AV236" s="76">
        <f>SUM(AW236:BZ236)</f>
        <v>139997992.65000001</v>
      </c>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v>139997992.65000001</v>
      </c>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16"/>
      <c r="CZ236" s="16"/>
      <c r="DA236" s="16"/>
    </row>
    <row r="237" spans="1:105" x14ac:dyDescent="0.25">
      <c r="A237" s="165" t="s">
        <v>204</v>
      </c>
      <c r="B237" s="165" t="s">
        <v>99</v>
      </c>
      <c r="C237" s="165" t="s">
        <v>99</v>
      </c>
      <c r="D237" s="165" t="s">
        <v>368</v>
      </c>
      <c r="E237" s="165" t="s">
        <v>401</v>
      </c>
      <c r="F237" s="165"/>
      <c r="G237" s="84"/>
      <c r="H237" s="46"/>
      <c r="I237" s="84" t="s">
        <v>750</v>
      </c>
      <c r="J237" s="48"/>
      <c r="K237" s="49">
        <f>+SUM(M237:P237)</f>
        <v>0</v>
      </c>
      <c r="L237" s="49"/>
      <c r="M237" s="49">
        <f>+SUM(Q237:R237)</f>
        <v>0</v>
      </c>
      <c r="N237" s="49">
        <f>+SUM(S237:AE237)</f>
        <v>0</v>
      </c>
      <c r="O237" s="49">
        <f>+SUM(AF237:AJ237)</f>
        <v>0</v>
      </c>
      <c r="P237" s="49">
        <f>+SUM(AK237:AS237)</f>
        <v>0</v>
      </c>
      <c r="Q237" s="50">
        <v>0</v>
      </c>
      <c r="R237" s="50">
        <v>0</v>
      </c>
      <c r="S237" s="50">
        <v>0</v>
      </c>
      <c r="T237" s="50">
        <v>0</v>
      </c>
      <c r="U237" s="50">
        <v>0</v>
      </c>
      <c r="V237" s="50">
        <v>0</v>
      </c>
      <c r="W237" s="50">
        <v>0</v>
      </c>
      <c r="X237" s="50">
        <v>0</v>
      </c>
      <c r="Y237" s="50">
        <v>0</v>
      </c>
      <c r="Z237" s="50">
        <v>0</v>
      </c>
      <c r="AA237" s="50">
        <v>0</v>
      </c>
      <c r="AB237" s="50">
        <v>0</v>
      </c>
      <c r="AC237" s="50">
        <v>0</v>
      </c>
      <c r="AD237" s="50">
        <v>0</v>
      </c>
      <c r="AE237" s="50">
        <v>0</v>
      </c>
      <c r="AF237" s="50">
        <v>0</v>
      </c>
      <c r="AG237" s="50">
        <v>0</v>
      </c>
      <c r="AH237" s="50">
        <v>0</v>
      </c>
      <c r="AI237" s="50">
        <v>0</v>
      </c>
      <c r="AJ237" s="50">
        <v>0</v>
      </c>
      <c r="AK237" s="50">
        <v>0</v>
      </c>
      <c r="AL237" s="50"/>
      <c r="AM237" s="50">
        <v>0</v>
      </c>
      <c r="AN237" s="50">
        <v>0</v>
      </c>
      <c r="AO237" s="50">
        <v>0</v>
      </c>
      <c r="AP237" s="50">
        <v>0</v>
      </c>
      <c r="AQ237" s="50">
        <v>0</v>
      </c>
      <c r="AR237" s="50">
        <v>0</v>
      </c>
      <c r="AS237" s="50">
        <v>0</v>
      </c>
      <c r="AT237" s="293"/>
      <c r="AU237" s="51"/>
      <c r="AV237" s="293"/>
      <c r="AW237" s="293"/>
      <c r="AX237" s="293"/>
      <c r="AY237" s="293"/>
      <c r="AZ237" s="293"/>
      <c r="BA237" s="293"/>
      <c r="BB237" s="293"/>
      <c r="BC237" s="293"/>
      <c r="BD237" s="293"/>
      <c r="BE237" s="293"/>
      <c r="BF237" s="293"/>
      <c r="BG237" s="293"/>
      <c r="BH237" s="293"/>
      <c r="BI237" s="293"/>
      <c r="BJ237" s="293"/>
      <c r="BK237" s="293"/>
      <c r="BL237" s="293"/>
      <c r="BM237" s="293"/>
      <c r="BN237" s="293"/>
      <c r="BO237" s="293"/>
      <c r="BP237" s="293"/>
      <c r="BQ237" s="293"/>
      <c r="BR237" s="293"/>
      <c r="BS237" s="293"/>
      <c r="BT237" s="293"/>
      <c r="BU237" s="293"/>
      <c r="BV237" s="293"/>
      <c r="BW237" s="293"/>
      <c r="BX237" s="293"/>
      <c r="BY237" s="293"/>
      <c r="BZ237" s="293"/>
      <c r="CA237" s="293"/>
      <c r="CB237" s="293"/>
      <c r="CC237" s="293"/>
      <c r="CD237" s="293"/>
      <c r="CE237" s="293"/>
      <c r="CF237" s="293"/>
      <c r="CG237" s="293"/>
      <c r="CH237" s="293"/>
      <c r="CI237" s="293"/>
      <c r="CJ237" s="293"/>
      <c r="CK237" s="293"/>
      <c r="CL237" s="293"/>
      <c r="CM237" s="293"/>
      <c r="CN237" s="293"/>
      <c r="CO237" s="293"/>
      <c r="CP237" s="293"/>
      <c r="CQ237" s="293"/>
      <c r="CR237" s="293"/>
      <c r="CS237" s="293"/>
      <c r="CT237" s="293"/>
      <c r="CU237" s="293"/>
      <c r="CV237" s="293"/>
      <c r="CW237" s="293"/>
      <c r="CX237" s="293"/>
      <c r="CY237" s="16"/>
      <c r="CZ237" s="16"/>
      <c r="DA237" s="16"/>
    </row>
    <row r="238" spans="1:105" ht="33" x14ac:dyDescent="0.25">
      <c r="A238" s="172" t="s">
        <v>204</v>
      </c>
      <c r="B238" s="172" t="s">
        <v>99</v>
      </c>
      <c r="C238" s="172" t="s">
        <v>99</v>
      </c>
      <c r="D238" s="172" t="s">
        <v>368</v>
      </c>
      <c r="E238" s="172" t="s">
        <v>401</v>
      </c>
      <c r="F238" s="172" t="s">
        <v>856</v>
      </c>
      <c r="G238" s="71" t="s">
        <v>664</v>
      </c>
      <c r="H238" s="54">
        <v>5383</v>
      </c>
      <c r="I238" s="71" t="s">
        <v>402</v>
      </c>
      <c r="J238" s="56">
        <f t="shared" si="42"/>
        <v>129999999.75</v>
      </c>
      <c r="K238" s="57">
        <f t="shared" si="44"/>
        <v>129999999.75</v>
      </c>
      <c r="L238" s="58"/>
      <c r="M238" s="59"/>
      <c r="N238" s="59"/>
      <c r="O238" s="60"/>
      <c r="P238" s="60"/>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76"/>
      <c r="AU238" s="16"/>
      <c r="AV238" s="76">
        <f>SUM(AW238:CA238)</f>
        <v>129999999.75</v>
      </c>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v>106704741.05</v>
      </c>
      <c r="BZ238" s="76"/>
      <c r="CA238" s="76">
        <v>23295258.699999999</v>
      </c>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16"/>
      <c r="CZ238" s="16"/>
      <c r="DA238" s="16"/>
    </row>
    <row r="239" spans="1:105" ht="49.5" x14ac:dyDescent="0.25">
      <c r="A239" s="172" t="s">
        <v>204</v>
      </c>
      <c r="B239" s="172" t="s">
        <v>99</v>
      </c>
      <c r="C239" s="172" t="s">
        <v>99</v>
      </c>
      <c r="D239" s="172" t="s">
        <v>368</v>
      </c>
      <c r="E239" s="172" t="s">
        <v>401</v>
      </c>
      <c r="F239" s="172" t="s">
        <v>856</v>
      </c>
      <c r="G239" s="71" t="s">
        <v>664</v>
      </c>
      <c r="H239" s="54">
        <v>5384</v>
      </c>
      <c r="I239" s="71" t="s">
        <v>403</v>
      </c>
      <c r="J239" s="56">
        <f>+K239</f>
        <v>138000000</v>
      </c>
      <c r="K239" s="57">
        <f t="shared" si="44"/>
        <v>138000000</v>
      </c>
      <c r="L239" s="58"/>
      <c r="M239" s="59"/>
      <c r="N239" s="59"/>
      <c r="O239" s="60"/>
      <c r="P239" s="60"/>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76"/>
      <c r="AU239" s="16"/>
      <c r="AV239" s="76">
        <f>SUM(AW239:CA239)</f>
        <v>138000000</v>
      </c>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v>138000000</v>
      </c>
      <c r="CB239" s="76"/>
      <c r="CC239" s="76"/>
      <c r="CD239" s="76"/>
      <c r="CE239" s="76"/>
      <c r="CF239" s="76"/>
      <c r="CG239" s="76"/>
      <c r="CH239" s="76"/>
      <c r="CI239" s="76"/>
      <c r="CJ239" s="76"/>
      <c r="CK239" s="76"/>
      <c r="CL239" s="76"/>
      <c r="CM239" s="76"/>
      <c r="CN239" s="76"/>
      <c r="CO239" s="76"/>
      <c r="CP239" s="76"/>
      <c r="CQ239" s="76"/>
      <c r="CR239" s="76"/>
      <c r="CS239" s="76"/>
      <c r="CT239" s="76"/>
      <c r="CU239" s="76"/>
      <c r="CV239" s="76"/>
      <c r="CW239" s="76"/>
      <c r="CX239" s="76"/>
      <c r="CY239" s="16"/>
      <c r="CZ239" s="16"/>
      <c r="DA239" s="16"/>
    </row>
    <row r="240" spans="1:105" ht="49.5" x14ac:dyDescent="0.25">
      <c r="A240" s="172" t="s">
        <v>204</v>
      </c>
      <c r="B240" s="172" t="s">
        <v>99</v>
      </c>
      <c r="C240" s="172" t="s">
        <v>99</v>
      </c>
      <c r="D240" s="172" t="s">
        <v>368</v>
      </c>
      <c r="E240" s="172" t="s">
        <v>401</v>
      </c>
      <c r="F240" s="172" t="s">
        <v>856</v>
      </c>
      <c r="G240" s="71" t="s">
        <v>664</v>
      </c>
      <c r="H240" s="54">
        <v>5385</v>
      </c>
      <c r="I240" s="71" t="s">
        <v>857</v>
      </c>
      <c r="J240" s="56">
        <f t="shared" si="42"/>
        <v>100000000</v>
      </c>
      <c r="K240" s="57">
        <f t="shared" si="44"/>
        <v>100000000</v>
      </c>
      <c r="L240" s="58"/>
      <c r="M240" s="59"/>
      <c r="N240" s="59"/>
      <c r="O240" s="60"/>
      <c r="P240" s="60"/>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76"/>
      <c r="AU240" s="16"/>
      <c r="AV240" s="76">
        <f>SUM(AW240:CA240)</f>
        <v>100000000</v>
      </c>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v>100000000</v>
      </c>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16"/>
      <c r="CZ240" s="16"/>
      <c r="DA240" s="16"/>
    </row>
    <row r="241" spans="1:105" x14ac:dyDescent="0.25">
      <c r="A241" s="167" t="s">
        <v>204</v>
      </c>
      <c r="B241" s="167" t="s">
        <v>99</v>
      </c>
      <c r="C241" s="167" t="s">
        <v>99</v>
      </c>
      <c r="D241" s="167" t="s">
        <v>115</v>
      </c>
      <c r="E241" s="167"/>
      <c r="F241" s="167"/>
      <c r="G241" s="38"/>
      <c r="H241" s="37"/>
      <c r="I241" s="38" t="s">
        <v>116</v>
      </c>
      <c r="J241" s="81"/>
      <c r="K241" s="40"/>
      <c r="L241" s="40"/>
      <c r="M241" s="40"/>
      <c r="N241" s="40"/>
      <c r="O241" s="40"/>
      <c r="P241" s="40"/>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124"/>
      <c r="AU241" s="42"/>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c r="CC241" s="124"/>
      <c r="CD241" s="124"/>
      <c r="CE241" s="124"/>
      <c r="CF241" s="124"/>
      <c r="CG241" s="124"/>
      <c r="CH241" s="124"/>
      <c r="CI241" s="124"/>
      <c r="CJ241" s="124"/>
      <c r="CK241" s="124"/>
      <c r="CL241" s="124"/>
      <c r="CM241" s="124"/>
      <c r="CN241" s="124"/>
      <c r="CO241" s="124"/>
      <c r="CP241" s="124"/>
      <c r="CQ241" s="124"/>
      <c r="CR241" s="124"/>
      <c r="CS241" s="124"/>
      <c r="CT241" s="124"/>
      <c r="CU241" s="124"/>
      <c r="CV241" s="124"/>
      <c r="CW241" s="124"/>
      <c r="CX241" s="124"/>
      <c r="CY241" s="16"/>
      <c r="CZ241" s="16"/>
      <c r="DA241" s="16"/>
    </row>
    <row r="242" spans="1:105" x14ac:dyDescent="0.25">
      <c r="A242" s="165" t="s">
        <v>204</v>
      </c>
      <c r="B242" s="165" t="s">
        <v>99</v>
      </c>
      <c r="C242" s="165" t="s">
        <v>99</v>
      </c>
      <c r="D242" s="165" t="s">
        <v>115</v>
      </c>
      <c r="E242" s="165" t="s">
        <v>130</v>
      </c>
      <c r="F242" s="165"/>
      <c r="G242" s="84"/>
      <c r="H242" s="46"/>
      <c r="I242" s="84" t="s">
        <v>131</v>
      </c>
      <c r="J242" s="69"/>
      <c r="K242" s="49">
        <f>+SUM(M242:P242)</f>
        <v>0</v>
      </c>
      <c r="L242" s="49"/>
      <c r="M242" s="49">
        <f>+SUM(Q242:R242)</f>
        <v>0</v>
      </c>
      <c r="N242" s="49">
        <f>+SUM(S242:AE242)</f>
        <v>0</v>
      </c>
      <c r="O242" s="49">
        <f>+SUM(AF242:AJ242)</f>
        <v>0</v>
      </c>
      <c r="P242" s="49"/>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293"/>
      <c r="AU242" s="51"/>
      <c r="AV242" s="293"/>
      <c r="AW242" s="293"/>
      <c r="AX242" s="293"/>
      <c r="AY242" s="293"/>
      <c r="AZ242" s="293"/>
      <c r="BA242" s="293"/>
      <c r="BB242" s="293"/>
      <c r="BC242" s="293"/>
      <c r="BD242" s="293"/>
      <c r="BE242" s="293"/>
      <c r="BF242" s="293"/>
      <c r="BG242" s="293"/>
      <c r="BH242" s="293"/>
      <c r="BI242" s="293"/>
      <c r="BJ242" s="293"/>
      <c r="BK242" s="293"/>
      <c r="BL242" s="293"/>
      <c r="BM242" s="293"/>
      <c r="BN242" s="293"/>
      <c r="BO242" s="293"/>
      <c r="BP242" s="293"/>
      <c r="BQ242" s="293"/>
      <c r="BR242" s="293"/>
      <c r="BS242" s="293"/>
      <c r="BT242" s="293"/>
      <c r="BU242" s="293"/>
      <c r="BV242" s="293"/>
      <c r="BW242" s="293"/>
      <c r="BX242" s="293"/>
      <c r="BY242" s="293"/>
      <c r="BZ242" s="293"/>
      <c r="CA242" s="293"/>
      <c r="CB242" s="293"/>
      <c r="CC242" s="293"/>
      <c r="CD242" s="293"/>
      <c r="CE242" s="293"/>
      <c r="CF242" s="293"/>
      <c r="CG242" s="293"/>
      <c r="CH242" s="293"/>
      <c r="CI242" s="293"/>
      <c r="CJ242" s="293"/>
      <c r="CK242" s="293"/>
      <c r="CL242" s="293"/>
      <c r="CM242" s="293"/>
      <c r="CN242" s="293"/>
      <c r="CO242" s="293"/>
      <c r="CP242" s="293"/>
      <c r="CQ242" s="293"/>
      <c r="CR242" s="293"/>
      <c r="CS242" s="293"/>
      <c r="CT242" s="293"/>
      <c r="CU242" s="293"/>
      <c r="CV242" s="293"/>
      <c r="CW242" s="293"/>
      <c r="CX242" s="293"/>
      <c r="CY242" s="16"/>
      <c r="CZ242" s="16"/>
      <c r="DA242" s="16"/>
    </row>
    <row r="243" spans="1:105" ht="148.5" x14ac:dyDescent="0.25">
      <c r="A243" s="172" t="s">
        <v>204</v>
      </c>
      <c r="B243" s="172" t="s">
        <v>99</v>
      </c>
      <c r="C243" s="172" t="s">
        <v>99</v>
      </c>
      <c r="D243" s="172" t="s">
        <v>115</v>
      </c>
      <c r="E243" s="172" t="s">
        <v>130</v>
      </c>
      <c r="F243" s="172" t="s">
        <v>859</v>
      </c>
      <c r="G243" s="332" t="s">
        <v>858</v>
      </c>
      <c r="H243" s="54" t="s">
        <v>408</v>
      </c>
      <c r="I243" s="71" t="s">
        <v>409</v>
      </c>
      <c r="J243" s="67">
        <v>120000000</v>
      </c>
      <c r="K243" s="57">
        <f>+SUM(M243:P243)</f>
        <v>120000000</v>
      </c>
      <c r="L243" s="58"/>
      <c r="M243" s="59">
        <f>+SUM(Q243:R243)</f>
        <v>120000000</v>
      </c>
      <c r="N243" s="59">
        <f>+SUM(S243:AE243)</f>
        <v>0</v>
      </c>
      <c r="O243" s="60">
        <f>+SUM(AF243:AJ243)</f>
        <v>0</v>
      </c>
      <c r="P243" s="60"/>
      <c r="Q243" s="114">
        <v>120000000</v>
      </c>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76"/>
      <c r="AU243" s="1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16"/>
      <c r="CZ243" s="16"/>
      <c r="DA243" s="16"/>
    </row>
    <row r="244" spans="1:105" x14ac:dyDescent="0.25">
      <c r="A244" s="165" t="s">
        <v>204</v>
      </c>
      <c r="B244" s="165" t="s">
        <v>99</v>
      </c>
      <c r="C244" s="165" t="s">
        <v>99</v>
      </c>
      <c r="D244" s="165" t="s">
        <v>115</v>
      </c>
      <c r="E244" s="165" t="s">
        <v>142</v>
      </c>
      <c r="F244" s="165"/>
      <c r="G244" s="84"/>
      <c r="H244" s="46"/>
      <c r="I244" s="84" t="s">
        <v>143</v>
      </c>
      <c r="J244" s="48"/>
      <c r="K244" s="49"/>
      <c r="L244" s="49"/>
      <c r="M244" s="49"/>
      <c r="N244" s="49"/>
      <c r="O244" s="49"/>
      <c r="P244" s="49"/>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293"/>
      <c r="AU244" s="51"/>
      <c r="AV244" s="293"/>
      <c r="AW244" s="293"/>
      <c r="AX244" s="293"/>
      <c r="AY244" s="293"/>
      <c r="AZ244" s="293"/>
      <c r="BA244" s="293"/>
      <c r="BB244" s="293"/>
      <c r="BC244" s="293"/>
      <c r="BD244" s="293"/>
      <c r="BE244" s="293"/>
      <c r="BF244" s="293"/>
      <c r="BG244" s="293"/>
      <c r="BH244" s="293"/>
      <c r="BI244" s="293"/>
      <c r="BJ244" s="293"/>
      <c r="BK244" s="293"/>
      <c r="BL244" s="293"/>
      <c r="BM244" s="293"/>
      <c r="BN244" s="293"/>
      <c r="BO244" s="293"/>
      <c r="BP244" s="293"/>
      <c r="BQ244" s="293"/>
      <c r="BR244" s="293"/>
      <c r="BS244" s="293"/>
      <c r="BT244" s="293"/>
      <c r="BU244" s="293"/>
      <c r="BV244" s="293"/>
      <c r="BW244" s="293"/>
      <c r="BX244" s="293"/>
      <c r="BY244" s="293"/>
      <c r="BZ244" s="293"/>
      <c r="CA244" s="293"/>
      <c r="CB244" s="293"/>
      <c r="CC244" s="293"/>
      <c r="CD244" s="293"/>
      <c r="CE244" s="293"/>
      <c r="CF244" s="293"/>
      <c r="CG244" s="293"/>
      <c r="CH244" s="293"/>
      <c r="CI244" s="293"/>
      <c r="CJ244" s="293"/>
      <c r="CK244" s="293"/>
      <c r="CL244" s="293"/>
      <c r="CM244" s="293"/>
      <c r="CN244" s="293"/>
      <c r="CO244" s="293"/>
      <c r="CP244" s="293"/>
      <c r="CQ244" s="293"/>
      <c r="CR244" s="293"/>
      <c r="CS244" s="293"/>
      <c r="CT244" s="293"/>
      <c r="CU244" s="293"/>
      <c r="CV244" s="293"/>
      <c r="CW244" s="293"/>
      <c r="CX244" s="293"/>
      <c r="CY244" s="16"/>
      <c r="CZ244" s="16"/>
      <c r="DA244" s="16"/>
    </row>
    <row r="245" spans="1:105" ht="49.5" x14ac:dyDescent="0.25">
      <c r="A245" s="172" t="s">
        <v>204</v>
      </c>
      <c r="B245" s="172" t="s">
        <v>99</v>
      </c>
      <c r="C245" s="172" t="s">
        <v>99</v>
      </c>
      <c r="D245" s="172" t="s">
        <v>115</v>
      </c>
      <c r="E245" s="172" t="s">
        <v>142</v>
      </c>
      <c r="F245" s="172" t="s">
        <v>861</v>
      </c>
      <c r="G245" s="71" t="s">
        <v>860</v>
      </c>
      <c r="H245" s="54" t="s">
        <v>410</v>
      </c>
      <c r="I245" s="71" t="s">
        <v>411</v>
      </c>
      <c r="J245" s="56">
        <f>+K245</f>
        <v>80000000</v>
      </c>
      <c r="K245" s="57">
        <f>50000000+AV245</f>
        <v>80000000</v>
      </c>
      <c r="L245" s="58"/>
      <c r="M245" s="59">
        <f>+SUM(Q245:R245)</f>
        <v>0</v>
      </c>
      <c r="N245" s="59">
        <f>+SUM(S245:AE245)</f>
        <v>0</v>
      </c>
      <c r="O245" s="60">
        <f>+SUM(AF245:AJ245)</f>
        <v>50000000</v>
      </c>
      <c r="P245" s="60">
        <f>+SUM(AK245:AS245)</f>
        <v>0</v>
      </c>
      <c r="Q245" s="61"/>
      <c r="R245" s="61"/>
      <c r="S245" s="61"/>
      <c r="T245" s="61"/>
      <c r="U245" s="61"/>
      <c r="V245" s="61"/>
      <c r="W245" s="61"/>
      <c r="X245" s="61"/>
      <c r="Y245" s="61"/>
      <c r="Z245" s="61"/>
      <c r="AA245" s="61"/>
      <c r="AB245" s="61"/>
      <c r="AC245" s="61"/>
      <c r="AD245" s="61"/>
      <c r="AE245" s="61"/>
      <c r="AF245" s="61"/>
      <c r="AG245" s="61"/>
      <c r="AH245" s="61"/>
      <c r="AI245" s="61">
        <v>50000000</v>
      </c>
      <c r="AJ245" s="61"/>
      <c r="AK245" s="61"/>
      <c r="AL245" s="61"/>
      <c r="AM245" s="61"/>
      <c r="AN245" s="61"/>
      <c r="AO245" s="61"/>
      <c r="AP245" s="61"/>
      <c r="AQ245" s="61"/>
      <c r="AR245" s="61"/>
      <c r="AS245" s="61"/>
      <c r="AT245" s="76"/>
      <c r="AU245" s="16"/>
      <c r="AV245" s="76">
        <f>SUM(AW245:CA245)</f>
        <v>30000000</v>
      </c>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v>30000000</v>
      </c>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6"/>
      <c r="CY245" s="16"/>
      <c r="CZ245" s="16"/>
      <c r="DA245" s="16"/>
    </row>
    <row r="246" spans="1:105" ht="33" x14ac:dyDescent="0.25">
      <c r="A246" s="172" t="s">
        <v>204</v>
      </c>
      <c r="B246" s="172" t="s">
        <v>99</v>
      </c>
      <c r="C246" s="172" t="s">
        <v>99</v>
      </c>
      <c r="D246" s="172" t="s">
        <v>115</v>
      </c>
      <c r="E246" s="166" t="s">
        <v>142</v>
      </c>
      <c r="F246" s="166" t="s">
        <v>862</v>
      </c>
      <c r="G246" s="71" t="s">
        <v>690</v>
      </c>
      <c r="H246" s="54" t="s">
        <v>412</v>
      </c>
      <c r="I246" s="71" t="s">
        <v>413</v>
      </c>
      <c r="J246" s="67">
        <v>75000000</v>
      </c>
      <c r="K246" s="57">
        <f>+SUM(M246:P246)</f>
        <v>75000000</v>
      </c>
      <c r="L246" s="58"/>
      <c r="M246" s="59">
        <f>+SUM(Q246:R246)</f>
        <v>75000000</v>
      </c>
      <c r="N246" s="59">
        <f>+SUM(S246:AE246)</f>
        <v>0</v>
      </c>
      <c r="O246" s="60">
        <f>+SUM(AF246:AJ246)</f>
        <v>0</v>
      </c>
      <c r="P246" s="60">
        <f>+SUM(AK246:AS246)</f>
        <v>0</v>
      </c>
      <c r="Q246" s="61">
        <v>75000000</v>
      </c>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76"/>
      <c r="AU246" s="1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6"/>
      <c r="CY246" s="16"/>
      <c r="CZ246" s="16"/>
      <c r="DA246" s="16"/>
    </row>
    <row r="247" spans="1:105" x14ac:dyDescent="0.25">
      <c r="A247" s="165" t="s">
        <v>204</v>
      </c>
      <c r="B247" s="165" t="s">
        <v>99</v>
      </c>
      <c r="C247" s="165" t="s">
        <v>99</v>
      </c>
      <c r="D247" s="165" t="s">
        <v>115</v>
      </c>
      <c r="E247" s="165" t="s">
        <v>150</v>
      </c>
      <c r="F247" s="165"/>
      <c r="G247" s="84"/>
      <c r="H247" s="46"/>
      <c r="I247" s="84" t="s">
        <v>151</v>
      </c>
      <c r="J247" s="48"/>
      <c r="K247" s="49"/>
      <c r="L247" s="49"/>
      <c r="M247" s="49"/>
      <c r="N247" s="49"/>
      <c r="O247" s="49"/>
      <c r="P247" s="49"/>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293"/>
      <c r="AU247" s="51"/>
      <c r="AV247" s="293"/>
      <c r="AW247" s="293"/>
      <c r="AX247" s="293"/>
      <c r="AY247" s="293"/>
      <c r="AZ247" s="293"/>
      <c r="BA247" s="293"/>
      <c r="BB247" s="293"/>
      <c r="BC247" s="293"/>
      <c r="BD247" s="293"/>
      <c r="BE247" s="293"/>
      <c r="BF247" s="293"/>
      <c r="BG247" s="293"/>
      <c r="BH247" s="293"/>
      <c r="BI247" s="293"/>
      <c r="BJ247" s="293"/>
      <c r="BK247" s="293"/>
      <c r="BL247" s="293"/>
      <c r="BM247" s="293"/>
      <c r="BN247" s="293"/>
      <c r="BO247" s="293"/>
      <c r="BP247" s="293"/>
      <c r="BQ247" s="293"/>
      <c r="BR247" s="293"/>
      <c r="BS247" s="293"/>
      <c r="BT247" s="293"/>
      <c r="BU247" s="293"/>
      <c r="BV247" s="293"/>
      <c r="BW247" s="293"/>
      <c r="BX247" s="293"/>
      <c r="BY247" s="293"/>
      <c r="BZ247" s="293"/>
      <c r="CA247" s="293"/>
      <c r="CB247" s="293"/>
      <c r="CC247" s="293"/>
      <c r="CD247" s="293"/>
      <c r="CE247" s="293"/>
      <c r="CF247" s="293"/>
      <c r="CG247" s="293"/>
      <c r="CH247" s="293"/>
      <c r="CI247" s="293"/>
      <c r="CJ247" s="293"/>
      <c r="CK247" s="293"/>
      <c r="CL247" s="293"/>
      <c r="CM247" s="293"/>
      <c r="CN247" s="293"/>
      <c r="CO247" s="293"/>
      <c r="CP247" s="293"/>
      <c r="CQ247" s="293"/>
      <c r="CR247" s="293"/>
      <c r="CS247" s="293"/>
      <c r="CT247" s="293"/>
      <c r="CU247" s="293"/>
      <c r="CV247" s="293"/>
      <c r="CW247" s="293"/>
      <c r="CX247" s="293"/>
      <c r="CY247" s="16"/>
      <c r="CZ247" s="16"/>
      <c r="DA247" s="16"/>
    </row>
    <row r="248" spans="1:105" ht="49.5" x14ac:dyDescent="0.25">
      <c r="A248" s="172" t="s">
        <v>204</v>
      </c>
      <c r="B248" s="172" t="s">
        <v>99</v>
      </c>
      <c r="C248" s="172" t="s">
        <v>99</v>
      </c>
      <c r="D248" s="172" t="s">
        <v>115</v>
      </c>
      <c r="E248" s="172" t="s">
        <v>150</v>
      </c>
      <c r="F248" s="172" t="s">
        <v>863</v>
      </c>
      <c r="G248" s="71" t="s">
        <v>694</v>
      </c>
      <c r="H248" s="54" t="s">
        <v>414</v>
      </c>
      <c r="I248" s="71" t="s">
        <v>415</v>
      </c>
      <c r="J248" s="56">
        <v>50000000</v>
      </c>
      <c r="K248" s="57">
        <f>+SUM(M248:P248)</f>
        <v>50000000</v>
      </c>
      <c r="L248" s="58"/>
      <c r="M248" s="59">
        <f>+SUM(Q248:R248)</f>
        <v>0</v>
      </c>
      <c r="N248" s="59">
        <f>+SUM(S248:AE248)</f>
        <v>0</v>
      </c>
      <c r="O248" s="60">
        <f>+SUM(AF248:AJ248)</f>
        <v>50000000</v>
      </c>
      <c r="P248" s="60">
        <f>+SUM(AK248:AS248)</f>
        <v>0</v>
      </c>
      <c r="Q248" s="61"/>
      <c r="R248" s="61"/>
      <c r="S248" s="61"/>
      <c r="T248" s="61"/>
      <c r="U248" s="61"/>
      <c r="V248" s="61"/>
      <c r="W248" s="61"/>
      <c r="X248" s="61"/>
      <c r="Y248" s="61"/>
      <c r="Z248" s="61"/>
      <c r="AA248" s="61"/>
      <c r="AB248" s="61"/>
      <c r="AC248" s="61"/>
      <c r="AD248" s="61"/>
      <c r="AE248" s="61"/>
      <c r="AF248" s="61"/>
      <c r="AG248" s="61"/>
      <c r="AH248" s="61"/>
      <c r="AI248" s="61">
        <v>50000000</v>
      </c>
      <c r="AJ248" s="61"/>
      <c r="AK248" s="61"/>
      <c r="AL248" s="61"/>
      <c r="AM248" s="61"/>
      <c r="AN248" s="61"/>
      <c r="AO248" s="61"/>
      <c r="AP248" s="61"/>
      <c r="AQ248" s="61"/>
      <c r="AR248" s="61"/>
      <c r="AS248" s="61"/>
      <c r="AT248" s="76"/>
      <c r="AU248" s="1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6"/>
      <c r="CY248" s="16"/>
      <c r="CZ248" s="16"/>
      <c r="DA248" s="16"/>
    </row>
    <row r="249" spans="1:105" x14ac:dyDescent="0.25">
      <c r="A249" s="165" t="s">
        <v>204</v>
      </c>
      <c r="B249" s="165" t="s">
        <v>99</v>
      </c>
      <c r="C249" s="165" t="s">
        <v>99</v>
      </c>
      <c r="D249" s="165" t="s">
        <v>115</v>
      </c>
      <c r="E249" s="165" t="s">
        <v>157</v>
      </c>
      <c r="F249" s="165"/>
      <c r="G249" s="84"/>
      <c r="H249" s="46"/>
      <c r="I249" s="84" t="s">
        <v>158</v>
      </c>
      <c r="J249" s="48"/>
      <c r="K249" s="49"/>
      <c r="L249" s="49"/>
      <c r="M249" s="49"/>
      <c r="N249" s="49"/>
      <c r="O249" s="49"/>
      <c r="P249" s="49"/>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293"/>
      <c r="AU249" s="51"/>
      <c r="AV249" s="293"/>
      <c r="AW249" s="293"/>
      <c r="AX249" s="293"/>
      <c r="AY249" s="293"/>
      <c r="AZ249" s="293"/>
      <c r="BA249" s="293"/>
      <c r="BB249" s="293"/>
      <c r="BC249" s="293"/>
      <c r="BD249" s="293"/>
      <c r="BE249" s="293"/>
      <c r="BF249" s="293"/>
      <c r="BG249" s="293"/>
      <c r="BH249" s="293"/>
      <c r="BI249" s="293"/>
      <c r="BJ249" s="293"/>
      <c r="BK249" s="293"/>
      <c r="BL249" s="293"/>
      <c r="BM249" s="293"/>
      <c r="BN249" s="293"/>
      <c r="BO249" s="293"/>
      <c r="BP249" s="293"/>
      <c r="BQ249" s="293"/>
      <c r="BR249" s="293"/>
      <c r="BS249" s="293"/>
      <c r="BT249" s="293"/>
      <c r="BU249" s="293"/>
      <c r="BV249" s="293"/>
      <c r="BW249" s="293"/>
      <c r="BX249" s="293"/>
      <c r="BY249" s="293"/>
      <c r="BZ249" s="293"/>
      <c r="CA249" s="293"/>
      <c r="CB249" s="293"/>
      <c r="CC249" s="293"/>
      <c r="CD249" s="293"/>
      <c r="CE249" s="293"/>
      <c r="CF249" s="293"/>
      <c r="CG249" s="293"/>
      <c r="CH249" s="293"/>
      <c r="CI249" s="293"/>
      <c r="CJ249" s="293"/>
      <c r="CK249" s="293"/>
      <c r="CL249" s="293"/>
      <c r="CM249" s="293"/>
      <c r="CN249" s="293"/>
      <c r="CO249" s="293"/>
      <c r="CP249" s="293"/>
      <c r="CQ249" s="293"/>
      <c r="CR249" s="293"/>
      <c r="CS249" s="293"/>
      <c r="CT249" s="293"/>
      <c r="CU249" s="293"/>
      <c r="CV249" s="293"/>
      <c r="CW249" s="293"/>
      <c r="CX249" s="293"/>
      <c r="CY249" s="16"/>
      <c r="CZ249" s="16"/>
      <c r="DA249" s="16"/>
    </row>
    <row r="250" spans="1:105" ht="33" x14ac:dyDescent="0.25">
      <c r="A250" s="172" t="s">
        <v>204</v>
      </c>
      <c r="B250" s="172" t="s">
        <v>99</v>
      </c>
      <c r="C250" s="172" t="s">
        <v>99</v>
      </c>
      <c r="D250" s="172" t="s">
        <v>115</v>
      </c>
      <c r="E250" s="172" t="s">
        <v>157</v>
      </c>
      <c r="F250" s="172"/>
      <c r="G250" s="71" t="s">
        <v>696</v>
      </c>
      <c r="H250" s="54" t="s">
        <v>416</v>
      </c>
      <c r="I250" s="71" t="s">
        <v>417</v>
      </c>
      <c r="J250" s="56">
        <v>55000000</v>
      </c>
      <c r="K250" s="57">
        <f>+SUM(M250:P250)</f>
        <v>55000000</v>
      </c>
      <c r="L250" s="58"/>
      <c r="M250" s="59">
        <f>+SUM(Q250:R250)</f>
        <v>25000000</v>
      </c>
      <c r="N250" s="59">
        <f>+SUM(S250:AE250)</f>
        <v>0</v>
      </c>
      <c r="O250" s="60">
        <f>+SUM(AF250:AJ250)</f>
        <v>30000000</v>
      </c>
      <c r="P250" s="60">
        <f>+SUM(AK250:AS250)</f>
        <v>0</v>
      </c>
      <c r="Q250" s="61">
        <v>25000000</v>
      </c>
      <c r="R250" s="61"/>
      <c r="S250" s="61"/>
      <c r="T250" s="61"/>
      <c r="U250" s="61"/>
      <c r="V250" s="61"/>
      <c r="W250" s="61"/>
      <c r="X250" s="61"/>
      <c r="Y250" s="61"/>
      <c r="Z250" s="61"/>
      <c r="AA250" s="61"/>
      <c r="AB250" s="61"/>
      <c r="AC250" s="61"/>
      <c r="AD250" s="61"/>
      <c r="AE250" s="61"/>
      <c r="AF250" s="61"/>
      <c r="AG250" s="61"/>
      <c r="AH250" s="61"/>
      <c r="AI250" s="61">
        <v>30000000</v>
      </c>
      <c r="AJ250" s="61"/>
      <c r="AK250" s="61"/>
      <c r="AL250" s="61"/>
      <c r="AM250" s="61"/>
      <c r="AN250" s="61"/>
      <c r="AO250" s="61"/>
      <c r="AP250" s="61"/>
      <c r="AQ250" s="61"/>
      <c r="AR250" s="61"/>
      <c r="AS250" s="61"/>
      <c r="AT250" s="76"/>
      <c r="AU250" s="1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c r="CF250" s="76"/>
      <c r="CG250" s="76"/>
      <c r="CH250" s="76"/>
      <c r="CI250" s="76"/>
      <c r="CJ250" s="76"/>
      <c r="CK250" s="76"/>
      <c r="CL250" s="76"/>
      <c r="CM250" s="76"/>
      <c r="CN250" s="76"/>
      <c r="CO250" s="76"/>
      <c r="CP250" s="76"/>
      <c r="CQ250" s="76"/>
      <c r="CR250" s="76"/>
      <c r="CS250" s="76"/>
      <c r="CT250" s="76"/>
      <c r="CU250" s="76"/>
      <c r="CV250" s="76"/>
      <c r="CW250" s="76"/>
      <c r="CX250" s="76"/>
      <c r="CY250" s="16"/>
      <c r="CZ250" s="16"/>
      <c r="DA250" s="16"/>
    </row>
    <row r="251" spans="1:105" x14ac:dyDescent="0.25">
      <c r="A251" s="258" t="s">
        <v>368</v>
      </c>
      <c r="B251" s="198"/>
      <c r="C251" s="198"/>
      <c r="D251" s="198"/>
      <c r="E251" s="198"/>
      <c r="F251" s="198"/>
      <c r="G251" s="275"/>
      <c r="H251" s="19"/>
      <c r="I251" s="275" t="s">
        <v>418</v>
      </c>
      <c r="J251" s="231"/>
      <c r="K251" s="22"/>
      <c r="L251" s="22"/>
      <c r="M251" s="22"/>
      <c r="N251" s="22"/>
      <c r="O251" s="22"/>
      <c r="P251" s="22"/>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137"/>
      <c r="AU251" s="24"/>
      <c r="AV251" s="137"/>
      <c r="AW251" s="137"/>
      <c r="AX251" s="137"/>
      <c r="AY251" s="137"/>
      <c r="AZ251" s="137"/>
      <c r="BA251" s="137"/>
      <c r="BB251" s="137"/>
      <c r="BC251" s="137"/>
      <c r="BD251" s="137"/>
      <c r="BE251" s="137"/>
      <c r="BF251" s="137"/>
      <c r="BG251" s="137"/>
      <c r="BH251" s="137"/>
      <c r="BI251" s="137"/>
      <c r="BJ251" s="137"/>
      <c r="BK251" s="137"/>
      <c r="BL251" s="137"/>
      <c r="BM251" s="137"/>
      <c r="BN251" s="137"/>
      <c r="BO251" s="137"/>
      <c r="BP251" s="137"/>
      <c r="BQ251" s="137"/>
      <c r="BR251" s="137"/>
      <c r="BS251" s="137"/>
      <c r="BT251" s="137"/>
      <c r="BU251" s="137"/>
      <c r="BV251" s="137"/>
      <c r="BW251" s="137"/>
      <c r="BX251" s="137"/>
      <c r="BY251" s="137"/>
      <c r="BZ251" s="137"/>
      <c r="CA251" s="137"/>
      <c r="CB251" s="137"/>
      <c r="CC251" s="137"/>
      <c r="CD251" s="137"/>
      <c r="CE251" s="137"/>
      <c r="CF251" s="137"/>
      <c r="CG251" s="137"/>
      <c r="CH251" s="137"/>
      <c r="CI251" s="137"/>
      <c r="CJ251" s="137"/>
      <c r="CK251" s="137"/>
      <c r="CL251" s="137"/>
      <c r="CM251" s="137"/>
      <c r="CN251" s="137"/>
      <c r="CO251" s="137"/>
      <c r="CP251" s="137"/>
      <c r="CQ251" s="137"/>
      <c r="CR251" s="137"/>
      <c r="CS251" s="137"/>
      <c r="CT251" s="137"/>
      <c r="CU251" s="137"/>
      <c r="CV251" s="137"/>
      <c r="CW251" s="137"/>
      <c r="CX251" s="137"/>
      <c r="CY251" s="16"/>
      <c r="CZ251" s="16"/>
      <c r="DA251" s="16"/>
    </row>
    <row r="252" spans="1:105" x14ac:dyDescent="0.25">
      <c r="A252" s="168" t="s">
        <v>368</v>
      </c>
      <c r="B252" s="169" t="s">
        <v>99</v>
      </c>
      <c r="C252" s="169"/>
      <c r="D252" s="168"/>
      <c r="E252" s="168"/>
      <c r="F252" s="168"/>
      <c r="G252" s="230"/>
      <c r="H252" s="227"/>
      <c r="I252" s="230" t="s">
        <v>419</v>
      </c>
      <c r="J252" s="228"/>
      <c r="K252" s="57"/>
      <c r="L252" s="58"/>
      <c r="M252" s="59"/>
      <c r="N252" s="59"/>
      <c r="O252" s="60"/>
      <c r="P252" s="60"/>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76"/>
      <c r="AU252" s="1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c r="BT252" s="76"/>
      <c r="BU252" s="76"/>
      <c r="BV252" s="76"/>
      <c r="BW252" s="76"/>
      <c r="BX252" s="76"/>
      <c r="BY252" s="76"/>
      <c r="BZ252" s="76"/>
      <c r="CA252" s="76"/>
      <c r="CB252" s="76"/>
      <c r="CC252" s="76"/>
      <c r="CD252" s="76"/>
      <c r="CE252" s="76"/>
      <c r="CF252" s="76"/>
      <c r="CG252" s="76"/>
      <c r="CH252" s="76"/>
      <c r="CI252" s="76"/>
      <c r="CJ252" s="76"/>
      <c r="CK252" s="76"/>
      <c r="CL252" s="76"/>
      <c r="CM252" s="76"/>
      <c r="CN252" s="76"/>
      <c r="CO252" s="76"/>
      <c r="CP252" s="76"/>
      <c r="CQ252" s="76"/>
      <c r="CR252" s="76"/>
      <c r="CS252" s="76"/>
      <c r="CT252" s="76"/>
      <c r="CU252" s="76"/>
      <c r="CV252" s="76"/>
      <c r="CW252" s="76"/>
      <c r="CX252" s="76"/>
      <c r="CY252" s="16"/>
      <c r="CZ252" s="16"/>
      <c r="DA252" s="16"/>
    </row>
    <row r="253" spans="1:105" s="316" customFormat="1" ht="39.75" customHeight="1" x14ac:dyDescent="0.25">
      <c r="A253" s="168" t="s">
        <v>368</v>
      </c>
      <c r="B253" s="169" t="s">
        <v>99</v>
      </c>
      <c r="C253" s="169" t="s">
        <v>101</v>
      </c>
      <c r="D253" s="168"/>
      <c r="E253" s="168"/>
      <c r="F253" s="168"/>
      <c r="G253" s="230"/>
      <c r="H253" s="227"/>
      <c r="I253" s="342" t="s">
        <v>103</v>
      </c>
      <c r="J253" s="228"/>
      <c r="K253" s="30"/>
      <c r="L253" s="30"/>
      <c r="M253" s="30"/>
      <c r="N253" s="30"/>
      <c r="O253" s="30"/>
      <c r="P253" s="30"/>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290"/>
      <c r="AU253" s="32"/>
      <c r="AV253" s="290"/>
      <c r="AW253" s="290"/>
      <c r="AX253" s="290"/>
      <c r="AY253" s="290"/>
      <c r="AZ253" s="290"/>
      <c r="BA253" s="290"/>
      <c r="BB253" s="290"/>
      <c r="BC253" s="290"/>
      <c r="BD253" s="290"/>
      <c r="BE253" s="290"/>
      <c r="BF253" s="290"/>
      <c r="BG253" s="290"/>
      <c r="BH253" s="290"/>
      <c r="BI253" s="290"/>
      <c r="BJ253" s="290"/>
      <c r="BK253" s="290"/>
      <c r="BL253" s="290"/>
      <c r="BM253" s="290"/>
      <c r="BN253" s="290"/>
      <c r="BO253" s="290"/>
      <c r="BP253" s="290"/>
      <c r="BQ253" s="290"/>
      <c r="BR253" s="290"/>
      <c r="BS253" s="290"/>
      <c r="BT253" s="290"/>
      <c r="BU253" s="290"/>
      <c r="BV253" s="290"/>
      <c r="BW253" s="290"/>
      <c r="BX253" s="290"/>
      <c r="BY253" s="290"/>
      <c r="BZ253" s="290"/>
      <c r="CA253" s="290"/>
      <c r="CB253" s="290"/>
      <c r="CC253" s="290"/>
      <c r="CD253" s="290"/>
      <c r="CE253" s="290"/>
      <c r="CF253" s="290"/>
      <c r="CG253" s="290"/>
      <c r="CH253" s="290"/>
      <c r="CI253" s="290"/>
      <c r="CJ253" s="290"/>
      <c r="CK253" s="290"/>
      <c r="CL253" s="290"/>
      <c r="CM253" s="290"/>
      <c r="CN253" s="290"/>
      <c r="CO253" s="290"/>
      <c r="CP253" s="290"/>
      <c r="CQ253" s="290"/>
      <c r="CR253" s="290"/>
      <c r="CS253" s="290"/>
      <c r="CT253" s="290"/>
      <c r="CU253" s="290"/>
      <c r="CV253" s="290"/>
      <c r="CW253" s="290"/>
      <c r="CX253" s="290"/>
      <c r="CY253" s="32"/>
      <c r="CZ253" s="32"/>
      <c r="DA253" s="32"/>
    </row>
    <row r="254" spans="1:105" s="316" customFormat="1" x14ac:dyDescent="0.25">
      <c r="A254" s="168" t="s">
        <v>368</v>
      </c>
      <c r="B254" s="169" t="s">
        <v>99</v>
      </c>
      <c r="C254" s="169" t="s">
        <v>101</v>
      </c>
      <c r="D254" s="168" t="s">
        <v>213</v>
      </c>
      <c r="E254" s="168"/>
      <c r="F254" s="168"/>
      <c r="G254" s="230"/>
      <c r="H254" s="227"/>
      <c r="I254" s="343" t="s">
        <v>455</v>
      </c>
      <c r="J254" s="228"/>
      <c r="K254" s="30"/>
      <c r="L254" s="30"/>
      <c r="M254" s="30"/>
      <c r="N254" s="30"/>
      <c r="O254" s="30"/>
      <c r="P254" s="30"/>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290"/>
      <c r="AU254" s="32"/>
      <c r="AV254" s="290"/>
      <c r="AW254" s="290"/>
      <c r="AX254" s="290"/>
      <c r="AY254" s="290"/>
      <c r="AZ254" s="290"/>
      <c r="BA254" s="290"/>
      <c r="BB254" s="290"/>
      <c r="BC254" s="290"/>
      <c r="BD254" s="290"/>
      <c r="BE254" s="290"/>
      <c r="BF254" s="290"/>
      <c r="BG254" s="290"/>
      <c r="BH254" s="290"/>
      <c r="BI254" s="290"/>
      <c r="BJ254" s="290"/>
      <c r="BK254" s="290"/>
      <c r="BL254" s="290"/>
      <c r="BM254" s="290"/>
      <c r="BN254" s="290"/>
      <c r="BO254" s="290"/>
      <c r="BP254" s="290"/>
      <c r="BQ254" s="290"/>
      <c r="BR254" s="290"/>
      <c r="BS254" s="290"/>
      <c r="BT254" s="290"/>
      <c r="BU254" s="290"/>
      <c r="BV254" s="290"/>
      <c r="BW254" s="290"/>
      <c r="BX254" s="290"/>
      <c r="BY254" s="290"/>
      <c r="BZ254" s="290"/>
      <c r="CA254" s="290"/>
      <c r="CB254" s="290"/>
      <c r="CC254" s="290"/>
      <c r="CD254" s="290"/>
      <c r="CE254" s="290"/>
      <c r="CF254" s="290"/>
      <c r="CG254" s="290"/>
      <c r="CH254" s="290"/>
      <c r="CI254" s="290"/>
      <c r="CJ254" s="290"/>
      <c r="CK254" s="290"/>
      <c r="CL254" s="290"/>
      <c r="CM254" s="290"/>
      <c r="CN254" s="290"/>
      <c r="CO254" s="290"/>
      <c r="CP254" s="290"/>
      <c r="CQ254" s="290"/>
      <c r="CR254" s="290"/>
      <c r="CS254" s="290"/>
      <c r="CT254" s="290"/>
      <c r="CU254" s="290"/>
      <c r="CV254" s="290"/>
      <c r="CW254" s="290"/>
      <c r="CX254" s="290"/>
      <c r="CY254" s="32"/>
      <c r="CZ254" s="32"/>
      <c r="DA254" s="32"/>
    </row>
    <row r="255" spans="1:105" s="316" customFormat="1" x14ac:dyDescent="0.25">
      <c r="A255" s="168" t="s">
        <v>368</v>
      </c>
      <c r="B255" s="169" t="s">
        <v>99</v>
      </c>
      <c r="C255" s="169" t="s">
        <v>101</v>
      </c>
      <c r="D255" s="168" t="s">
        <v>213</v>
      </c>
      <c r="E255" s="168" t="s">
        <v>101</v>
      </c>
      <c r="F255" s="168"/>
      <c r="G255" s="230"/>
      <c r="H255" s="227"/>
      <c r="I255" s="230" t="s">
        <v>910</v>
      </c>
      <c r="J255" s="228"/>
      <c r="K255" s="30"/>
      <c r="L255" s="30"/>
      <c r="M255" s="30"/>
      <c r="N255" s="30"/>
      <c r="O255" s="30"/>
      <c r="P255" s="30"/>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290"/>
      <c r="AU255" s="32"/>
      <c r="AV255" s="290"/>
      <c r="AW255" s="290"/>
      <c r="AX255" s="290"/>
      <c r="AY255" s="290"/>
      <c r="AZ255" s="290"/>
      <c r="BA255" s="290"/>
      <c r="BB255" s="290"/>
      <c r="BC255" s="290"/>
      <c r="BD255" s="290"/>
      <c r="BE255" s="290"/>
      <c r="BF255" s="290"/>
      <c r="BG255" s="290"/>
      <c r="BH255" s="290"/>
      <c r="BI255" s="290"/>
      <c r="BJ255" s="290"/>
      <c r="BK255" s="290"/>
      <c r="BL255" s="290"/>
      <c r="BM255" s="290"/>
      <c r="BN255" s="290"/>
      <c r="BO255" s="290"/>
      <c r="BP255" s="290"/>
      <c r="BQ255" s="290"/>
      <c r="BR255" s="290"/>
      <c r="BS255" s="290"/>
      <c r="BT255" s="290"/>
      <c r="BU255" s="290"/>
      <c r="BV255" s="290"/>
      <c r="BW255" s="290"/>
      <c r="BX255" s="290"/>
      <c r="BY255" s="290"/>
      <c r="BZ255" s="290"/>
      <c r="CA255" s="290"/>
      <c r="CB255" s="290"/>
      <c r="CC255" s="290"/>
      <c r="CD255" s="290"/>
      <c r="CE255" s="290"/>
      <c r="CF255" s="290"/>
      <c r="CG255" s="290"/>
      <c r="CH255" s="290"/>
      <c r="CI255" s="290"/>
      <c r="CJ255" s="290"/>
      <c r="CK255" s="290"/>
      <c r="CL255" s="290"/>
      <c r="CM255" s="290"/>
      <c r="CN255" s="290"/>
      <c r="CO255" s="290"/>
      <c r="CP255" s="290"/>
      <c r="CQ255" s="290"/>
      <c r="CR255" s="290"/>
      <c r="CS255" s="290"/>
      <c r="CT255" s="290"/>
      <c r="CU255" s="290"/>
      <c r="CV255" s="290"/>
      <c r="CW255" s="290"/>
      <c r="CX255" s="290"/>
      <c r="CY255" s="32"/>
      <c r="CZ255" s="32"/>
      <c r="DA255" s="32"/>
    </row>
    <row r="256" spans="1:105" ht="99" x14ac:dyDescent="0.25">
      <c r="A256" s="172" t="s">
        <v>368</v>
      </c>
      <c r="B256" s="176" t="s">
        <v>99</v>
      </c>
      <c r="C256" s="176" t="s">
        <v>101</v>
      </c>
      <c r="D256" s="172" t="s">
        <v>213</v>
      </c>
      <c r="E256" s="172" t="s">
        <v>101</v>
      </c>
      <c r="F256" s="172" t="s">
        <v>913</v>
      </c>
      <c r="G256" s="339" t="s">
        <v>912</v>
      </c>
      <c r="H256" s="341">
        <v>5419</v>
      </c>
      <c r="I256" s="339" t="s">
        <v>911</v>
      </c>
      <c r="J256" s="340">
        <f>+K256</f>
        <v>306906473</v>
      </c>
      <c r="K256" s="57">
        <f>+SUM(M256:CM256)</f>
        <v>306906473</v>
      </c>
      <c r="L256" s="62"/>
      <c r="M256" s="62"/>
      <c r="N256" s="62"/>
      <c r="O256" s="62"/>
      <c r="P256" s="62"/>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76"/>
      <c r="AU256" s="1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v>306906473</v>
      </c>
      <c r="CN256" s="76"/>
      <c r="CO256" s="76"/>
      <c r="CP256" s="76"/>
      <c r="CQ256" s="76"/>
      <c r="CR256" s="76"/>
      <c r="CS256" s="76"/>
      <c r="CT256" s="76"/>
      <c r="CU256" s="76"/>
      <c r="CV256" s="76"/>
      <c r="CW256" s="76"/>
      <c r="CX256" s="76"/>
      <c r="CY256" s="16"/>
      <c r="CZ256" s="16"/>
      <c r="DA256" s="16"/>
    </row>
    <row r="257" spans="1:105" ht="33" x14ac:dyDescent="0.25">
      <c r="A257" s="168" t="s">
        <v>368</v>
      </c>
      <c r="B257" s="169" t="s">
        <v>99</v>
      </c>
      <c r="C257" s="169" t="s">
        <v>99</v>
      </c>
      <c r="D257" s="168"/>
      <c r="E257" s="168"/>
      <c r="F257" s="168"/>
      <c r="G257" s="230"/>
      <c r="H257" s="227"/>
      <c r="I257" s="230" t="s">
        <v>109</v>
      </c>
      <c r="J257" s="228"/>
      <c r="K257" s="57"/>
      <c r="L257" s="58"/>
      <c r="M257" s="59"/>
      <c r="N257" s="59"/>
      <c r="O257" s="60"/>
      <c r="P257" s="60"/>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76"/>
      <c r="AU257" s="1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16"/>
      <c r="CZ257" s="16"/>
      <c r="DA257" s="16"/>
    </row>
    <row r="258" spans="1:105" x14ac:dyDescent="0.25">
      <c r="A258" s="168" t="s">
        <v>368</v>
      </c>
      <c r="B258" s="169" t="s">
        <v>99</v>
      </c>
      <c r="C258" s="169" t="s">
        <v>99</v>
      </c>
      <c r="D258" s="168" t="s">
        <v>115</v>
      </c>
      <c r="E258" s="168"/>
      <c r="F258" s="168"/>
      <c r="G258" s="230"/>
      <c r="H258" s="227"/>
      <c r="I258" s="230" t="s">
        <v>116</v>
      </c>
      <c r="J258" s="228"/>
      <c r="K258" s="57"/>
      <c r="L258" s="58"/>
      <c r="M258" s="59"/>
      <c r="N258" s="59"/>
      <c r="O258" s="60"/>
      <c r="P258" s="60"/>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76"/>
      <c r="AU258" s="1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16"/>
      <c r="CZ258" s="16"/>
      <c r="DA258" s="16"/>
    </row>
    <row r="259" spans="1:105" x14ac:dyDescent="0.25">
      <c r="A259" s="165" t="s">
        <v>368</v>
      </c>
      <c r="B259" s="165" t="s">
        <v>99</v>
      </c>
      <c r="C259" s="165" t="s">
        <v>99</v>
      </c>
      <c r="D259" s="165" t="s">
        <v>115</v>
      </c>
      <c r="E259" s="165" t="s">
        <v>150</v>
      </c>
      <c r="F259" s="165"/>
      <c r="G259" s="84"/>
      <c r="H259" s="46"/>
      <c r="I259" s="84" t="s">
        <v>151</v>
      </c>
      <c r="J259" s="48"/>
      <c r="K259" s="49"/>
      <c r="L259" s="49"/>
      <c r="M259" s="49"/>
      <c r="N259" s="49"/>
      <c r="O259" s="49"/>
      <c r="P259" s="49"/>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293"/>
      <c r="AU259" s="51"/>
      <c r="AV259" s="293"/>
      <c r="AW259" s="293"/>
      <c r="AX259" s="293"/>
      <c r="AY259" s="293"/>
      <c r="AZ259" s="293"/>
      <c r="BA259" s="293"/>
      <c r="BB259" s="293"/>
      <c r="BC259" s="293"/>
      <c r="BD259" s="293"/>
      <c r="BE259" s="293"/>
      <c r="BF259" s="293"/>
      <c r="BG259" s="293"/>
      <c r="BH259" s="293"/>
      <c r="BI259" s="293"/>
      <c r="BJ259" s="293"/>
      <c r="BK259" s="293"/>
      <c r="BL259" s="293"/>
      <c r="BM259" s="293"/>
      <c r="BN259" s="293"/>
      <c r="BO259" s="293"/>
      <c r="BP259" s="293"/>
      <c r="BQ259" s="293"/>
      <c r="BR259" s="293"/>
      <c r="BS259" s="293"/>
      <c r="BT259" s="293"/>
      <c r="BU259" s="293"/>
      <c r="BV259" s="293"/>
      <c r="BW259" s="293"/>
      <c r="BX259" s="293"/>
      <c r="BY259" s="293"/>
      <c r="BZ259" s="293"/>
      <c r="CA259" s="293"/>
      <c r="CB259" s="293"/>
      <c r="CC259" s="293"/>
      <c r="CD259" s="293"/>
      <c r="CE259" s="293"/>
      <c r="CF259" s="293"/>
      <c r="CG259" s="293"/>
      <c r="CH259" s="293"/>
      <c r="CI259" s="293"/>
      <c r="CJ259" s="293"/>
      <c r="CK259" s="293"/>
      <c r="CL259" s="293"/>
      <c r="CM259" s="293"/>
      <c r="CN259" s="293"/>
      <c r="CO259" s="293"/>
      <c r="CP259" s="293"/>
      <c r="CQ259" s="293"/>
      <c r="CR259" s="293"/>
      <c r="CS259" s="293"/>
      <c r="CT259" s="293"/>
      <c r="CU259" s="293"/>
      <c r="CV259" s="293"/>
      <c r="CW259" s="293"/>
      <c r="CX259" s="293"/>
      <c r="CY259" s="16"/>
      <c r="CZ259" s="16"/>
      <c r="DA259" s="16"/>
    </row>
    <row r="260" spans="1:105" ht="49.5" x14ac:dyDescent="0.25">
      <c r="A260" s="172" t="s">
        <v>368</v>
      </c>
      <c r="B260" s="172" t="s">
        <v>99</v>
      </c>
      <c r="C260" s="172" t="s">
        <v>99</v>
      </c>
      <c r="D260" s="172" t="s">
        <v>115</v>
      </c>
      <c r="E260" s="172" t="s">
        <v>150</v>
      </c>
      <c r="F260" s="172" t="s">
        <v>864</v>
      </c>
      <c r="G260" s="71" t="s">
        <v>695</v>
      </c>
      <c r="H260" s="54">
        <v>5315</v>
      </c>
      <c r="I260" s="71" t="s">
        <v>420</v>
      </c>
      <c r="J260" s="56">
        <f>+K260</f>
        <v>200000000</v>
      </c>
      <c r="K260" s="57">
        <f>+SUM(L260:P260)</f>
        <v>200000000</v>
      </c>
      <c r="L260" s="58">
        <v>200000000</v>
      </c>
      <c r="M260" s="59"/>
      <c r="N260" s="59"/>
      <c r="O260" s="60"/>
      <c r="P260" s="60"/>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76"/>
      <c r="AU260" s="1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6"/>
      <c r="CY260" s="16"/>
      <c r="CZ260" s="16"/>
      <c r="DA260" s="16"/>
    </row>
    <row r="261" spans="1:105" x14ac:dyDescent="0.25">
      <c r="A261" s="168" t="s">
        <v>368</v>
      </c>
      <c r="B261" s="168" t="s">
        <v>213</v>
      </c>
      <c r="C261" s="168"/>
      <c r="D261" s="168"/>
      <c r="E261" s="168"/>
      <c r="F261" s="168"/>
      <c r="G261" s="28"/>
      <c r="H261" s="27"/>
      <c r="I261" s="28" t="s">
        <v>421</v>
      </c>
      <c r="J261" s="29"/>
      <c r="K261" s="30"/>
      <c r="L261" s="30"/>
      <c r="M261" s="30"/>
      <c r="N261" s="30"/>
      <c r="O261" s="30"/>
      <c r="P261" s="30"/>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290"/>
      <c r="AU261" s="32"/>
      <c r="AV261" s="290"/>
      <c r="AW261" s="290"/>
      <c r="AX261" s="290"/>
      <c r="AY261" s="290"/>
      <c r="AZ261" s="290"/>
      <c r="BA261" s="290"/>
      <c r="BB261" s="290"/>
      <c r="BC261" s="290"/>
      <c r="BD261" s="290"/>
      <c r="BE261" s="290"/>
      <c r="BF261" s="290"/>
      <c r="BG261" s="290"/>
      <c r="BH261" s="290"/>
      <c r="BI261" s="290"/>
      <c r="BJ261" s="290"/>
      <c r="BK261" s="290"/>
      <c r="BL261" s="290"/>
      <c r="BM261" s="290"/>
      <c r="BN261" s="290"/>
      <c r="BO261" s="290"/>
      <c r="BP261" s="290"/>
      <c r="BQ261" s="290"/>
      <c r="BR261" s="290"/>
      <c r="BS261" s="290"/>
      <c r="BT261" s="290"/>
      <c r="BU261" s="290"/>
      <c r="BV261" s="290"/>
      <c r="BW261" s="290"/>
      <c r="BX261" s="290"/>
      <c r="BY261" s="290"/>
      <c r="BZ261" s="290"/>
      <c r="CA261" s="290"/>
      <c r="CB261" s="290"/>
      <c r="CC261" s="290"/>
      <c r="CD261" s="290"/>
      <c r="CE261" s="290"/>
      <c r="CF261" s="290"/>
      <c r="CG261" s="290"/>
      <c r="CH261" s="290"/>
      <c r="CI261" s="290"/>
      <c r="CJ261" s="290"/>
      <c r="CK261" s="290"/>
      <c r="CL261" s="290"/>
      <c r="CM261" s="290"/>
      <c r="CN261" s="290"/>
      <c r="CO261" s="290"/>
      <c r="CP261" s="290"/>
      <c r="CQ261" s="290"/>
      <c r="CR261" s="290"/>
      <c r="CS261" s="290"/>
      <c r="CT261" s="290"/>
      <c r="CU261" s="290"/>
      <c r="CV261" s="290"/>
      <c r="CW261" s="290"/>
      <c r="CX261" s="290"/>
      <c r="CY261" s="16"/>
      <c r="CZ261" s="16"/>
      <c r="DA261" s="16"/>
    </row>
    <row r="262" spans="1:105" ht="33" x14ac:dyDescent="0.25">
      <c r="A262" s="168" t="s">
        <v>368</v>
      </c>
      <c r="B262" s="168" t="s">
        <v>213</v>
      </c>
      <c r="C262" s="168" t="s">
        <v>213</v>
      </c>
      <c r="D262" s="168"/>
      <c r="E262" s="168"/>
      <c r="F262" s="168"/>
      <c r="G262" s="28"/>
      <c r="H262" s="27"/>
      <c r="I262" s="28" t="s">
        <v>422</v>
      </c>
      <c r="J262" s="29"/>
      <c r="K262" s="30"/>
      <c r="L262" s="30"/>
      <c r="M262" s="30"/>
      <c r="N262" s="30"/>
      <c r="O262" s="30"/>
      <c r="P262" s="30"/>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290"/>
      <c r="AU262" s="32"/>
      <c r="AV262" s="290"/>
      <c r="AW262" s="290"/>
      <c r="AX262" s="290"/>
      <c r="AY262" s="290"/>
      <c r="AZ262" s="290"/>
      <c r="BA262" s="290"/>
      <c r="BB262" s="290"/>
      <c r="BC262" s="290"/>
      <c r="BD262" s="290"/>
      <c r="BE262" s="290"/>
      <c r="BF262" s="290"/>
      <c r="BG262" s="290"/>
      <c r="BH262" s="290"/>
      <c r="BI262" s="290"/>
      <c r="BJ262" s="290"/>
      <c r="BK262" s="290"/>
      <c r="BL262" s="290"/>
      <c r="BM262" s="290"/>
      <c r="BN262" s="290"/>
      <c r="BO262" s="290"/>
      <c r="BP262" s="290"/>
      <c r="BQ262" s="290"/>
      <c r="BR262" s="290"/>
      <c r="BS262" s="290"/>
      <c r="BT262" s="290"/>
      <c r="BU262" s="290"/>
      <c r="BV262" s="290"/>
      <c r="BW262" s="290"/>
      <c r="BX262" s="290"/>
      <c r="BY262" s="290"/>
      <c r="BZ262" s="290"/>
      <c r="CA262" s="290"/>
      <c r="CB262" s="290"/>
      <c r="CC262" s="290"/>
      <c r="CD262" s="290"/>
      <c r="CE262" s="290"/>
      <c r="CF262" s="290"/>
      <c r="CG262" s="290"/>
      <c r="CH262" s="290"/>
      <c r="CI262" s="290"/>
      <c r="CJ262" s="290"/>
      <c r="CK262" s="290"/>
      <c r="CL262" s="290"/>
      <c r="CM262" s="290"/>
      <c r="CN262" s="290"/>
      <c r="CO262" s="290"/>
      <c r="CP262" s="290"/>
      <c r="CQ262" s="290"/>
      <c r="CR262" s="290"/>
      <c r="CS262" s="290"/>
      <c r="CT262" s="290"/>
      <c r="CU262" s="290"/>
      <c r="CV262" s="290"/>
      <c r="CW262" s="290"/>
      <c r="CX262" s="290"/>
      <c r="CY262" s="16"/>
      <c r="CZ262" s="16"/>
      <c r="DA262" s="16"/>
    </row>
    <row r="263" spans="1:105" ht="33" x14ac:dyDescent="0.25">
      <c r="A263" s="167" t="s">
        <v>368</v>
      </c>
      <c r="B263" s="167" t="s">
        <v>213</v>
      </c>
      <c r="C263" s="167" t="s">
        <v>213</v>
      </c>
      <c r="D263" s="167" t="s">
        <v>321</v>
      </c>
      <c r="E263" s="167"/>
      <c r="F263" s="167"/>
      <c r="G263" s="38"/>
      <c r="H263" s="37"/>
      <c r="I263" s="38" t="s">
        <v>322</v>
      </c>
      <c r="J263" s="39"/>
      <c r="K263" s="40"/>
      <c r="L263" s="40"/>
      <c r="M263" s="40"/>
      <c r="N263" s="40"/>
      <c r="O263" s="40"/>
      <c r="P263" s="40"/>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124"/>
      <c r="AU263" s="42"/>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c r="CC263" s="124"/>
      <c r="CD263" s="124"/>
      <c r="CE263" s="124"/>
      <c r="CF263" s="124"/>
      <c r="CG263" s="124"/>
      <c r="CH263" s="124"/>
      <c r="CI263" s="124"/>
      <c r="CJ263" s="124"/>
      <c r="CK263" s="124"/>
      <c r="CL263" s="124"/>
      <c r="CM263" s="124"/>
      <c r="CN263" s="124"/>
      <c r="CO263" s="124"/>
      <c r="CP263" s="124"/>
      <c r="CQ263" s="124"/>
      <c r="CR263" s="124"/>
      <c r="CS263" s="124"/>
      <c r="CT263" s="124"/>
      <c r="CU263" s="124"/>
      <c r="CV263" s="124"/>
      <c r="CW263" s="124"/>
      <c r="CX263" s="124"/>
      <c r="CY263" s="16"/>
      <c r="CZ263" s="16"/>
      <c r="DA263" s="16"/>
    </row>
    <row r="264" spans="1:105" x14ac:dyDescent="0.25">
      <c r="A264" s="168" t="s">
        <v>368</v>
      </c>
      <c r="B264" s="169" t="s">
        <v>213</v>
      </c>
      <c r="C264" s="169" t="s">
        <v>213</v>
      </c>
      <c r="D264" s="168" t="s">
        <v>321</v>
      </c>
      <c r="E264" s="168" t="s">
        <v>423</v>
      </c>
      <c r="F264" s="168"/>
      <c r="G264" s="226"/>
      <c r="H264" s="227"/>
      <c r="I264" s="226" t="s">
        <v>424</v>
      </c>
      <c r="J264" s="228"/>
      <c r="K264" s="57"/>
      <c r="L264" s="58"/>
      <c r="M264" s="59"/>
      <c r="N264" s="59"/>
      <c r="O264" s="60"/>
      <c r="P264" s="60"/>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76"/>
      <c r="AU264" s="1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16"/>
      <c r="CZ264" s="16"/>
      <c r="DA264" s="16"/>
    </row>
    <row r="265" spans="1:105" ht="33" x14ac:dyDescent="0.25">
      <c r="A265" s="179" t="s">
        <v>368</v>
      </c>
      <c r="B265" s="180" t="s">
        <v>213</v>
      </c>
      <c r="C265" s="180" t="s">
        <v>213</v>
      </c>
      <c r="D265" s="184" t="s">
        <v>321</v>
      </c>
      <c r="E265" s="184" t="s">
        <v>423</v>
      </c>
      <c r="F265" s="184" t="s">
        <v>865</v>
      </c>
      <c r="G265" s="71" t="s">
        <v>698</v>
      </c>
      <c r="H265" s="54">
        <v>5316</v>
      </c>
      <c r="I265" s="71" t="s">
        <v>425</v>
      </c>
      <c r="J265" s="56">
        <f>+K265</f>
        <v>300000000</v>
      </c>
      <c r="K265" s="57">
        <f>+SUM(L265:P265)</f>
        <v>300000000</v>
      </c>
      <c r="L265" s="58">
        <v>300000000</v>
      </c>
      <c r="M265" s="59"/>
      <c r="N265" s="59"/>
      <c r="O265" s="60"/>
      <c r="P265" s="60"/>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6"/>
      <c r="AU265" s="1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6"/>
      <c r="CY265" s="16"/>
      <c r="CZ265" s="16"/>
      <c r="DA265" s="16"/>
    </row>
    <row r="266" spans="1:105" ht="49.5" x14ac:dyDescent="0.25">
      <c r="A266" s="179" t="s">
        <v>368</v>
      </c>
      <c r="B266" s="180" t="s">
        <v>213</v>
      </c>
      <c r="C266" s="180" t="s">
        <v>213</v>
      </c>
      <c r="D266" s="184" t="s">
        <v>321</v>
      </c>
      <c r="E266" s="184" t="s">
        <v>423</v>
      </c>
      <c r="F266" s="184" t="s">
        <v>866</v>
      </c>
      <c r="G266" s="71" t="s">
        <v>430</v>
      </c>
      <c r="H266" s="54" t="s">
        <v>429</v>
      </c>
      <c r="I266" s="71" t="s">
        <v>430</v>
      </c>
      <c r="J266" s="56">
        <f>+K266</f>
        <v>370000000</v>
      </c>
      <c r="K266" s="57">
        <f>320000000+AV266</f>
        <v>370000000</v>
      </c>
      <c r="L266" s="58"/>
      <c r="M266" s="59">
        <f>+SUM(Q266:R266)</f>
        <v>320000000</v>
      </c>
      <c r="N266" s="59">
        <f>+SUM(S266:AE266)</f>
        <v>0</v>
      </c>
      <c r="O266" s="60">
        <f>+SUM(AF266:AJ266)</f>
        <v>0</v>
      </c>
      <c r="P266" s="60">
        <f>+SUM(AK266:AS266)</f>
        <v>0</v>
      </c>
      <c r="Q266" s="75">
        <v>320000000</v>
      </c>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6"/>
      <c r="AU266" s="16"/>
      <c r="AV266" s="76">
        <f>SUM(AW266:CA266)</f>
        <v>50000000</v>
      </c>
      <c r="AW266" s="76">
        <v>2885737.22</v>
      </c>
      <c r="AX266" s="76">
        <v>5578628.4199999999</v>
      </c>
      <c r="AY266" s="76">
        <v>6975712.1299999999</v>
      </c>
      <c r="AZ266" s="76"/>
      <c r="BA266" s="76"/>
      <c r="BB266" s="76"/>
      <c r="BC266" s="76"/>
      <c r="BD266" s="76"/>
      <c r="BE266" s="76"/>
      <c r="BF266" s="76"/>
      <c r="BG266" s="76"/>
      <c r="BH266" s="76"/>
      <c r="BI266" s="76"/>
      <c r="BJ266" s="76"/>
      <c r="BK266" s="76"/>
      <c r="BL266" s="76"/>
      <c r="BM266" s="76"/>
      <c r="BN266" s="76"/>
      <c r="BO266" s="76"/>
      <c r="BP266" s="76"/>
      <c r="BQ266" s="76"/>
      <c r="BR266" s="76"/>
      <c r="BS266" s="76">
        <v>34559922.229999997</v>
      </c>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16"/>
      <c r="CZ266" s="16"/>
      <c r="DA266" s="16"/>
    </row>
    <row r="267" spans="1:105" ht="33" x14ac:dyDescent="0.25">
      <c r="A267" s="179" t="s">
        <v>368</v>
      </c>
      <c r="B267" s="180" t="s">
        <v>213</v>
      </c>
      <c r="C267" s="180" t="s">
        <v>213</v>
      </c>
      <c r="D267" s="184" t="s">
        <v>321</v>
      </c>
      <c r="E267" s="184" t="s">
        <v>423</v>
      </c>
      <c r="F267" s="184" t="s">
        <v>867</v>
      </c>
      <c r="G267" s="71" t="s">
        <v>432</v>
      </c>
      <c r="H267" s="54" t="s">
        <v>431</v>
      </c>
      <c r="I267" s="71" t="s">
        <v>432</v>
      </c>
      <c r="J267" s="56">
        <v>200000000</v>
      </c>
      <c r="K267" s="57">
        <f>+SUM(M267:P267)</f>
        <v>200000000</v>
      </c>
      <c r="L267" s="58"/>
      <c r="M267" s="59">
        <f>+SUM(Q267:R267)</f>
        <v>200000000</v>
      </c>
      <c r="N267" s="59">
        <f>+SUM(S267:AE267)</f>
        <v>0</v>
      </c>
      <c r="O267" s="60">
        <f>+SUM(AF267:AJ267)</f>
        <v>0</v>
      </c>
      <c r="P267" s="60">
        <f>+SUM(AK267:AS267)</f>
        <v>0</v>
      </c>
      <c r="Q267" s="75">
        <v>200000000</v>
      </c>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6"/>
      <c r="AU267" s="1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6"/>
      <c r="BU267" s="76"/>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16"/>
      <c r="CZ267" s="16"/>
      <c r="DA267" s="16"/>
    </row>
    <row r="268" spans="1:105" ht="17.25" thickBot="1" x14ac:dyDescent="0.3">
      <c r="A268" s="165" t="s">
        <v>368</v>
      </c>
      <c r="B268" s="165" t="s">
        <v>213</v>
      </c>
      <c r="C268" s="165" t="s">
        <v>213</v>
      </c>
      <c r="D268" s="165" t="s">
        <v>321</v>
      </c>
      <c r="E268" s="165" t="s">
        <v>426</v>
      </c>
      <c r="F268" s="165"/>
      <c r="G268" s="84"/>
      <c r="H268" s="46"/>
      <c r="I268" s="84" t="s">
        <v>427</v>
      </c>
      <c r="J268" s="48"/>
      <c r="K268" s="49"/>
      <c r="L268" s="49"/>
      <c r="M268" s="49"/>
      <c r="N268" s="49"/>
      <c r="O268" s="49"/>
      <c r="P268" s="49"/>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293"/>
      <c r="AU268" s="51"/>
      <c r="AV268" s="293"/>
      <c r="AW268" s="293"/>
      <c r="AX268" s="293"/>
      <c r="AY268" s="293"/>
      <c r="AZ268" s="293"/>
      <c r="BA268" s="293"/>
      <c r="BB268" s="293"/>
      <c r="BC268" s="293"/>
      <c r="BD268" s="293"/>
      <c r="BE268" s="293"/>
      <c r="BF268" s="293"/>
      <c r="BG268" s="293"/>
      <c r="BH268" s="293"/>
      <c r="BI268" s="293"/>
      <c r="BJ268" s="293"/>
      <c r="BK268" s="293"/>
      <c r="BL268" s="293"/>
      <c r="BM268" s="293"/>
      <c r="BN268" s="293"/>
      <c r="BO268" s="293"/>
      <c r="BP268" s="293"/>
      <c r="BQ268" s="293"/>
      <c r="BR268" s="293"/>
      <c r="BS268" s="293"/>
      <c r="BT268" s="293"/>
      <c r="BU268" s="293"/>
      <c r="BV268" s="293"/>
      <c r="BW268" s="293"/>
      <c r="BX268" s="293"/>
      <c r="BY268" s="293"/>
      <c r="BZ268" s="293"/>
      <c r="CA268" s="293"/>
      <c r="CB268" s="293"/>
      <c r="CC268" s="293"/>
      <c r="CD268" s="293"/>
      <c r="CE268" s="293"/>
      <c r="CF268" s="293"/>
      <c r="CG268" s="293"/>
      <c r="CH268" s="293"/>
      <c r="CI268" s="293"/>
      <c r="CJ268" s="293"/>
      <c r="CK268" s="293"/>
      <c r="CL268" s="293"/>
      <c r="CM268" s="293"/>
      <c r="CN268" s="293"/>
      <c r="CO268" s="293"/>
      <c r="CP268" s="293"/>
      <c r="CQ268" s="293"/>
      <c r="CR268" s="293"/>
      <c r="CS268" s="293"/>
      <c r="CT268" s="293"/>
      <c r="CU268" s="293"/>
      <c r="CV268" s="293"/>
      <c r="CW268" s="293"/>
      <c r="CX268" s="293"/>
      <c r="CY268" s="16"/>
      <c r="CZ268" s="16"/>
      <c r="DA268" s="16"/>
    </row>
    <row r="269" spans="1:105" ht="49.5" x14ac:dyDescent="0.25">
      <c r="A269" s="185" t="s">
        <v>368</v>
      </c>
      <c r="B269" s="186" t="s">
        <v>213</v>
      </c>
      <c r="C269" s="186" t="s">
        <v>213</v>
      </c>
      <c r="D269" s="187" t="s">
        <v>321</v>
      </c>
      <c r="E269" s="187" t="s">
        <v>426</v>
      </c>
      <c r="F269" s="187" t="s">
        <v>868</v>
      </c>
      <c r="G269" s="159" t="s">
        <v>702</v>
      </c>
      <c r="H269" s="156">
        <v>5386</v>
      </c>
      <c r="I269" s="159" t="s">
        <v>428</v>
      </c>
      <c r="J269" s="56">
        <f>+K269</f>
        <v>200000000</v>
      </c>
      <c r="K269" s="57">
        <f>+SUM(L269:AV269)</f>
        <v>200000000</v>
      </c>
      <c r="L269" s="58"/>
      <c r="M269" s="59"/>
      <c r="N269" s="59"/>
      <c r="O269" s="60"/>
      <c r="P269" s="60"/>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6"/>
      <c r="AU269" s="16"/>
      <c r="AV269" s="76">
        <f>SUM(AW269:CA269)</f>
        <v>200000000</v>
      </c>
      <c r="AW269" s="76"/>
      <c r="AX269" s="76"/>
      <c r="AY269" s="76">
        <v>200000000</v>
      </c>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6"/>
      <c r="CY269" s="16"/>
      <c r="CZ269" s="16"/>
      <c r="DA269" s="16"/>
    </row>
    <row r="270" spans="1:105" ht="33" x14ac:dyDescent="0.25">
      <c r="A270" s="179" t="s">
        <v>368</v>
      </c>
      <c r="B270" s="180" t="s">
        <v>213</v>
      </c>
      <c r="C270" s="180" t="s">
        <v>213</v>
      </c>
      <c r="D270" s="184" t="s">
        <v>321</v>
      </c>
      <c r="E270" s="184" t="s">
        <v>426</v>
      </c>
      <c r="F270" s="184" t="s">
        <v>869</v>
      </c>
      <c r="G270" s="71" t="s">
        <v>434</v>
      </c>
      <c r="H270" s="54" t="s">
        <v>433</v>
      </c>
      <c r="I270" s="71" t="s">
        <v>434</v>
      </c>
      <c r="J270" s="56">
        <v>400000000</v>
      </c>
      <c r="K270" s="57">
        <f t="shared" ref="K270:K272" si="45">+SUM(M270:P270)</f>
        <v>400000000</v>
      </c>
      <c r="L270" s="58"/>
      <c r="M270" s="59">
        <f t="shared" ref="M270:M272" si="46">+SUM(Q270:R270)</f>
        <v>400000000</v>
      </c>
      <c r="N270" s="59">
        <f t="shared" ref="N270:N272" si="47">+SUM(S270:AE270)</f>
        <v>0</v>
      </c>
      <c r="O270" s="60">
        <f>+SUM(AF270:AJ270)</f>
        <v>0</v>
      </c>
      <c r="P270" s="60">
        <f t="shared" ref="P270:P272" si="48">+SUM(AK270:AS270)</f>
        <v>0</v>
      </c>
      <c r="Q270" s="75">
        <v>400000000</v>
      </c>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6"/>
      <c r="AU270" s="1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16"/>
      <c r="CZ270" s="16"/>
      <c r="DA270" s="16"/>
    </row>
    <row r="271" spans="1:105" ht="49.5" x14ac:dyDescent="0.25">
      <c r="A271" s="179" t="s">
        <v>368</v>
      </c>
      <c r="B271" s="180" t="s">
        <v>213</v>
      </c>
      <c r="C271" s="180" t="s">
        <v>213</v>
      </c>
      <c r="D271" s="184" t="s">
        <v>321</v>
      </c>
      <c r="E271" s="184" t="s">
        <v>426</v>
      </c>
      <c r="F271" s="184" t="s">
        <v>870</v>
      </c>
      <c r="G271" s="71" t="s">
        <v>436</v>
      </c>
      <c r="H271" s="54" t="s">
        <v>435</v>
      </c>
      <c r="I271" s="71" t="s">
        <v>436</v>
      </c>
      <c r="J271" s="56">
        <v>400000000</v>
      </c>
      <c r="K271" s="57">
        <f t="shared" si="45"/>
        <v>400000000</v>
      </c>
      <c r="L271" s="58"/>
      <c r="M271" s="59">
        <f t="shared" si="46"/>
        <v>400000000</v>
      </c>
      <c r="N271" s="59">
        <f t="shared" si="47"/>
        <v>0</v>
      </c>
      <c r="O271" s="60">
        <f>+SUM(AF271:AJ271)</f>
        <v>0</v>
      </c>
      <c r="P271" s="60">
        <f t="shared" si="48"/>
        <v>0</v>
      </c>
      <c r="Q271" s="75">
        <v>400000000</v>
      </c>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6"/>
      <c r="AU271" s="16"/>
      <c r="AV271" s="76"/>
      <c r="AW271" s="76"/>
      <c r="AX271" s="76"/>
      <c r="AY271" s="76"/>
      <c r="AZ271" s="76"/>
      <c r="BA271" s="76"/>
      <c r="BB271" s="76"/>
      <c r="BC271" s="76"/>
      <c r="BD271" s="76"/>
      <c r="BE271" s="76"/>
      <c r="BF271" s="76"/>
      <c r="BG271" s="76"/>
      <c r="BH271" s="76"/>
      <c r="BI271" s="76"/>
      <c r="BJ271" s="76"/>
      <c r="BK271" s="76"/>
      <c r="BL271" s="76"/>
      <c r="BM271" s="76"/>
      <c r="BN271" s="76"/>
      <c r="BO271" s="76"/>
      <c r="BP271" s="76"/>
      <c r="BQ271" s="76"/>
      <c r="BR271" s="76"/>
      <c r="BS271" s="76"/>
      <c r="BT271" s="76"/>
      <c r="BU271" s="76"/>
      <c r="BV271" s="76"/>
      <c r="BW271" s="76"/>
      <c r="BX271" s="76"/>
      <c r="BY271" s="76"/>
      <c r="BZ271" s="76"/>
      <c r="CA271" s="76"/>
      <c r="CB271" s="76"/>
      <c r="CC271" s="76"/>
      <c r="CD271" s="76"/>
      <c r="CE271" s="76"/>
      <c r="CF271" s="76"/>
      <c r="CG271" s="76"/>
      <c r="CH271" s="76"/>
      <c r="CI271" s="76"/>
      <c r="CJ271" s="76"/>
      <c r="CK271" s="76"/>
      <c r="CL271" s="76"/>
      <c r="CM271" s="76"/>
      <c r="CN271" s="76"/>
      <c r="CO271" s="76"/>
      <c r="CP271" s="76"/>
      <c r="CQ271" s="76"/>
      <c r="CR271" s="76"/>
      <c r="CS271" s="76"/>
      <c r="CT271" s="76"/>
      <c r="CU271" s="76"/>
      <c r="CV271" s="76"/>
      <c r="CW271" s="76"/>
      <c r="CX271" s="76"/>
      <c r="CY271" s="16"/>
      <c r="CZ271" s="16"/>
      <c r="DA271" s="16"/>
    </row>
    <row r="272" spans="1:105" ht="33.75" thickBot="1" x14ac:dyDescent="0.3">
      <c r="A272" s="179" t="s">
        <v>368</v>
      </c>
      <c r="B272" s="180" t="s">
        <v>213</v>
      </c>
      <c r="C272" s="180" t="s">
        <v>213</v>
      </c>
      <c r="D272" s="184" t="s">
        <v>321</v>
      </c>
      <c r="E272" s="184" t="s">
        <v>426</v>
      </c>
      <c r="F272" s="184" t="s">
        <v>871</v>
      </c>
      <c r="G272" s="71" t="s">
        <v>438</v>
      </c>
      <c r="H272" s="54" t="s">
        <v>437</v>
      </c>
      <c r="I272" s="71" t="s">
        <v>438</v>
      </c>
      <c r="J272" s="56">
        <v>230950000</v>
      </c>
      <c r="K272" s="57">
        <f t="shared" si="45"/>
        <v>230950000</v>
      </c>
      <c r="L272" s="58"/>
      <c r="M272" s="59">
        <f t="shared" si="46"/>
        <v>156250000</v>
      </c>
      <c r="N272" s="59">
        <f t="shared" si="47"/>
        <v>3450000</v>
      </c>
      <c r="O272" s="60">
        <f>+SUM(AF272:AJ272)</f>
        <v>71250000</v>
      </c>
      <c r="P272" s="60">
        <f t="shared" si="48"/>
        <v>0</v>
      </c>
      <c r="Q272" s="75">
        <f>369250000-213000000</f>
        <v>156250000</v>
      </c>
      <c r="R272" s="75"/>
      <c r="S272" s="75">
        <v>3450000</v>
      </c>
      <c r="T272" s="75"/>
      <c r="U272" s="75"/>
      <c r="V272" s="75"/>
      <c r="W272" s="75"/>
      <c r="X272" s="75"/>
      <c r="Y272" s="75"/>
      <c r="Z272" s="75"/>
      <c r="AA272" s="75"/>
      <c r="AB272" s="75"/>
      <c r="AC272" s="75"/>
      <c r="AD272" s="75"/>
      <c r="AE272" s="75"/>
      <c r="AF272" s="75"/>
      <c r="AG272" s="75"/>
      <c r="AH272" s="75">
        <v>71250000</v>
      </c>
      <c r="AI272" s="75"/>
      <c r="AJ272" s="75"/>
      <c r="AK272" s="75"/>
      <c r="AL272" s="75"/>
      <c r="AM272" s="75"/>
      <c r="AN272" s="75"/>
      <c r="AO272" s="75"/>
      <c r="AP272" s="75"/>
      <c r="AQ272" s="75"/>
      <c r="AR272" s="75"/>
      <c r="AS272" s="75"/>
      <c r="AT272" s="76"/>
      <c r="AU272" s="1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76"/>
      <c r="CA272" s="76"/>
      <c r="CB272" s="76"/>
      <c r="CC272" s="76"/>
      <c r="CD272" s="76"/>
      <c r="CE272" s="76"/>
      <c r="CF272" s="76"/>
      <c r="CG272" s="76"/>
      <c r="CH272" s="76"/>
      <c r="CI272" s="76"/>
      <c r="CJ272" s="76"/>
      <c r="CK272" s="76"/>
      <c r="CL272" s="76"/>
      <c r="CM272" s="76"/>
      <c r="CN272" s="76"/>
      <c r="CO272" s="76"/>
      <c r="CP272" s="76"/>
      <c r="CQ272" s="76"/>
      <c r="CR272" s="76"/>
      <c r="CS272" s="76"/>
      <c r="CT272" s="76"/>
      <c r="CU272" s="76"/>
      <c r="CV272" s="76"/>
      <c r="CW272" s="76"/>
      <c r="CX272" s="76"/>
      <c r="CY272" s="16"/>
      <c r="CZ272" s="16"/>
      <c r="DA272" s="16"/>
    </row>
    <row r="273" spans="1:105" ht="50.25" thickBot="1" x14ac:dyDescent="0.3">
      <c r="A273" s="323" t="s">
        <v>368</v>
      </c>
      <c r="B273" s="333" t="s">
        <v>213</v>
      </c>
      <c r="C273" s="333" t="s">
        <v>213</v>
      </c>
      <c r="D273" s="334" t="s">
        <v>321</v>
      </c>
      <c r="E273" s="334" t="s">
        <v>426</v>
      </c>
      <c r="F273" s="184" t="s">
        <v>904</v>
      </c>
      <c r="G273" s="71" t="s">
        <v>903</v>
      </c>
      <c r="H273" s="54">
        <v>5418</v>
      </c>
      <c r="I273" s="71" t="s">
        <v>909</v>
      </c>
      <c r="J273" s="56">
        <f>+K273</f>
        <v>10000000000</v>
      </c>
      <c r="K273" s="57">
        <f>+SUM(M273:CY273)</f>
        <v>10000000000</v>
      </c>
      <c r="L273" s="58"/>
      <c r="M273" s="59"/>
      <c r="N273" s="59"/>
      <c r="O273" s="60"/>
      <c r="P273" s="60"/>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6"/>
      <c r="AU273" s="76">
        <v>10000000000</v>
      </c>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6"/>
      <c r="CB273" s="76"/>
      <c r="CC273" s="76"/>
      <c r="CD273" s="76"/>
      <c r="CE273" s="76"/>
      <c r="CF273" s="76"/>
      <c r="CG273" s="76"/>
      <c r="CH273" s="76"/>
      <c r="CI273" s="76"/>
      <c r="CJ273" s="76"/>
      <c r="CK273" s="76"/>
      <c r="CL273" s="76"/>
      <c r="CM273" s="76"/>
      <c r="CN273" s="76"/>
      <c r="CO273" s="76"/>
      <c r="CP273" s="76"/>
      <c r="CQ273" s="76"/>
      <c r="CR273" s="76"/>
      <c r="CS273" s="76"/>
      <c r="CT273" s="76"/>
      <c r="CU273" s="76"/>
      <c r="CV273" s="76"/>
      <c r="CW273" s="76"/>
      <c r="CX273" s="76"/>
      <c r="CY273" s="16"/>
      <c r="CZ273" s="16"/>
      <c r="DA273" s="16"/>
    </row>
    <row r="274" spans="1:105" ht="50.25" thickBot="1" x14ac:dyDescent="0.3">
      <c r="A274" s="323" t="s">
        <v>368</v>
      </c>
      <c r="B274" s="334" t="s">
        <v>213</v>
      </c>
      <c r="C274" s="334" t="s">
        <v>213</v>
      </c>
      <c r="D274" s="334" t="s">
        <v>321</v>
      </c>
      <c r="E274" s="334" t="s">
        <v>426</v>
      </c>
      <c r="F274" s="145">
        <v>354</v>
      </c>
      <c r="G274" s="71" t="s">
        <v>434</v>
      </c>
      <c r="H274" s="336">
        <v>5414</v>
      </c>
      <c r="I274" s="71" t="s">
        <v>918</v>
      </c>
      <c r="J274" s="56">
        <f>+K274</f>
        <v>100000000</v>
      </c>
      <c r="K274" s="57">
        <f>+SUM(M274:CY274)</f>
        <v>100000000</v>
      </c>
      <c r="L274" s="58"/>
      <c r="M274" s="59"/>
      <c r="N274" s="59"/>
      <c r="O274" s="60"/>
      <c r="P274" s="60"/>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6"/>
      <c r="CY274" s="76">
        <v>100000000</v>
      </c>
      <c r="CZ274" s="16"/>
      <c r="DA274" s="16"/>
    </row>
    <row r="275" spans="1:105" ht="51" x14ac:dyDescent="0.25">
      <c r="A275" s="323" t="s">
        <v>368</v>
      </c>
      <c r="B275" s="334" t="s">
        <v>213</v>
      </c>
      <c r="C275" s="334" t="s">
        <v>213</v>
      </c>
      <c r="D275" s="334" t="s">
        <v>321</v>
      </c>
      <c r="E275" s="334" t="s">
        <v>426</v>
      </c>
      <c r="F275" s="184" t="s">
        <v>920</v>
      </c>
      <c r="G275" s="71" t="s">
        <v>919</v>
      </c>
      <c r="H275" s="336">
        <v>5415</v>
      </c>
      <c r="I275" s="335" t="s">
        <v>917</v>
      </c>
      <c r="J275" s="56">
        <f>+K275</f>
        <v>100000000</v>
      </c>
      <c r="K275" s="57">
        <f>+SUM(M275:CY275)</f>
        <v>100000000</v>
      </c>
      <c r="L275" s="58"/>
      <c r="M275" s="59"/>
      <c r="N275" s="59"/>
      <c r="O275" s="60"/>
      <c r="P275" s="60"/>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6"/>
      <c r="BU275" s="76"/>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v>100000000</v>
      </c>
      <c r="CZ275" s="16"/>
      <c r="DA275" s="16"/>
    </row>
    <row r="276" spans="1:105" s="148" customFormat="1" ht="17.25" thickBot="1" x14ac:dyDescent="0.3">
      <c r="A276" s="190" t="s">
        <v>368</v>
      </c>
      <c r="B276" s="190" t="s">
        <v>213</v>
      </c>
      <c r="C276" s="190" t="s">
        <v>213</v>
      </c>
      <c r="D276" s="190" t="s">
        <v>321</v>
      </c>
      <c r="E276" s="190" t="s">
        <v>327</v>
      </c>
      <c r="F276" s="190"/>
      <c r="G276" s="116"/>
      <c r="H276" s="115"/>
      <c r="I276" s="116" t="s">
        <v>439</v>
      </c>
      <c r="J276" s="117"/>
      <c r="K276" s="118"/>
      <c r="L276" s="118"/>
      <c r="M276" s="118"/>
      <c r="N276" s="118"/>
      <c r="O276" s="118"/>
      <c r="P276" s="118"/>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307"/>
      <c r="AU276" s="120"/>
      <c r="AV276" s="307"/>
      <c r="AW276" s="307"/>
      <c r="AX276" s="307"/>
      <c r="AY276" s="307"/>
      <c r="AZ276" s="307"/>
      <c r="BA276" s="307"/>
      <c r="BB276" s="307"/>
      <c r="BC276" s="307"/>
      <c r="BD276" s="307"/>
      <c r="BE276" s="307"/>
      <c r="BF276" s="307"/>
      <c r="BG276" s="307"/>
      <c r="BH276" s="307"/>
      <c r="BI276" s="307"/>
      <c r="BJ276" s="307"/>
      <c r="BK276" s="307"/>
      <c r="BL276" s="307"/>
      <c r="BM276" s="307"/>
      <c r="BN276" s="307"/>
      <c r="BO276" s="307"/>
      <c r="BP276" s="307"/>
      <c r="BQ276" s="307"/>
      <c r="BR276" s="307"/>
      <c r="BS276" s="307"/>
      <c r="BT276" s="307"/>
      <c r="BU276" s="307"/>
      <c r="BV276" s="307"/>
      <c r="BW276" s="307"/>
      <c r="BX276" s="307"/>
      <c r="BY276" s="307"/>
      <c r="BZ276" s="307"/>
      <c r="CA276" s="307"/>
      <c r="CB276" s="307"/>
      <c r="CC276" s="307"/>
      <c r="CD276" s="307"/>
      <c r="CE276" s="307"/>
      <c r="CF276" s="307"/>
      <c r="CG276" s="307"/>
      <c r="CH276" s="307"/>
      <c r="CI276" s="307"/>
      <c r="CJ276" s="307"/>
      <c r="CK276" s="307"/>
      <c r="CL276" s="307"/>
      <c r="CM276" s="307"/>
      <c r="CN276" s="307"/>
      <c r="CO276" s="307"/>
      <c r="CP276" s="307"/>
      <c r="CQ276" s="307"/>
      <c r="CR276" s="307"/>
      <c r="CS276" s="307"/>
      <c r="CT276" s="307"/>
      <c r="CU276" s="307"/>
      <c r="CV276" s="307"/>
      <c r="CW276" s="307"/>
      <c r="CX276" s="307"/>
      <c r="CY276" s="353"/>
      <c r="CZ276" s="353"/>
      <c r="DA276" s="353"/>
    </row>
    <row r="277" spans="1:105" ht="49.5" x14ac:dyDescent="0.25">
      <c r="A277" s="166" t="s">
        <v>368</v>
      </c>
      <c r="B277" s="166" t="s">
        <v>213</v>
      </c>
      <c r="C277" s="166" t="s">
        <v>213</v>
      </c>
      <c r="D277" s="166" t="s">
        <v>321</v>
      </c>
      <c r="E277" s="166" t="s">
        <v>327</v>
      </c>
      <c r="F277" s="189" t="s">
        <v>872</v>
      </c>
      <c r="G277" s="160" t="s">
        <v>705</v>
      </c>
      <c r="H277" s="156" t="s">
        <v>440</v>
      </c>
      <c r="I277" s="160" t="s">
        <v>441</v>
      </c>
      <c r="J277" s="56">
        <f>+K277</f>
        <v>2000000000</v>
      </c>
      <c r="K277" s="57">
        <f>+SUM(L277:AV277)</f>
        <v>2000000000</v>
      </c>
      <c r="L277" s="58"/>
      <c r="M277" s="59"/>
      <c r="N277" s="59"/>
      <c r="O277" s="60"/>
      <c r="P277" s="60"/>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6"/>
      <c r="AU277" s="16"/>
      <c r="AV277" s="76">
        <f>SUM(AW277:CA277)</f>
        <v>2000000000</v>
      </c>
      <c r="AW277" s="76"/>
      <c r="AX277" s="76"/>
      <c r="AY277" s="76"/>
      <c r="AZ277" s="76"/>
      <c r="BA277" s="76"/>
      <c r="BB277" s="76"/>
      <c r="BC277" s="76"/>
      <c r="BD277" s="76"/>
      <c r="BE277" s="76"/>
      <c r="BF277" s="76"/>
      <c r="BG277" s="76"/>
      <c r="BH277" s="76"/>
      <c r="BI277" s="76"/>
      <c r="BJ277" s="76"/>
      <c r="BK277" s="76"/>
      <c r="BL277" s="76"/>
      <c r="BM277" s="76"/>
      <c r="BN277" s="76"/>
      <c r="BO277" s="76"/>
      <c r="BP277" s="76"/>
      <c r="BQ277" s="76"/>
      <c r="BR277" s="76"/>
      <c r="BS277" s="76">
        <v>2000000000</v>
      </c>
      <c r="BT277" s="76"/>
      <c r="BU277" s="76"/>
      <c r="BV277" s="76"/>
      <c r="BW277" s="76"/>
      <c r="BX277" s="76"/>
      <c r="BY277" s="76"/>
      <c r="BZ277" s="76"/>
      <c r="CA277" s="76"/>
      <c r="CB277" s="76"/>
      <c r="CC277" s="76"/>
      <c r="CD277" s="76"/>
      <c r="CE277" s="76"/>
      <c r="CF277" s="76"/>
      <c r="CG277" s="76"/>
      <c r="CH277" s="76"/>
      <c r="CI277" s="76"/>
      <c r="CJ277" s="76"/>
      <c r="CK277" s="76"/>
      <c r="CL277" s="76"/>
      <c r="CM277" s="76"/>
      <c r="CN277" s="76"/>
      <c r="CO277" s="76"/>
      <c r="CP277" s="76"/>
      <c r="CQ277" s="76"/>
      <c r="CR277" s="76"/>
      <c r="CS277" s="76"/>
      <c r="CT277" s="76"/>
      <c r="CU277" s="76"/>
      <c r="CV277" s="76"/>
      <c r="CW277" s="76"/>
      <c r="CX277" s="76"/>
      <c r="CY277" s="16"/>
      <c r="CZ277" s="16"/>
      <c r="DA277" s="16"/>
    </row>
    <row r="278" spans="1:105" x14ac:dyDescent="0.25">
      <c r="A278" s="168" t="s">
        <v>368</v>
      </c>
      <c r="B278" s="168" t="s">
        <v>189</v>
      </c>
      <c r="C278" s="168"/>
      <c r="D278" s="168"/>
      <c r="E278" s="168"/>
      <c r="F278" s="168"/>
      <c r="G278" s="28"/>
      <c r="H278" s="27"/>
      <c r="I278" s="28" t="s">
        <v>203</v>
      </c>
      <c r="J278" s="121"/>
      <c r="K278" s="30">
        <f>+SUM(M278:P278)</f>
        <v>0</v>
      </c>
      <c r="L278" s="30"/>
      <c r="M278" s="30"/>
      <c r="N278" s="30">
        <f>+SUM(S278:AE278)</f>
        <v>0</v>
      </c>
      <c r="O278" s="30">
        <f>+SUM(AF278:AJ278)</f>
        <v>0</v>
      </c>
      <c r="P278" s="30">
        <f>+SUM(AK278:AS278)</f>
        <v>0</v>
      </c>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290"/>
      <c r="AU278" s="32"/>
      <c r="AV278" s="290"/>
      <c r="AW278" s="290"/>
      <c r="AX278" s="290"/>
      <c r="AY278" s="290"/>
      <c r="AZ278" s="290"/>
      <c r="BA278" s="290"/>
      <c r="BB278" s="290"/>
      <c r="BC278" s="290"/>
      <c r="BD278" s="290"/>
      <c r="BE278" s="290"/>
      <c r="BF278" s="290"/>
      <c r="BG278" s="290"/>
      <c r="BH278" s="290"/>
      <c r="BI278" s="290"/>
      <c r="BJ278" s="290"/>
      <c r="BK278" s="290"/>
      <c r="BL278" s="290"/>
      <c r="BM278" s="290"/>
      <c r="BN278" s="290"/>
      <c r="BO278" s="290"/>
      <c r="BP278" s="290"/>
      <c r="BQ278" s="290"/>
      <c r="BR278" s="290"/>
      <c r="BS278" s="290"/>
      <c r="BT278" s="290"/>
      <c r="BU278" s="290"/>
      <c r="BV278" s="290"/>
      <c r="BW278" s="290"/>
      <c r="BX278" s="290"/>
      <c r="BY278" s="290"/>
      <c r="BZ278" s="290"/>
      <c r="CA278" s="290"/>
      <c r="CB278" s="290"/>
      <c r="CC278" s="290"/>
      <c r="CD278" s="290"/>
      <c r="CE278" s="290"/>
      <c r="CF278" s="290"/>
      <c r="CG278" s="290"/>
      <c r="CH278" s="290"/>
      <c r="CI278" s="290"/>
      <c r="CJ278" s="290"/>
      <c r="CK278" s="290"/>
      <c r="CL278" s="290"/>
      <c r="CM278" s="290"/>
      <c r="CN278" s="290"/>
      <c r="CO278" s="290"/>
      <c r="CP278" s="290"/>
      <c r="CQ278" s="290"/>
      <c r="CR278" s="290"/>
      <c r="CS278" s="290"/>
      <c r="CT278" s="290"/>
      <c r="CU278" s="290"/>
      <c r="CV278" s="290"/>
      <c r="CW278" s="290"/>
      <c r="CX278" s="290"/>
      <c r="CY278" s="16"/>
      <c r="CZ278" s="16"/>
      <c r="DA278" s="16"/>
    </row>
    <row r="279" spans="1:105" ht="33" x14ac:dyDescent="0.25">
      <c r="A279" s="168" t="s">
        <v>368</v>
      </c>
      <c r="B279" s="168" t="s">
        <v>189</v>
      </c>
      <c r="C279" s="168" t="s">
        <v>204</v>
      </c>
      <c r="D279" s="168"/>
      <c r="E279" s="168"/>
      <c r="F279" s="168"/>
      <c r="G279" s="28"/>
      <c r="H279" s="27"/>
      <c r="I279" s="28" t="s">
        <v>205</v>
      </c>
      <c r="J279" s="121"/>
      <c r="K279" s="30"/>
      <c r="L279" s="30"/>
      <c r="M279" s="30"/>
      <c r="N279" s="30"/>
      <c r="O279" s="30"/>
      <c r="P279" s="3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290"/>
      <c r="AU279" s="32"/>
      <c r="AV279" s="290"/>
      <c r="AW279" s="290"/>
      <c r="AX279" s="290"/>
      <c r="AY279" s="290"/>
      <c r="AZ279" s="290"/>
      <c r="BA279" s="290"/>
      <c r="BB279" s="290"/>
      <c r="BC279" s="290"/>
      <c r="BD279" s="290"/>
      <c r="BE279" s="290"/>
      <c r="BF279" s="290"/>
      <c r="BG279" s="290"/>
      <c r="BH279" s="290"/>
      <c r="BI279" s="290"/>
      <c r="BJ279" s="290"/>
      <c r="BK279" s="290"/>
      <c r="BL279" s="290"/>
      <c r="BM279" s="290"/>
      <c r="BN279" s="290"/>
      <c r="BO279" s="290"/>
      <c r="BP279" s="290"/>
      <c r="BQ279" s="290"/>
      <c r="BR279" s="290"/>
      <c r="BS279" s="290"/>
      <c r="BT279" s="290"/>
      <c r="BU279" s="290"/>
      <c r="BV279" s="290"/>
      <c r="BW279" s="290"/>
      <c r="BX279" s="290"/>
      <c r="BY279" s="290"/>
      <c r="BZ279" s="290"/>
      <c r="CA279" s="290"/>
      <c r="CB279" s="290"/>
      <c r="CC279" s="290"/>
      <c r="CD279" s="290"/>
      <c r="CE279" s="290"/>
      <c r="CF279" s="290"/>
      <c r="CG279" s="290"/>
      <c r="CH279" s="290"/>
      <c r="CI279" s="290"/>
      <c r="CJ279" s="290"/>
      <c r="CK279" s="290"/>
      <c r="CL279" s="290"/>
      <c r="CM279" s="290"/>
      <c r="CN279" s="290"/>
      <c r="CO279" s="290"/>
      <c r="CP279" s="290"/>
      <c r="CQ279" s="290"/>
      <c r="CR279" s="290"/>
      <c r="CS279" s="290"/>
      <c r="CT279" s="290"/>
      <c r="CU279" s="290"/>
      <c r="CV279" s="290"/>
      <c r="CW279" s="290"/>
      <c r="CX279" s="290"/>
      <c r="CY279" s="16"/>
      <c r="CZ279" s="16"/>
      <c r="DA279" s="16"/>
    </row>
    <row r="280" spans="1:105" x14ac:dyDescent="0.25">
      <c r="A280" s="167" t="s">
        <v>368</v>
      </c>
      <c r="B280" s="167" t="s">
        <v>189</v>
      </c>
      <c r="C280" s="167" t="s">
        <v>204</v>
      </c>
      <c r="D280" s="167" t="s">
        <v>206</v>
      </c>
      <c r="E280" s="167"/>
      <c r="F280" s="167"/>
      <c r="G280" s="38"/>
      <c r="H280" s="37"/>
      <c r="I280" s="38" t="s">
        <v>207</v>
      </c>
      <c r="J280" s="107"/>
      <c r="K280" s="40"/>
      <c r="L280" s="40"/>
      <c r="M280" s="40"/>
      <c r="N280" s="40"/>
      <c r="O280" s="40"/>
      <c r="P280" s="40"/>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124"/>
      <c r="AU280" s="42"/>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c r="CC280" s="124"/>
      <c r="CD280" s="124"/>
      <c r="CE280" s="124"/>
      <c r="CF280" s="124"/>
      <c r="CG280" s="124"/>
      <c r="CH280" s="124"/>
      <c r="CI280" s="124"/>
      <c r="CJ280" s="124"/>
      <c r="CK280" s="124"/>
      <c r="CL280" s="124"/>
      <c r="CM280" s="124"/>
      <c r="CN280" s="124"/>
      <c r="CO280" s="124"/>
      <c r="CP280" s="124"/>
      <c r="CQ280" s="124"/>
      <c r="CR280" s="124"/>
      <c r="CS280" s="124"/>
      <c r="CT280" s="124"/>
      <c r="CU280" s="124"/>
      <c r="CV280" s="124"/>
      <c r="CW280" s="124"/>
      <c r="CX280" s="124"/>
      <c r="CY280" s="16"/>
      <c r="CZ280" s="16"/>
      <c r="DA280" s="16"/>
    </row>
    <row r="281" spans="1:105" x14ac:dyDescent="0.25">
      <c r="A281" s="165" t="s">
        <v>368</v>
      </c>
      <c r="B281" s="165" t="s">
        <v>189</v>
      </c>
      <c r="C281" s="165" t="s">
        <v>204</v>
      </c>
      <c r="D281" s="165" t="s">
        <v>206</v>
      </c>
      <c r="E281" s="165" t="s">
        <v>442</v>
      </c>
      <c r="F281" s="165"/>
      <c r="G281" s="84"/>
      <c r="H281" s="46"/>
      <c r="I281" s="84" t="s">
        <v>443</v>
      </c>
      <c r="J281" s="48"/>
      <c r="K281" s="49">
        <f>+SUM(M281:P281)</f>
        <v>0</v>
      </c>
      <c r="L281" s="49"/>
      <c r="M281" s="49">
        <f>+SUM(Q281:R281)</f>
        <v>0</v>
      </c>
      <c r="N281" s="49">
        <f>+SUM(S281:AE281)</f>
        <v>0</v>
      </c>
      <c r="O281" s="49">
        <f>+SUM(AF281:AJ281)</f>
        <v>0</v>
      </c>
      <c r="P281" s="49">
        <f>+SUM(AK281:AS281)</f>
        <v>0</v>
      </c>
      <c r="Q281" s="73"/>
      <c r="R281" s="73">
        <v>0</v>
      </c>
      <c r="S281" s="73">
        <v>0</v>
      </c>
      <c r="T281" s="73">
        <v>0</v>
      </c>
      <c r="U281" s="73">
        <v>0</v>
      </c>
      <c r="V281" s="73">
        <v>0</v>
      </c>
      <c r="W281" s="73">
        <v>0</v>
      </c>
      <c r="X281" s="73">
        <v>0</v>
      </c>
      <c r="Y281" s="73">
        <v>0</v>
      </c>
      <c r="Z281" s="73">
        <v>0</v>
      </c>
      <c r="AA281" s="73">
        <v>0</v>
      </c>
      <c r="AB281" s="73">
        <v>0</v>
      </c>
      <c r="AC281" s="73">
        <v>0</v>
      </c>
      <c r="AD281" s="73">
        <v>0</v>
      </c>
      <c r="AE281" s="73">
        <v>0</v>
      </c>
      <c r="AF281" s="73">
        <v>0</v>
      </c>
      <c r="AG281" s="73">
        <v>0</v>
      </c>
      <c r="AH281" s="73"/>
      <c r="AI281" s="73">
        <v>0</v>
      </c>
      <c r="AJ281" s="73">
        <v>0</v>
      </c>
      <c r="AK281" s="73">
        <v>0</v>
      </c>
      <c r="AL281" s="73">
        <v>0</v>
      </c>
      <c r="AM281" s="73">
        <v>0</v>
      </c>
      <c r="AN281" s="73">
        <v>0</v>
      </c>
      <c r="AO281" s="73">
        <v>0</v>
      </c>
      <c r="AP281" s="73">
        <v>0</v>
      </c>
      <c r="AQ281" s="73">
        <v>0</v>
      </c>
      <c r="AR281" s="73">
        <v>0</v>
      </c>
      <c r="AS281" s="73">
        <v>0</v>
      </c>
      <c r="AT281" s="293"/>
      <c r="AU281" s="51"/>
      <c r="AV281" s="293"/>
      <c r="AW281" s="293"/>
      <c r="AX281" s="293"/>
      <c r="AY281" s="293"/>
      <c r="AZ281" s="293"/>
      <c r="BA281" s="293"/>
      <c r="BB281" s="293"/>
      <c r="BC281" s="293"/>
      <c r="BD281" s="293"/>
      <c r="BE281" s="293"/>
      <c r="BF281" s="293"/>
      <c r="BG281" s="293"/>
      <c r="BH281" s="293"/>
      <c r="BI281" s="293"/>
      <c r="BJ281" s="293"/>
      <c r="BK281" s="293"/>
      <c r="BL281" s="293"/>
      <c r="BM281" s="293"/>
      <c r="BN281" s="293"/>
      <c r="BO281" s="293"/>
      <c r="BP281" s="293"/>
      <c r="BQ281" s="293"/>
      <c r="BR281" s="293"/>
      <c r="BS281" s="293"/>
      <c r="BT281" s="293"/>
      <c r="BU281" s="293"/>
      <c r="BV281" s="293"/>
      <c r="BW281" s="293"/>
      <c r="BX281" s="293"/>
      <c r="BY281" s="293"/>
      <c r="BZ281" s="293"/>
      <c r="CA281" s="293"/>
      <c r="CB281" s="293"/>
      <c r="CC281" s="293"/>
      <c r="CD281" s="293"/>
      <c r="CE281" s="293"/>
      <c r="CF281" s="293"/>
      <c r="CG281" s="293"/>
      <c r="CH281" s="293"/>
      <c r="CI281" s="293"/>
      <c r="CJ281" s="293"/>
      <c r="CK281" s="293"/>
      <c r="CL281" s="293"/>
      <c r="CM281" s="293"/>
      <c r="CN281" s="293"/>
      <c r="CO281" s="293"/>
      <c r="CP281" s="293"/>
      <c r="CQ281" s="293"/>
      <c r="CR281" s="293"/>
      <c r="CS281" s="293"/>
      <c r="CT281" s="293"/>
      <c r="CU281" s="293"/>
      <c r="CV281" s="293"/>
      <c r="CW281" s="293"/>
      <c r="CX281" s="293"/>
      <c r="CY281" s="16"/>
      <c r="CZ281" s="16"/>
      <c r="DA281" s="16"/>
    </row>
    <row r="282" spans="1:105" ht="33" x14ac:dyDescent="0.25">
      <c r="A282" s="166" t="s">
        <v>368</v>
      </c>
      <c r="B282" s="166" t="s">
        <v>189</v>
      </c>
      <c r="C282" s="166" t="s">
        <v>204</v>
      </c>
      <c r="D282" s="166" t="s">
        <v>206</v>
      </c>
      <c r="E282" s="166" t="s">
        <v>442</v>
      </c>
      <c r="F282" s="166" t="s">
        <v>873</v>
      </c>
      <c r="G282" s="77" t="s">
        <v>732</v>
      </c>
      <c r="H282" s="54" t="s">
        <v>444</v>
      </c>
      <c r="I282" s="77" t="s">
        <v>445</v>
      </c>
      <c r="J282" s="56">
        <v>950000000</v>
      </c>
      <c r="K282" s="57">
        <f>+SUM(M282:P282)</f>
        <v>950000000</v>
      </c>
      <c r="L282" s="58"/>
      <c r="M282" s="59">
        <f>+SUM(Q282:R282)</f>
        <v>950000000</v>
      </c>
      <c r="N282" s="59">
        <f>+SUM(S282:AE282)</f>
        <v>0</v>
      </c>
      <c r="O282" s="60">
        <f>+SUM(AF282:AJ282)</f>
        <v>0</v>
      </c>
      <c r="P282" s="60">
        <f>+SUM(AK282:AS282)</f>
        <v>0</v>
      </c>
      <c r="Q282" s="75">
        <v>950000000</v>
      </c>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6"/>
      <c r="AU282" s="1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6"/>
      <c r="CB282" s="76"/>
      <c r="CC282" s="76"/>
      <c r="CD282" s="76"/>
      <c r="CE282" s="76"/>
      <c r="CF282" s="76"/>
      <c r="CG282" s="76"/>
      <c r="CH282" s="76"/>
      <c r="CI282" s="76"/>
      <c r="CJ282" s="76"/>
      <c r="CK282" s="76"/>
      <c r="CL282" s="76"/>
      <c r="CM282" s="76"/>
      <c r="CN282" s="76"/>
      <c r="CO282" s="76"/>
      <c r="CP282" s="76"/>
      <c r="CQ282" s="76"/>
      <c r="CR282" s="76"/>
      <c r="CS282" s="76"/>
      <c r="CT282" s="76"/>
      <c r="CU282" s="76"/>
      <c r="CV282" s="76"/>
      <c r="CW282" s="76"/>
      <c r="CX282" s="76"/>
      <c r="CY282" s="16"/>
      <c r="CZ282" s="16"/>
      <c r="DA282" s="16"/>
    </row>
    <row r="283" spans="1:105" ht="49.5" x14ac:dyDescent="0.25">
      <c r="A283" s="166" t="s">
        <v>368</v>
      </c>
      <c r="B283" s="166" t="s">
        <v>189</v>
      </c>
      <c r="C283" s="166" t="s">
        <v>204</v>
      </c>
      <c r="D283" s="166" t="s">
        <v>206</v>
      </c>
      <c r="E283" s="166" t="s">
        <v>442</v>
      </c>
      <c r="F283" s="166" t="s">
        <v>874</v>
      </c>
      <c r="G283" s="77" t="s">
        <v>733</v>
      </c>
      <c r="H283" s="54" t="s">
        <v>446</v>
      </c>
      <c r="I283" s="77" t="s">
        <v>447</v>
      </c>
      <c r="J283" s="56">
        <v>100000000</v>
      </c>
      <c r="K283" s="57">
        <f>+SUM(M283:P283)</f>
        <v>100000000</v>
      </c>
      <c r="L283" s="58"/>
      <c r="M283" s="59">
        <f>+SUM(Q283:R283)</f>
        <v>15000000</v>
      </c>
      <c r="N283" s="59">
        <f>+SUM(S283:AE283)</f>
        <v>85000000</v>
      </c>
      <c r="O283" s="60">
        <f>+SUM(AF283:AJ283)</f>
        <v>0</v>
      </c>
      <c r="P283" s="60">
        <f>+SUM(AK283:AS283)</f>
        <v>0</v>
      </c>
      <c r="Q283" s="75">
        <v>15000000</v>
      </c>
      <c r="R283" s="75"/>
      <c r="S283" s="75"/>
      <c r="T283" s="75"/>
      <c r="U283" s="75"/>
      <c r="V283" s="75"/>
      <c r="W283" s="75"/>
      <c r="X283" s="75"/>
      <c r="Y283" s="75"/>
      <c r="Z283" s="75"/>
      <c r="AA283" s="75"/>
      <c r="AB283" s="75"/>
      <c r="AC283" s="75"/>
      <c r="AD283" s="75">
        <v>24144973.5</v>
      </c>
      <c r="AE283" s="75">
        <v>60855026.5</v>
      </c>
      <c r="AF283" s="75"/>
      <c r="AG283" s="75"/>
      <c r="AH283" s="75"/>
      <c r="AI283" s="75"/>
      <c r="AJ283" s="75"/>
      <c r="AK283" s="75"/>
      <c r="AL283" s="75"/>
      <c r="AM283" s="75"/>
      <c r="AN283" s="75"/>
      <c r="AO283" s="75"/>
      <c r="AP283" s="75"/>
      <c r="AQ283" s="75"/>
      <c r="AR283" s="75"/>
      <c r="AS283" s="75"/>
      <c r="AT283" s="76"/>
      <c r="AU283" s="1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16"/>
      <c r="CZ283" s="16"/>
      <c r="DA283" s="16"/>
    </row>
    <row r="284" spans="1:105" ht="50.25" thickBot="1" x14ac:dyDescent="0.3">
      <c r="A284" s="166" t="s">
        <v>368</v>
      </c>
      <c r="B284" s="166" t="s">
        <v>189</v>
      </c>
      <c r="C284" s="166" t="s">
        <v>204</v>
      </c>
      <c r="D284" s="166" t="s">
        <v>206</v>
      </c>
      <c r="E284" s="166" t="s">
        <v>442</v>
      </c>
      <c r="F284" s="166" t="s">
        <v>875</v>
      </c>
      <c r="G284" s="77" t="s">
        <v>735</v>
      </c>
      <c r="H284" s="54" t="s">
        <v>448</v>
      </c>
      <c r="I284" s="77" t="s">
        <v>449</v>
      </c>
      <c r="J284" s="56">
        <v>112000000</v>
      </c>
      <c r="K284" s="57">
        <f>+SUM(M284:P284)</f>
        <v>112000000</v>
      </c>
      <c r="L284" s="58"/>
      <c r="M284" s="59">
        <f>+SUM(Q284:R284)</f>
        <v>55000000</v>
      </c>
      <c r="N284" s="59">
        <f>+SUM(S284:AE284)</f>
        <v>0</v>
      </c>
      <c r="O284" s="60">
        <f>+SUM(AF284:AJ284)</f>
        <v>57000000</v>
      </c>
      <c r="P284" s="60">
        <f>+SUM(AK284:AS284)</f>
        <v>0</v>
      </c>
      <c r="Q284" s="75">
        <v>55000000</v>
      </c>
      <c r="R284" s="75"/>
      <c r="S284" s="75"/>
      <c r="T284" s="75"/>
      <c r="U284" s="75"/>
      <c r="V284" s="75"/>
      <c r="W284" s="75"/>
      <c r="X284" s="75"/>
      <c r="Y284" s="75"/>
      <c r="Z284" s="75"/>
      <c r="AA284" s="75"/>
      <c r="AB284" s="75"/>
      <c r="AC284" s="75"/>
      <c r="AD284" s="75"/>
      <c r="AE284" s="75"/>
      <c r="AF284" s="75"/>
      <c r="AG284" s="75"/>
      <c r="AH284" s="75">
        <v>57000000</v>
      </c>
      <c r="AI284" s="75"/>
      <c r="AJ284" s="75"/>
      <c r="AK284" s="75"/>
      <c r="AL284" s="75"/>
      <c r="AM284" s="75"/>
      <c r="AN284" s="75"/>
      <c r="AO284" s="75"/>
      <c r="AP284" s="75"/>
      <c r="AQ284" s="75"/>
      <c r="AR284" s="75"/>
      <c r="AS284" s="75"/>
      <c r="AT284" s="76"/>
      <c r="AU284" s="16"/>
      <c r="AV284" s="76"/>
      <c r="AW284" s="76"/>
      <c r="AX284" s="76"/>
      <c r="AY284" s="76"/>
      <c r="AZ284" s="76"/>
      <c r="BA284" s="76"/>
      <c r="BB284" s="76"/>
      <c r="BC284" s="76"/>
      <c r="BD284" s="76"/>
      <c r="BE284" s="76"/>
      <c r="BF284" s="76"/>
      <c r="BG284" s="76"/>
      <c r="BH284" s="76"/>
      <c r="BI284" s="76"/>
      <c r="BJ284" s="76"/>
      <c r="BK284" s="76"/>
      <c r="BL284" s="76"/>
      <c r="BM284" s="76"/>
      <c r="BN284" s="76"/>
      <c r="BO284" s="76"/>
      <c r="BP284" s="76"/>
      <c r="BQ284" s="76"/>
      <c r="BR284" s="76"/>
      <c r="BS284" s="76"/>
      <c r="BT284" s="76"/>
      <c r="BU284" s="76"/>
      <c r="BV284" s="76"/>
      <c r="BW284" s="76"/>
      <c r="BX284" s="76"/>
      <c r="BY284" s="76"/>
      <c r="BZ284" s="76"/>
      <c r="CA284" s="76"/>
      <c r="CB284" s="76"/>
      <c r="CC284" s="76"/>
      <c r="CD284" s="76"/>
      <c r="CE284" s="76"/>
      <c r="CF284" s="76"/>
      <c r="CG284" s="76"/>
      <c r="CH284" s="76"/>
      <c r="CI284" s="76"/>
      <c r="CJ284" s="76"/>
      <c r="CK284" s="76"/>
      <c r="CL284" s="76"/>
      <c r="CM284" s="76"/>
      <c r="CN284" s="76"/>
      <c r="CO284" s="76"/>
      <c r="CP284" s="76"/>
      <c r="CQ284" s="76"/>
      <c r="CR284" s="76"/>
      <c r="CS284" s="76"/>
      <c r="CT284" s="76"/>
      <c r="CU284" s="76"/>
      <c r="CV284" s="76"/>
      <c r="CW284" s="76"/>
      <c r="CX284" s="76"/>
      <c r="CY284" s="16"/>
      <c r="CZ284" s="16"/>
      <c r="DA284" s="16"/>
    </row>
    <row r="285" spans="1:105" ht="50.25" thickBot="1" x14ac:dyDescent="0.3">
      <c r="A285" s="170" t="s">
        <v>368</v>
      </c>
      <c r="B285" s="171" t="s">
        <v>189</v>
      </c>
      <c r="C285" s="171" t="s">
        <v>204</v>
      </c>
      <c r="D285" s="171" t="s">
        <v>206</v>
      </c>
      <c r="E285" s="171" t="s">
        <v>442</v>
      </c>
      <c r="F285" s="171" t="s">
        <v>876</v>
      </c>
      <c r="G285" s="158" t="s">
        <v>734</v>
      </c>
      <c r="H285" s="156" t="s">
        <v>450</v>
      </c>
      <c r="I285" s="158" t="s">
        <v>451</v>
      </c>
      <c r="J285" s="56">
        <f>+K285</f>
        <v>172352062.20999998</v>
      </c>
      <c r="K285" s="57">
        <f>+SUM(L285:AV285)</f>
        <v>172352062.20999998</v>
      </c>
      <c r="L285" s="58"/>
      <c r="M285" s="59"/>
      <c r="N285" s="59"/>
      <c r="O285" s="60"/>
      <c r="P285" s="60"/>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6"/>
      <c r="AU285" s="16"/>
      <c r="AV285" s="76">
        <f>SUM(AW285:CA285)</f>
        <v>172352062.20999998</v>
      </c>
      <c r="AW285" s="76">
        <v>2308589.7799999998</v>
      </c>
      <c r="AX285" s="76">
        <v>4462902.7300000004</v>
      </c>
      <c r="AY285" s="76">
        <v>165580569.69999999</v>
      </c>
      <c r="AZ285" s="76"/>
      <c r="BA285" s="76"/>
      <c r="BB285" s="76"/>
      <c r="BC285" s="76"/>
      <c r="BD285" s="76"/>
      <c r="BE285" s="76"/>
      <c r="BF285" s="76"/>
      <c r="BG285" s="76"/>
      <c r="BH285" s="76"/>
      <c r="BI285" s="76"/>
      <c r="BJ285" s="76"/>
      <c r="BK285" s="76"/>
      <c r="BL285" s="76"/>
      <c r="BM285" s="76"/>
      <c r="BN285" s="76"/>
      <c r="BO285" s="76"/>
      <c r="BP285" s="76"/>
      <c r="BQ285" s="76"/>
      <c r="BR285" s="76"/>
      <c r="BS285" s="76"/>
      <c r="BT285" s="76"/>
      <c r="BU285" s="76"/>
      <c r="BV285" s="76"/>
      <c r="BW285" s="76"/>
      <c r="BX285" s="76"/>
      <c r="BY285" s="76"/>
      <c r="BZ285" s="76"/>
      <c r="CA285" s="76"/>
      <c r="CB285" s="76"/>
      <c r="CC285" s="76"/>
      <c r="CD285" s="76"/>
      <c r="CE285" s="76"/>
      <c r="CF285" s="76"/>
      <c r="CG285" s="76"/>
      <c r="CH285" s="76"/>
      <c r="CI285" s="76"/>
      <c r="CJ285" s="76"/>
      <c r="CK285" s="76"/>
      <c r="CL285" s="76"/>
      <c r="CM285" s="76"/>
      <c r="CN285" s="76"/>
      <c r="CO285" s="76"/>
      <c r="CP285" s="76"/>
      <c r="CQ285" s="76"/>
      <c r="CR285" s="76"/>
      <c r="CS285" s="76"/>
      <c r="CT285" s="76"/>
      <c r="CU285" s="76"/>
      <c r="CV285" s="76"/>
      <c r="CW285" s="76"/>
      <c r="CX285" s="76"/>
      <c r="CY285" s="16"/>
      <c r="CZ285" s="16"/>
      <c r="DA285" s="16"/>
    </row>
    <row r="286" spans="1:105" ht="82.5" x14ac:dyDescent="0.25">
      <c r="A286" s="170" t="s">
        <v>368</v>
      </c>
      <c r="B286" s="171" t="s">
        <v>189</v>
      </c>
      <c r="C286" s="171" t="s">
        <v>204</v>
      </c>
      <c r="D286" s="171" t="s">
        <v>206</v>
      </c>
      <c r="E286" s="171" t="s">
        <v>442</v>
      </c>
      <c r="F286" s="171" t="s">
        <v>877</v>
      </c>
      <c r="G286" s="158" t="s">
        <v>736</v>
      </c>
      <c r="H286" s="156" t="s">
        <v>452</v>
      </c>
      <c r="I286" s="158" t="s">
        <v>453</v>
      </c>
      <c r="J286" s="56">
        <f>+K286</f>
        <v>121590085</v>
      </c>
      <c r="K286" s="57">
        <f>+SUM(L286:AV286)</f>
        <v>121590085</v>
      </c>
      <c r="L286" s="58"/>
      <c r="M286" s="59"/>
      <c r="N286" s="59"/>
      <c r="O286" s="60"/>
      <c r="P286" s="60"/>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6"/>
      <c r="AU286" s="16"/>
      <c r="AV286" s="76">
        <f>SUM(AW286:CB286)</f>
        <v>121590085</v>
      </c>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c r="BT286" s="76"/>
      <c r="BU286" s="76"/>
      <c r="BV286" s="76"/>
      <c r="BW286" s="76"/>
      <c r="BX286" s="76"/>
      <c r="BY286" s="76"/>
      <c r="BZ286" s="76"/>
      <c r="CA286" s="76"/>
      <c r="CB286" s="76">
        <v>121590085</v>
      </c>
      <c r="CC286" s="76"/>
      <c r="CD286" s="76"/>
      <c r="CE286" s="76"/>
      <c r="CF286" s="76"/>
      <c r="CG286" s="76"/>
      <c r="CH286" s="76"/>
      <c r="CI286" s="76"/>
      <c r="CJ286" s="76"/>
      <c r="CK286" s="76"/>
      <c r="CL286" s="76"/>
      <c r="CM286" s="76"/>
      <c r="CN286" s="76"/>
      <c r="CO286" s="76"/>
      <c r="CP286" s="76"/>
      <c r="CQ286" s="76"/>
      <c r="CR286" s="76"/>
      <c r="CS286" s="76"/>
      <c r="CT286" s="76"/>
      <c r="CU286" s="76"/>
      <c r="CV286" s="76"/>
      <c r="CW286" s="76"/>
      <c r="CX286" s="76"/>
      <c r="CY286" s="16"/>
      <c r="CZ286" s="16"/>
      <c r="DA286" s="16"/>
    </row>
    <row r="287" spans="1:105" x14ac:dyDescent="0.25">
      <c r="A287" s="258" t="s">
        <v>199</v>
      </c>
      <c r="B287" s="198"/>
      <c r="C287" s="198"/>
      <c r="D287" s="198"/>
      <c r="E287" s="198"/>
      <c r="F287" s="198"/>
      <c r="G287" s="20"/>
      <c r="H287" s="19"/>
      <c r="I287" s="20" t="s">
        <v>454</v>
      </c>
      <c r="J287" s="21"/>
      <c r="K287" s="122"/>
      <c r="L287" s="122"/>
      <c r="M287" s="22">
        <f>+SUM(Q287:R287)</f>
        <v>0</v>
      </c>
      <c r="N287" s="22">
        <f>+SUM(S287:AE287)</f>
        <v>0</v>
      </c>
      <c r="O287" s="22">
        <f>+SUM(AF287:AJ287)</f>
        <v>0</v>
      </c>
      <c r="P287" s="22">
        <f>+SUM(AK287:AS287)</f>
        <v>0</v>
      </c>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137"/>
      <c r="AU287" s="24"/>
      <c r="AV287" s="137"/>
      <c r="AW287" s="137"/>
      <c r="AX287" s="137"/>
      <c r="AY287" s="137"/>
      <c r="AZ287" s="137"/>
      <c r="BA287" s="137"/>
      <c r="BB287" s="137"/>
      <c r="BC287" s="137"/>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6"/>
      <c r="CZ287" s="16"/>
      <c r="DA287" s="16"/>
    </row>
    <row r="288" spans="1:105" x14ac:dyDescent="0.25">
      <c r="A288" s="168" t="s">
        <v>199</v>
      </c>
      <c r="B288" s="168" t="s">
        <v>101</v>
      </c>
      <c r="C288" s="168"/>
      <c r="D288" s="168"/>
      <c r="E288" s="168"/>
      <c r="F288" s="168"/>
      <c r="G288" s="28"/>
      <c r="H288" s="27"/>
      <c r="I288" s="28" t="s">
        <v>102</v>
      </c>
      <c r="J288" s="29"/>
      <c r="K288" s="30"/>
      <c r="L288" s="30"/>
      <c r="M288" s="30"/>
      <c r="N288" s="30"/>
      <c r="O288" s="30"/>
      <c r="P288" s="30"/>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290"/>
      <c r="AU288" s="32"/>
      <c r="AV288" s="290"/>
      <c r="AW288" s="290"/>
      <c r="AX288" s="290"/>
      <c r="AY288" s="290"/>
      <c r="AZ288" s="290"/>
      <c r="BA288" s="290"/>
      <c r="BB288" s="290"/>
      <c r="BC288" s="290"/>
      <c r="BD288" s="290"/>
      <c r="BE288" s="290"/>
      <c r="BF288" s="290"/>
      <c r="BG288" s="290"/>
      <c r="BH288" s="290"/>
      <c r="BI288" s="290"/>
      <c r="BJ288" s="290"/>
      <c r="BK288" s="290"/>
      <c r="BL288" s="290"/>
      <c r="BM288" s="290"/>
      <c r="BN288" s="290"/>
      <c r="BO288" s="290"/>
      <c r="BP288" s="290"/>
      <c r="BQ288" s="290"/>
      <c r="BR288" s="290"/>
      <c r="BS288" s="290"/>
      <c r="BT288" s="290"/>
      <c r="BU288" s="290"/>
      <c r="BV288" s="290"/>
      <c r="BW288" s="290"/>
      <c r="BX288" s="290"/>
      <c r="BY288" s="290"/>
      <c r="BZ288" s="290"/>
      <c r="CA288" s="290"/>
      <c r="CB288" s="290"/>
      <c r="CC288" s="290"/>
      <c r="CD288" s="290"/>
      <c r="CE288" s="290"/>
      <c r="CF288" s="290"/>
      <c r="CG288" s="290"/>
      <c r="CH288" s="290"/>
      <c r="CI288" s="290"/>
      <c r="CJ288" s="290"/>
      <c r="CK288" s="290"/>
      <c r="CL288" s="290"/>
      <c r="CM288" s="290"/>
      <c r="CN288" s="290"/>
      <c r="CO288" s="290"/>
      <c r="CP288" s="290"/>
      <c r="CQ288" s="290"/>
      <c r="CR288" s="290"/>
      <c r="CS288" s="290"/>
      <c r="CT288" s="290"/>
      <c r="CU288" s="290"/>
      <c r="CV288" s="290"/>
      <c r="CW288" s="290"/>
      <c r="CX288" s="290"/>
      <c r="CY288" s="16"/>
      <c r="CZ288" s="16"/>
      <c r="DA288" s="16"/>
    </row>
    <row r="289" spans="1:105" ht="49.5" x14ac:dyDescent="0.25">
      <c r="A289" s="168" t="s">
        <v>199</v>
      </c>
      <c r="B289" s="168" t="s">
        <v>101</v>
      </c>
      <c r="C289" s="168" t="s">
        <v>101</v>
      </c>
      <c r="D289" s="168"/>
      <c r="E289" s="168"/>
      <c r="F289" s="168"/>
      <c r="G289" s="28"/>
      <c r="H289" s="27"/>
      <c r="I289" s="28" t="s">
        <v>103</v>
      </c>
      <c r="J289" s="29"/>
      <c r="K289" s="30"/>
      <c r="L289" s="30"/>
      <c r="M289" s="30"/>
      <c r="N289" s="30"/>
      <c r="O289" s="30"/>
      <c r="P289" s="30"/>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290"/>
      <c r="AU289" s="32"/>
      <c r="AV289" s="290"/>
      <c r="AW289" s="290"/>
      <c r="AX289" s="290"/>
      <c r="AY289" s="290"/>
      <c r="AZ289" s="290"/>
      <c r="BA289" s="290"/>
      <c r="BB289" s="290"/>
      <c r="BC289" s="290"/>
      <c r="BD289" s="290"/>
      <c r="BE289" s="290"/>
      <c r="BF289" s="290"/>
      <c r="BG289" s="290"/>
      <c r="BH289" s="290"/>
      <c r="BI289" s="290"/>
      <c r="BJ289" s="290"/>
      <c r="BK289" s="290"/>
      <c r="BL289" s="290"/>
      <c r="BM289" s="290"/>
      <c r="BN289" s="290"/>
      <c r="BO289" s="290"/>
      <c r="BP289" s="290"/>
      <c r="BQ289" s="290"/>
      <c r="BR289" s="290"/>
      <c r="BS289" s="290"/>
      <c r="BT289" s="290"/>
      <c r="BU289" s="290"/>
      <c r="BV289" s="290"/>
      <c r="BW289" s="290"/>
      <c r="BX289" s="290"/>
      <c r="BY289" s="290"/>
      <c r="BZ289" s="290"/>
      <c r="CA289" s="290"/>
      <c r="CB289" s="290"/>
      <c r="CC289" s="290"/>
      <c r="CD289" s="290"/>
      <c r="CE289" s="290"/>
      <c r="CF289" s="290"/>
      <c r="CG289" s="290"/>
      <c r="CH289" s="290"/>
      <c r="CI289" s="290"/>
      <c r="CJ289" s="290"/>
      <c r="CK289" s="290"/>
      <c r="CL289" s="290"/>
      <c r="CM289" s="290"/>
      <c r="CN289" s="290"/>
      <c r="CO289" s="290"/>
      <c r="CP289" s="290"/>
      <c r="CQ289" s="290"/>
      <c r="CR289" s="290"/>
      <c r="CS289" s="290"/>
      <c r="CT289" s="290"/>
      <c r="CU289" s="290"/>
      <c r="CV289" s="290"/>
      <c r="CW289" s="290"/>
      <c r="CX289" s="290"/>
      <c r="CY289" s="16"/>
      <c r="CZ289" s="16"/>
      <c r="DA289" s="16"/>
    </row>
    <row r="290" spans="1:105" x14ac:dyDescent="0.25">
      <c r="A290" s="167" t="s">
        <v>199</v>
      </c>
      <c r="B290" s="167" t="s">
        <v>101</v>
      </c>
      <c r="C290" s="167" t="s">
        <v>101</v>
      </c>
      <c r="D290" s="167" t="s">
        <v>213</v>
      </c>
      <c r="E290" s="167"/>
      <c r="F290" s="167"/>
      <c r="G290" s="38"/>
      <c r="H290" s="37"/>
      <c r="I290" s="38" t="s">
        <v>455</v>
      </c>
      <c r="J290" s="81"/>
      <c r="K290" s="40"/>
      <c r="L290" s="40"/>
      <c r="M290" s="40"/>
      <c r="N290" s="40"/>
      <c r="O290" s="40"/>
      <c r="P290" s="40"/>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24"/>
      <c r="AU290" s="42"/>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c r="CC290" s="124"/>
      <c r="CD290" s="124"/>
      <c r="CE290" s="124"/>
      <c r="CF290" s="124"/>
      <c r="CG290" s="124"/>
      <c r="CH290" s="124"/>
      <c r="CI290" s="124"/>
      <c r="CJ290" s="124"/>
      <c r="CK290" s="124"/>
      <c r="CL290" s="124"/>
      <c r="CM290" s="124"/>
      <c r="CN290" s="124"/>
      <c r="CO290" s="124"/>
      <c r="CP290" s="124"/>
      <c r="CQ290" s="124"/>
      <c r="CR290" s="124"/>
      <c r="CS290" s="124"/>
      <c r="CT290" s="124"/>
      <c r="CU290" s="124"/>
      <c r="CV290" s="124"/>
      <c r="CW290" s="124"/>
      <c r="CX290" s="124"/>
      <c r="CY290" s="16"/>
      <c r="CZ290" s="16"/>
      <c r="DA290" s="16"/>
    </row>
    <row r="291" spans="1:105" x14ac:dyDescent="0.25">
      <c r="A291" s="165" t="s">
        <v>199</v>
      </c>
      <c r="B291" s="165" t="s">
        <v>101</v>
      </c>
      <c r="C291" s="165" t="s">
        <v>101</v>
      </c>
      <c r="D291" s="165" t="s">
        <v>213</v>
      </c>
      <c r="E291" s="165" t="s">
        <v>189</v>
      </c>
      <c r="F291" s="165"/>
      <c r="G291" s="84"/>
      <c r="H291" s="46"/>
      <c r="I291" s="84" t="s">
        <v>291</v>
      </c>
      <c r="J291" s="48"/>
      <c r="K291" s="49">
        <f>+SUM(M291:P291)</f>
        <v>0</v>
      </c>
      <c r="L291" s="49"/>
      <c r="M291" s="49">
        <f t="shared" ref="M291:M301" si="49">+SUM(Q291:R291)</f>
        <v>0</v>
      </c>
      <c r="N291" s="49">
        <f>+SUM(S291:AE291)</f>
        <v>0</v>
      </c>
      <c r="O291" s="49">
        <f>+SUM(AF291:AJ291)</f>
        <v>0</v>
      </c>
      <c r="P291" s="49">
        <f>+SUM(AK291:AS291)</f>
        <v>0</v>
      </c>
      <c r="Q291" s="98">
        <v>0</v>
      </c>
      <c r="R291" s="98"/>
      <c r="S291" s="98">
        <v>0</v>
      </c>
      <c r="T291" s="98">
        <v>0</v>
      </c>
      <c r="U291" s="98">
        <v>0</v>
      </c>
      <c r="V291" s="98">
        <v>0</v>
      </c>
      <c r="W291" s="98">
        <v>0</v>
      </c>
      <c r="X291" s="98">
        <v>0</v>
      </c>
      <c r="Y291" s="98">
        <v>0</v>
      </c>
      <c r="Z291" s="98">
        <v>0</v>
      </c>
      <c r="AA291" s="98">
        <v>0</v>
      </c>
      <c r="AB291" s="98">
        <v>0</v>
      </c>
      <c r="AC291" s="98">
        <v>0</v>
      </c>
      <c r="AD291" s="98">
        <v>0</v>
      </c>
      <c r="AE291" s="98">
        <v>0</v>
      </c>
      <c r="AF291" s="98">
        <v>0</v>
      </c>
      <c r="AG291" s="98">
        <v>0</v>
      </c>
      <c r="AH291" s="98">
        <v>0</v>
      </c>
      <c r="AI291" s="98">
        <v>0</v>
      </c>
      <c r="AJ291" s="98">
        <v>0</v>
      </c>
      <c r="AK291" s="98">
        <v>0</v>
      </c>
      <c r="AL291" s="98">
        <v>0</v>
      </c>
      <c r="AM291" s="98">
        <v>0</v>
      </c>
      <c r="AN291" s="98">
        <v>0</v>
      </c>
      <c r="AO291" s="98">
        <v>0</v>
      </c>
      <c r="AP291" s="98">
        <v>0</v>
      </c>
      <c r="AQ291" s="98">
        <v>0</v>
      </c>
      <c r="AR291" s="98">
        <v>0</v>
      </c>
      <c r="AS291" s="98">
        <v>0</v>
      </c>
      <c r="AT291" s="293"/>
      <c r="AU291" s="51"/>
      <c r="AV291" s="293"/>
      <c r="AW291" s="293"/>
      <c r="AX291" s="293"/>
      <c r="AY291" s="293"/>
      <c r="AZ291" s="293"/>
      <c r="BA291" s="293"/>
      <c r="BB291" s="293"/>
      <c r="BC291" s="293"/>
      <c r="BD291" s="293"/>
      <c r="BE291" s="293"/>
      <c r="BF291" s="293"/>
      <c r="BG291" s="293"/>
      <c r="BH291" s="293"/>
      <c r="BI291" s="293"/>
      <c r="BJ291" s="293"/>
      <c r="BK291" s="293"/>
      <c r="BL291" s="293"/>
      <c r="BM291" s="293"/>
      <c r="BN291" s="293"/>
      <c r="BO291" s="293"/>
      <c r="BP291" s="293"/>
      <c r="BQ291" s="293"/>
      <c r="BR291" s="293"/>
      <c r="BS291" s="293"/>
      <c r="BT291" s="293"/>
      <c r="BU291" s="293"/>
      <c r="BV291" s="293"/>
      <c r="BW291" s="293"/>
      <c r="BX291" s="293"/>
      <c r="BY291" s="293"/>
      <c r="BZ291" s="293"/>
      <c r="CA291" s="293"/>
      <c r="CB291" s="293"/>
      <c r="CC291" s="293"/>
      <c r="CD291" s="293"/>
      <c r="CE291" s="293"/>
      <c r="CF291" s="293"/>
      <c r="CG291" s="293"/>
      <c r="CH291" s="293"/>
      <c r="CI291" s="293"/>
      <c r="CJ291" s="293"/>
      <c r="CK291" s="293"/>
      <c r="CL291" s="293"/>
      <c r="CM291" s="293"/>
      <c r="CN291" s="293"/>
      <c r="CO291" s="293"/>
      <c r="CP291" s="293"/>
      <c r="CQ291" s="293"/>
      <c r="CR291" s="293"/>
      <c r="CS291" s="293"/>
      <c r="CT291" s="293"/>
      <c r="CU291" s="293"/>
      <c r="CV291" s="293"/>
      <c r="CW291" s="293"/>
      <c r="CX291" s="293"/>
      <c r="CY291" s="16"/>
      <c r="CZ291" s="16"/>
      <c r="DA291" s="16"/>
    </row>
    <row r="292" spans="1:105" ht="49.5" x14ac:dyDescent="0.25">
      <c r="A292" s="166" t="s">
        <v>199</v>
      </c>
      <c r="B292" s="166" t="s">
        <v>101</v>
      </c>
      <c r="C292" s="166" t="s">
        <v>101</v>
      </c>
      <c r="D292" s="166" t="s">
        <v>213</v>
      </c>
      <c r="E292" s="166" t="s">
        <v>189</v>
      </c>
      <c r="F292" s="166" t="s">
        <v>878</v>
      </c>
      <c r="G292" s="77" t="s">
        <v>637</v>
      </c>
      <c r="H292" s="54" t="s">
        <v>456</v>
      </c>
      <c r="I292" s="77" t="s">
        <v>457</v>
      </c>
      <c r="J292" s="56">
        <v>5000000000</v>
      </c>
      <c r="K292" s="57">
        <f>+SUM(M292:P292)</f>
        <v>5000000000</v>
      </c>
      <c r="L292" s="58"/>
      <c r="M292" s="59">
        <f t="shared" si="49"/>
        <v>5000000000</v>
      </c>
      <c r="N292" s="59">
        <f>+SUM(S292:AE292)</f>
        <v>0</v>
      </c>
      <c r="O292" s="60">
        <f>+SUM(AF292:AJ292)</f>
        <v>0</v>
      </c>
      <c r="P292" s="60">
        <f>+SUM(AK292:AS292)</f>
        <v>0</v>
      </c>
      <c r="Q292" s="99"/>
      <c r="R292" s="99">
        <v>5000000000</v>
      </c>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76"/>
      <c r="AU292" s="16"/>
      <c r="AV292" s="76"/>
      <c r="AW292" s="76"/>
      <c r="AX292" s="76"/>
      <c r="AY292" s="76"/>
      <c r="AZ292" s="76"/>
      <c r="BA292" s="76"/>
      <c r="BB292" s="76"/>
      <c r="BC292" s="76"/>
      <c r="BD292" s="76"/>
      <c r="BE292" s="76"/>
      <c r="BF292" s="76"/>
      <c r="BG292" s="76"/>
      <c r="BH292" s="76"/>
      <c r="BI292" s="76"/>
      <c r="BJ292" s="76"/>
      <c r="BK292" s="76"/>
      <c r="BL292" s="76"/>
      <c r="BM292" s="76"/>
      <c r="BN292" s="76"/>
      <c r="BO292" s="76"/>
      <c r="BP292" s="76"/>
      <c r="BQ292" s="76"/>
      <c r="BR292" s="76"/>
      <c r="BS292" s="76"/>
      <c r="BT292" s="76"/>
      <c r="BU292" s="76"/>
      <c r="BV292" s="76"/>
      <c r="BW292" s="76"/>
      <c r="BX292" s="76"/>
      <c r="BY292" s="76"/>
      <c r="BZ292" s="76"/>
      <c r="CA292" s="76"/>
      <c r="CB292" s="76"/>
      <c r="CC292" s="76"/>
      <c r="CD292" s="76"/>
      <c r="CE292" s="76"/>
      <c r="CF292" s="76"/>
      <c r="CG292" s="76"/>
      <c r="CH292" s="76"/>
      <c r="CI292" s="76"/>
      <c r="CJ292" s="76"/>
      <c r="CK292" s="76"/>
      <c r="CL292" s="76"/>
      <c r="CM292" s="76"/>
      <c r="CN292" s="76"/>
      <c r="CO292" s="76"/>
      <c r="CP292" s="76"/>
      <c r="CQ292" s="76"/>
      <c r="CR292" s="76"/>
      <c r="CS292" s="76"/>
      <c r="CT292" s="76"/>
      <c r="CU292" s="76"/>
      <c r="CV292" s="76"/>
      <c r="CW292" s="76"/>
      <c r="CX292" s="76"/>
      <c r="CY292" s="16"/>
      <c r="CZ292" s="16"/>
      <c r="DA292" s="16"/>
    </row>
    <row r="293" spans="1:105" ht="33.75" thickBot="1" x14ac:dyDescent="0.3">
      <c r="A293" s="166" t="s">
        <v>199</v>
      </c>
      <c r="B293" s="166" t="s">
        <v>101</v>
      </c>
      <c r="C293" s="166" t="s">
        <v>101</v>
      </c>
      <c r="D293" s="166" t="s">
        <v>213</v>
      </c>
      <c r="E293" s="166" t="s">
        <v>189</v>
      </c>
      <c r="F293" s="166" t="s">
        <v>471</v>
      </c>
      <c r="G293" s="77" t="s">
        <v>638</v>
      </c>
      <c r="H293" s="54" t="s">
        <v>458</v>
      </c>
      <c r="I293" s="77" t="s">
        <v>459</v>
      </c>
      <c r="J293" s="56">
        <f>+K293</f>
        <v>26000000000</v>
      </c>
      <c r="K293" s="57">
        <f>+SUM(M293:P293)</f>
        <v>26000000000</v>
      </c>
      <c r="L293" s="58"/>
      <c r="M293" s="59">
        <f t="shared" si="49"/>
        <v>26000000000</v>
      </c>
      <c r="N293" s="59">
        <f>+SUM(S293:AE293)</f>
        <v>0</v>
      </c>
      <c r="O293" s="60">
        <f>+SUM(AF293:AJ293)</f>
        <v>0</v>
      </c>
      <c r="P293" s="60">
        <f t="shared" ref="P293:P301" si="50">+SUM(AK293:AT293)</f>
        <v>0</v>
      </c>
      <c r="Q293" s="99"/>
      <c r="R293" s="99">
        <v>26000000000</v>
      </c>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U293" s="16"/>
      <c r="AV293" s="76"/>
      <c r="AW293" s="76"/>
      <c r="AX293" s="76"/>
      <c r="AY293" s="76"/>
      <c r="AZ293" s="76"/>
      <c r="BA293" s="76"/>
      <c r="BB293" s="76"/>
      <c r="BC293" s="76"/>
      <c r="BD293" s="76"/>
      <c r="BE293" s="76"/>
      <c r="BF293" s="76"/>
      <c r="BG293" s="76"/>
      <c r="BH293" s="76"/>
      <c r="BI293" s="76"/>
      <c r="BJ293" s="76"/>
      <c r="BK293" s="76"/>
      <c r="BL293" s="76"/>
      <c r="BM293" s="76"/>
      <c r="BN293" s="76"/>
      <c r="BO293" s="76"/>
      <c r="BP293" s="76"/>
      <c r="BQ293" s="76"/>
      <c r="BR293" s="76"/>
      <c r="BS293" s="76"/>
      <c r="BT293" s="76"/>
      <c r="BU293" s="76"/>
      <c r="BV293" s="76"/>
      <c r="BW293" s="76"/>
      <c r="BX293" s="76"/>
      <c r="BY293" s="76"/>
      <c r="BZ293" s="76"/>
      <c r="CA293" s="76"/>
      <c r="CB293" s="76"/>
      <c r="CC293" s="76"/>
      <c r="CD293" s="76"/>
      <c r="CE293" s="76"/>
      <c r="CF293" s="76"/>
      <c r="CG293" s="76"/>
      <c r="CH293" s="76"/>
      <c r="CI293" s="76"/>
      <c r="CJ293" s="76"/>
      <c r="CK293" s="76"/>
      <c r="CL293" s="76"/>
      <c r="CM293" s="76"/>
      <c r="CN293" s="76"/>
      <c r="CO293" s="76"/>
      <c r="CP293" s="76"/>
      <c r="CQ293" s="76"/>
      <c r="CR293" s="76"/>
      <c r="CS293" s="76"/>
      <c r="CT293" s="76"/>
      <c r="CU293" s="76"/>
      <c r="CV293" s="76"/>
      <c r="CW293" s="76"/>
      <c r="CX293" s="76"/>
      <c r="CY293" s="16"/>
      <c r="CZ293" s="16"/>
      <c r="DA293" s="16"/>
    </row>
    <row r="294" spans="1:105" ht="66" x14ac:dyDescent="0.25">
      <c r="A294" s="323" t="s">
        <v>199</v>
      </c>
      <c r="B294" s="324" t="s">
        <v>101</v>
      </c>
      <c r="C294" s="324" t="s">
        <v>101</v>
      </c>
      <c r="D294" s="324" t="s">
        <v>213</v>
      </c>
      <c r="E294" s="324" t="s">
        <v>189</v>
      </c>
      <c r="F294" s="166" t="s">
        <v>879</v>
      </c>
      <c r="G294" s="77" t="s">
        <v>639</v>
      </c>
      <c r="H294" s="54">
        <v>5344</v>
      </c>
      <c r="I294" s="77" t="s">
        <v>756</v>
      </c>
      <c r="J294" s="56">
        <f>+K294</f>
        <v>1000000000</v>
      </c>
      <c r="K294" s="57">
        <f>+SUM(M294:AT294)</f>
        <v>1000000000</v>
      </c>
      <c r="L294" s="58"/>
      <c r="M294" s="59"/>
      <c r="N294" s="59"/>
      <c r="O294" s="60"/>
      <c r="P294" s="60"/>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76">
        <v>1000000000</v>
      </c>
      <c r="AU294" s="16"/>
      <c r="AV294" s="76"/>
      <c r="AW294" s="76"/>
      <c r="AX294" s="76"/>
      <c r="AY294" s="76"/>
      <c r="AZ294" s="76"/>
      <c r="BA294" s="76"/>
      <c r="BB294" s="76"/>
      <c r="BC294" s="76"/>
      <c r="BD294" s="76"/>
      <c r="BE294" s="76"/>
      <c r="BF294" s="76"/>
      <c r="BG294" s="76"/>
      <c r="BH294" s="76"/>
      <c r="BI294" s="76"/>
      <c r="BJ294" s="76"/>
      <c r="BK294" s="76"/>
      <c r="BL294" s="76"/>
      <c r="BM294" s="76"/>
      <c r="BN294" s="76"/>
      <c r="BO294" s="76"/>
      <c r="BP294" s="76"/>
      <c r="BQ294" s="76"/>
      <c r="BR294" s="76"/>
      <c r="BS294" s="76"/>
      <c r="BT294" s="76"/>
      <c r="BU294" s="76"/>
      <c r="BV294" s="76"/>
      <c r="BW294" s="76"/>
      <c r="BX294" s="76"/>
      <c r="BY294" s="76"/>
      <c r="BZ294" s="76"/>
      <c r="CA294" s="76"/>
      <c r="CB294" s="76"/>
      <c r="CC294" s="76"/>
      <c r="CD294" s="76"/>
      <c r="CE294" s="76"/>
      <c r="CF294" s="76"/>
      <c r="CG294" s="76"/>
      <c r="CH294" s="76"/>
      <c r="CI294" s="76"/>
      <c r="CJ294" s="76"/>
      <c r="CK294" s="76"/>
      <c r="CL294" s="76"/>
      <c r="CM294" s="76"/>
      <c r="CN294" s="76"/>
      <c r="CO294" s="76"/>
      <c r="CP294" s="76"/>
      <c r="CQ294" s="76"/>
      <c r="CR294" s="76"/>
      <c r="CS294" s="76"/>
      <c r="CT294" s="76"/>
      <c r="CU294" s="76"/>
      <c r="CV294" s="76"/>
      <c r="CW294" s="76"/>
      <c r="CX294" s="76"/>
      <c r="CY294" s="16"/>
      <c r="CZ294" s="16"/>
      <c r="DA294" s="16"/>
    </row>
    <row r="295" spans="1:105" ht="82.5" x14ac:dyDescent="0.25">
      <c r="A295" s="166" t="s">
        <v>199</v>
      </c>
      <c r="B295" s="166" t="s">
        <v>101</v>
      </c>
      <c r="C295" s="166" t="s">
        <v>101</v>
      </c>
      <c r="D295" s="166" t="s">
        <v>213</v>
      </c>
      <c r="E295" s="166" t="s">
        <v>189</v>
      </c>
      <c r="F295" s="166" t="s">
        <v>879</v>
      </c>
      <c r="G295" s="77" t="s">
        <v>639</v>
      </c>
      <c r="H295" s="54">
        <v>5340</v>
      </c>
      <c r="I295" s="77" t="s">
        <v>460</v>
      </c>
      <c r="J295" s="56">
        <v>2136930702.96</v>
      </c>
      <c r="K295" s="57">
        <f>+SUM(M295:P295)</f>
        <v>2136930702.96</v>
      </c>
      <c r="L295" s="58"/>
      <c r="M295" s="59">
        <f t="shared" si="49"/>
        <v>0</v>
      </c>
      <c r="N295" s="59"/>
      <c r="O295" s="60"/>
      <c r="P295" s="60">
        <f t="shared" si="50"/>
        <v>2136930702.96</v>
      </c>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76">
        <v>2136930702.96</v>
      </c>
      <c r="AU295" s="16"/>
      <c r="AV295" s="76"/>
      <c r="AW295" s="76"/>
      <c r="AX295" s="76"/>
      <c r="AY295" s="76"/>
      <c r="AZ295" s="76"/>
      <c r="BA295" s="76"/>
      <c r="BB295" s="76"/>
      <c r="BC295" s="76"/>
      <c r="BD295" s="76"/>
      <c r="BE295" s="76"/>
      <c r="BF295" s="76"/>
      <c r="BG295" s="76"/>
      <c r="BH295" s="76"/>
      <c r="BI295" s="76"/>
      <c r="BJ295" s="76"/>
      <c r="BK295" s="76"/>
      <c r="BL295" s="76"/>
      <c r="BM295" s="76"/>
      <c r="BN295" s="76"/>
      <c r="BO295" s="76"/>
      <c r="BP295" s="76"/>
      <c r="BQ295" s="76"/>
      <c r="BR295" s="76"/>
      <c r="BS295" s="76"/>
      <c r="BT295" s="76"/>
      <c r="BU295" s="76"/>
      <c r="BV295" s="76"/>
      <c r="BW295" s="76"/>
      <c r="BX295" s="76"/>
      <c r="BY295" s="76"/>
      <c r="BZ295" s="76"/>
      <c r="CA295" s="76"/>
      <c r="CB295" s="76"/>
      <c r="CC295" s="76"/>
      <c r="CD295" s="76"/>
      <c r="CE295" s="76"/>
      <c r="CF295" s="76"/>
      <c r="CG295" s="76"/>
      <c r="CH295" s="76"/>
      <c r="CI295" s="76"/>
      <c r="CJ295" s="76"/>
      <c r="CK295" s="76"/>
      <c r="CL295" s="76"/>
      <c r="CM295" s="76"/>
      <c r="CN295" s="76"/>
      <c r="CO295" s="76"/>
      <c r="CP295" s="76"/>
      <c r="CQ295" s="76"/>
      <c r="CR295" s="76"/>
      <c r="CS295" s="76"/>
      <c r="CT295" s="76"/>
      <c r="CU295" s="76"/>
      <c r="CV295" s="76"/>
      <c r="CW295" s="76"/>
      <c r="CX295" s="76"/>
      <c r="CY295" s="16"/>
      <c r="CZ295" s="16"/>
      <c r="DA295" s="16"/>
    </row>
    <row r="296" spans="1:105" ht="49.5" x14ac:dyDescent="0.25">
      <c r="A296" s="166" t="s">
        <v>199</v>
      </c>
      <c r="B296" s="166" t="s">
        <v>101</v>
      </c>
      <c r="C296" s="166" t="s">
        <v>101</v>
      </c>
      <c r="D296" s="166" t="s">
        <v>213</v>
      </c>
      <c r="E296" s="166" t="s">
        <v>189</v>
      </c>
      <c r="F296" s="166" t="s">
        <v>879</v>
      </c>
      <c r="G296" s="77" t="s">
        <v>639</v>
      </c>
      <c r="H296" s="54">
        <v>5341</v>
      </c>
      <c r="I296" s="77" t="s">
        <v>461</v>
      </c>
      <c r="J296" s="56">
        <v>15000000000</v>
      </c>
      <c r="K296" s="57">
        <f>+SUM(M296:P298)</f>
        <v>15000000000</v>
      </c>
      <c r="L296" s="58"/>
      <c r="M296" s="59">
        <f t="shared" si="49"/>
        <v>0</v>
      </c>
      <c r="N296" s="59"/>
      <c r="O296" s="60"/>
      <c r="P296" s="60">
        <f t="shared" si="50"/>
        <v>15000000000</v>
      </c>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76">
        <v>15000000000</v>
      </c>
      <c r="AU296" s="16"/>
      <c r="AV296" s="76"/>
      <c r="AW296" s="76"/>
      <c r="AX296" s="76"/>
      <c r="AY296" s="76"/>
      <c r="AZ296" s="76"/>
      <c r="BA296" s="76"/>
      <c r="BB296" s="76"/>
      <c r="BC296" s="76"/>
      <c r="BD296" s="76"/>
      <c r="BE296" s="76"/>
      <c r="BF296" s="76"/>
      <c r="BG296" s="76"/>
      <c r="BH296" s="76"/>
      <c r="BI296" s="76"/>
      <c r="BJ296" s="76"/>
      <c r="BK296" s="76"/>
      <c r="BL296" s="76"/>
      <c r="BM296" s="76"/>
      <c r="BN296" s="76"/>
      <c r="BO296" s="76"/>
      <c r="BP296" s="76"/>
      <c r="BQ296" s="76"/>
      <c r="BR296" s="76"/>
      <c r="BS296" s="76"/>
      <c r="BT296" s="76"/>
      <c r="BU296" s="76"/>
      <c r="BV296" s="76"/>
      <c r="BW296" s="76"/>
      <c r="BX296" s="76"/>
      <c r="BY296" s="76"/>
      <c r="BZ296" s="76"/>
      <c r="CA296" s="76"/>
      <c r="CB296" s="76"/>
      <c r="CC296" s="76"/>
      <c r="CD296" s="76"/>
      <c r="CE296" s="76"/>
      <c r="CF296" s="76"/>
      <c r="CG296" s="76"/>
      <c r="CH296" s="76"/>
      <c r="CI296" s="76"/>
      <c r="CJ296" s="76"/>
      <c r="CK296" s="76"/>
      <c r="CL296" s="76"/>
      <c r="CM296" s="76"/>
      <c r="CN296" s="76"/>
      <c r="CO296" s="76"/>
      <c r="CP296" s="76"/>
      <c r="CQ296" s="76"/>
      <c r="CR296" s="76"/>
      <c r="CS296" s="76"/>
      <c r="CT296" s="76"/>
      <c r="CU296" s="76"/>
      <c r="CV296" s="76"/>
      <c r="CW296" s="76"/>
      <c r="CX296" s="76"/>
      <c r="CY296" s="16"/>
      <c r="CZ296" s="16"/>
      <c r="DA296" s="16"/>
    </row>
    <row r="297" spans="1:105" ht="49.5" x14ac:dyDescent="0.25">
      <c r="A297" s="166" t="s">
        <v>199</v>
      </c>
      <c r="B297" s="166" t="s">
        <v>101</v>
      </c>
      <c r="C297" s="166" t="s">
        <v>101</v>
      </c>
      <c r="D297" s="166" t="s">
        <v>213</v>
      </c>
      <c r="E297" s="166" t="s">
        <v>189</v>
      </c>
      <c r="F297" s="166" t="s">
        <v>878</v>
      </c>
      <c r="G297" s="77" t="s">
        <v>637</v>
      </c>
      <c r="H297" s="54">
        <v>5317</v>
      </c>
      <c r="I297" s="77" t="s">
        <v>462</v>
      </c>
      <c r="J297" s="56">
        <f>+K297</f>
        <v>2766000000</v>
      </c>
      <c r="K297" s="57">
        <f>+SUM(L297:P297)</f>
        <v>2766000000</v>
      </c>
      <c r="L297" s="58">
        <v>2766000000</v>
      </c>
      <c r="M297" s="59">
        <f t="shared" si="49"/>
        <v>0</v>
      </c>
      <c r="N297" s="59"/>
      <c r="O297" s="60"/>
      <c r="P297" s="60">
        <f t="shared" si="50"/>
        <v>0</v>
      </c>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76"/>
      <c r="AU297" s="16"/>
      <c r="AV297" s="76"/>
      <c r="AW297" s="76"/>
      <c r="AX297" s="76"/>
      <c r="AY297" s="76"/>
      <c r="AZ297" s="76"/>
      <c r="BA297" s="76"/>
      <c r="BB297" s="76"/>
      <c r="BC297" s="76"/>
      <c r="BD297" s="76"/>
      <c r="BE297" s="76"/>
      <c r="BF297" s="76"/>
      <c r="BG297" s="76"/>
      <c r="BH297" s="76"/>
      <c r="BI297" s="76"/>
      <c r="BJ297" s="76"/>
      <c r="BK297" s="76"/>
      <c r="BL297" s="76"/>
      <c r="BM297" s="76"/>
      <c r="BN297" s="76"/>
      <c r="BO297" s="76"/>
      <c r="BP297" s="76"/>
      <c r="BQ297" s="76"/>
      <c r="BR297" s="76"/>
      <c r="BS297" s="76"/>
      <c r="BT297" s="76"/>
      <c r="BU297" s="76"/>
      <c r="BV297" s="76"/>
      <c r="BW297" s="76"/>
      <c r="BX297" s="76"/>
      <c r="BY297" s="76"/>
      <c r="BZ297" s="76"/>
      <c r="CA297" s="76"/>
      <c r="CB297" s="76"/>
      <c r="CC297" s="76"/>
      <c r="CD297" s="76"/>
      <c r="CE297" s="76"/>
      <c r="CF297" s="76"/>
      <c r="CG297" s="76"/>
      <c r="CH297" s="76"/>
      <c r="CI297" s="76"/>
      <c r="CJ297" s="76"/>
      <c r="CK297" s="76"/>
      <c r="CL297" s="76"/>
      <c r="CM297" s="76"/>
      <c r="CN297" s="76"/>
      <c r="CO297" s="76"/>
      <c r="CP297" s="76"/>
      <c r="CQ297" s="76"/>
      <c r="CR297" s="76"/>
      <c r="CS297" s="76"/>
      <c r="CT297" s="76"/>
      <c r="CU297" s="76"/>
      <c r="CV297" s="76"/>
      <c r="CW297" s="76"/>
      <c r="CX297" s="76"/>
      <c r="CY297" s="16"/>
      <c r="CZ297" s="16"/>
      <c r="DA297" s="16"/>
    </row>
    <row r="298" spans="1:105" ht="49.5" x14ac:dyDescent="0.25">
      <c r="A298" s="52" t="s">
        <v>199</v>
      </c>
      <c r="B298" s="53" t="s">
        <v>101</v>
      </c>
      <c r="C298" s="53" t="s">
        <v>101</v>
      </c>
      <c r="D298" s="53" t="s">
        <v>213</v>
      </c>
      <c r="E298" s="53" t="s">
        <v>189</v>
      </c>
      <c r="F298" s="53" t="s">
        <v>878</v>
      </c>
      <c r="G298" s="77" t="s">
        <v>637</v>
      </c>
      <c r="H298" s="54">
        <v>5318</v>
      </c>
      <c r="I298" s="55" t="s">
        <v>463</v>
      </c>
      <c r="J298" s="56">
        <f>+K298</f>
        <v>4589345000</v>
      </c>
      <c r="K298" s="57">
        <f>+SUM(L298+AV298)</f>
        <v>4589345000</v>
      </c>
      <c r="L298" s="58">
        <v>3600000000</v>
      </c>
      <c r="M298" s="59">
        <f t="shared" si="49"/>
        <v>0</v>
      </c>
      <c r="N298" s="59"/>
      <c r="O298" s="60"/>
      <c r="P298" s="60">
        <f t="shared" si="50"/>
        <v>0</v>
      </c>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6"/>
      <c r="AU298" s="16"/>
      <c r="AV298" s="76">
        <f>SUM(AW298:CC298)</f>
        <v>989345000</v>
      </c>
      <c r="AW298" s="76"/>
      <c r="AX298" s="76"/>
      <c r="AY298" s="76"/>
      <c r="AZ298" s="76"/>
      <c r="BA298" s="76"/>
      <c r="BB298" s="76"/>
      <c r="BC298" s="76"/>
      <c r="BD298" s="76"/>
      <c r="BE298" s="76"/>
      <c r="BF298" s="76"/>
      <c r="BG298" s="76"/>
      <c r="BH298" s="76"/>
      <c r="BI298" s="76"/>
      <c r="BJ298" s="76"/>
      <c r="BK298" s="76"/>
      <c r="BL298" s="76"/>
      <c r="BM298" s="76"/>
      <c r="BN298" s="76"/>
      <c r="BO298" s="76"/>
      <c r="BP298" s="76"/>
      <c r="BQ298" s="76"/>
      <c r="BR298" s="76"/>
      <c r="BS298" s="76"/>
      <c r="BT298" s="76"/>
      <c r="BU298" s="76"/>
      <c r="BV298" s="76"/>
      <c r="BW298" s="76"/>
      <c r="BX298" s="76"/>
      <c r="BY298" s="76"/>
      <c r="BZ298" s="76"/>
      <c r="CA298" s="76"/>
      <c r="CB298" s="76">
        <v>989345000</v>
      </c>
      <c r="CC298" s="76"/>
      <c r="CD298" s="76"/>
      <c r="CE298" s="76"/>
      <c r="CF298" s="76"/>
      <c r="CG298" s="76"/>
      <c r="CH298" s="76"/>
      <c r="CI298" s="76"/>
      <c r="CJ298" s="76"/>
      <c r="CK298" s="76"/>
      <c r="CL298" s="76"/>
      <c r="CM298" s="76"/>
      <c r="CN298" s="76"/>
      <c r="CO298" s="76"/>
      <c r="CP298" s="76"/>
      <c r="CQ298" s="76"/>
      <c r="CR298" s="76"/>
      <c r="CS298" s="76"/>
      <c r="CT298" s="76"/>
      <c r="CU298" s="76"/>
      <c r="CV298" s="76"/>
      <c r="CW298" s="76"/>
      <c r="CX298" s="76"/>
      <c r="CY298" s="16"/>
      <c r="CZ298" s="16"/>
      <c r="DA298" s="16"/>
    </row>
    <row r="299" spans="1:105" ht="49.5" x14ac:dyDescent="0.25">
      <c r="A299" s="52" t="s">
        <v>199</v>
      </c>
      <c r="B299" s="53" t="s">
        <v>101</v>
      </c>
      <c r="C299" s="53" t="s">
        <v>101</v>
      </c>
      <c r="D299" s="53" t="s">
        <v>213</v>
      </c>
      <c r="E299" s="53" t="s">
        <v>189</v>
      </c>
      <c r="F299" s="53" t="s">
        <v>878</v>
      </c>
      <c r="G299" s="77" t="s">
        <v>637</v>
      </c>
      <c r="H299" s="54">
        <v>5319</v>
      </c>
      <c r="I299" s="55" t="s">
        <v>464</v>
      </c>
      <c r="J299" s="56">
        <f>300000000</f>
        <v>300000000</v>
      </c>
      <c r="K299" s="57">
        <f>+SUM(L299:P299)</f>
        <v>300000000</v>
      </c>
      <c r="L299" s="58">
        <v>300000000</v>
      </c>
      <c r="M299" s="59">
        <f t="shared" si="49"/>
        <v>0</v>
      </c>
      <c r="N299" s="59"/>
      <c r="O299" s="60"/>
      <c r="P299" s="60">
        <f t="shared" si="50"/>
        <v>0</v>
      </c>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6"/>
      <c r="AU299" s="1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6"/>
      <c r="BU299" s="76"/>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16"/>
      <c r="CZ299" s="16"/>
      <c r="DA299" s="16"/>
    </row>
    <row r="300" spans="1:105" ht="49.5" x14ac:dyDescent="0.25">
      <c r="A300" s="52" t="s">
        <v>199</v>
      </c>
      <c r="B300" s="53" t="s">
        <v>101</v>
      </c>
      <c r="C300" s="53" t="s">
        <v>101</v>
      </c>
      <c r="D300" s="53" t="s">
        <v>213</v>
      </c>
      <c r="E300" s="53" t="s">
        <v>189</v>
      </c>
      <c r="F300" s="53" t="s">
        <v>878</v>
      </c>
      <c r="G300" s="77" t="s">
        <v>637</v>
      </c>
      <c r="H300" s="54">
        <v>5320</v>
      </c>
      <c r="I300" s="55" t="s">
        <v>465</v>
      </c>
      <c r="J300" s="56">
        <v>522000000</v>
      </c>
      <c r="K300" s="57">
        <f>+SUM(L300:P300)</f>
        <v>522000000</v>
      </c>
      <c r="L300" s="58">
        <v>522000000</v>
      </c>
      <c r="M300" s="59">
        <f t="shared" si="49"/>
        <v>0</v>
      </c>
      <c r="N300" s="59"/>
      <c r="O300" s="60"/>
      <c r="P300" s="60">
        <f t="shared" si="50"/>
        <v>0</v>
      </c>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6"/>
      <c r="AU300" s="1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c r="BT300" s="76"/>
      <c r="BU300" s="76"/>
      <c r="BV300" s="76"/>
      <c r="BW300" s="76"/>
      <c r="BX300" s="76"/>
      <c r="BY300" s="76"/>
      <c r="BZ300" s="76"/>
      <c r="CA300" s="76"/>
      <c r="CB300" s="76"/>
      <c r="CC300" s="76"/>
      <c r="CD300" s="76"/>
      <c r="CE300" s="76"/>
      <c r="CF300" s="76"/>
      <c r="CG300" s="76"/>
      <c r="CH300" s="76"/>
      <c r="CI300" s="76"/>
      <c r="CJ300" s="76"/>
      <c r="CK300" s="76"/>
      <c r="CL300" s="76"/>
      <c r="CM300" s="76"/>
      <c r="CN300" s="76"/>
      <c r="CO300" s="76"/>
      <c r="CP300" s="76"/>
      <c r="CQ300" s="76"/>
      <c r="CR300" s="76"/>
      <c r="CS300" s="76"/>
      <c r="CT300" s="76"/>
      <c r="CU300" s="76"/>
      <c r="CV300" s="76"/>
      <c r="CW300" s="76"/>
      <c r="CX300" s="76"/>
      <c r="CY300" s="16"/>
      <c r="CZ300" s="16"/>
      <c r="DA300" s="16"/>
    </row>
    <row r="301" spans="1:105" ht="49.5" x14ac:dyDescent="0.25">
      <c r="A301" s="52" t="s">
        <v>199</v>
      </c>
      <c r="B301" s="53" t="s">
        <v>101</v>
      </c>
      <c r="C301" s="53" t="s">
        <v>101</v>
      </c>
      <c r="D301" s="53" t="s">
        <v>213</v>
      </c>
      <c r="E301" s="53" t="s">
        <v>189</v>
      </c>
      <c r="F301" s="53" t="s">
        <v>878</v>
      </c>
      <c r="G301" s="77" t="s">
        <v>637</v>
      </c>
      <c r="H301" s="54">
        <v>5321</v>
      </c>
      <c r="I301" s="55" t="s">
        <v>466</v>
      </c>
      <c r="J301" s="56">
        <v>278000000</v>
      </c>
      <c r="K301" s="57">
        <f>+SUM(L301:P301)</f>
        <v>278000000</v>
      </c>
      <c r="L301" s="58">
        <v>278000000</v>
      </c>
      <c r="M301" s="59">
        <f t="shared" si="49"/>
        <v>0</v>
      </c>
      <c r="N301" s="59"/>
      <c r="O301" s="60"/>
      <c r="P301" s="60">
        <f t="shared" si="50"/>
        <v>0</v>
      </c>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6"/>
      <c r="AU301" s="1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6"/>
      <c r="CB301" s="76"/>
      <c r="CC301" s="76"/>
      <c r="CD301" s="76"/>
      <c r="CE301" s="76"/>
      <c r="CF301" s="76"/>
      <c r="CG301" s="76"/>
      <c r="CH301" s="76"/>
      <c r="CI301" s="76"/>
      <c r="CJ301" s="76"/>
      <c r="CK301" s="76"/>
      <c r="CL301" s="76"/>
      <c r="CM301" s="76"/>
      <c r="CN301" s="76"/>
      <c r="CO301" s="76"/>
      <c r="CP301" s="76"/>
      <c r="CQ301" s="76"/>
      <c r="CR301" s="76"/>
      <c r="CS301" s="76"/>
      <c r="CT301" s="76"/>
      <c r="CU301" s="76"/>
      <c r="CV301" s="76"/>
      <c r="CW301" s="76"/>
      <c r="CX301" s="76"/>
      <c r="CY301" s="16"/>
      <c r="CZ301" s="16"/>
      <c r="DA301" s="16"/>
    </row>
    <row r="302" spans="1:105" ht="33" x14ac:dyDescent="0.25">
      <c r="A302" s="52" t="s">
        <v>199</v>
      </c>
      <c r="B302" s="53" t="s">
        <v>101</v>
      </c>
      <c r="C302" s="53" t="s">
        <v>101</v>
      </c>
      <c r="D302" s="53" t="s">
        <v>213</v>
      </c>
      <c r="E302" s="53" t="s">
        <v>189</v>
      </c>
      <c r="F302" s="53" t="s">
        <v>879</v>
      </c>
      <c r="G302" s="55" t="s">
        <v>639</v>
      </c>
      <c r="H302" s="54">
        <v>5390</v>
      </c>
      <c r="I302" s="55" t="s">
        <v>467</v>
      </c>
      <c r="J302" s="56">
        <f>+K302</f>
        <v>5500000000</v>
      </c>
      <c r="K302" s="57">
        <f>+SUM(L302:AV302)</f>
        <v>5500000000</v>
      </c>
      <c r="L302" s="58"/>
      <c r="M302" s="59"/>
      <c r="N302" s="59"/>
      <c r="O302" s="60"/>
      <c r="P302" s="60"/>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6"/>
      <c r="AU302" s="16"/>
      <c r="AV302" s="76">
        <f>SUM(AW302:CC302)</f>
        <v>5500000000</v>
      </c>
      <c r="AW302" s="76"/>
      <c r="AX302" s="76"/>
      <c r="AY302" s="76"/>
      <c r="AZ302" s="76"/>
      <c r="BA302" s="76"/>
      <c r="BB302" s="76"/>
      <c r="BC302" s="76"/>
      <c r="BD302" s="76"/>
      <c r="BE302" s="76"/>
      <c r="BF302" s="76"/>
      <c r="BG302" s="76"/>
      <c r="BH302" s="76"/>
      <c r="BI302" s="76"/>
      <c r="BJ302" s="76"/>
      <c r="BK302" s="76"/>
      <c r="BL302" s="76"/>
      <c r="BM302" s="76"/>
      <c r="BN302" s="76"/>
      <c r="BO302" s="76"/>
      <c r="BP302" s="76"/>
      <c r="BQ302" s="76"/>
      <c r="BR302" s="76"/>
      <c r="BS302" s="76"/>
      <c r="BT302" s="76"/>
      <c r="BU302" s="76"/>
      <c r="BV302" s="76"/>
      <c r="BW302" s="76"/>
      <c r="BX302" s="76"/>
      <c r="BY302" s="76"/>
      <c r="BZ302" s="76"/>
      <c r="CA302" s="76"/>
      <c r="CB302" s="76"/>
      <c r="CC302" s="123">
        <v>5500000000</v>
      </c>
      <c r="CD302" s="76"/>
      <c r="CE302" s="76"/>
      <c r="CF302" s="76"/>
      <c r="CG302" s="76"/>
      <c r="CH302" s="76"/>
      <c r="CI302" s="76"/>
      <c r="CJ302" s="76"/>
      <c r="CK302" s="76"/>
      <c r="CL302" s="76"/>
      <c r="CM302" s="76"/>
      <c r="CN302" s="76"/>
      <c r="CO302" s="76"/>
      <c r="CP302" s="76"/>
      <c r="CQ302" s="76"/>
      <c r="CR302" s="76"/>
      <c r="CS302" s="76"/>
      <c r="CT302" s="76"/>
      <c r="CU302" s="76"/>
      <c r="CV302" s="76"/>
      <c r="CW302" s="76"/>
      <c r="CX302" s="76"/>
      <c r="CY302" s="16"/>
      <c r="CZ302" s="16"/>
      <c r="DA302" s="16"/>
    </row>
    <row r="303" spans="1:105" ht="49.5" x14ac:dyDescent="0.25">
      <c r="A303" s="52" t="s">
        <v>199</v>
      </c>
      <c r="B303" s="53" t="s">
        <v>101</v>
      </c>
      <c r="C303" s="53" t="s">
        <v>101</v>
      </c>
      <c r="D303" s="53" t="s">
        <v>213</v>
      </c>
      <c r="E303" s="53" t="s">
        <v>189</v>
      </c>
      <c r="F303" s="53" t="s">
        <v>878</v>
      </c>
      <c r="G303" s="77" t="s">
        <v>637</v>
      </c>
      <c r="H303" s="54">
        <v>5391</v>
      </c>
      <c r="I303" s="55" t="s">
        <v>468</v>
      </c>
      <c r="J303" s="56">
        <f>+K303</f>
        <v>1000000000</v>
      </c>
      <c r="K303" s="57">
        <f>+SUM(L303:AV303)</f>
        <v>1000000000</v>
      </c>
      <c r="L303" s="58"/>
      <c r="M303" s="59"/>
      <c r="N303" s="59"/>
      <c r="O303" s="60"/>
      <c r="P303" s="60"/>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6"/>
      <c r="AU303" s="16"/>
      <c r="AV303" s="76">
        <f>SUM(AW303:CD303)</f>
        <v>1000000000</v>
      </c>
      <c r="AW303" s="76"/>
      <c r="AX303" s="76"/>
      <c r="AY303" s="76"/>
      <c r="AZ303" s="76"/>
      <c r="BA303" s="76"/>
      <c r="BB303" s="76"/>
      <c r="BC303" s="76"/>
      <c r="BD303" s="76"/>
      <c r="BE303" s="76"/>
      <c r="BF303" s="76"/>
      <c r="BG303" s="76"/>
      <c r="BH303" s="76"/>
      <c r="BI303" s="76"/>
      <c r="BJ303" s="76"/>
      <c r="BK303" s="76"/>
      <c r="BL303" s="76"/>
      <c r="BM303" s="76"/>
      <c r="BN303" s="76"/>
      <c r="BO303" s="76"/>
      <c r="BP303" s="76"/>
      <c r="BQ303" s="76"/>
      <c r="BR303" s="76">
        <v>419104171.23000002</v>
      </c>
      <c r="BS303" s="76"/>
      <c r="BT303" s="76"/>
      <c r="BU303" s="76"/>
      <c r="BV303" s="76"/>
      <c r="BW303" s="76"/>
      <c r="BX303" s="76"/>
      <c r="BY303" s="76"/>
      <c r="BZ303" s="76"/>
      <c r="CA303" s="76"/>
      <c r="CB303" s="76">
        <v>7904302</v>
      </c>
      <c r="CC303" s="123"/>
      <c r="CD303" s="76">
        <v>572991526.76999998</v>
      </c>
      <c r="CE303" s="76"/>
      <c r="CF303" s="76"/>
      <c r="CG303" s="76"/>
      <c r="CH303" s="76"/>
      <c r="CI303" s="76"/>
      <c r="CJ303" s="76"/>
      <c r="CK303" s="76"/>
      <c r="CL303" s="76"/>
      <c r="CM303" s="76"/>
      <c r="CN303" s="76"/>
      <c r="CO303" s="76"/>
      <c r="CP303" s="76"/>
      <c r="CQ303" s="76"/>
      <c r="CR303" s="76"/>
      <c r="CS303" s="76"/>
      <c r="CT303" s="76"/>
      <c r="CU303" s="76"/>
      <c r="CV303" s="76"/>
      <c r="CW303" s="76"/>
      <c r="CX303" s="76"/>
      <c r="CY303" s="16"/>
      <c r="CZ303" s="16"/>
      <c r="DA303" s="16"/>
    </row>
    <row r="304" spans="1:105" ht="99" x14ac:dyDescent="0.25">
      <c r="A304" s="52" t="s">
        <v>199</v>
      </c>
      <c r="B304" s="53" t="s">
        <v>101</v>
      </c>
      <c r="C304" s="53" t="s">
        <v>101</v>
      </c>
      <c r="D304" s="53" t="s">
        <v>213</v>
      </c>
      <c r="E304" s="53" t="s">
        <v>189</v>
      </c>
      <c r="F304" s="53" t="s">
        <v>471</v>
      </c>
      <c r="G304" s="77" t="s">
        <v>638</v>
      </c>
      <c r="H304" s="54">
        <v>5231</v>
      </c>
      <c r="I304" s="55" t="s">
        <v>927</v>
      </c>
      <c r="J304" s="56">
        <f>+K304</f>
        <v>1005714285.71</v>
      </c>
      <c r="K304" s="57">
        <f>+SUM(L304:AV304)+CC304</f>
        <v>1005714285.71</v>
      </c>
      <c r="L304" s="58"/>
      <c r="M304" s="59"/>
      <c r="N304" s="59"/>
      <c r="O304" s="60"/>
      <c r="P304" s="60"/>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6"/>
      <c r="AU304" s="16"/>
      <c r="AV304" s="76"/>
      <c r="AW304" s="76"/>
      <c r="AX304" s="76"/>
      <c r="AY304" s="76"/>
      <c r="AZ304" s="76"/>
      <c r="BA304" s="76"/>
      <c r="BB304" s="76"/>
      <c r="BC304" s="76"/>
      <c r="BD304" s="76"/>
      <c r="BE304" s="76"/>
      <c r="BF304" s="76"/>
      <c r="BG304" s="76"/>
      <c r="BH304" s="76"/>
      <c r="BI304" s="76"/>
      <c r="BJ304" s="76"/>
      <c r="BK304" s="76"/>
      <c r="BL304" s="76"/>
      <c r="BM304" s="76"/>
      <c r="BN304" s="76"/>
      <c r="BO304" s="76"/>
      <c r="BP304" s="76"/>
      <c r="BQ304" s="76"/>
      <c r="BR304" s="76"/>
      <c r="BS304" s="76"/>
      <c r="BT304" s="76"/>
      <c r="BU304" s="76"/>
      <c r="BV304" s="76"/>
      <c r="BW304" s="76"/>
      <c r="BX304" s="76"/>
      <c r="BY304" s="76"/>
      <c r="BZ304" s="76"/>
      <c r="CA304" s="76"/>
      <c r="CB304" s="76"/>
      <c r="CC304" s="123">
        <v>1005714285.71</v>
      </c>
      <c r="CD304" s="76"/>
      <c r="CE304" s="76"/>
      <c r="CF304" s="76"/>
      <c r="CG304" s="76"/>
      <c r="CH304" s="76"/>
      <c r="CI304" s="76"/>
      <c r="CJ304" s="76"/>
      <c r="CK304" s="76"/>
      <c r="CL304" s="76"/>
      <c r="CM304" s="76"/>
      <c r="CN304" s="76"/>
      <c r="CO304" s="76"/>
      <c r="CP304" s="76"/>
      <c r="CQ304" s="76"/>
      <c r="CR304" s="76"/>
      <c r="CS304" s="76"/>
      <c r="CT304" s="76"/>
      <c r="CU304" s="76"/>
      <c r="CV304" s="76"/>
      <c r="CW304" s="76"/>
      <c r="CX304" s="76"/>
      <c r="CY304" s="16"/>
      <c r="CZ304" s="16"/>
      <c r="DA304" s="16"/>
    </row>
    <row r="305" spans="1:105" x14ac:dyDescent="0.25">
      <c r="A305" s="167" t="s">
        <v>199</v>
      </c>
      <c r="B305" s="167" t="s">
        <v>101</v>
      </c>
      <c r="C305" s="167" t="s">
        <v>101</v>
      </c>
      <c r="D305" s="167" t="s">
        <v>213</v>
      </c>
      <c r="E305" s="209" t="s">
        <v>204</v>
      </c>
      <c r="F305" s="209"/>
      <c r="G305" s="235"/>
      <c r="H305" s="236"/>
      <c r="I305" s="235" t="s">
        <v>755</v>
      </c>
      <c r="J305" s="81"/>
      <c r="K305" s="40"/>
      <c r="L305" s="40"/>
      <c r="M305" s="40"/>
      <c r="N305" s="40"/>
      <c r="O305" s="40"/>
      <c r="P305" s="40"/>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124"/>
      <c r="AU305" s="42"/>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c r="BR305" s="124"/>
      <c r="BS305" s="124"/>
      <c r="BT305" s="124"/>
      <c r="BU305" s="124"/>
      <c r="BV305" s="124"/>
      <c r="BW305" s="124"/>
      <c r="BX305" s="124"/>
      <c r="BY305" s="124"/>
      <c r="BZ305" s="124"/>
      <c r="CA305" s="124"/>
      <c r="CB305" s="124"/>
      <c r="CC305" s="125"/>
      <c r="CD305" s="124"/>
      <c r="CE305" s="124"/>
      <c r="CF305" s="124"/>
      <c r="CG305" s="124"/>
      <c r="CH305" s="124"/>
      <c r="CI305" s="124"/>
      <c r="CJ305" s="124"/>
      <c r="CK305" s="124"/>
      <c r="CL305" s="124"/>
      <c r="CM305" s="124"/>
      <c r="CN305" s="124"/>
      <c r="CO305" s="124"/>
      <c r="CP305" s="124"/>
      <c r="CQ305" s="124"/>
      <c r="CR305" s="124"/>
      <c r="CS305" s="124"/>
      <c r="CT305" s="124"/>
      <c r="CU305" s="124"/>
      <c r="CV305" s="124"/>
      <c r="CW305" s="124"/>
      <c r="CX305" s="124"/>
      <c r="CY305" s="16"/>
      <c r="CZ305" s="16"/>
      <c r="DA305" s="16"/>
    </row>
    <row r="306" spans="1:105" ht="33" x14ac:dyDescent="0.25">
      <c r="A306" s="52" t="s">
        <v>199</v>
      </c>
      <c r="B306" s="53" t="s">
        <v>101</v>
      </c>
      <c r="C306" s="53" t="s">
        <v>101</v>
      </c>
      <c r="D306" s="53" t="s">
        <v>213</v>
      </c>
      <c r="E306" s="53" t="s">
        <v>204</v>
      </c>
      <c r="F306" s="53" t="s">
        <v>150</v>
      </c>
      <c r="G306" s="55" t="s">
        <v>640</v>
      </c>
      <c r="H306" s="54">
        <v>5392</v>
      </c>
      <c r="I306" s="55" t="s">
        <v>469</v>
      </c>
      <c r="J306" s="56">
        <f>+K306</f>
        <v>100000000</v>
      </c>
      <c r="K306" s="57">
        <f>+SUM(L306:AV306)</f>
        <v>100000000</v>
      </c>
      <c r="L306" s="58"/>
      <c r="M306" s="59"/>
      <c r="N306" s="59"/>
      <c r="O306" s="60"/>
      <c r="P306" s="60"/>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6"/>
      <c r="AU306" s="16"/>
      <c r="AV306" s="76">
        <f>SUM(AW306:CD306)</f>
        <v>100000000</v>
      </c>
      <c r="AW306" s="76"/>
      <c r="AX306" s="76"/>
      <c r="AY306" s="76"/>
      <c r="AZ306" s="76"/>
      <c r="BA306" s="76"/>
      <c r="BB306" s="76"/>
      <c r="BC306" s="76"/>
      <c r="BD306" s="76"/>
      <c r="BE306" s="76"/>
      <c r="BF306" s="76"/>
      <c r="BG306" s="76"/>
      <c r="BH306" s="76"/>
      <c r="BI306" s="76"/>
      <c r="BJ306" s="76"/>
      <c r="BK306" s="76"/>
      <c r="BL306" s="76"/>
      <c r="BM306" s="76"/>
      <c r="BN306" s="76"/>
      <c r="BO306" s="76"/>
      <c r="BP306" s="76"/>
      <c r="BQ306" s="76"/>
      <c r="BR306" s="76">
        <v>100000000</v>
      </c>
      <c r="BS306" s="76"/>
      <c r="BT306" s="76"/>
      <c r="BU306" s="76"/>
      <c r="BV306" s="76"/>
      <c r="BW306" s="76"/>
      <c r="BX306" s="76"/>
      <c r="BY306" s="76"/>
      <c r="BZ306" s="76"/>
      <c r="CA306" s="76"/>
      <c r="CB306" s="76"/>
      <c r="CC306" s="123"/>
      <c r="CD306" s="76"/>
      <c r="CE306" s="76"/>
      <c r="CF306" s="76"/>
      <c r="CG306" s="76"/>
      <c r="CH306" s="76"/>
      <c r="CI306" s="76"/>
      <c r="CJ306" s="76"/>
      <c r="CK306" s="76"/>
      <c r="CL306" s="76"/>
      <c r="CM306" s="76"/>
      <c r="CN306" s="76"/>
      <c r="CO306" s="76"/>
      <c r="CP306" s="76"/>
      <c r="CQ306" s="76"/>
      <c r="CR306" s="76"/>
      <c r="CS306" s="76"/>
      <c r="CT306" s="76"/>
      <c r="CU306" s="76"/>
      <c r="CV306" s="76"/>
      <c r="CW306" s="76"/>
      <c r="CX306" s="76"/>
      <c r="CY306" s="16"/>
      <c r="CZ306" s="16"/>
      <c r="DA306" s="16"/>
    </row>
    <row r="307" spans="1:105" x14ac:dyDescent="0.25">
      <c r="A307" s="168" t="s">
        <v>199</v>
      </c>
      <c r="B307" s="168" t="s">
        <v>99</v>
      </c>
      <c r="C307" s="168"/>
      <c r="D307" s="168"/>
      <c r="E307" s="168"/>
      <c r="F307" s="168"/>
      <c r="G307" s="28"/>
      <c r="H307" s="27"/>
      <c r="I307" s="28" t="s">
        <v>470</v>
      </c>
      <c r="J307" s="121"/>
      <c r="K307" s="30">
        <f>+SUM(M307:P307)</f>
        <v>0</v>
      </c>
      <c r="L307" s="30"/>
      <c r="M307" s="30"/>
      <c r="N307" s="30">
        <f>+SUM(S307:AE307)</f>
        <v>0</v>
      </c>
      <c r="O307" s="30">
        <f>+SUM(AF307:AJ307)</f>
        <v>0</v>
      </c>
      <c r="P307" s="30">
        <f>+SUM(AK307:AS307)</f>
        <v>0</v>
      </c>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290"/>
      <c r="AU307" s="32"/>
      <c r="AV307" s="290"/>
      <c r="AW307" s="290"/>
      <c r="AX307" s="290"/>
      <c r="AY307" s="290"/>
      <c r="AZ307" s="290"/>
      <c r="BA307" s="290"/>
      <c r="BB307" s="290"/>
      <c r="BC307" s="290"/>
      <c r="BD307" s="290"/>
      <c r="BE307" s="290"/>
      <c r="BF307" s="290"/>
      <c r="BG307" s="290"/>
      <c r="BH307" s="290"/>
      <c r="BI307" s="290"/>
      <c r="BJ307" s="290"/>
      <c r="BK307" s="290"/>
      <c r="BL307" s="290"/>
      <c r="BM307" s="290"/>
      <c r="BN307" s="290"/>
      <c r="BO307" s="290"/>
      <c r="BP307" s="290"/>
      <c r="BQ307" s="290"/>
      <c r="BR307" s="290"/>
      <c r="BS307" s="290"/>
      <c r="BT307" s="290"/>
      <c r="BU307" s="290"/>
      <c r="BV307" s="290"/>
      <c r="BW307" s="290"/>
      <c r="BX307" s="290"/>
      <c r="BY307" s="290"/>
      <c r="BZ307" s="290"/>
      <c r="CA307" s="290"/>
      <c r="CB307" s="290"/>
      <c r="CC307" s="290"/>
      <c r="CD307" s="290"/>
      <c r="CE307" s="290"/>
      <c r="CF307" s="290"/>
      <c r="CG307" s="290"/>
      <c r="CH307" s="290"/>
      <c r="CI307" s="290"/>
      <c r="CJ307" s="290"/>
      <c r="CK307" s="290"/>
      <c r="CL307" s="290"/>
      <c r="CM307" s="290"/>
      <c r="CN307" s="290"/>
      <c r="CO307" s="290"/>
      <c r="CP307" s="290"/>
      <c r="CQ307" s="290"/>
      <c r="CR307" s="290"/>
      <c r="CS307" s="290"/>
      <c r="CT307" s="290"/>
      <c r="CU307" s="290"/>
      <c r="CV307" s="290"/>
      <c r="CW307" s="290"/>
      <c r="CX307" s="290"/>
      <c r="CY307" s="16"/>
      <c r="CZ307" s="16"/>
      <c r="DA307" s="16"/>
    </row>
    <row r="308" spans="1:105" ht="33" x14ac:dyDescent="0.25">
      <c r="A308" s="168" t="s">
        <v>199</v>
      </c>
      <c r="B308" s="168" t="s">
        <v>99</v>
      </c>
      <c r="C308" s="168" t="s">
        <v>99</v>
      </c>
      <c r="D308" s="168"/>
      <c r="E308" s="168"/>
      <c r="F308" s="168"/>
      <c r="G308" s="28"/>
      <c r="H308" s="27"/>
      <c r="I308" s="28" t="s">
        <v>109</v>
      </c>
      <c r="J308" s="121"/>
      <c r="K308" s="30"/>
      <c r="L308" s="30"/>
      <c r="M308" s="30"/>
      <c r="N308" s="30"/>
      <c r="O308" s="30"/>
      <c r="P308" s="3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290"/>
      <c r="AU308" s="32"/>
      <c r="AV308" s="290"/>
      <c r="AW308" s="290"/>
      <c r="AX308" s="290"/>
      <c r="AY308" s="290"/>
      <c r="AZ308" s="290"/>
      <c r="BA308" s="290"/>
      <c r="BB308" s="290"/>
      <c r="BC308" s="290"/>
      <c r="BD308" s="290"/>
      <c r="BE308" s="290"/>
      <c r="BF308" s="290"/>
      <c r="BG308" s="290"/>
      <c r="BH308" s="290"/>
      <c r="BI308" s="290"/>
      <c r="BJ308" s="290"/>
      <c r="BK308" s="290"/>
      <c r="BL308" s="290"/>
      <c r="BM308" s="290"/>
      <c r="BN308" s="290"/>
      <c r="BO308" s="290"/>
      <c r="BP308" s="290"/>
      <c r="BQ308" s="290"/>
      <c r="BR308" s="290"/>
      <c r="BS308" s="290"/>
      <c r="BT308" s="290"/>
      <c r="BU308" s="290"/>
      <c r="BV308" s="290"/>
      <c r="BW308" s="290"/>
      <c r="BX308" s="290"/>
      <c r="BY308" s="290"/>
      <c r="BZ308" s="290"/>
      <c r="CA308" s="290"/>
      <c r="CB308" s="290"/>
      <c r="CC308" s="290"/>
      <c r="CD308" s="290"/>
      <c r="CE308" s="290"/>
      <c r="CF308" s="290"/>
      <c r="CG308" s="290"/>
      <c r="CH308" s="290"/>
      <c r="CI308" s="290"/>
      <c r="CJ308" s="290"/>
      <c r="CK308" s="290"/>
      <c r="CL308" s="290"/>
      <c r="CM308" s="290"/>
      <c r="CN308" s="290"/>
      <c r="CO308" s="290"/>
      <c r="CP308" s="290"/>
      <c r="CQ308" s="290"/>
      <c r="CR308" s="290"/>
      <c r="CS308" s="290"/>
      <c r="CT308" s="290"/>
      <c r="CU308" s="290"/>
      <c r="CV308" s="290"/>
      <c r="CW308" s="290"/>
      <c r="CX308" s="290"/>
      <c r="CY308" s="16"/>
      <c r="CZ308" s="16"/>
      <c r="DA308" s="16"/>
    </row>
    <row r="309" spans="1:105" x14ac:dyDescent="0.25">
      <c r="A309" s="167" t="s">
        <v>199</v>
      </c>
      <c r="B309" s="167" t="s">
        <v>99</v>
      </c>
      <c r="C309" s="167" t="s">
        <v>99</v>
      </c>
      <c r="D309" s="167" t="s">
        <v>199</v>
      </c>
      <c r="E309" s="167"/>
      <c r="F309" s="167"/>
      <c r="G309" s="126"/>
      <c r="H309" s="37"/>
      <c r="I309" s="126" t="s">
        <v>293</v>
      </c>
      <c r="J309" s="39"/>
      <c r="K309" s="40"/>
      <c r="L309" s="40"/>
      <c r="M309" s="40"/>
      <c r="N309" s="40"/>
      <c r="O309" s="40"/>
      <c r="P309" s="40"/>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124"/>
      <c r="AU309" s="42"/>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c r="BR309" s="124"/>
      <c r="BS309" s="124"/>
      <c r="BT309" s="124"/>
      <c r="BU309" s="124"/>
      <c r="BV309" s="124"/>
      <c r="BW309" s="124"/>
      <c r="BX309" s="124"/>
      <c r="BY309" s="124"/>
      <c r="BZ309" s="124"/>
      <c r="CA309" s="124"/>
      <c r="CB309" s="124"/>
      <c r="CC309" s="124"/>
      <c r="CD309" s="124"/>
      <c r="CE309" s="124"/>
      <c r="CF309" s="124"/>
      <c r="CG309" s="124"/>
      <c r="CH309" s="124"/>
      <c r="CI309" s="124"/>
      <c r="CJ309" s="124"/>
      <c r="CK309" s="124"/>
      <c r="CL309" s="124"/>
      <c r="CM309" s="124"/>
      <c r="CN309" s="124"/>
      <c r="CO309" s="124"/>
      <c r="CP309" s="124"/>
      <c r="CQ309" s="124"/>
      <c r="CR309" s="124"/>
      <c r="CS309" s="124"/>
      <c r="CT309" s="124"/>
      <c r="CU309" s="124"/>
      <c r="CV309" s="124"/>
      <c r="CW309" s="124"/>
      <c r="CX309" s="124"/>
      <c r="CY309" s="16"/>
      <c r="CZ309" s="16"/>
      <c r="DA309" s="16"/>
    </row>
    <row r="310" spans="1:105" x14ac:dyDescent="0.25">
      <c r="A310" s="165" t="s">
        <v>199</v>
      </c>
      <c r="B310" s="165" t="s">
        <v>99</v>
      </c>
      <c r="C310" s="165" t="s">
        <v>99</v>
      </c>
      <c r="D310" s="165" t="s">
        <v>199</v>
      </c>
      <c r="E310" s="165" t="s">
        <v>471</v>
      </c>
      <c r="F310" s="165"/>
      <c r="G310" s="84"/>
      <c r="H310" s="46"/>
      <c r="I310" s="84" t="s">
        <v>472</v>
      </c>
      <c r="J310" s="48"/>
      <c r="K310" s="49">
        <f>+SUM(M310:P310)</f>
        <v>0</v>
      </c>
      <c r="L310" s="49"/>
      <c r="M310" s="49">
        <f>+SUM(Q310:R310)</f>
        <v>0</v>
      </c>
      <c r="N310" s="49">
        <f>+SUM(S310:AE310)</f>
        <v>0</v>
      </c>
      <c r="O310" s="49">
        <f>+SUM(AF310:AJ310)</f>
        <v>0</v>
      </c>
      <c r="P310" s="49">
        <f>+SUM(AK310:AS310)</f>
        <v>0</v>
      </c>
      <c r="Q310" s="50">
        <v>0</v>
      </c>
      <c r="R310" s="50">
        <v>0</v>
      </c>
      <c r="S310" s="50">
        <v>0</v>
      </c>
      <c r="T310" s="50">
        <v>0</v>
      </c>
      <c r="U310" s="50">
        <v>0</v>
      </c>
      <c r="V310" s="50">
        <v>0</v>
      </c>
      <c r="W310" s="50">
        <v>0</v>
      </c>
      <c r="X310" s="50">
        <v>0</v>
      </c>
      <c r="Y310" s="50">
        <v>0</v>
      </c>
      <c r="Z310" s="50">
        <v>0</v>
      </c>
      <c r="AA310" s="50">
        <v>0</v>
      </c>
      <c r="AB310" s="50">
        <v>0</v>
      </c>
      <c r="AC310" s="50">
        <v>0</v>
      </c>
      <c r="AD310" s="50">
        <v>0</v>
      </c>
      <c r="AE310" s="50">
        <v>0</v>
      </c>
      <c r="AF310" s="50">
        <v>0</v>
      </c>
      <c r="AG310" s="50">
        <v>0</v>
      </c>
      <c r="AH310" s="50">
        <v>0</v>
      </c>
      <c r="AI310" s="50">
        <v>0</v>
      </c>
      <c r="AJ310" s="50">
        <v>0</v>
      </c>
      <c r="AK310" s="50">
        <v>0</v>
      </c>
      <c r="AL310" s="50">
        <v>0</v>
      </c>
      <c r="AM310" s="50">
        <v>0</v>
      </c>
      <c r="AN310" s="50">
        <v>0</v>
      </c>
      <c r="AO310" s="50">
        <v>0</v>
      </c>
      <c r="AP310" s="50">
        <v>0</v>
      </c>
      <c r="AQ310" s="50"/>
      <c r="AR310" s="50">
        <v>0</v>
      </c>
      <c r="AS310" s="50">
        <v>0</v>
      </c>
      <c r="AT310" s="293"/>
      <c r="AU310" s="51"/>
      <c r="AV310" s="293"/>
      <c r="AW310" s="293"/>
      <c r="AX310" s="293"/>
      <c r="AY310" s="293"/>
      <c r="AZ310" s="293"/>
      <c r="BA310" s="293"/>
      <c r="BB310" s="293"/>
      <c r="BC310" s="293"/>
      <c r="BD310" s="293"/>
      <c r="BE310" s="293"/>
      <c r="BF310" s="293"/>
      <c r="BG310" s="293"/>
      <c r="BH310" s="293"/>
      <c r="BI310" s="293"/>
      <c r="BJ310" s="293"/>
      <c r="BK310" s="293"/>
      <c r="BL310" s="293"/>
      <c r="BM310" s="293"/>
      <c r="BN310" s="293"/>
      <c r="BO310" s="293"/>
      <c r="BP310" s="293"/>
      <c r="BQ310" s="293"/>
      <c r="BR310" s="293"/>
      <c r="BS310" s="293"/>
      <c r="BT310" s="293"/>
      <c r="BU310" s="293"/>
      <c r="BV310" s="293"/>
      <c r="BW310" s="293"/>
      <c r="BX310" s="293"/>
      <c r="BY310" s="293"/>
      <c r="BZ310" s="293"/>
      <c r="CA310" s="293"/>
      <c r="CB310" s="293"/>
      <c r="CC310" s="293"/>
      <c r="CD310" s="293"/>
      <c r="CE310" s="293"/>
      <c r="CF310" s="293"/>
      <c r="CG310" s="293"/>
      <c r="CH310" s="293"/>
      <c r="CI310" s="293"/>
      <c r="CJ310" s="293"/>
      <c r="CK310" s="293"/>
      <c r="CL310" s="293"/>
      <c r="CM310" s="293"/>
      <c r="CN310" s="293"/>
      <c r="CO310" s="293"/>
      <c r="CP310" s="293"/>
      <c r="CQ310" s="293"/>
      <c r="CR310" s="293"/>
      <c r="CS310" s="293"/>
      <c r="CT310" s="293"/>
      <c r="CU310" s="293"/>
      <c r="CV310" s="293"/>
      <c r="CW310" s="293"/>
      <c r="CX310" s="293"/>
      <c r="CY310" s="16"/>
      <c r="CZ310" s="16"/>
      <c r="DA310" s="16"/>
    </row>
    <row r="311" spans="1:105" ht="33" x14ac:dyDescent="0.25">
      <c r="A311" s="166" t="s">
        <v>199</v>
      </c>
      <c r="B311" s="166" t="s">
        <v>99</v>
      </c>
      <c r="C311" s="166" t="s">
        <v>99</v>
      </c>
      <c r="D311" s="166" t="s">
        <v>199</v>
      </c>
      <c r="E311" s="166" t="s">
        <v>471</v>
      </c>
      <c r="F311" s="166" t="s">
        <v>880</v>
      </c>
      <c r="G311" s="55" t="s">
        <v>668</v>
      </c>
      <c r="H311" s="100" t="s">
        <v>473</v>
      </c>
      <c r="I311" s="55" t="s">
        <v>474</v>
      </c>
      <c r="J311" s="56">
        <f>+K311</f>
        <v>5049959548.7200003</v>
      </c>
      <c r="K311" s="57">
        <f>+SUM(L311+P311+AV311)</f>
        <v>5049959548.7200003</v>
      </c>
      <c r="L311" s="58">
        <v>299959548.72000003</v>
      </c>
      <c r="M311" s="59">
        <f>+SUM(Q311:R311)</f>
        <v>0</v>
      </c>
      <c r="N311" s="59">
        <f>+SUM(S311:AE311)</f>
        <v>0</v>
      </c>
      <c r="O311" s="60">
        <f>+SUM(AF311:AJ311)</f>
        <v>0</v>
      </c>
      <c r="P311" s="60">
        <f>+SUM(AK311:AS311)</f>
        <v>750000000</v>
      </c>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v>750000000</v>
      </c>
      <c r="AR311" s="61"/>
      <c r="AS311" s="61"/>
      <c r="AT311" s="76"/>
      <c r="AU311" s="16"/>
      <c r="AV311" s="76">
        <f>SUM(AW311:CF311)</f>
        <v>4000000000</v>
      </c>
      <c r="AW311" s="76"/>
      <c r="AX311" s="76"/>
      <c r="AY311" s="76"/>
      <c r="AZ311" s="76"/>
      <c r="BA311" s="76"/>
      <c r="BB311" s="76"/>
      <c r="BC311" s="76"/>
      <c r="BD311" s="76"/>
      <c r="BE311" s="76"/>
      <c r="BF311" s="76"/>
      <c r="BG311" s="76"/>
      <c r="BH311" s="76"/>
      <c r="BI311" s="76"/>
      <c r="BJ311" s="76"/>
      <c r="BK311" s="76"/>
      <c r="BL311" s="76"/>
      <c r="BM311" s="76"/>
      <c r="BN311" s="76"/>
      <c r="BO311" s="76"/>
      <c r="BP311" s="76"/>
      <c r="BQ311" s="76"/>
      <c r="BR311" s="76"/>
      <c r="BS311" s="76"/>
      <c r="BT311" s="76"/>
      <c r="BU311" s="76"/>
      <c r="BV311" s="76"/>
      <c r="BW311" s="76"/>
      <c r="BX311" s="76"/>
      <c r="BY311" s="76"/>
      <c r="BZ311" s="76"/>
      <c r="CA311" s="76"/>
      <c r="CB311" s="76"/>
      <c r="CC311" s="76"/>
      <c r="CD311" s="76"/>
      <c r="CE311" s="76"/>
      <c r="CF311" s="76">
        <v>4000000000</v>
      </c>
      <c r="CG311" s="76"/>
      <c r="CH311" s="76"/>
      <c r="CI311" s="76"/>
      <c r="CJ311" s="76"/>
      <c r="CK311" s="76"/>
      <c r="CL311" s="76"/>
      <c r="CM311" s="76"/>
      <c r="CN311" s="76"/>
      <c r="CO311" s="76"/>
      <c r="CP311" s="76"/>
      <c r="CQ311" s="76"/>
      <c r="CR311" s="76"/>
      <c r="CS311" s="76"/>
      <c r="CT311" s="76"/>
      <c r="CU311" s="76"/>
      <c r="CV311" s="76"/>
      <c r="CW311" s="76"/>
      <c r="CX311" s="76"/>
      <c r="CY311" s="16"/>
      <c r="CZ311" s="16"/>
      <c r="DA311" s="16"/>
    </row>
    <row r="312" spans="1:105" ht="49.5" x14ac:dyDescent="0.25">
      <c r="A312" s="172" t="s">
        <v>199</v>
      </c>
      <c r="B312" s="172" t="s">
        <v>99</v>
      </c>
      <c r="C312" s="172" t="s">
        <v>99</v>
      </c>
      <c r="D312" s="172" t="s">
        <v>199</v>
      </c>
      <c r="E312" s="172" t="s">
        <v>471</v>
      </c>
      <c r="F312" s="172" t="s">
        <v>880</v>
      </c>
      <c r="G312" s="55" t="s">
        <v>668</v>
      </c>
      <c r="H312" s="54">
        <v>5334</v>
      </c>
      <c r="I312" s="71" t="s">
        <v>475</v>
      </c>
      <c r="J312" s="67">
        <v>1000000000</v>
      </c>
      <c r="K312" s="57">
        <f>+SUM(L312:P312)</f>
        <v>1000000000</v>
      </c>
      <c r="L312" s="58">
        <v>1000000000</v>
      </c>
      <c r="M312" s="59"/>
      <c r="N312" s="59"/>
      <c r="O312" s="60"/>
      <c r="P312" s="60"/>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76"/>
      <c r="AU312" s="16"/>
      <c r="AV312" s="76"/>
      <c r="AW312" s="76"/>
      <c r="AX312" s="76"/>
      <c r="AY312" s="76"/>
      <c r="AZ312" s="76"/>
      <c r="BA312" s="76"/>
      <c r="BB312" s="76"/>
      <c r="BC312" s="76"/>
      <c r="BD312" s="76"/>
      <c r="BE312" s="76"/>
      <c r="BF312" s="76"/>
      <c r="BG312" s="76"/>
      <c r="BH312" s="76"/>
      <c r="BI312" s="76"/>
      <c r="BJ312" s="76"/>
      <c r="BK312" s="76"/>
      <c r="BL312" s="76"/>
      <c r="BM312" s="76"/>
      <c r="BN312" s="76"/>
      <c r="BO312" s="76"/>
      <c r="BP312" s="76"/>
      <c r="BQ312" s="76"/>
      <c r="BR312" s="76"/>
      <c r="BS312" s="76"/>
      <c r="BT312" s="76"/>
      <c r="BU312" s="76"/>
      <c r="BV312" s="76"/>
      <c r="BW312" s="76"/>
      <c r="BX312" s="76"/>
      <c r="BY312" s="76"/>
      <c r="BZ312" s="76"/>
      <c r="CA312" s="76"/>
      <c r="CB312" s="76"/>
      <c r="CC312" s="76"/>
      <c r="CD312" s="76"/>
      <c r="CE312" s="76"/>
      <c r="CF312" s="76"/>
      <c r="CG312" s="76"/>
      <c r="CH312" s="76"/>
      <c r="CI312" s="76"/>
      <c r="CJ312" s="76"/>
      <c r="CK312" s="76"/>
      <c r="CL312" s="76"/>
      <c r="CM312" s="76"/>
      <c r="CN312" s="76"/>
      <c r="CO312" s="76"/>
      <c r="CP312" s="76"/>
      <c r="CQ312" s="76"/>
      <c r="CR312" s="76"/>
      <c r="CS312" s="76"/>
      <c r="CT312" s="76"/>
      <c r="CU312" s="76"/>
      <c r="CV312" s="76"/>
      <c r="CW312" s="76"/>
      <c r="CX312" s="76"/>
      <c r="CY312" s="16"/>
      <c r="CZ312" s="16"/>
      <c r="DA312" s="16"/>
    </row>
    <row r="313" spans="1:105" ht="49.5" x14ac:dyDescent="0.25">
      <c r="A313" s="172" t="s">
        <v>199</v>
      </c>
      <c r="B313" s="172" t="s">
        <v>99</v>
      </c>
      <c r="C313" s="172" t="s">
        <v>99</v>
      </c>
      <c r="D313" s="172" t="s">
        <v>199</v>
      </c>
      <c r="E313" s="172" t="s">
        <v>471</v>
      </c>
      <c r="F313" s="172" t="s">
        <v>880</v>
      </c>
      <c r="G313" s="55" t="s">
        <v>668</v>
      </c>
      <c r="H313" s="54">
        <v>5335</v>
      </c>
      <c r="I313" s="71" t="s">
        <v>476</v>
      </c>
      <c r="J313" s="67">
        <f>+K313</f>
        <v>260000000</v>
      </c>
      <c r="K313" s="57">
        <f>+SUM(L313:P313)</f>
        <v>260000000</v>
      </c>
      <c r="L313" s="58">
        <v>260000000</v>
      </c>
      <c r="M313" s="59"/>
      <c r="N313" s="59"/>
      <c r="O313" s="60"/>
      <c r="P313" s="60"/>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76"/>
      <c r="AU313" s="16"/>
      <c r="AV313" s="76"/>
      <c r="AW313" s="76"/>
      <c r="AX313" s="76"/>
      <c r="AY313" s="76"/>
      <c r="AZ313" s="76"/>
      <c r="BA313" s="76"/>
      <c r="BB313" s="76"/>
      <c r="BC313" s="76"/>
      <c r="BD313" s="76"/>
      <c r="BE313" s="76"/>
      <c r="BF313" s="76"/>
      <c r="BG313" s="76"/>
      <c r="BH313" s="76"/>
      <c r="BI313" s="76"/>
      <c r="BJ313" s="76"/>
      <c r="BK313" s="76"/>
      <c r="BL313" s="76"/>
      <c r="BM313" s="76"/>
      <c r="BN313" s="76"/>
      <c r="BO313" s="76"/>
      <c r="BP313" s="76"/>
      <c r="BQ313" s="76"/>
      <c r="BR313" s="76"/>
      <c r="BS313" s="76"/>
      <c r="BT313" s="76"/>
      <c r="BU313" s="76"/>
      <c r="BV313" s="76"/>
      <c r="BW313" s="76"/>
      <c r="BX313" s="76"/>
      <c r="BY313" s="76"/>
      <c r="BZ313" s="76"/>
      <c r="CA313" s="76"/>
      <c r="CB313" s="76"/>
      <c r="CC313" s="76"/>
      <c r="CD313" s="76"/>
      <c r="CE313" s="76"/>
      <c r="CF313" s="76"/>
      <c r="CG313" s="76"/>
      <c r="CH313" s="76"/>
      <c r="CI313" s="76"/>
      <c r="CJ313" s="76"/>
      <c r="CK313" s="76"/>
      <c r="CL313" s="76"/>
      <c r="CM313" s="76"/>
      <c r="CN313" s="76"/>
      <c r="CO313" s="76"/>
      <c r="CP313" s="76"/>
      <c r="CQ313" s="76"/>
      <c r="CR313" s="76"/>
      <c r="CS313" s="76"/>
      <c r="CT313" s="76"/>
      <c r="CU313" s="76"/>
      <c r="CV313" s="76"/>
      <c r="CW313" s="76"/>
      <c r="CX313" s="76"/>
      <c r="CY313" s="16"/>
      <c r="CZ313" s="16"/>
      <c r="DA313" s="16"/>
    </row>
    <row r="314" spans="1:105" ht="66" x14ac:dyDescent="0.25">
      <c r="A314" s="172" t="s">
        <v>199</v>
      </c>
      <c r="B314" s="172" t="s">
        <v>99</v>
      </c>
      <c r="C314" s="172" t="s">
        <v>99</v>
      </c>
      <c r="D314" s="172" t="s">
        <v>199</v>
      </c>
      <c r="E314" s="172" t="s">
        <v>471</v>
      </c>
      <c r="F314" s="172" t="s">
        <v>880</v>
      </c>
      <c r="G314" s="55" t="s">
        <v>668</v>
      </c>
      <c r="H314" s="54">
        <v>5393</v>
      </c>
      <c r="I314" s="71" t="s">
        <v>477</v>
      </c>
      <c r="J314" s="67">
        <f>+K314</f>
        <v>10000000</v>
      </c>
      <c r="K314" s="57">
        <f>+SUM(L314:AV314)</f>
        <v>10000000</v>
      </c>
      <c r="L314" s="58"/>
      <c r="M314" s="59"/>
      <c r="N314" s="59"/>
      <c r="O314" s="60"/>
      <c r="P314" s="60"/>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76"/>
      <c r="AU314" s="16"/>
      <c r="AV314" s="76">
        <f>SUM(AW314:CF314)</f>
        <v>10000000</v>
      </c>
      <c r="AW314" s="76"/>
      <c r="AX314" s="76"/>
      <c r="AY314" s="76"/>
      <c r="AZ314" s="76"/>
      <c r="BA314" s="76"/>
      <c r="BB314" s="76"/>
      <c r="BC314" s="76"/>
      <c r="BD314" s="76"/>
      <c r="BE314" s="76"/>
      <c r="BF314" s="76"/>
      <c r="BG314" s="76"/>
      <c r="BH314" s="76"/>
      <c r="BI314" s="76"/>
      <c r="BJ314" s="76"/>
      <c r="BK314" s="76"/>
      <c r="BL314" s="76"/>
      <c r="BM314" s="76"/>
      <c r="BN314" s="76"/>
      <c r="BO314" s="76"/>
      <c r="BP314" s="76"/>
      <c r="BQ314" s="76"/>
      <c r="BR314" s="76">
        <v>10000000</v>
      </c>
      <c r="BS314" s="76"/>
      <c r="BT314" s="76"/>
      <c r="BU314" s="76"/>
      <c r="BV314" s="76"/>
      <c r="BW314" s="76"/>
      <c r="BX314" s="76"/>
      <c r="BY314" s="76"/>
      <c r="BZ314" s="76"/>
      <c r="CA314" s="76"/>
      <c r="CB314" s="76"/>
      <c r="CC314" s="76"/>
      <c r="CD314" s="76"/>
      <c r="CE314" s="76"/>
      <c r="CF314" s="76"/>
      <c r="CG314" s="76"/>
      <c r="CH314" s="76"/>
      <c r="CI314" s="76"/>
      <c r="CJ314" s="76"/>
      <c r="CK314" s="76"/>
      <c r="CL314" s="76"/>
      <c r="CM314" s="76"/>
      <c r="CN314" s="76"/>
      <c r="CO314" s="76"/>
      <c r="CP314" s="76"/>
      <c r="CQ314" s="76"/>
      <c r="CR314" s="76"/>
      <c r="CS314" s="76"/>
      <c r="CT314" s="76"/>
      <c r="CU314" s="76"/>
      <c r="CV314" s="76"/>
      <c r="CW314" s="76"/>
      <c r="CX314" s="76"/>
      <c r="CY314" s="16"/>
      <c r="CZ314" s="16"/>
      <c r="DA314" s="16"/>
    </row>
    <row r="315" spans="1:105" x14ac:dyDescent="0.25">
      <c r="A315" s="165" t="s">
        <v>199</v>
      </c>
      <c r="B315" s="165" t="s">
        <v>99</v>
      </c>
      <c r="C315" s="165" t="s">
        <v>99</v>
      </c>
      <c r="D315" s="165" t="s">
        <v>199</v>
      </c>
      <c r="E315" s="165" t="s">
        <v>478</v>
      </c>
      <c r="F315" s="165"/>
      <c r="G315" s="84"/>
      <c r="H315" s="46"/>
      <c r="I315" s="84" t="s">
        <v>482</v>
      </c>
      <c r="J315" s="48"/>
      <c r="K315" s="49">
        <f>+SUM(M315:P315)</f>
        <v>0</v>
      </c>
      <c r="L315" s="49"/>
      <c r="M315" s="49">
        <f>+SUM(Q315:R315)</f>
        <v>0</v>
      </c>
      <c r="N315" s="49">
        <f>+SUM(S315:AE315)</f>
        <v>0</v>
      </c>
      <c r="O315" s="49">
        <f>+SUM(AF315:AJ315)</f>
        <v>0</v>
      </c>
      <c r="P315" s="49">
        <f>+SUM(AK315:AS315)</f>
        <v>0</v>
      </c>
      <c r="Q315" s="50">
        <v>0</v>
      </c>
      <c r="R315" s="50">
        <v>0</v>
      </c>
      <c r="S315" s="50">
        <v>0</v>
      </c>
      <c r="T315" s="50">
        <v>0</v>
      </c>
      <c r="U315" s="50">
        <v>0</v>
      </c>
      <c r="V315" s="50">
        <v>0</v>
      </c>
      <c r="W315" s="50">
        <v>0</v>
      </c>
      <c r="X315" s="50">
        <v>0</v>
      </c>
      <c r="Y315" s="50">
        <v>0</v>
      </c>
      <c r="Z315" s="50">
        <v>0</v>
      </c>
      <c r="AA315" s="50">
        <v>0</v>
      </c>
      <c r="AB315" s="50">
        <v>0</v>
      </c>
      <c r="AC315" s="50">
        <v>0</v>
      </c>
      <c r="AD315" s="50">
        <v>0</v>
      </c>
      <c r="AE315" s="50">
        <v>0</v>
      </c>
      <c r="AF315" s="50">
        <v>0</v>
      </c>
      <c r="AG315" s="50">
        <v>0</v>
      </c>
      <c r="AH315" s="50">
        <v>0</v>
      </c>
      <c r="AI315" s="50">
        <v>0</v>
      </c>
      <c r="AJ315" s="50">
        <v>0</v>
      </c>
      <c r="AK315" s="50">
        <v>0</v>
      </c>
      <c r="AL315" s="50">
        <v>0</v>
      </c>
      <c r="AM315" s="50">
        <v>0</v>
      </c>
      <c r="AN315" s="50">
        <v>0</v>
      </c>
      <c r="AO315" s="50">
        <v>0</v>
      </c>
      <c r="AP315" s="50">
        <v>0</v>
      </c>
      <c r="AQ315" s="50"/>
      <c r="AR315" s="50">
        <v>0</v>
      </c>
      <c r="AS315" s="50">
        <v>0</v>
      </c>
      <c r="AT315" s="293"/>
      <c r="AU315" s="51"/>
      <c r="AV315" s="293"/>
      <c r="AW315" s="293"/>
      <c r="AX315" s="293"/>
      <c r="AY315" s="293"/>
      <c r="AZ315" s="293"/>
      <c r="BA315" s="293"/>
      <c r="BB315" s="293"/>
      <c r="BC315" s="293"/>
      <c r="BD315" s="293"/>
      <c r="BE315" s="293"/>
      <c r="BF315" s="293"/>
      <c r="BG315" s="293"/>
      <c r="BH315" s="293"/>
      <c r="BI315" s="293"/>
      <c r="BJ315" s="293"/>
      <c r="BK315" s="293"/>
      <c r="BL315" s="293"/>
      <c r="BM315" s="293"/>
      <c r="BN315" s="293"/>
      <c r="BO315" s="293"/>
      <c r="BP315" s="293"/>
      <c r="BQ315" s="293"/>
      <c r="BR315" s="293"/>
      <c r="BS315" s="293"/>
      <c r="BT315" s="293"/>
      <c r="BU315" s="293"/>
      <c r="BV315" s="293"/>
      <c r="BW315" s="293"/>
      <c r="BX315" s="293"/>
      <c r="BY315" s="293"/>
      <c r="BZ315" s="293"/>
      <c r="CA315" s="293"/>
      <c r="CB315" s="293"/>
      <c r="CC315" s="293"/>
      <c r="CD315" s="293"/>
      <c r="CE315" s="293"/>
      <c r="CF315" s="293"/>
      <c r="CG315" s="293"/>
      <c r="CH315" s="293"/>
      <c r="CI315" s="293"/>
      <c r="CJ315" s="293"/>
      <c r="CK315" s="293"/>
      <c r="CL315" s="293"/>
      <c r="CM315" s="293"/>
      <c r="CN315" s="293"/>
      <c r="CO315" s="293"/>
      <c r="CP315" s="293"/>
      <c r="CQ315" s="293"/>
      <c r="CR315" s="293"/>
      <c r="CS315" s="293"/>
      <c r="CT315" s="293"/>
      <c r="CU315" s="293"/>
      <c r="CV315" s="293"/>
      <c r="CW315" s="293"/>
      <c r="CX315" s="293"/>
      <c r="CY315" s="16"/>
      <c r="CZ315" s="16"/>
      <c r="DA315" s="16"/>
    </row>
    <row r="316" spans="1:105" ht="66" x14ac:dyDescent="0.25">
      <c r="A316" s="172" t="s">
        <v>199</v>
      </c>
      <c r="B316" s="172" t="s">
        <v>99</v>
      </c>
      <c r="C316" s="172" t="s">
        <v>99</v>
      </c>
      <c r="D316" s="172" t="s">
        <v>199</v>
      </c>
      <c r="E316" s="172" t="s">
        <v>478</v>
      </c>
      <c r="F316" s="172" t="s">
        <v>880</v>
      </c>
      <c r="G316" s="55" t="s">
        <v>668</v>
      </c>
      <c r="H316" s="54">
        <v>5394</v>
      </c>
      <c r="I316" s="71" t="s">
        <v>479</v>
      </c>
      <c r="J316" s="67">
        <f>+K316</f>
        <v>10000000</v>
      </c>
      <c r="K316" s="57">
        <f>+SUM(L316:AV316)</f>
        <v>10000000</v>
      </c>
      <c r="L316" s="58"/>
      <c r="M316" s="59"/>
      <c r="N316" s="59"/>
      <c r="O316" s="60"/>
      <c r="P316" s="60"/>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76"/>
      <c r="AU316" s="16"/>
      <c r="AV316" s="76">
        <f>SUM(AW316:CF316)</f>
        <v>10000000</v>
      </c>
      <c r="AW316" s="76"/>
      <c r="AX316" s="76"/>
      <c r="AY316" s="76"/>
      <c r="AZ316" s="76"/>
      <c r="BA316" s="76"/>
      <c r="BB316" s="76"/>
      <c r="BC316" s="76"/>
      <c r="BD316" s="76"/>
      <c r="BE316" s="76"/>
      <c r="BF316" s="76"/>
      <c r="BG316" s="76"/>
      <c r="BH316" s="76"/>
      <c r="BI316" s="76"/>
      <c r="BJ316" s="76"/>
      <c r="BK316" s="76"/>
      <c r="BL316" s="76"/>
      <c r="BM316" s="76"/>
      <c r="BN316" s="76"/>
      <c r="BO316" s="76"/>
      <c r="BP316" s="76"/>
      <c r="BQ316" s="76"/>
      <c r="BR316" s="76"/>
      <c r="BS316" s="76"/>
      <c r="BT316" s="76"/>
      <c r="BU316" s="76"/>
      <c r="BV316" s="76"/>
      <c r="BW316" s="76"/>
      <c r="BX316" s="76"/>
      <c r="BY316" s="76"/>
      <c r="BZ316" s="76"/>
      <c r="CA316" s="76"/>
      <c r="CB316" s="76"/>
      <c r="CC316" s="76"/>
      <c r="CD316" s="76"/>
      <c r="CE316" s="76">
        <v>10000000</v>
      </c>
      <c r="CF316" s="76"/>
      <c r="CG316" s="76"/>
      <c r="CH316" s="76"/>
      <c r="CI316" s="76"/>
      <c r="CJ316" s="76"/>
      <c r="CK316" s="76"/>
      <c r="CL316" s="76"/>
      <c r="CM316" s="76"/>
      <c r="CN316" s="76"/>
      <c r="CO316" s="76"/>
      <c r="CP316" s="76"/>
      <c r="CQ316" s="76"/>
      <c r="CR316" s="76"/>
      <c r="CS316" s="76"/>
      <c r="CT316" s="76"/>
      <c r="CU316" s="76"/>
      <c r="CV316" s="76"/>
      <c r="CW316" s="76"/>
      <c r="CX316" s="76"/>
      <c r="CY316" s="16"/>
      <c r="CZ316" s="16"/>
      <c r="DA316" s="16"/>
    </row>
    <row r="317" spans="1:105" ht="49.5" x14ac:dyDescent="0.25">
      <c r="A317" s="172" t="s">
        <v>199</v>
      </c>
      <c r="B317" s="172" t="s">
        <v>99</v>
      </c>
      <c r="C317" s="172" t="s">
        <v>99</v>
      </c>
      <c r="D317" s="172" t="s">
        <v>199</v>
      </c>
      <c r="E317" s="172" t="s">
        <v>478</v>
      </c>
      <c r="F317" s="172" t="s">
        <v>881</v>
      </c>
      <c r="G317" s="71" t="s">
        <v>669</v>
      </c>
      <c r="H317" s="54" t="s">
        <v>483</v>
      </c>
      <c r="I317" s="71" t="s">
        <v>484</v>
      </c>
      <c r="J317" s="67">
        <f>+K317</f>
        <v>6599915208.6399994</v>
      </c>
      <c r="K317" s="57">
        <f>(L317+P317+O317+AV317)</f>
        <v>6599915208.6399994</v>
      </c>
      <c r="L317" s="58">
        <v>1600000000</v>
      </c>
      <c r="M317" s="59">
        <f>+SUM(Q317:R317)</f>
        <v>0</v>
      </c>
      <c r="N317" s="59">
        <f>+SUM(S317:AE317)</f>
        <v>0</v>
      </c>
      <c r="O317" s="60">
        <f>+SUM(AF317:AJ317)</f>
        <v>125000000</v>
      </c>
      <c r="P317" s="60">
        <f>+SUM(AK317:AS317)</f>
        <v>800000000</v>
      </c>
      <c r="Q317" s="61"/>
      <c r="R317" s="61"/>
      <c r="S317" s="61"/>
      <c r="T317" s="61"/>
      <c r="U317" s="61"/>
      <c r="V317" s="61"/>
      <c r="W317" s="61"/>
      <c r="X317" s="61"/>
      <c r="Y317" s="61"/>
      <c r="Z317" s="61"/>
      <c r="AA317" s="61"/>
      <c r="AB317" s="61"/>
      <c r="AC317" s="61"/>
      <c r="AD317" s="61"/>
      <c r="AE317" s="61"/>
      <c r="AF317" s="61">
        <v>125000000</v>
      </c>
      <c r="AG317" s="61"/>
      <c r="AH317" s="61"/>
      <c r="AI317" s="61"/>
      <c r="AJ317" s="61"/>
      <c r="AK317" s="61"/>
      <c r="AL317" s="61"/>
      <c r="AM317" s="61"/>
      <c r="AN317" s="61"/>
      <c r="AO317" s="61"/>
      <c r="AP317" s="61"/>
      <c r="AQ317" s="61">
        <v>800000000</v>
      </c>
      <c r="AR317" s="61"/>
      <c r="AS317" s="61"/>
      <c r="AT317" s="76"/>
      <c r="AU317" s="16"/>
      <c r="AV317" s="76">
        <f>SUM(AW317:CG317)</f>
        <v>4074915208.6399999</v>
      </c>
      <c r="AW317" s="76"/>
      <c r="AX317" s="76"/>
      <c r="AY317" s="76"/>
      <c r="AZ317" s="76"/>
      <c r="BA317" s="76"/>
      <c r="BB317" s="76"/>
      <c r="BC317" s="76"/>
      <c r="BD317" s="76"/>
      <c r="BE317" s="76"/>
      <c r="BF317" s="76"/>
      <c r="BG317" s="76"/>
      <c r="BH317" s="76"/>
      <c r="BI317" s="76"/>
      <c r="BJ317" s="76"/>
      <c r="BK317" s="76">
        <v>162869629.77000001</v>
      </c>
      <c r="BL317" s="76">
        <v>15323145.130000001</v>
      </c>
      <c r="BM317" s="76"/>
      <c r="BN317" s="76"/>
      <c r="BO317" s="76"/>
      <c r="BP317" s="76"/>
      <c r="BQ317" s="76"/>
      <c r="BR317" s="76"/>
      <c r="BS317" s="76"/>
      <c r="BT317" s="76"/>
      <c r="BU317" s="76"/>
      <c r="BV317" s="76"/>
      <c r="BW317" s="76"/>
      <c r="BX317" s="76"/>
      <c r="BY317" s="76"/>
      <c r="BZ317" s="76"/>
      <c r="CA317" s="76"/>
      <c r="CB317" s="76"/>
      <c r="CC317" s="76"/>
      <c r="CD317" s="76"/>
      <c r="CE317" s="76"/>
      <c r="CF317" s="76">
        <v>3377786190.2199998</v>
      </c>
      <c r="CG317" s="76">
        <v>518936243.51999998</v>
      </c>
      <c r="CH317" s="76"/>
      <c r="CI317" s="76"/>
      <c r="CJ317" s="76"/>
      <c r="CK317" s="76"/>
      <c r="CL317" s="76"/>
      <c r="CM317" s="76"/>
      <c r="CN317" s="76"/>
      <c r="CO317" s="76"/>
      <c r="CP317" s="76"/>
      <c r="CQ317" s="76"/>
      <c r="CR317" s="76"/>
      <c r="CS317" s="76"/>
      <c r="CT317" s="76"/>
      <c r="CU317" s="76"/>
      <c r="CV317" s="76"/>
      <c r="CW317" s="76"/>
      <c r="CX317" s="76"/>
      <c r="CY317" s="16"/>
      <c r="CZ317" s="16"/>
      <c r="DA317" s="16"/>
    </row>
    <row r="318" spans="1:105" ht="49.5" x14ac:dyDescent="0.25">
      <c r="A318" s="172" t="s">
        <v>199</v>
      </c>
      <c r="B318" s="172" t="s">
        <v>99</v>
      </c>
      <c r="C318" s="172" t="s">
        <v>99</v>
      </c>
      <c r="D318" s="172" t="s">
        <v>199</v>
      </c>
      <c r="E318" s="172" t="s">
        <v>478</v>
      </c>
      <c r="F318" s="172" t="s">
        <v>881</v>
      </c>
      <c r="G318" s="71" t="s">
        <v>669</v>
      </c>
      <c r="H318" s="54">
        <v>5336</v>
      </c>
      <c r="I318" s="71" t="s">
        <v>485</v>
      </c>
      <c r="J318" s="67">
        <v>540000000</v>
      </c>
      <c r="K318" s="57">
        <f>+SUM(L318:P318)</f>
        <v>540000000</v>
      </c>
      <c r="L318" s="58">
        <v>540000000</v>
      </c>
      <c r="M318" s="59"/>
      <c r="N318" s="59"/>
      <c r="O318" s="60"/>
      <c r="P318" s="60"/>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76"/>
      <c r="AU318" s="16"/>
      <c r="AV318" s="76"/>
      <c r="AW318" s="76"/>
      <c r="AX318" s="76"/>
      <c r="AY318" s="76"/>
      <c r="AZ318" s="76"/>
      <c r="BA318" s="76"/>
      <c r="BB318" s="76"/>
      <c r="BC318" s="76"/>
      <c r="BD318" s="76"/>
      <c r="BE318" s="76"/>
      <c r="BF318" s="76"/>
      <c r="BG318" s="76"/>
      <c r="BH318" s="76"/>
      <c r="BI318" s="76"/>
      <c r="BJ318" s="76"/>
      <c r="BK318" s="76"/>
      <c r="BL318" s="76"/>
      <c r="BM318" s="76"/>
      <c r="BN318" s="76"/>
      <c r="BO318" s="76"/>
      <c r="BP318" s="76"/>
      <c r="BQ318" s="76"/>
      <c r="BR318" s="76"/>
      <c r="BS318" s="76"/>
      <c r="BT318" s="76"/>
      <c r="BU318" s="76"/>
      <c r="BV318" s="76"/>
      <c r="BW318" s="76"/>
      <c r="BX318" s="76"/>
      <c r="BY318" s="76"/>
      <c r="BZ318" s="76"/>
      <c r="CA318" s="76"/>
      <c r="CB318" s="76"/>
      <c r="CC318" s="76"/>
      <c r="CD318" s="76"/>
      <c r="CE318" s="76"/>
      <c r="CF318" s="76"/>
      <c r="CG318" s="76"/>
      <c r="CH318" s="76"/>
      <c r="CI318" s="76"/>
      <c r="CJ318" s="76"/>
      <c r="CK318" s="76"/>
      <c r="CL318" s="76"/>
      <c r="CM318" s="76"/>
      <c r="CN318" s="76"/>
      <c r="CO318" s="76"/>
      <c r="CP318" s="76"/>
      <c r="CQ318" s="76"/>
      <c r="CR318" s="76"/>
      <c r="CS318" s="76"/>
      <c r="CT318" s="76"/>
      <c r="CU318" s="76"/>
      <c r="CV318" s="76"/>
      <c r="CW318" s="76"/>
      <c r="CX318" s="76"/>
      <c r="CY318" s="16"/>
      <c r="CZ318" s="16"/>
      <c r="DA318" s="16"/>
    </row>
    <row r="319" spans="1:105" ht="66" x14ac:dyDescent="0.25">
      <c r="A319" s="172" t="s">
        <v>199</v>
      </c>
      <c r="B319" s="172" t="s">
        <v>99</v>
      </c>
      <c r="C319" s="172" t="s">
        <v>99</v>
      </c>
      <c r="D319" s="172" t="s">
        <v>199</v>
      </c>
      <c r="E319" s="172" t="s">
        <v>478</v>
      </c>
      <c r="F319" s="172" t="s">
        <v>881</v>
      </c>
      <c r="G319" s="71" t="s">
        <v>669</v>
      </c>
      <c r="H319" s="54">
        <v>5322</v>
      </c>
      <c r="I319" s="71" t="s">
        <v>486</v>
      </c>
      <c r="J319" s="67">
        <f>+K319</f>
        <v>599300240.08000004</v>
      </c>
      <c r="K319" s="57">
        <f>+SUM(L319:P319)</f>
        <v>599300240.08000004</v>
      </c>
      <c r="L319" s="58">
        <v>599300240.08000004</v>
      </c>
      <c r="M319" s="59"/>
      <c r="N319" s="59"/>
      <c r="O319" s="60"/>
      <c r="P319" s="60"/>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76"/>
      <c r="AU319" s="16"/>
      <c r="AV319" s="76"/>
      <c r="AW319" s="76"/>
      <c r="AX319" s="76"/>
      <c r="AY319" s="76"/>
      <c r="AZ319" s="76"/>
      <c r="BA319" s="76"/>
      <c r="BB319" s="76"/>
      <c r="BC319" s="76"/>
      <c r="BD319" s="76"/>
      <c r="BE319" s="76"/>
      <c r="BF319" s="76"/>
      <c r="BG319" s="76"/>
      <c r="BH319" s="76"/>
      <c r="BI319" s="76"/>
      <c r="BJ319" s="76"/>
      <c r="BK319" s="76"/>
      <c r="BL319" s="76"/>
      <c r="BM319" s="76"/>
      <c r="BN319" s="76"/>
      <c r="BO319" s="76"/>
      <c r="BP319" s="76"/>
      <c r="BQ319" s="76"/>
      <c r="BR319" s="76"/>
      <c r="BS319" s="76"/>
      <c r="BT319" s="76"/>
      <c r="BU319" s="76"/>
      <c r="BV319" s="76"/>
      <c r="BW319" s="76"/>
      <c r="BX319" s="76"/>
      <c r="BY319" s="76"/>
      <c r="BZ319" s="76"/>
      <c r="CA319" s="76"/>
      <c r="CB319" s="76"/>
      <c r="CC319" s="76"/>
      <c r="CD319" s="76"/>
      <c r="CE319" s="76"/>
      <c r="CF319" s="76"/>
      <c r="CG319" s="76"/>
      <c r="CH319" s="76"/>
      <c r="CI319" s="76"/>
      <c r="CJ319" s="76"/>
      <c r="CK319" s="76"/>
      <c r="CL319" s="76"/>
      <c r="CM319" s="76"/>
      <c r="CN319" s="76"/>
      <c r="CO319" s="76"/>
      <c r="CP319" s="76"/>
      <c r="CQ319" s="76"/>
      <c r="CR319" s="76"/>
      <c r="CS319" s="76"/>
      <c r="CT319" s="76"/>
      <c r="CU319" s="76"/>
      <c r="CV319" s="76"/>
      <c r="CW319" s="76"/>
      <c r="CX319" s="76"/>
      <c r="CY319" s="16"/>
      <c r="CZ319" s="16"/>
      <c r="DA319" s="16"/>
    </row>
    <row r="320" spans="1:105" x14ac:dyDescent="0.25">
      <c r="A320" s="165" t="s">
        <v>199</v>
      </c>
      <c r="B320" s="165" t="s">
        <v>99</v>
      </c>
      <c r="C320" s="165" t="s">
        <v>99</v>
      </c>
      <c r="D320" s="165" t="s">
        <v>199</v>
      </c>
      <c r="E320" s="165" t="s">
        <v>487</v>
      </c>
      <c r="F320" s="165"/>
      <c r="G320" s="217"/>
      <c r="H320" s="282"/>
      <c r="I320" s="217" t="s">
        <v>488</v>
      </c>
      <c r="J320" s="225"/>
      <c r="K320" s="49"/>
      <c r="L320" s="49"/>
      <c r="M320" s="49"/>
      <c r="N320" s="49"/>
      <c r="O320" s="49"/>
      <c r="P320" s="49"/>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293"/>
      <c r="AU320" s="51"/>
      <c r="AV320" s="293"/>
      <c r="AW320" s="293"/>
      <c r="AX320" s="293"/>
      <c r="AY320" s="293"/>
      <c r="AZ320" s="293"/>
      <c r="BA320" s="293"/>
      <c r="BB320" s="293"/>
      <c r="BC320" s="293"/>
      <c r="BD320" s="293"/>
      <c r="BE320" s="293"/>
      <c r="BF320" s="293"/>
      <c r="BG320" s="293"/>
      <c r="BH320" s="293"/>
      <c r="BI320" s="293"/>
      <c r="BJ320" s="293"/>
      <c r="BK320" s="293"/>
      <c r="BL320" s="293"/>
      <c r="BM320" s="293"/>
      <c r="BN320" s="293"/>
      <c r="BO320" s="293"/>
      <c r="BP320" s="293"/>
      <c r="BQ320" s="293"/>
      <c r="BR320" s="293"/>
      <c r="BS320" s="293"/>
      <c r="BT320" s="293"/>
      <c r="BU320" s="293"/>
      <c r="BV320" s="293"/>
      <c r="BW320" s="293"/>
      <c r="BX320" s="293"/>
      <c r="BY320" s="293"/>
      <c r="BZ320" s="293"/>
      <c r="CA320" s="293"/>
      <c r="CB320" s="293"/>
      <c r="CC320" s="293"/>
      <c r="CD320" s="293"/>
      <c r="CE320" s="293"/>
      <c r="CF320" s="293"/>
      <c r="CG320" s="293"/>
      <c r="CH320" s="293"/>
      <c r="CI320" s="293"/>
      <c r="CJ320" s="293"/>
      <c r="CK320" s="293"/>
      <c r="CL320" s="293"/>
      <c r="CM320" s="293"/>
      <c r="CN320" s="293"/>
      <c r="CO320" s="293"/>
      <c r="CP320" s="293"/>
      <c r="CQ320" s="293"/>
      <c r="CR320" s="293"/>
      <c r="CS320" s="293"/>
      <c r="CT320" s="293"/>
      <c r="CU320" s="293"/>
      <c r="CV320" s="293"/>
      <c r="CW320" s="293"/>
      <c r="CX320" s="293"/>
      <c r="CY320" s="16"/>
      <c r="CZ320" s="16"/>
      <c r="DA320" s="16"/>
    </row>
    <row r="321" spans="1:105" ht="49.5" x14ac:dyDescent="0.25">
      <c r="A321" s="172" t="s">
        <v>199</v>
      </c>
      <c r="B321" s="172" t="s">
        <v>99</v>
      </c>
      <c r="C321" s="172" t="s">
        <v>99</v>
      </c>
      <c r="D321" s="172" t="s">
        <v>199</v>
      </c>
      <c r="E321" s="172" t="s">
        <v>487</v>
      </c>
      <c r="F321" s="172" t="s">
        <v>882</v>
      </c>
      <c r="G321" s="71" t="s">
        <v>670</v>
      </c>
      <c r="H321" s="54">
        <v>5323</v>
      </c>
      <c r="I321" s="71" t="s">
        <v>489</v>
      </c>
      <c r="J321" s="67">
        <v>2500000000</v>
      </c>
      <c r="K321" s="57">
        <f>+SUM(L321:P321)</f>
        <v>2500000000</v>
      </c>
      <c r="L321" s="58">
        <v>2500000000</v>
      </c>
      <c r="M321" s="59"/>
      <c r="N321" s="59"/>
      <c r="O321" s="60"/>
      <c r="P321" s="60"/>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76"/>
      <c r="AU321" s="1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6"/>
      <c r="CY321" s="16"/>
      <c r="CZ321" s="16"/>
      <c r="DA321" s="16"/>
    </row>
    <row r="322" spans="1:105" ht="49.5" x14ac:dyDescent="0.25">
      <c r="A322" s="172" t="s">
        <v>199</v>
      </c>
      <c r="B322" s="172" t="s">
        <v>99</v>
      </c>
      <c r="C322" s="172" t="s">
        <v>99</v>
      </c>
      <c r="D322" s="172" t="s">
        <v>199</v>
      </c>
      <c r="E322" s="172" t="s">
        <v>487</v>
      </c>
      <c r="F322" s="172" t="s">
        <v>882</v>
      </c>
      <c r="G322" s="71" t="s">
        <v>670</v>
      </c>
      <c r="H322" s="54">
        <v>5324</v>
      </c>
      <c r="I322" s="71" t="s">
        <v>490</v>
      </c>
      <c r="J322" s="67">
        <v>1296000000</v>
      </c>
      <c r="K322" s="57">
        <f>+SUM(L322:P322)</f>
        <v>1296000000</v>
      </c>
      <c r="L322" s="58">
        <v>1296000000</v>
      </c>
      <c r="M322" s="59"/>
      <c r="N322" s="59"/>
      <c r="O322" s="60"/>
      <c r="P322" s="60"/>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76"/>
      <c r="AU322" s="16"/>
      <c r="AV322" s="76"/>
      <c r="AW322" s="76"/>
      <c r="AX322" s="76"/>
      <c r="AY322" s="76"/>
      <c r="AZ322" s="76"/>
      <c r="BA322" s="76"/>
      <c r="BB322" s="76"/>
      <c r="BC322" s="76"/>
      <c r="BD322" s="76"/>
      <c r="BE322" s="76"/>
      <c r="BF322" s="76"/>
      <c r="BG322" s="76"/>
      <c r="BH322" s="76"/>
      <c r="BI322" s="76"/>
      <c r="BJ322" s="76"/>
      <c r="BK322" s="76"/>
      <c r="BL322" s="76"/>
      <c r="BM322" s="76"/>
      <c r="BN322" s="76"/>
      <c r="BO322" s="76"/>
      <c r="BP322" s="76"/>
      <c r="BQ322" s="76"/>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16"/>
      <c r="CZ322" s="16"/>
      <c r="DA322" s="16"/>
    </row>
    <row r="323" spans="1:105" x14ac:dyDescent="0.25">
      <c r="A323" s="165" t="s">
        <v>199</v>
      </c>
      <c r="B323" s="165" t="s">
        <v>99</v>
      </c>
      <c r="C323" s="165" t="s">
        <v>99</v>
      </c>
      <c r="D323" s="165" t="s">
        <v>199</v>
      </c>
      <c r="E323" s="165" t="s">
        <v>491</v>
      </c>
      <c r="F323" s="165"/>
      <c r="G323" s="84"/>
      <c r="H323" s="46"/>
      <c r="I323" s="84" t="s">
        <v>492</v>
      </c>
      <c r="J323" s="72"/>
      <c r="K323" s="49">
        <f>+SUM(M323:P323)</f>
        <v>0</v>
      </c>
      <c r="L323" s="49"/>
      <c r="M323" s="49">
        <f>+SUM(Q323:R323)</f>
        <v>0</v>
      </c>
      <c r="N323" s="49">
        <f>+SUM(S323:AE323)</f>
        <v>0</v>
      </c>
      <c r="O323" s="49">
        <f>+SUM(AF323:AJ323)</f>
        <v>0</v>
      </c>
      <c r="P323" s="49">
        <f>+SUM(AK323:AS323)</f>
        <v>0</v>
      </c>
      <c r="Q323" s="50"/>
      <c r="R323" s="50">
        <v>0</v>
      </c>
      <c r="S323" s="50">
        <v>0</v>
      </c>
      <c r="T323" s="50">
        <v>0</v>
      </c>
      <c r="U323" s="50">
        <v>0</v>
      </c>
      <c r="V323" s="50">
        <v>0</v>
      </c>
      <c r="W323" s="50">
        <v>0</v>
      </c>
      <c r="X323" s="50">
        <v>0</v>
      </c>
      <c r="Y323" s="50">
        <v>0</v>
      </c>
      <c r="Z323" s="50">
        <v>0</v>
      </c>
      <c r="AA323" s="50">
        <v>0</v>
      </c>
      <c r="AB323" s="50">
        <v>0</v>
      </c>
      <c r="AC323" s="50">
        <v>0</v>
      </c>
      <c r="AD323" s="50">
        <v>0</v>
      </c>
      <c r="AE323" s="50">
        <v>0</v>
      </c>
      <c r="AF323" s="50">
        <v>0</v>
      </c>
      <c r="AG323" s="50">
        <v>0</v>
      </c>
      <c r="AH323" s="50">
        <v>0</v>
      </c>
      <c r="AI323" s="50">
        <v>0</v>
      </c>
      <c r="AJ323" s="50">
        <v>0</v>
      </c>
      <c r="AK323" s="50">
        <v>0</v>
      </c>
      <c r="AL323" s="50">
        <v>0</v>
      </c>
      <c r="AM323" s="50">
        <v>0</v>
      </c>
      <c r="AN323" s="50">
        <v>0</v>
      </c>
      <c r="AO323" s="50">
        <v>0</v>
      </c>
      <c r="AP323" s="50">
        <v>0</v>
      </c>
      <c r="AQ323" s="50">
        <v>0</v>
      </c>
      <c r="AR323" s="50">
        <v>0</v>
      </c>
      <c r="AS323" s="50">
        <v>0</v>
      </c>
      <c r="AT323" s="293"/>
      <c r="AU323" s="51"/>
      <c r="AV323" s="293"/>
      <c r="AW323" s="293"/>
      <c r="AX323" s="293"/>
      <c r="AY323" s="293"/>
      <c r="AZ323" s="293"/>
      <c r="BA323" s="293"/>
      <c r="BB323" s="293"/>
      <c r="BC323" s="293"/>
      <c r="BD323" s="293"/>
      <c r="BE323" s="293"/>
      <c r="BF323" s="293"/>
      <c r="BG323" s="293"/>
      <c r="BH323" s="293"/>
      <c r="BI323" s="293"/>
      <c r="BJ323" s="293"/>
      <c r="BK323" s="293"/>
      <c r="BL323" s="293"/>
      <c r="BM323" s="293"/>
      <c r="BN323" s="293"/>
      <c r="BO323" s="293"/>
      <c r="BP323" s="293"/>
      <c r="BQ323" s="293"/>
      <c r="BR323" s="293"/>
      <c r="BS323" s="293"/>
      <c r="BT323" s="293"/>
      <c r="BU323" s="293"/>
      <c r="BV323" s="293"/>
      <c r="BW323" s="293"/>
      <c r="BX323" s="293"/>
      <c r="BY323" s="293"/>
      <c r="BZ323" s="293"/>
      <c r="CA323" s="293"/>
      <c r="CB323" s="293"/>
      <c r="CC323" s="293"/>
      <c r="CD323" s="293"/>
      <c r="CE323" s="293"/>
      <c r="CF323" s="293"/>
      <c r="CG323" s="293"/>
      <c r="CH323" s="293"/>
      <c r="CI323" s="293"/>
      <c r="CJ323" s="293"/>
      <c r="CK323" s="293"/>
      <c r="CL323" s="293"/>
      <c r="CM323" s="293"/>
      <c r="CN323" s="293"/>
      <c r="CO323" s="293"/>
      <c r="CP323" s="293"/>
      <c r="CQ323" s="293"/>
      <c r="CR323" s="293"/>
      <c r="CS323" s="293"/>
      <c r="CT323" s="293"/>
      <c r="CU323" s="293"/>
      <c r="CV323" s="293"/>
      <c r="CW323" s="293"/>
      <c r="CX323" s="293"/>
      <c r="CY323" s="16"/>
      <c r="CZ323" s="16"/>
      <c r="DA323" s="16"/>
    </row>
    <row r="324" spans="1:105" ht="66" x14ac:dyDescent="0.25">
      <c r="A324" s="172" t="s">
        <v>199</v>
      </c>
      <c r="B324" s="172" t="s">
        <v>99</v>
      </c>
      <c r="C324" s="172" t="s">
        <v>99</v>
      </c>
      <c r="D324" s="172" t="s">
        <v>199</v>
      </c>
      <c r="E324" s="172" t="s">
        <v>491</v>
      </c>
      <c r="F324" s="172" t="s">
        <v>883</v>
      </c>
      <c r="G324" s="71" t="s">
        <v>671</v>
      </c>
      <c r="H324" s="54" t="s">
        <v>493</v>
      </c>
      <c r="I324" s="71" t="s">
        <v>494</v>
      </c>
      <c r="J324" s="67">
        <v>400000000</v>
      </c>
      <c r="K324" s="57">
        <f>+SUM(M324:P324)</f>
        <v>400000000</v>
      </c>
      <c r="L324" s="58"/>
      <c r="M324" s="59">
        <f>+SUM(Q324:R324)</f>
        <v>400000000</v>
      </c>
      <c r="N324" s="59">
        <f>+SUM(S324:AE324)</f>
        <v>0</v>
      </c>
      <c r="O324" s="60">
        <f>+SUM(AF324:AJ324)</f>
        <v>0</v>
      </c>
      <c r="P324" s="60">
        <f>+SUM(AK324:AS324)</f>
        <v>0</v>
      </c>
      <c r="Q324" s="61">
        <v>400000000</v>
      </c>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76"/>
      <c r="AU324" s="1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c r="BY324" s="76"/>
      <c r="BZ324" s="76"/>
      <c r="CA324" s="76"/>
      <c r="CB324" s="76"/>
      <c r="CC324" s="76"/>
      <c r="CD324" s="76"/>
      <c r="CE324" s="76"/>
      <c r="CF324" s="76"/>
      <c r="CG324" s="76"/>
      <c r="CH324" s="76"/>
      <c r="CI324" s="76"/>
      <c r="CJ324" s="76"/>
      <c r="CK324" s="76"/>
      <c r="CL324" s="76"/>
      <c r="CM324" s="76"/>
      <c r="CN324" s="76"/>
      <c r="CO324" s="76"/>
      <c r="CP324" s="76"/>
      <c r="CQ324" s="76"/>
      <c r="CR324" s="76"/>
      <c r="CS324" s="76"/>
      <c r="CT324" s="76"/>
      <c r="CU324" s="76"/>
      <c r="CV324" s="76"/>
      <c r="CW324" s="76"/>
      <c r="CX324" s="76"/>
      <c r="CY324" s="16"/>
      <c r="CZ324" s="16"/>
      <c r="DA324" s="16"/>
    </row>
    <row r="325" spans="1:105" ht="33" x14ac:dyDescent="0.25">
      <c r="A325" s="172" t="s">
        <v>199</v>
      </c>
      <c r="B325" s="172" t="s">
        <v>99</v>
      </c>
      <c r="C325" s="172" t="s">
        <v>99</v>
      </c>
      <c r="D325" s="172" t="s">
        <v>199</v>
      </c>
      <c r="E325" s="172" t="s">
        <v>491</v>
      </c>
      <c r="F325" s="172" t="s">
        <v>883</v>
      </c>
      <c r="G325" s="71" t="s">
        <v>671</v>
      </c>
      <c r="H325" s="54" t="s">
        <v>495</v>
      </c>
      <c r="I325" s="71" t="s">
        <v>496</v>
      </c>
      <c r="J325" s="67">
        <f>266000000+L325</f>
        <v>1266000000</v>
      </c>
      <c r="K325" s="57">
        <f>+SUM(L325:P325)</f>
        <v>1266000000</v>
      </c>
      <c r="L325" s="58">
        <v>1000000000</v>
      </c>
      <c r="M325" s="59">
        <f>+SUM(Q325:R325)</f>
        <v>266000000</v>
      </c>
      <c r="N325" s="59">
        <f>+SUM(S325:AE325)</f>
        <v>0</v>
      </c>
      <c r="O325" s="60">
        <f>+SUM(AF325:AJ325)</f>
        <v>0</v>
      </c>
      <c r="P325" s="60">
        <f>+SUM(AK325:AS325)</f>
        <v>0</v>
      </c>
      <c r="Q325" s="61">
        <v>266000000</v>
      </c>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76"/>
      <c r="AU325" s="1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c r="BY325" s="76"/>
      <c r="BZ325" s="76"/>
      <c r="CA325" s="76"/>
      <c r="CB325" s="76"/>
      <c r="CC325" s="76"/>
      <c r="CD325" s="76"/>
      <c r="CE325" s="76"/>
      <c r="CF325" s="76"/>
      <c r="CG325" s="76"/>
      <c r="CH325" s="76"/>
      <c r="CI325" s="76"/>
      <c r="CJ325" s="76"/>
      <c r="CK325" s="76"/>
      <c r="CL325" s="76"/>
      <c r="CM325" s="76"/>
      <c r="CN325" s="76"/>
      <c r="CO325" s="76"/>
      <c r="CP325" s="76"/>
      <c r="CQ325" s="76"/>
      <c r="CR325" s="76"/>
      <c r="CS325" s="76"/>
      <c r="CT325" s="76"/>
      <c r="CU325" s="76"/>
      <c r="CV325" s="76"/>
      <c r="CW325" s="76"/>
      <c r="CX325" s="76"/>
      <c r="CY325" s="16"/>
      <c r="CZ325" s="16"/>
      <c r="DA325" s="16"/>
    </row>
    <row r="326" spans="1:105" ht="33" x14ac:dyDescent="0.25">
      <c r="A326" s="172" t="s">
        <v>199</v>
      </c>
      <c r="B326" s="172" t="s">
        <v>99</v>
      </c>
      <c r="C326" s="172" t="s">
        <v>99</v>
      </c>
      <c r="D326" s="172" t="s">
        <v>199</v>
      </c>
      <c r="E326" s="172" t="s">
        <v>491</v>
      </c>
      <c r="F326" s="172" t="s">
        <v>883</v>
      </c>
      <c r="G326" s="71" t="s">
        <v>672</v>
      </c>
      <c r="H326" s="54">
        <v>5325</v>
      </c>
      <c r="I326" s="71" t="s">
        <v>497</v>
      </c>
      <c r="J326" s="67">
        <f>+K326</f>
        <v>280730496</v>
      </c>
      <c r="K326" s="57">
        <f>+SUM(L326:P326)</f>
        <v>280730496</v>
      </c>
      <c r="L326" s="58">
        <v>280730496</v>
      </c>
      <c r="M326" s="59"/>
      <c r="N326" s="59"/>
      <c r="O326" s="60"/>
      <c r="P326" s="60"/>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76"/>
      <c r="AU326" s="16"/>
      <c r="AV326" s="76"/>
      <c r="AW326" s="76"/>
      <c r="AX326" s="76"/>
      <c r="AY326" s="76"/>
      <c r="AZ326" s="76"/>
      <c r="BA326" s="76"/>
      <c r="BB326" s="76"/>
      <c r="BC326" s="76"/>
      <c r="BD326" s="76"/>
      <c r="BE326" s="76"/>
      <c r="BF326" s="76"/>
      <c r="BG326" s="76"/>
      <c r="BH326" s="76"/>
      <c r="BI326" s="76"/>
      <c r="BJ326" s="76"/>
      <c r="BK326" s="76"/>
      <c r="BL326" s="76"/>
      <c r="BM326" s="76"/>
      <c r="BN326" s="76"/>
      <c r="BO326" s="76"/>
      <c r="BP326" s="76"/>
      <c r="BQ326" s="76"/>
      <c r="BR326" s="76"/>
      <c r="BS326" s="76"/>
      <c r="BT326" s="76"/>
      <c r="BU326" s="76"/>
      <c r="BV326" s="76"/>
      <c r="BW326" s="76"/>
      <c r="BX326" s="76"/>
      <c r="BY326" s="76"/>
      <c r="BZ326" s="76"/>
      <c r="CA326" s="76"/>
      <c r="CB326" s="76"/>
      <c r="CC326" s="76"/>
      <c r="CD326" s="76"/>
      <c r="CE326" s="76"/>
      <c r="CF326" s="76"/>
      <c r="CG326" s="76"/>
      <c r="CH326" s="76"/>
      <c r="CI326" s="76"/>
      <c r="CJ326" s="76"/>
      <c r="CK326" s="76"/>
      <c r="CL326" s="76"/>
      <c r="CM326" s="76"/>
      <c r="CN326" s="76"/>
      <c r="CO326" s="76"/>
      <c r="CP326" s="76"/>
      <c r="CQ326" s="76"/>
      <c r="CR326" s="76"/>
      <c r="CS326" s="76"/>
      <c r="CT326" s="76"/>
      <c r="CU326" s="76"/>
      <c r="CV326" s="76"/>
      <c r="CW326" s="76"/>
      <c r="CX326" s="76"/>
      <c r="CY326" s="16"/>
      <c r="CZ326" s="16"/>
      <c r="DA326" s="16"/>
    </row>
    <row r="327" spans="1:105" ht="33" x14ac:dyDescent="0.25">
      <c r="A327" s="172" t="s">
        <v>199</v>
      </c>
      <c r="B327" s="172" t="s">
        <v>99</v>
      </c>
      <c r="C327" s="172" t="s">
        <v>99</v>
      </c>
      <c r="D327" s="172" t="s">
        <v>199</v>
      </c>
      <c r="E327" s="172" t="s">
        <v>491</v>
      </c>
      <c r="F327" s="172" t="s">
        <v>883</v>
      </c>
      <c r="G327" s="71" t="s">
        <v>672</v>
      </c>
      <c r="H327" s="54">
        <v>5326</v>
      </c>
      <c r="I327" s="71" t="s">
        <v>498</v>
      </c>
      <c r="J327" s="67">
        <v>1000000000</v>
      </c>
      <c r="K327" s="57">
        <f>+SUM(L327:P327)</f>
        <v>1000000000</v>
      </c>
      <c r="L327" s="58">
        <v>1000000000</v>
      </c>
      <c r="M327" s="59"/>
      <c r="N327" s="59"/>
      <c r="O327" s="60"/>
      <c r="P327" s="60"/>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76"/>
      <c r="AU327" s="16"/>
      <c r="AV327" s="76"/>
      <c r="AW327" s="76"/>
      <c r="AX327" s="76"/>
      <c r="AY327" s="76"/>
      <c r="AZ327" s="76"/>
      <c r="BA327" s="76"/>
      <c r="BB327" s="76"/>
      <c r="BC327" s="76"/>
      <c r="BD327" s="76"/>
      <c r="BE327" s="76"/>
      <c r="BF327" s="76"/>
      <c r="BG327" s="76"/>
      <c r="BH327" s="76"/>
      <c r="BI327" s="76"/>
      <c r="BJ327" s="76"/>
      <c r="BK327" s="76"/>
      <c r="BL327" s="76"/>
      <c r="BM327" s="76"/>
      <c r="BN327" s="76"/>
      <c r="BO327" s="76"/>
      <c r="BP327" s="76"/>
      <c r="BQ327" s="76"/>
      <c r="BR327" s="76"/>
      <c r="BS327" s="76"/>
      <c r="BT327" s="76"/>
      <c r="BU327" s="76"/>
      <c r="BV327" s="76"/>
      <c r="BW327" s="76"/>
      <c r="BX327" s="76"/>
      <c r="BY327" s="76"/>
      <c r="BZ327" s="76"/>
      <c r="CA327" s="76"/>
      <c r="CB327" s="76"/>
      <c r="CC327" s="76"/>
      <c r="CD327" s="76"/>
      <c r="CE327" s="76"/>
      <c r="CF327" s="76"/>
      <c r="CG327" s="76"/>
      <c r="CH327" s="76"/>
      <c r="CI327" s="76"/>
      <c r="CJ327" s="76"/>
      <c r="CK327" s="76"/>
      <c r="CL327" s="76"/>
      <c r="CM327" s="76"/>
      <c r="CN327" s="76"/>
      <c r="CO327" s="76"/>
      <c r="CP327" s="76"/>
      <c r="CQ327" s="76"/>
      <c r="CR327" s="76"/>
      <c r="CS327" s="76"/>
      <c r="CT327" s="76"/>
      <c r="CU327" s="76"/>
      <c r="CV327" s="76"/>
      <c r="CW327" s="76"/>
      <c r="CX327" s="76"/>
      <c r="CY327" s="16"/>
      <c r="CZ327" s="16"/>
      <c r="DA327" s="16"/>
    </row>
    <row r="328" spans="1:105" x14ac:dyDescent="0.25">
      <c r="A328" s="168" t="s">
        <v>199</v>
      </c>
      <c r="B328" s="168" t="s">
        <v>213</v>
      </c>
      <c r="C328" s="168"/>
      <c r="D328" s="168"/>
      <c r="E328" s="168"/>
      <c r="F328" s="168"/>
      <c r="G328" s="28"/>
      <c r="H328" s="27"/>
      <c r="I328" s="28" t="s">
        <v>499</v>
      </c>
      <c r="J328" s="29"/>
      <c r="K328" s="30"/>
      <c r="L328" s="30"/>
      <c r="M328" s="30"/>
      <c r="N328" s="30"/>
      <c r="O328" s="30"/>
      <c r="P328" s="30"/>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290"/>
      <c r="AU328" s="32"/>
      <c r="AV328" s="290"/>
      <c r="AW328" s="290"/>
      <c r="AX328" s="290"/>
      <c r="AY328" s="290"/>
      <c r="AZ328" s="290"/>
      <c r="BA328" s="290"/>
      <c r="BB328" s="290"/>
      <c r="BC328" s="290"/>
      <c r="BD328" s="290"/>
      <c r="BE328" s="290"/>
      <c r="BF328" s="290"/>
      <c r="BG328" s="290"/>
      <c r="BH328" s="290"/>
      <c r="BI328" s="290"/>
      <c r="BJ328" s="290"/>
      <c r="BK328" s="290"/>
      <c r="BL328" s="290"/>
      <c r="BM328" s="290"/>
      <c r="BN328" s="290"/>
      <c r="BO328" s="290"/>
      <c r="BP328" s="290"/>
      <c r="BQ328" s="290"/>
      <c r="BR328" s="290"/>
      <c r="BS328" s="290"/>
      <c r="BT328" s="290"/>
      <c r="BU328" s="290"/>
      <c r="BV328" s="290"/>
      <c r="BW328" s="290"/>
      <c r="BX328" s="290"/>
      <c r="BY328" s="290"/>
      <c r="BZ328" s="290"/>
      <c r="CA328" s="290"/>
      <c r="CB328" s="290"/>
      <c r="CC328" s="290"/>
      <c r="CD328" s="290"/>
      <c r="CE328" s="290"/>
      <c r="CF328" s="290"/>
      <c r="CG328" s="290"/>
      <c r="CH328" s="290"/>
      <c r="CI328" s="290"/>
      <c r="CJ328" s="290"/>
      <c r="CK328" s="290"/>
      <c r="CL328" s="290"/>
      <c r="CM328" s="290"/>
      <c r="CN328" s="290"/>
      <c r="CO328" s="290"/>
      <c r="CP328" s="290"/>
      <c r="CQ328" s="290"/>
      <c r="CR328" s="290"/>
      <c r="CS328" s="290"/>
      <c r="CT328" s="290"/>
      <c r="CU328" s="290"/>
      <c r="CV328" s="290"/>
      <c r="CW328" s="290"/>
      <c r="CX328" s="290"/>
      <c r="CY328" s="16"/>
      <c r="CZ328" s="16"/>
      <c r="DA328" s="16"/>
    </row>
    <row r="329" spans="1:105" ht="33" x14ac:dyDescent="0.25">
      <c r="A329" s="168" t="s">
        <v>199</v>
      </c>
      <c r="B329" s="168" t="s">
        <v>213</v>
      </c>
      <c r="C329" s="168" t="s">
        <v>213</v>
      </c>
      <c r="D329" s="168"/>
      <c r="E329" s="168"/>
      <c r="F329" s="168"/>
      <c r="G329" s="28"/>
      <c r="H329" s="27"/>
      <c r="I329" s="28" t="s">
        <v>422</v>
      </c>
      <c r="J329" s="29"/>
      <c r="K329" s="30"/>
      <c r="L329" s="30"/>
      <c r="M329" s="30"/>
      <c r="N329" s="30"/>
      <c r="O329" s="30"/>
      <c r="P329" s="30"/>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290"/>
      <c r="AU329" s="32"/>
      <c r="AV329" s="290"/>
      <c r="AW329" s="290"/>
      <c r="AX329" s="290"/>
      <c r="AY329" s="290"/>
      <c r="AZ329" s="290"/>
      <c r="BA329" s="290"/>
      <c r="BB329" s="290"/>
      <c r="BC329" s="290"/>
      <c r="BD329" s="290"/>
      <c r="BE329" s="290"/>
      <c r="BF329" s="290"/>
      <c r="BG329" s="290"/>
      <c r="BH329" s="290"/>
      <c r="BI329" s="290"/>
      <c r="BJ329" s="290"/>
      <c r="BK329" s="290"/>
      <c r="BL329" s="290"/>
      <c r="BM329" s="290"/>
      <c r="BN329" s="290"/>
      <c r="BO329" s="290"/>
      <c r="BP329" s="290"/>
      <c r="BQ329" s="290"/>
      <c r="BR329" s="290"/>
      <c r="BS329" s="290"/>
      <c r="BT329" s="290"/>
      <c r="BU329" s="290"/>
      <c r="BV329" s="290"/>
      <c r="BW329" s="290"/>
      <c r="BX329" s="290"/>
      <c r="BY329" s="290"/>
      <c r="BZ329" s="290"/>
      <c r="CA329" s="290"/>
      <c r="CB329" s="290"/>
      <c r="CC329" s="290"/>
      <c r="CD329" s="290"/>
      <c r="CE329" s="290"/>
      <c r="CF329" s="290"/>
      <c r="CG329" s="290"/>
      <c r="CH329" s="290"/>
      <c r="CI329" s="290"/>
      <c r="CJ329" s="290"/>
      <c r="CK329" s="290"/>
      <c r="CL329" s="290"/>
      <c r="CM329" s="290"/>
      <c r="CN329" s="290"/>
      <c r="CO329" s="290"/>
      <c r="CP329" s="290"/>
      <c r="CQ329" s="290"/>
      <c r="CR329" s="290"/>
      <c r="CS329" s="290"/>
      <c r="CT329" s="290"/>
      <c r="CU329" s="290"/>
      <c r="CV329" s="290"/>
      <c r="CW329" s="290"/>
      <c r="CX329" s="290"/>
      <c r="CY329" s="16"/>
      <c r="CZ329" s="16"/>
      <c r="DA329" s="16"/>
    </row>
    <row r="330" spans="1:105" ht="33" x14ac:dyDescent="0.25">
      <c r="A330" s="167" t="s">
        <v>199</v>
      </c>
      <c r="B330" s="167" t="s">
        <v>213</v>
      </c>
      <c r="C330" s="167" t="s">
        <v>213</v>
      </c>
      <c r="D330" s="167" t="s">
        <v>321</v>
      </c>
      <c r="E330" s="167"/>
      <c r="F330" s="167"/>
      <c r="G330" s="126"/>
      <c r="H330" s="37"/>
      <c r="I330" s="126" t="s">
        <v>322</v>
      </c>
      <c r="J330" s="39"/>
      <c r="K330" s="40"/>
      <c r="L330" s="40"/>
      <c r="M330" s="40"/>
      <c r="N330" s="40"/>
      <c r="O330" s="40"/>
      <c r="P330" s="40"/>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124"/>
      <c r="AU330" s="42"/>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c r="BR330" s="124"/>
      <c r="BS330" s="124"/>
      <c r="BT330" s="124"/>
      <c r="BU330" s="124"/>
      <c r="BV330" s="124"/>
      <c r="BW330" s="124"/>
      <c r="BX330" s="124"/>
      <c r="BY330" s="124"/>
      <c r="BZ330" s="124"/>
      <c r="CA330" s="124"/>
      <c r="CB330" s="124"/>
      <c r="CC330" s="124"/>
      <c r="CD330" s="124"/>
      <c r="CE330" s="124"/>
      <c r="CF330" s="124"/>
      <c r="CG330" s="124"/>
      <c r="CH330" s="124"/>
      <c r="CI330" s="124"/>
      <c r="CJ330" s="124"/>
      <c r="CK330" s="124"/>
      <c r="CL330" s="124"/>
      <c r="CM330" s="124"/>
      <c r="CN330" s="124"/>
      <c r="CO330" s="124"/>
      <c r="CP330" s="124"/>
      <c r="CQ330" s="124"/>
      <c r="CR330" s="124"/>
      <c r="CS330" s="124"/>
      <c r="CT330" s="124"/>
      <c r="CU330" s="124"/>
      <c r="CV330" s="124"/>
      <c r="CW330" s="124"/>
      <c r="CX330" s="124"/>
      <c r="CY330" s="16"/>
      <c r="CZ330" s="16"/>
      <c r="DA330" s="16"/>
    </row>
    <row r="331" spans="1:105" x14ac:dyDescent="0.25">
      <c r="A331" s="165" t="s">
        <v>199</v>
      </c>
      <c r="B331" s="165" t="s">
        <v>213</v>
      </c>
      <c r="C331" s="165" t="s">
        <v>213</v>
      </c>
      <c r="D331" s="165" t="s">
        <v>321</v>
      </c>
      <c r="E331" s="165" t="s">
        <v>423</v>
      </c>
      <c r="F331" s="165"/>
      <c r="G331" s="84"/>
      <c r="H331" s="46"/>
      <c r="I331" s="84" t="s">
        <v>424</v>
      </c>
      <c r="J331" s="48"/>
      <c r="K331" s="49">
        <f>+SUM(M331:P331)</f>
        <v>0</v>
      </c>
      <c r="L331" s="49"/>
      <c r="M331" s="49">
        <f>+SUM(Q331:R331)</f>
        <v>0</v>
      </c>
      <c r="N331" s="49">
        <f>+SUM(S331:AE331)</f>
        <v>0</v>
      </c>
      <c r="O331" s="49">
        <f>+SUM(AF331:AJ331)</f>
        <v>0</v>
      </c>
      <c r="P331" s="49">
        <f>+SUM(AK331:AS331)</f>
        <v>0</v>
      </c>
      <c r="Q331" s="73"/>
      <c r="R331" s="73">
        <v>0</v>
      </c>
      <c r="S331" s="73">
        <v>0</v>
      </c>
      <c r="T331" s="73">
        <v>0</v>
      </c>
      <c r="U331" s="73">
        <v>0</v>
      </c>
      <c r="V331" s="73">
        <v>0</v>
      </c>
      <c r="W331" s="73">
        <v>0</v>
      </c>
      <c r="X331" s="73">
        <v>0</v>
      </c>
      <c r="Y331" s="73">
        <v>0</v>
      </c>
      <c r="Z331" s="73">
        <v>0</v>
      </c>
      <c r="AA331" s="73">
        <v>0</v>
      </c>
      <c r="AB331" s="73">
        <v>0</v>
      </c>
      <c r="AC331" s="73">
        <v>0</v>
      </c>
      <c r="AD331" s="73"/>
      <c r="AE331" s="73">
        <v>0</v>
      </c>
      <c r="AF331" s="73">
        <v>0</v>
      </c>
      <c r="AG331" s="73"/>
      <c r="AH331" s="73">
        <v>0</v>
      </c>
      <c r="AI331" s="73">
        <v>0</v>
      </c>
      <c r="AJ331" s="73">
        <v>0</v>
      </c>
      <c r="AK331" s="73"/>
      <c r="AL331" s="73">
        <v>0</v>
      </c>
      <c r="AM331" s="73">
        <v>0</v>
      </c>
      <c r="AN331" s="73">
        <v>0</v>
      </c>
      <c r="AO331" s="73">
        <v>0</v>
      </c>
      <c r="AP331" s="73">
        <v>0</v>
      </c>
      <c r="AQ331" s="73">
        <v>0</v>
      </c>
      <c r="AR331" s="73">
        <v>0</v>
      </c>
      <c r="AS331" s="73">
        <v>0</v>
      </c>
      <c r="AT331" s="293"/>
      <c r="AU331" s="51"/>
      <c r="AV331" s="293"/>
      <c r="AW331" s="293"/>
      <c r="AX331" s="293"/>
      <c r="AY331" s="293"/>
      <c r="AZ331" s="293"/>
      <c r="BA331" s="293"/>
      <c r="BB331" s="293"/>
      <c r="BC331" s="293"/>
      <c r="BD331" s="293"/>
      <c r="BE331" s="293"/>
      <c r="BF331" s="293"/>
      <c r="BG331" s="293"/>
      <c r="BH331" s="293"/>
      <c r="BI331" s="293"/>
      <c r="BJ331" s="293"/>
      <c r="BK331" s="293"/>
      <c r="BL331" s="293"/>
      <c r="BM331" s="293"/>
      <c r="BN331" s="293"/>
      <c r="BO331" s="293"/>
      <c r="BP331" s="293"/>
      <c r="BQ331" s="293"/>
      <c r="BR331" s="293"/>
      <c r="BS331" s="293"/>
      <c r="BT331" s="293"/>
      <c r="BU331" s="293"/>
      <c r="BV331" s="293"/>
      <c r="BW331" s="293"/>
      <c r="BX331" s="293"/>
      <c r="BY331" s="293"/>
      <c r="BZ331" s="293"/>
      <c r="CA331" s="293"/>
      <c r="CB331" s="293"/>
      <c r="CC331" s="293"/>
      <c r="CD331" s="293"/>
      <c r="CE331" s="293"/>
      <c r="CF331" s="293"/>
      <c r="CG331" s="293"/>
      <c r="CH331" s="293"/>
      <c r="CI331" s="293"/>
      <c r="CJ331" s="293"/>
      <c r="CK331" s="293"/>
      <c r="CL331" s="293"/>
      <c r="CM331" s="293"/>
      <c r="CN331" s="293"/>
      <c r="CO331" s="293"/>
      <c r="CP331" s="293"/>
      <c r="CQ331" s="293"/>
      <c r="CR331" s="293"/>
      <c r="CS331" s="293"/>
      <c r="CT331" s="293"/>
      <c r="CU331" s="293"/>
      <c r="CV331" s="293"/>
      <c r="CW331" s="293"/>
      <c r="CX331" s="293"/>
      <c r="CY331" s="16"/>
      <c r="CZ331" s="16"/>
      <c r="DA331" s="16"/>
    </row>
    <row r="332" spans="1:105" ht="49.5" x14ac:dyDescent="0.25">
      <c r="A332" s="179" t="s">
        <v>199</v>
      </c>
      <c r="B332" s="180" t="s">
        <v>213</v>
      </c>
      <c r="C332" s="180" t="s">
        <v>213</v>
      </c>
      <c r="D332" s="184" t="s">
        <v>321</v>
      </c>
      <c r="E332" s="184" t="s">
        <v>423</v>
      </c>
      <c r="F332" s="184" t="s">
        <v>884</v>
      </c>
      <c r="G332" s="71" t="s">
        <v>699</v>
      </c>
      <c r="H332" s="54" t="s">
        <v>500</v>
      </c>
      <c r="I332" s="71" t="s">
        <v>501</v>
      </c>
      <c r="J332" s="56">
        <f>7000000000+L332</f>
        <v>8280000000</v>
      </c>
      <c r="K332" s="57">
        <f>+SUM(L332+M332)</f>
        <v>8280000000</v>
      </c>
      <c r="L332" s="58">
        <v>1280000000</v>
      </c>
      <c r="M332" s="59">
        <f>+SUM(Q332:R332)</f>
        <v>7000000000</v>
      </c>
      <c r="N332" s="59">
        <f>+SUM(S332:AE332)</f>
        <v>0</v>
      </c>
      <c r="O332" s="60">
        <f>+SUM(AF332:AJ332)</f>
        <v>0</v>
      </c>
      <c r="P332" s="60">
        <f>+SUM(AK332:AS332)</f>
        <v>0</v>
      </c>
      <c r="Q332" s="75"/>
      <c r="R332" s="75">
        <v>7000000000</v>
      </c>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6"/>
      <c r="AU332" s="16"/>
      <c r="AV332" s="76"/>
      <c r="AW332" s="76"/>
      <c r="AX332" s="76"/>
      <c r="AY332" s="76"/>
      <c r="AZ332" s="76"/>
      <c r="BA332" s="76"/>
      <c r="BB332" s="76"/>
      <c r="BC332" s="76"/>
      <c r="BD332" s="76"/>
      <c r="BE332" s="76"/>
      <c r="BF332" s="76"/>
      <c r="BG332" s="76"/>
      <c r="BH332" s="76"/>
      <c r="BI332" s="76"/>
      <c r="BJ332" s="76"/>
      <c r="BK332" s="76"/>
      <c r="BL332" s="76"/>
      <c r="BM332" s="76"/>
      <c r="BN332" s="76"/>
      <c r="BO332" s="76"/>
      <c r="BP332" s="76"/>
      <c r="BQ332" s="76"/>
      <c r="BR332" s="76"/>
      <c r="BS332" s="76"/>
      <c r="BT332" s="76"/>
      <c r="BU332" s="76"/>
      <c r="BV332" s="76"/>
      <c r="BW332" s="76"/>
      <c r="BX332" s="76"/>
      <c r="BY332" s="76"/>
      <c r="BZ332" s="76"/>
      <c r="CA332" s="76"/>
      <c r="CB332" s="76"/>
      <c r="CC332" s="76"/>
      <c r="CD332" s="76"/>
      <c r="CE332" s="76"/>
      <c r="CF332" s="76"/>
      <c r="CG332" s="76"/>
      <c r="CH332" s="76"/>
      <c r="CI332" s="76"/>
      <c r="CJ332" s="76"/>
      <c r="CK332" s="76"/>
      <c r="CL332" s="76"/>
      <c r="CM332" s="76"/>
      <c r="CN332" s="76"/>
      <c r="CO332" s="76"/>
      <c r="CP332" s="76"/>
      <c r="CQ332" s="76"/>
      <c r="CR332" s="76"/>
      <c r="CS332" s="76"/>
      <c r="CT332" s="76"/>
      <c r="CU332" s="76"/>
      <c r="CV332" s="76"/>
      <c r="CW332" s="76"/>
      <c r="CX332" s="76"/>
      <c r="CY332" s="16"/>
      <c r="CZ332" s="16"/>
      <c r="DA332" s="16"/>
    </row>
    <row r="333" spans="1:105" ht="33" x14ac:dyDescent="0.25">
      <c r="A333" s="179" t="s">
        <v>199</v>
      </c>
      <c r="B333" s="180" t="s">
        <v>213</v>
      </c>
      <c r="C333" s="180" t="s">
        <v>213</v>
      </c>
      <c r="D333" s="184" t="s">
        <v>321</v>
      </c>
      <c r="E333" s="184" t="s">
        <v>423</v>
      </c>
      <c r="F333" s="184" t="s">
        <v>884</v>
      </c>
      <c r="G333" s="71" t="s">
        <v>699</v>
      </c>
      <c r="H333" s="54" t="s">
        <v>502</v>
      </c>
      <c r="I333" s="71" t="s">
        <v>503</v>
      </c>
      <c r="J333" s="56">
        <f>+K333</f>
        <v>2934416872.1900001</v>
      </c>
      <c r="K333" s="57">
        <f>+SUM(L333+M333+P333+AV333)</f>
        <v>2934416872.1900001</v>
      </c>
      <c r="L333" s="58">
        <v>546000000</v>
      </c>
      <c r="M333" s="59">
        <f>+SUM(Q333:R333)</f>
        <v>300000000</v>
      </c>
      <c r="N333" s="59">
        <f>+SUM(S333:AE333)</f>
        <v>0</v>
      </c>
      <c r="O333" s="60">
        <f>+SUM(AF333:AJ333)</f>
        <v>0</v>
      </c>
      <c r="P333" s="60">
        <f>+SUM(AK333:AS333)</f>
        <v>382000000</v>
      </c>
      <c r="Q333" s="75">
        <v>300000000</v>
      </c>
      <c r="R333" s="75"/>
      <c r="S333" s="75"/>
      <c r="T333" s="75"/>
      <c r="U333" s="75"/>
      <c r="V333" s="75"/>
      <c r="W333" s="75"/>
      <c r="X333" s="75"/>
      <c r="Y333" s="75"/>
      <c r="Z333" s="75"/>
      <c r="AA333" s="75"/>
      <c r="AB333" s="75"/>
      <c r="AC333" s="75"/>
      <c r="AD333" s="75"/>
      <c r="AE333" s="75"/>
      <c r="AF333" s="75"/>
      <c r="AG333" s="75"/>
      <c r="AH333" s="75"/>
      <c r="AI333" s="75"/>
      <c r="AJ333" s="75"/>
      <c r="AK333" s="75">
        <v>382000000</v>
      </c>
      <c r="AL333" s="75"/>
      <c r="AM333" s="75"/>
      <c r="AN333" s="75"/>
      <c r="AO333" s="75"/>
      <c r="AP333" s="75"/>
      <c r="AQ333" s="75"/>
      <c r="AR333" s="75"/>
      <c r="AS333" s="75"/>
      <c r="AT333" s="76"/>
      <c r="AU333" s="16"/>
      <c r="AV333" s="76">
        <f>SUM(AW333:CI333)</f>
        <v>1706416872.1900001</v>
      </c>
      <c r="AW333" s="76"/>
      <c r="AX333" s="76"/>
      <c r="AY333" s="76"/>
      <c r="AZ333" s="76"/>
      <c r="BA333" s="76"/>
      <c r="BB333" s="76"/>
      <c r="BC333" s="76"/>
      <c r="BD333" s="76"/>
      <c r="BE333" s="76"/>
      <c r="BF333" s="76"/>
      <c r="BG333" s="76"/>
      <c r="BH333" s="76"/>
      <c r="BI333" s="76"/>
      <c r="BJ333" s="76"/>
      <c r="BK333" s="76"/>
      <c r="BL333" s="76"/>
      <c r="BM333" s="76"/>
      <c r="BN333" s="76"/>
      <c r="BO333" s="76"/>
      <c r="BP333" s="76"/>
      <c r="BQ333" s="76"/>
      <c r="BR333" s="76"/>
      <c r="BS333" s="76"/>
      <c r="BT333" s="76"/>
      <c r="BU333" s="76"/>
      <c r="BV333" s="76"/>
      <c r="BW333" s="76"/>
      <c r="BX333" s="76"/>
      <c r="BY333" s="76"/>
      <c r="BZ333" s="76"/>
      <c r="CA333" s="76"/>
      <c r="CB333" s="76"/>
      <c r="CC333" s="76"/>
      <c r="CD333" s="76"/>
      <c r="CE333" s="76">
        <v>1620000000</v>
      </c>
      <c r="CF333" s="76"/>
      <c r="CG333" s="76"/>
      <c r="CH333" s="76">
        <v>73683529.709999993</v>
      </c>
      <c r="CI333" s="76">
        <v>12733342.48</v>
      </c>
      <c r="CJ333" s="76"/>
      <c r="CK333" s="76"/>
      <c r="CL333" s="76"/>
      <c r="CM333" s="76"/>
      <c r="CN333" s="76"/>
      <c r="CO333" s="76"/>
      <c r="CP333" s="76"/>
      <c r="CQ333" s="76"/>
      <c r="CR333" s="76"/>
      <c r="CS333" s="76"/>
      <c r="CT333" s="76"/>
      <c r="CU333" s="76"/>
      <c r="CV333" s="76"/>
      <c r="CW333" s="76"/>
      <c r="CX333" s="76"/>
      <c r="CY333" s="16"/>
      <c r="CZ333" s="16"/>
      <c r="DA333" s="16"/>
    </row>
    <row r="334" spans="1:105" ht="33" x14ac:dyDescent="0.25">
      <c r="A334" s="179" t="s">
        <v>199</v>
      </c>
      <c r="B334" s="180" t="s">
        <v>213</v>
      </c>
      <c r="C334" s="180" t="s">
        <v>213</v>
      </c>
      <c r="D334" s="184" t="s">
        <v>321</v>
      </c>
      <c r="E334" s="184" t="s">
        <v>423</v>
      </c>
      <c r="F334" s="184" t="s">
        <v>885</v>
      </c>
      <c r="G334" s="71" t="s">
        <v>700</v>
      </c>
      <c r="H334" s="54" t="s">
        <v>504</v>
      </c>
      <c r="I334" s="71" t="s">
        <v>505</v>
      </c>
      <c r="J334" s="56">
        <f>+K334</f>
        <v>2509037311</v>
      </c>
      <c r="K334" s="57">
        <f>+SUM(L334+M334+O334+AV334)</f>
        <v>2509037311</v>
      </c>
      <c r="L334" s="58">
        <v>1220000000</v>
      </c>
      <c r="M334" s="59">
        <f>+SUM(Q334:R334)</f>
        <v>300000000</v>
      </c>
      <c r="N334" s="59">
        <f>+SUM(S334:AE334)</f>
        <v>0</v>
      </c>
      <c r="O334" s="60">
        <f>+SUM(AF334:AJ334)</f>
        <v>245000000</v>
      </c>
      <c r="P334" s="60">
        <f>+SUM(AK334:AS334)</f>
        <v>0</v>
      </c>
      <c r="Q334" s="75">
        <v>300000000</v>
      </c>
      <c r="R334" s="75"/>
      <c r="S334" s="75"/>
      <c r="T334" s="75"/>
      <c r="U334" s="75"/>
      <c r="V334" s="75"/>
      <c r="W334" s="75"/>
      <c r="X334" s="75"/>
      <c r="Y334" s="75"/>
      <c r="Z334" s="75"/>
      <c r="AA334" s="75"/>
      <c r="AB334" s="75"/>
      <c r="AC334" s="75"/>
      <c r="AD334" s="75"/>
      <c r="AE334" s="75"/>
      <c r="AF334" s="75"/>
      <c r="AG334" s="75">
        <v>245000000</v>
      </c>
      <c r="AH334" s="75"/>
      <c r="AI334" s="75"/>
      <c r="AJ334" s="75"/>
      <c r="AK334" s="75"/>
      <c r="AL334" s="75"/>
      <c r="AM334" s="75"/>
      <c r="AN334" s="75"/>
      <c r="AO334" s="75"/>
      <c r="AP334" s="75"/>
      <c r="AQ334" s="75"/>
      <c r="AR334" s="75"/>
      <c r="AS334" s="75"/>
      <c r="AT334" s="76"/>
      <c r="AU334" s="16"/>
      <c r="AV334" s="76">
        <f>SUM(AW334:CK334)</f>
        <v>744037311</v>
      </c>
      <c r="AW334" s="76"/>
      <c r="AX334" s="76"/>
      <c r="AY334" s="76"/>
      <c r="AZ334" s="76"/>
      <c r="BA334" s="76"/>
      <c r="BB334" s="76"/>
      <c r="BC334" s="76"/>
      <c r="BD334" s="76"/>
      <c r="BE334" s="76"/>
      <c r="BF334" s="76"/>
      <c r="BG334" s="76"/>
      <c r="BH334" s="76"/>
      <c r="BI334" s="76"/>
      <c r="BJ334" s="76"/>
      <c r="BK334" s="76"/>
      <c r="BL334" s="76"/>
      <c r="BM334" s="76"/>
      <c r="BN334" s="76"/>
      <c r="BO334" s="76"/>
      <c r="BP334" s="76"/>
      <c r="BQ334" s="76"/>
      <c r="BR334" s="76"/>
      <c r="BS334" s="76"/>
      <c r="BT334" s="76"/>
      <c r="BU334" s="76"/>
      <c r="BV334" s="76"/>
      <c r="BW334" s="76"/>
      <c r="BX334" s="76"/>
      <c r="BY334" s="76"/>
      <c r="BZ334" s="76"/>
      <c r="CA334" s="76"/>
      <c r="CB334" s="76"/>
      <c r="CC334" s="76"/>
      <c r="CD334" s="76"/>
      <c r="CE334" s="76">
        <v>280339774.99000001</v>
      </c>
      <c r="CF334" s="76"/>
      <c r="CG334" s="76"/>
      <c r="CH334" s="76"/>
      <c r="CI334" s="76"/>
      <c r="CJ334" s="76">
        <v>449795163.20999998</v>
      </c>
      <c r="CK334" s="76">
        <v>13902372.800000001</v>
      </c>
      <c r="CL334" s="76"/>
      <c r="CM334" s="76"/>
      <c r="CN334" s="76"/>
      <c r="CO334" s="76"/>
      <c r="CP334" s="76"/>
      <c r="CQ334" s="76"/>
      <c r="CR334" s="76"/>
      <c r="CS334" s="76"/>
      <c r="CT334" s="76"/>
      <c r="CU334" s="76"/>
      <c r="CV334" s="76"/>
      <c r="CW334" s="76"/>
      <c r="CX334" s="76"/>
      <c r="CY334" s="16"/>
      <c r="CZ334" s="16"/>
      <c r="DA334" s="16"/>
    </row>
    <row r="335" spans="1:105" ht="33" x14ac:dyDescent="0.25">
      <c r="A335" s="179" t="s">
        <v>199</v>
      </c>
      <c r="B335" s="180" t="s">
        <v>213</v>
      </c>
      <c r="C335" s="180" t="s">
        <v>213</v>
      </c>
      <c r="D335" s="184" t="s">
        <v>321</v>
      </c>
      <c r="E335" s="184" t="s">
        <v>423</v>
      </c>
      <c r="F335" s="184" t="s">
        <v>885</v>
      </c>
      <c r="G335" s="71" t="s">
        <v>700</v>
      </c>
      <c r="H335" s="54">
        <v>5337</v>
      </c>
      <c r="I335" s="71" t="s">
        <v>506</v>
      </c>
      <c r="J335" s="56">
        <f>+K335</f>
        <v>544600000</v>
      </c>
      <c r="K335" s="57">
        <f>+SUM(L335+P335+AV335)</f>
        <v>544600000</v>
      </c>
      <c r="L335" s="58">
        <v>544600000</v>
      </c>
      <c r="M335" s="59"/>
      <c r="N335" s="59"/>
      <c r="O335" s="60"/>
      <c r="P335" s="60">
        <f>+SUM(AK335:AS335)</f>
        <v>0</v>
      </c>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6"/>
      <c r="AU335" s="16"/>
      <c r="AV335" s="76">
        <f>SUM(AW335:CK335)</f>
        <v>0</v>
      </c>
      <c r="AW335" s="76"/>
      <c r="AX335" s="76"/>
      <c r="AY335" s="76"/>
      <c r="AZ335" s="76"/>
      <c r="BA335" s="76"/>
      <c r="BB335" s="76"/>
      <c r="BC335" s="76"/>
      <c r="BD335" s="76"/>
      <c r="BE335" s="76"/>
      <c r="BF335" s="76"/>
      <c r="BG335" s="76"/>
      <c r="BH335" s="76"/>
      <c r="BI335" s="76"/>
      <c r="BJ335" s="76"/>
      <c r="BK335" s="76"/>
      <c r="BL335" s="76"/>
      <c r="BM335" s="76"/>
      <c r="BN335" s="76"/>
      <c r="BO335" s="76"/>
      <c r="BP335" s="76"/>
      <c r="BQ335" s="76"/>
      <c r="BR335" s="76"/>
      <c r="BS335" s="76"/>
      <c r="BT335" s="76"/>
      <c r="BU335" s="76"/>
      <c r="BV335" s="76"/>
      <c r="BW335" s="76"/>
      <c r="BX335" s="76"/>
      <c r="BY335" s="76"/>
      <c r="BZ335" s="76"/>
      <c r="CA335" s="76"/>
      <c r="CB335" s="76"/>
      <c r="CC335" s="76"/>
      <c r="CD335" s="76"/>
      <c r="CL335" s="76"/>
      <c r="CM335" s="76"/>
      <c r="CN335" s="76"/>
      <c r="CO335" s="76"/>
      <c r="CP335" s="76"/>
      <c r="CQ335" s="76"/>
      <c r="CR335" s="76"/>
      <c r="CS335" s="76"/>
      <c r="CT335" s="76"/>
      <c r="CU335" s="76"/>
      <c r="CV335" s="76"/>
      <c r="CW335" s="76"/>
      <c r="CX335" s="76"/>
      <c r="CY335" s="16"/>
      <c r="CZ335" s="16"/>
      <c r="DA335" s="16"/>
    </row>
    <row r="336" spans="1:105" ht="33" x14ac:dyDescent="0.25">
      <c r="A336" s="179" t="s">
        <v>199</v>
      </c>
      <c r="B336" s="180" t="s">
        <v>213</v>
      </c>
      <c r="C336" s="180" t="s">
        <v>213</v>
      </c>
      <c r="D336" s="184" t="s">
        <v>321</v>
      </c>
      <c r="E336" s="184" t="s">
        <v>423</v>
      </c>
      <c r="F336" s="184" t="s">
        <v>884</v>
      </c>
      <c r="G336" s="71" t="s">
        <v>699</v>
      </c>
      <c r="H336" s="54">
        <v>5342</v>
      </c>
      <c r="I336" s="71" t="s">
        <v>507</v>
      </c>
      <c r="J336" s="56">
        <v>3125000000</v>
      </c>
      <c r="K336" s="57">
        <f>+SUM(L336:P336)</f>
        <v>3125000000</v>
      </c>
      <c r="L336" s="58"/>
      <c r="M336" s="59"/>
      <c r="N336" s="59"/>
      <c r="O336" s="60"/>
      <c r="P336" s="60">
        <f>+SUM(AK336:AT336)</f>
        <v>3125000000</v>
      </c>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6">
        <v>3125000000</v>
      </c>
      <c r="AU336" s="1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c r="CA336" s="76"/>
      <c r="CB336" s="76"/>
      <c r="CC336" s="76"/>
      <c r="CD336" s="76"/>
      <c r="CE336" s="76"/>
      <c r="CF336" s="76"/>
      <c r="CG336" s="76"/>
      <c r="CH336" s="76"/>
      <c r="CI336" s="76"/>
      <c r="CJ336" s="76"/>
      <c r="CK336" s="76"/>
      <c r="CL336" s="76"/>
      <c r="CM336" s="76"/>
      <c r="CN336" s="76"/>
      <c r="CO336" s="76"/>
      <c r="CP336" s="76"/>
      <c r="CQ336" s="76"/>
      <c r="CR336" s="76"/>
      <c r="CS336" s="76"/>
      <c r="CT336" s="76"/>
      <c r="CU336" s="76"/>
      <c r="CV336" s="76"/>
      <c r="CW336" s="76"/>
      <c r="CX336" s="76"/>
      <c r="CY336" s="16"/>
      <c r="CZ336" s="16"/>
      <c r="DA336" s="16"/>
    </row>
    <row r="337" spans="1:105" ht="33" x14ac:dyDescent="0.25">
      <c r="A337" s="179" t="s">
        <v>199</v>
      </c>
      <c r="B337" s="180" t="s">
        <v>213</v>
      </c>
      <c r="C337" s="180" t="s">
        <v>213</v>
      </c>
      <c r="D337" s="184" t="s">
        <v>321</v>
      </c>
      <c r="E337" s="184" t="s">
        <v>423</v>
      </c>
      <c r="F337" s="184" t="s">
        <v>885</v>
      </c>
      <c r="G337" s="71" t="s">
        <v>700</v>
      </c>
      <c r="H337" s="54">
        <v>5327</v>
      </c>
      <c r="I337" s="71" t="s">
        <v>508</v>
      </c>
      <c r="J337" s="56">
        <v>375900121.44999999</v>
      </c>
      <c r="K337" s="57">
        <f>+SUM(L337:P337)</f>
        <v>375900121.44999999</v>
      </c>
      <c r="L337" s="58">
        <v>375900121.44999999</v>
      </c>
      <c r="M337" s="59"/>
      <c r="N337" s="59"/>
      <c r="O337" s="60"/>
      <c r="P337" s="60">
        <f>+SUM(AK337:AS337)</f>
        <v>0</v>
      </c>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6"/>
      <c r="AU337" s="16"/>
      <c r="AV337" s="76"/>
      <c r="AW337" s="76"/>
      <c r="AX337" s="76"/>
      <c r="AY337" s="76"/>
      <c r="AZ337" s="76"/>
      <c r="BA337" s="76"/>
      <c r="BB337" s="76"/>
      <c r="BC337" s="76"/>
      <c r="BD337" s="76"/>
      <c r="BE337" s="76"/>
      <c r="BF337" s="76"/>
      <c r="BG337" s="76"/>
      <c r="BH337" s="76"/>
      <c r="BI337" s="76"/>
      <c r="BJ337" s="76"/>
      <c r="BK337" s="76"/>
      <c r="BL337" s="76"/>
      <c r="BM337" s="76"/>
      <c r="BN337" s="76"/>
      <c r="BO337" s="76"/>
      <c r="BP337" s="76"/>
      <c r="BQ337" s="76"/>
      <c r="BR337" s="76"/>
      <c r="BS337" s="76"/>
      <c r="BT337" s="76"/>
      <c r="BU337" s="76"/>
      <c r="BV337" s="76"/>
      <c r="BW337" s="76"/>
      <c r="BX337" s="76"/>
      <c r="BY337" s="76"/>
      <c r="BZ337" s="76"/>
      <c r="CA337" s="76"/>
      <c r="CB337" s="76"/>
      <c r="CC337" s="76"/>
      <c r="CD337" s="76"/>
      <c r="CE337" s="76"/>
      <c r="CF337" s="76"/>
      <c r="CG337" s="76"/>
      <c r="CH337" s="76"/>
      <c r="CI337" s="76"/>
      <c r="CJ337" s="76"/>
      <c r="CK337" s="76"/>
      <c r="CL337" s="76"/>
      <c r="CM337" s="76"/>
      <c r="CN337" s="76"/>
      <c r="CO337" s="76"/>
      <c r="CP337" s="76"/>
      <c r="CQ337" s="76"/>
      <c r="CR337" s="76"/>
      <c r="CS337" s="76"/>
      <c r="CT337" s="76"/>
      <c r="CU337" s="76"/>
      <c r="CV337" s="76"/>
      <c r="CW337" s="76"/>
      <c r="CX337" s="76"/>
      <c r="CY337" s="16"/>
      <c r="CZ337" s="16"/>
      <c r="DA337" s="16"/>
    </row>
    <row r="338" spans="1:105" ht="33" x14ac:dyDescent="0.25">
      <c r="A338" s="179" t="s">
        <v>199</v>
      </c>
      <c r="B338" s="180" t="s">
        <v>213</v>
      </c>
      <c r="C338" s="180" t="s">
        <v>213</v>
      </c>
      <c r="D338" s="184" t="s">
        <v>321</v>
      </c>
      <c r="E338" s="184" t="s">
        <v>423</v>
      </c>
      <c r="F338" s="184" t="s">
        <v>884</v>
      </c>
      <c r="G338" s="71" t="s">
        <v>699</v>
      </c>
      <c r="H338" s="54">
        <v>5328</v>
      </c>
      <c r="I338" s="71" t="s">
        <v>509</v>
      </c>
      <c r="J338" s="56">
        <v>395000000</v>
      </c>
      <c r="K338" s="57">
        <f>+SUM(L338:P338)</f>
        <v>395000000</v>
      </c>
      <c r="L338" s="58">
        <v>395000000</v>
      </c>
      <c r="M338" s="59"/>
      <c r="N338" s="59"/>
      <c r="O338" s="60"/>
      <c r="P338" s="60"/>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6"/>
      <c r="AU338" s="16"/>
      <c r="AV338" s="76"/>
      <c r="AW338" s="76"/>
      <c r="AX338" s="76"/>
      <c r="AY338" s="76"/>
      <c r="AZ338" s="76"/>
      <c r="BA338" s="76"/>
      <c r="BB338" s="76"/>
      <c r="BC338" s="76"/>
      <c r="BD338" s="76"/>
      <c r="BE338" s="76"/>
      <c r="BF338" s="76"/>
      <c r="BG338" s="76"/>
      <c r="BH338" s="76"/>
      <c r="BI338" s="76"/>
      <c r="BJ338" s="76"/>
      <c r="BK338" s="76"/>
      <c r="BL338" s="76"/>
      <c r="BM338" s="76"/>
      <c r="BN338" s="76"/>
      <c r="BO338" s="76"/>
      <c r="BP338" s="76"/>
      <c r="BQ338" s="76"/>
      <c r="BR338" s="76"/>
      <c r="BS338" s="76"/>
      <c r="BT338" s="76"/>
      <c r="BU338" s="76"/>
      <c r="BV338" s="76"/>
      <c r="BW338" s="76"/>
      <c r="BX338" s="76"/>
      <c r="BY338" s="76"/>
      <c r="BZ338" s="76"/>
      <c r="CA338" s="76"/>
      <c r="CB338" s="76"/>
      <c r="CC338" s="76"/>
      <c r="CD338" s="76"/>
      <c r="CE338" s="76"/>
      <c r="CF338" s="76"/>
      <c r="CG338" s="76"/>
      <c r="CH338" s="76"/>
      <c r="CI338" s="76"/>
      <c r="CJ338" s="76"/>
      <c r="CK338" s="76"/>
      <c r="CL338" s="76"/>
      <c r="CM338" s="76"/>
      <c r="CN338" s="76"/>
      <c r="CO338" s="76"/>
      <c r="CP338" s="76"/>
      <c r="CQ338" s="76"/>
      <c r="CR338" s="76"/>
      <c r="CS338" s="76"/>
      <c r="CT338" s="76"/>
      <c r="CU338" s="76"/>
      <c r="CV338" s="76"/>
      <c r="CW338" s="76"/>
      <c r="CX338" s="76"/>
      <c r="CY338" s="16"/>
      <c r="CZ338" s="16"/>
      <c r="DA338" s="16"/>
    </row>
    <row r="339" spans="1:105" ht="49.5" x14ac:dyDescent="0.25">
      <c r="A339" s="179" t="s">
        <v>199</v>
      </c>
      <c r="B339" s="180" t="s">
        <v>213</v>
      </c>
      <c r="C339" s="180" t="s">
        <v>213</v>
      </c>
      <c r="D339" s="184" t="s">
        <v>321</v>
      </c>
      <c r="E339" s="184" t="s">
        <v>423</v>
      </c>
      <c r="F339" s="184" t="s">
        <v>884</v>
      </c>
      <c r="G339" s="71" t="s">
        <v>699</v>
      </c>
      <c r="H339" s="54">
        <v>5395</v>
      </c>
      <c r="I339" s="71" t="s">
        <v>480</v>
      </c>
      <c r="J339" s="56">
        <f>+K339</f>
        <v>200000000</v>
      </c>
      <c r="K339" s="57">
        <f>+SUM(L339:AV339)</f>
        <v>200000000</v>
      </c>
      <c r="L339" s="58"/>
      <c r="M339" s="59"/>
      <c r="N339" s="59"/>
      <c r="O339" s="60"/>
      <c r="P339" s="60"/>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6"/>
      <c r="AU339" s="16"/>
      <c r="AV339" s="76">
        <f>SUM(AW339:CH339)</f>
        <v>200000000</v>
      </c>
      <c r="AW339" s="76"/>
      <c r="AX339" s="76"/>
      <c r="AY339" s="76"/>
      <c r="AZ339" s="76"/>
      <c r="BA339" s="76"/>
      <c r="BB339" s="76"/>
      <c r="BC339" s="76"/>
      <c r="BD339" s="76"/>
      <c r="BE339" s="76"/>
      <c r="BF339" s="76"/>
      <c r="BG339" s="76"/>
      <c r="BH339" s="76"/>
      <c r="BI339" s="76"/>
      <c r="BJ339" s="76"/>
      <c r="BK339" s="76"/>
      <c r="BL339" s="76"/>
      <c r="BM339" s="76"/>
      <c r="BN339" s="76"/>
      <c r="BO339" s="76"/>
      <c r="BP339" s="76"/>
      <c r="BQ339" s="76"/>
      <c r="BR339" s="76"/>
      <c r="BS339" s="76"/>
      <c r="BT339" s="76"/>
      <c r="BU339" s="76"/>
      <c r="BV339" s="76"/>
      <c r="BW339" s="76"/>
      <c r="BX339" s="76"/>
      <c r="BY339" s="76"/>
      <c r="BZ339" s="76"/>
      <c r="CA339" s="76"/>
      <c r="CB339" s="76"/>
      <c r="CC339" s="76"/>
      <c r="CD339" s="76"/>
      <c r="CE339" s="76"/>
      <c r="CF339" s="76"/>
      <c r="CG339" s="76"/>
      <c r="CH339" s="76">
        <v>200000000</v>
      </c>
      <c r="CI339" s="76"/>
      <c r="CJ339" s="76"/>
      <c r="CK339" s="76"/>
      <c r="CL339" s="76"/>
      <c r="CM339" s="76"/>
      <c r="CN339" s="76"/>
      <c r="CO339" s="76"/>
      <c r="CP339" s="76"/>
      <c r="CQ339" s="76"/>
      <c r="CR339" s="76"/>
      <c r="CS339" s="76"/>
      <c r="CT339" s="76"/>
      <c r="CU339" s="76"/>
      <c r="CV339" s="76"/>
      <c r="CW339" s="76"/>
      <c r="CX339" s="76"/>
      <c r="CY339" s="16"/>
      <c r="CZ339" s="16"/>
      <c r="DA339" s="16"/>
    </row>
    <row r="340" spans="1:105" ht="49.5" x14ac:dyDescent="0.25">
      <c r="A340" s="179" t="s">
        <v>199</v>
      </c>
      <c r="B340" s="180" t="s">
        <v>213</v>
      </c>
      <c r="C340" s="180" t="s">
        <v>213</v>
      </c>
      <c r="D340" s="184" t="s">
        <v>321</v>
      </c>
      <c r="E340" s="184" t="s">
        <v>423</v>
      </c>
      <c r="F340" s="184" t="s">
        <v>884</v>
      </c>
      <c r="G340" s="71" t="s">
        <v>699</v>
      </c>
      <c r="H340" s="54">
        <v>5396</v>
      </c>
      <c r="I340" s="71" t="s">
        <v>481</v>
      </c>
      <c r="J340" s="56">
        <f>+K340</f>
        <v>519405841.61000001</v>
      </c>
      <c r="K340" s="57">
        <f>+SUM(L340:AV340)</f>
        <v>519405841.61000001</v>
      </c>
      <c r="L340" s="58"/>
      <c r="M340" s="59"/>
      <c r="N340" s="59"/>
      <c r="O340" s="60"/>
      <c r="P340" s="60"/>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6"/>
      <c r="AU340" s="16"/>
      <c r="AV340" s="76">
        <f>SUM(AW340:CL340)</f>
        <v>519405841.61000001</v>
      </c>
      <c r="AW340" s="76"/>
      <c r="AX340" s="76"/>
      <c r="AY340" s="76"/>
      <c r="AZ340" s="76"/>
      <c r="BA340" s="76"/>
      <c r="BB340" s="76"/>
      <c r="BC340" s="76"/>
      <c r="BD340" s="76"/>
      <c r="BE340" s="76"/>
      <c r="BF340" s="76"/>
      <c r="BG340" s="76"/>
      <c r="BH340" s="76"/>
      <c r="BI340" s="76"/>
      <c r="BJ340" s="76"/>
      <c r="BK340" s="76"/>
      <c r="BL340" s="76"/>
      <c r="BM340" s="76"/>
      <c r="BN340" s="76"/>
      <c r="BO340" s="76"/>
      <c r="BP340" s="76"/>
      <c r="BQ340" s="76"/>
      <c r="BR340" s="76"/>
      <c r="BS340" s="76"/>
      <c r="BT340" s="76"/>
      <c r="BU340" s="76"/>
      <c r="BV340" s="76"/>
      <c r="BW340" s="76"/>
      <c r="BX340" s="76"/>
      <c r="BY340" s="76"/>
      <c r="BZ340" s="76"/>
      <c r="CA340" s="76"/>
      <c r="CB340" s="76"/>
      <c r="CC340" s="76">
        <v>500027588.57999998</v>
      </c>
      <c r="CD340" s="76"/>
      <c r="CE340" s="76"/>
      <c r="CF340" s="76"/>
      <c r="CG340" s="76"/>
      <c r="CH340" s="76"/>
      <c r="CI340" s="76"/>
      <c r="CJ340" s="76"/>
      <c r="CK340" s="76"/>
      <c r="CL340" s="76">
        <v>19378253.030000001</v>
      </c>
      <c r="CM340" s="76"/>
      <c r="CN340" s="76"/>
      <c r="CO340" s="76"/>
      <c r="CP340" s="76"/>
      <c r="CQ340" s="76"/>
      <c r="CR340" s="76"/>
      <c r="CS340" s="76"/>
      <c r="CT340" s="76"/>
      <c r="CU340" s="76"/>
      <c r="CV340" s="76"/>
      <c r="CW340" s="76"/>
      <c r="CX340" s="76"/>
      <c r="CY340" s="16"/>
      <c r="CZ340" s="16"/>
      <c r="DA340" s="16"/>
    </row>
    <row r="341" spans="1:105" ht="66.75" thickBot="1" x14ac:dyDescent="0.3">
      <c r="A341" s="179" t="s">
        <v>199</v>
      </c>
      <c r="B341" s="180" t="s">
        <v>213</v>
      </c>
      <c r="C341" s="180" t="s">
        <v>213</v>
      </c>
      <c r="D341" s="184" t="s">
        <v>321</v>
      </c>
      <c r="E341" s="184" t="s">
        <v>423</v>
      </c>
      <c r="F341" s="184" t="s">
        <v>886</v>
      </c>
      <c r="G341" s="71" t="s">
        <v>701</v>
      </c>
      <c r="H341" s="54">
        <v>5329</v>
      </c>
      <c r="I341" s="71" t="s">
        <v>510</v>
      </c>
      <c r="J341" s="56">
        <f>+K341</f>
        <v>500000000</v>
      </c>
      <c r="K341" s="57">
        <f>+SUM(L341:P341)</f>
        <v>500000000</v>
      </c>
      <c r="L341" s="58">
        <v>500000000</v>
      </c>
      <c r="M341" s="59"/>
      <c r="N341" s="59"/>
      <c r="O341" s="60"/>
      <c r="P341" s="60"/>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6"/>
      <c r="AU341" s="16"/>
      <c r="AV341" s="76"/>
      <c r="AW341" s="76"/>
      <c r="AX341" s="76"/>
      <c r="AY341" s="76"/>
      <c r="AZ341" s="76"/>
      <c r="BA341" s="76"/>
      <c r="BB341" s="76"/>
      <c r="BC341" s="76"/>
      <c r="BD341" s="76"/>
      <c r="BE341" s="76"/>
      <c r="BF341" s="76"/>
      <c r="BG341" s="76"/>
      <c r="BH341" s="76"/>
      <c r="BI341" s="76"/>
      <c r="BJ341" s="76"/>
      <c r="BK341" s="76"/>
      <c r="BL341" s="76"/>
      <c r="BM341" s="76"/>
      <c r="BN341" s="76"/>
      <c r="BO341" s="76"/>
      <c r="BP341" s="76"/>
      <c r="BQ341" s="76"/>
      <c r="BR341" s="76"/>
      <c r="BS341" s="76"/>
      <c r="BT341" s="76"/>
      <c r="BU341" s="76"/>
      <c r="BV341" s="76"/>
      <c r="BW341" s="76"/>
      <c r="BX341" s="76"/>
      <c r="BY341" s="76"/>
      <c r="BZ341" s="76"/>
      <c r="CA341" s="76"/>
      <c r="CB341" s="76"/>
      <c r="CC341" s="76"/>
      <c r="CD341" s="76"/>
      <c r="CE341" s="76"/>
      <c r="CF341" s="76"/>
      <c r="CG341" s="76"/>
      <c r="CH341" s="76"/>
      <c r="CI341" s="76"/>
      <c r="CJ341" s="76"/>
      <c r="CK341" s="76"/>
      <c r="CL341" s="76"/>
      <c r="CM341" s="76"/>
      <c r="CN341" s="76"/>
      <c r="CO341" s="76"/>
      <c r="CP341" s="76"/>
      <c r="CQ341" s="76"/>
      <c r="CR341" s="76"/>
      <c r="CS341" s="76"/>
      <c r="CT341" s="76"/>
      <c r="CU341" s="76"/>
      <c r="CV341" s="76"/>
      <c r="CW341" s="76"/>
      <c r="CX341" s="76"/>
      <c r="CY341" s="16"/>
      <c r="CZ341" s="16"/>
      <c r="DA341" s="16"/>
    </row>
    <row r="342" spans="1:105" ht="50.25" thickBot="1" x14ac:dyDescent="0.3">
      <c r="A342" s="344" t="s">
        <v>199</v>
      </c>
      <c r="B342" s="345" t="s">
        <v>213</v>
      </c>
      <c r="C342" s="345" t="s">
        <v>213</v>
      </c>
      <c r="D342" s="346">
        <v>11</v>
      </c>
      <c r="E342" s="346">
        <v>45</v>
      </c>
      <c r="F342" s="184" t="s">
        <v>916</v>
      </c>
      <c r="G342" s="71" t="s">
        <v>915</v>
      </c>
      <c r="H342" s="347">
        <v>5420</v>
      </c>
      <c r="I342" s="71" t="s">
        <v>914</v>
      </c>
      <c r="J342" s="56">
        <f>+K342</f>
        <v>13150920000</v>
      </c>
      <c r="K342" s="57">
        <f>+SUM(L342:AU342)</f>
        <v>13150920000</v>
      </c>
      <c r="L342" s="58"/>
      <c r="M342" s="59"/>
      <c r="N342" s="59"/>
      <c r="O342" s="60"/>
      <c r="P342" s="60"/>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6"/>
      <c r="AU342" s="76">
        <v>13150920000</v>
      </c>
      <c r="AV342" s="76"/>
      <c r="AW342" s="76"/>
      <c r="AX342" s="76"/>
      <c r="AY342" s="76"/>
      <c r="AZ342" s="76"/>
      <c r="BA342" s="76"/>
      <c r="BB342" s="76"/>
      <c r="BC342" s="76"/>
      <c r="BD342" s="76"/>
      <c r="BE342" s="76"/>
      <c r="BF342" s="76"/>
      <c r="BG342" s="76"/>
      <c r="BH342" s="76"/>
      <c r="BI342" s="76"/>
      <c r="BJ342" s="76"/>
      <c r="BK342" s="76"/>
      <c r="BL342" s="76"/>
      <c r="BM342" s="76"/>
      <c r="BN342" s="76"/>
      <c r="BO342" s="76"/>
      <c r="BP342" s="76"/>
      <c r="BQ342" s="76"/>
      <c r="BR342" s="76"/>
      <c r="BS342" s="76"/>
      <c r="BT342" s="76"/>
      <c r="BU342" s="76"/>
      <c r="BV342" s="76"/>
      <c r="BW342" s="76"/>
      <c r="BX342" s="76"/>
      <c r="BY342" s="76"/>
      <c r="BZ342" s="76"/>
      <c r="CA342" s="76"/>
      <c r="CB342" s="76"/>
      <c r="CC342" s="76"/>
      <c r="CD342" s="76"/>
      <c r="CE342" s="76"/>
      <c r="CF342" s="76"/>
      <c r="CG342" s="76"/>
      <c r="CH342" s="76"/>
      <c r="CI342" s="76"/>
      <c r="CJ342" s="76"/>
      <c r="CK342" s="76"/>
      <c r="CL342" s="76"/>
      <c r="CM342" s="76"/>
      <c r="CN342" s="76"/>
      <c r="CO342" s="76"/>
      <c r="CP342" s="76"/>
      <c r="CQ342" s="76"/>
      <c r="CR342" s="76"/>
      <c r="CS342" s="76"/>
      <c r="CT342" s="76"/>
      <c r="CU342" s="76"/>
      <c r="CV342" s="76"/>
      <c r="CW342" s="76"/>
      <c r="CX342" s="76"/>
      <c r="CY342" s="16"/>
      <c r="CZ342" s="16"/>
      <c r="DA342" s="16"/>
    </row>
    <row r="343" spans="1:105" ht="49.5" x14ac:dyDescent="0.25">
      <c r="A343" s="344" t="s">
        <v>199</v>
      </c>
      <c r="B343" s="345" t="s">
        <v>213</v>
      </c>
      <c r="C343" s="345" t="s">
        <v>213</v>
      </c>
      <c r="D343" s="346">
        <v>11</v>
      </c>
      <c r="E343" s="346">
        <v>45</v>
      </c>
      <c r="F343" s="184" t="s">
        <v>471</v>
      </c>
      <c r="G343" s="71" t="s">
        <v>638</v>
      </c>
      <c r="H343" s="354">
        <v>5426</v>
      </c>
      <c r="I343" s="71" t="s">
        <v>922</v>
      </c>
      <c r="J343" s="56">
        <f>+K343</f>
        <v>423000000</v>
      </c>
      <c r="K343" s="57">
        <f>+SUM(L343:AU343)</f>
        <v>423000000</v>
      </c>
      <c r="L343" s="355">
        <v>423000000</v>
      </c>
      <c r="M343" s="59"/>
      <c r="N343" s="59"/>
      <c r="O343" s="60"/>
      <c r="P343" s="60"/>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6"/>
      <c r="AU343" s="76"/>
      <c r="AV343" s="76"/>
      <c r="AW343" s="76"/>
      <c r="AX343" s="76"/>
      <c r="AY343" s="76"/>
      <c r="AZ343" s="76"/>
      <c r="BA343" s="76"/>
      <c r="BB343" s="76"/>
      <c r="BC343" s="76"/>
      <c r="BD343" s="76"/>
      <c r="BE343" s="76"/>
      <c r="BF343" s="76"/>
      <c r="BG343" s="76"/>
      <c r="BH343" s="76"/>
      <c r="BI343" s="76"/>
      <c r="BJ343" s="76"/>
      <c r="BK343" s="76"/>
      <c r="BL343" s="76"/>
      <c r="BM343" s="76"/>
      <c r="BN343" s="76"/>
      <c r="BO343" s="76"/>
      <c r="BP343" s="76"/>
      <c r="BQ343" s="76"/>
      <c r="BR343" s="76"/>
      <c r="BS343" s="76"/>
      <c r="BT343" s="76"/>
      <c r="BU343" s="76"/>
      <c r="BV343" s="76"/>
      <c r="BW343" s="76"/>
      <c r="BX343" s="76"/>
      <c r="BY343" s="76"/>
      <c r="BZ343" s="76"/>
      <c r="CA343" s="76"/>
      <c r="CB343" s="76"/>
      <c r="CC343" s="76"/>
      <c r="CD343" s="76"/>
      <c r="CE343" s="76"/>
      <c r="CF343" s="76"/>
      <c r="CG343" s="76"/>
      <c r="CH343" s="76"/>
      <c r="CI343" s="76"/>
      <c r="CJ343" s="76"/>
      <c r="CK343" s="76"/>
      <c r="CL343" s="76"/>
      <c r="CM343" s="76"/>
      <c r="CN343" s="76"/>
      <c r="CO343" s="76"/>
      <c r="CP343" s="76"/>
      <c r="CQ343" s="76"/>
      <c r="CR343" s="76"/>
      <c r="CS343" s="76"/>
      <c r="CT343" s="76"/>
      <c r="CU343" s="76"/>
      <c r="CV343" s="76"/>
      <c r="CW343" s="76"/>
      <c r="CX343" s="76"/>
      <c r="CY343" s="16"/>
      <c r="CZ343" s="16"/>
      <c r="DA343" s="16"/>
    </row>
    <row r="344" spans="1:105" x14ac:dyDescent="0.25">
      <c r="A344" s="198" t="s">
        <v>110</v>
      </c>
      <c r="B344" s="198"/>
      <c r="C344" s="198"/>
      <c r="D344" s="198"/>
      <c r="E344" s="198"/>
      <c r="F344" s="198"/>
      <c r="G344" s="20"/>
      <c r="H344" s="19"/>
      <c r="I344" s="20" t="s">
        <v>511</v>
      </c>
      <c r="J344" s="21"/>
      <c r="K344" s="122"/>
      <c r="L344" s="122"/>
      <c r="M344" s="22"/>
      <c r="N344" s="22"/>
      <c r="O344" s="22"/>
      <c r="P344" s="22"/>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137"/>
      <c r="AU344" s="24"/>
      <c r="AV344" s="137"/>
      <c r="AW344" s="137"/>
      <c r="AX344" s="137"/>
      <c r="AY344" s="137"/>
      <c r="AZ344" s="137"/>
      <c r="BA344" s="137"/>
      <c r="BB344" s="137"/>
      <c r="BC344" s="137"/>
      <c r="BD344" s="137"/>
      <c r="BE344" s="137"/>
      <c r="BF344" s="137"/>
      <c r="BG344" s="137"/>
      <c r="BH344" s="137"/>
      <c r="BI344" s="137"/>
      <c r="BJ344" s="137"/>
      <c r="BK344" s="137"/>
      <c r="BL344" s="137"/>
      <c r="BM344" s="137"/>
      <c r="BN344" s="137"/>
      <c r="BO344" s="137"/>
      <c r="BP344" s="137"/>
      <c r="BQ344" s="137"/>
      <c r="BR344" s="137"/>
      <c r="BS344" s="137"/>
      <c r="BT344" s="137"/>
      <c r="BU344" s="137"/>
      <c r="BV344" s="137"/>
      <c r="BW344" s="137"/>
      <c r="BX344" s="137"/>
      <c r="BY344" s="137"/>
      <c r="BZ344" s="137"/>
      <c r="CA344" s="137"/>
      <c r="CB344" s="137"/>
      <c r="CC344" s="137"/>
      <c r="CD344" s="137"/>
      <c r="CE344" s="137"/>
      <c r="CF344" s="137"/>
      <c r="CG344" s="137"/>
      <c r="CH344" s="137"/>
      <c r="CI344" s="137"/>
      <c r="CJ344" s="137"/>
      <c r="CK344" s="137"/>
      <c r="CL344" s="137"/>
      <c r="CM344" s="137"/>
      <c r="CN344" s="137"/>
      <c r="CO344" s="137"/>
      <c r="CP344" s="137"/>
      <c r="CQ344" s="137"/>
      <c r="CR344" s="137"/>
      <c r="CS344" s="137"/>
      <c r="CT344" s="137"/>
      <c r="CU344" s="137"/>
      <c r="CV344" s="137"/>
      <c r="CW344" s="137"/>
      <c r="CX344" s="137"/>
      <c r="CY344" s="16"/>
      <c r="CZ344" s="16"/>
      <c r="DA344" s="16"/>
    </row>
    <row r="345" spans="1:105" x14ac:dyDescent="0.25">
      <c r="A345" s="168" t="s">
        <v>110</v>
      </c>
      <c r="B345" s="168" t="s">
        <v>99</v>
      </c>
      <c r="C345" s="168"/>
      <c r="D345" s="168"/>
      <c r="E345" s="168"/>
      <c r="F345" s="168"/>
      <c r="G345" s="28"/>
      <c r="H345" s="27"/>
      <c r="I345" s="28" t="s">
        <v>512</v>
      </c>
      <c r="J345" s="29"/>
      <c r="K345" s="30"/>
      <c r="L345" s="30"/>
      <c r="M345" s="30"/>
      <c r="N345" s="30"/>
      <c r="O345" s="30"/>
      <c r="P345" s="30"/>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290"/>
      <c r="AU345" s="32"/>
      <c r="AV345" s="290"/>
      <c r="AW345" s="290"/>
      <c r="AX345" s="290"/>
      <c r="AY345" s="290"/>
      <c r="AZ345" s="290"/>
      <c r="BA345" s="290"/>
      <c r="BB345" s="290"/>
      <c r="BC345" s="290"/>
      <c r="BD345" s="290"/>
      <c r="BE345" s="290"/>
      <c r="BF345" s="290"/>
      <c r="BG345" s="290"/>
      <c r="BH345" s="290"/>
      <c r="BI345" s="290"/>
      <c r="BJ345" s="290"/>
      <c r="BK345" s="290"/>
      <c r="BL345" s="290"/>
      <c r="BM345" s="290"/>
      <c r="BN345" s="290"/>
      <c r="BO345" s="290"/>
      <c r="BP345" s="290"/>
      <c r="BQ345" s="290"/>
      <c r="BR345" s="290"/>
      <c r="BS345" s="290"/>
      <c r="BT345" s="290"/>
      <c r="BU345" s="290"/>
      <c r="BV345" s="290"/>
      <c r="BW345" s="290"/>
      <c r="BX345" s="290"/>
      <c r="BY345" s="290"/>
      <c r="BZ345" s="290"/>
      <c r="CA345" s="290"/>
      <c r="CB345" s="290"/>
      <c r="CC345" s="290"/>
      <c r="CD345" s="290"/>
      <c r="CE345" s="290"/>
      <c r="CF345" s="290"/>
      <c r="CG345" s="290"/>
      <c r="CH345" s="290"/>
      <c r="CI345" s="290"/>
      <c r="CJ345" s="290"/>
      <c r="CK345" s="290"/>
      <c r="CL345" s="290"/>
      <c r="CM345" s="290"/>
      <c r="CN345" s="290"/>
      <c r="CO345" s="290"/>
      <c r="CP345" s="290"/>
      <c r="CQ345" s="290"/>
      <c r="CR345" s="290"/>
      <c r="CS345" s="290"/>
      <c r="CT345" s="290"/>
      <c r="CU345" s="290"/>
      <c r="CV345" s="290"/>
      <c r="CW345" s="290"/>
      <c r="CX345" s="290"/>
      <c r="CY345" s="16"/>
      <c r="CZ345" s="16"/>
      <c r="DA345" s="16"/>
    </row>
    <row r="346" spans="1:105" ht="33" x14ac:dyDescent="0.25">
      <c r="A346" s="168" t="s">
        <v>110</v>
      </c>
      <c r="B346" s="168" t="s">
        <v>99</v>
      </c>
      <c r="C346" s="168" t="s">
        <v>99</v>
      </c>
      <c r="D346" s="168"/>
      <c r="E346" s="168"/>
      <c r="F346" s="168"/>
      <c r="G346" s="28"/>
      <c r="H346" s="27"/>
      <c r="I346" s="28" t="s">
        <v>109</v>
      </c>
      <c r="J346" s="29"/>
      <c r="K346" s="30"/>
      <c r="L346" s="30"/>
      <c r="M346" s="30"/>
      <c r="N346" s="30"/>
      <c r="O346" s="30"/>
      <c r="P346" s="30"/>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290"/>
      <c r="AU346" s="32"/>
      <c r="AV346" s="290"/>
      <c r="AW346" s="290"/>
      <c r="AX346" s="290"/>
      <c r="AY346" s="290"/>
      <c r="AZ346" s="290"/>
      <c r="BA346" s="290"/>
      <c r="BB346" s="290"/>
      <c r="BC346" s="290"/>
      <c r="BD346" s="290"/>
      <c r="BE346" s="290"/>
      <c r="BF346" s="290"/>
      <c r="BG346" s="290"/>
      <c r="BH346" s="290"/>
      <c r="BI346" s="290"/>
      <c r="BJ346" s="290"/>
      <c r="BK346" s="290"/>
      <c r="BL346" s="290"/>
      <c r="BM346" s="290"/>
      <c r="BN346" s="290"/>
      <c r="BO346" s="290"/>
      <c r="BP346" s="290"/>
      <c r="BQ346" s="290"/>
      <c r="BR346" s="290"/>
      <c r="BS346" s="290"/>
      <c r="BT346" s="290"/>
      <c r="BU346" s="290"/>
      <c r="BV346" s="290"/>
      <c r="BW346" s="290"/>
      <c r="BX346" s="290"/>
      <c r="BY346" s="290"/>
      <c r="BZ346" s="290"/>
      <c r="CA346" s="290"/>
      <c r="CB346" s="290"/>
      <c r="CC346" s="290"/>
      <c r="CD346" s="290"/>
      <c r="CE346" s="290"/>
      <c r="CF346" s="290"/>
      <c r="CG346" s="290"/>
      <c r="CH346" s="290"/>
      <c r="CI346" s="290"/>
      <c r="CJ346" s="290"/>
      <c r="CK346" s="290"/>
      <c r="CL346" s="290"/>
      <c r="CM346" s="290"/>
      <c r="CN346" s="290"/>
      <c r="CO346" s="290"/>
      <c r="CP346" s="290"/>
      <c r="CQ346" s="290"/>
      <c r="CR346" s="290"/>
      <c r="CS346" s="290"/>
      <c r="CT346" s="290"/>
      <c r="CU346" s="290"/>
      <c r="CV346" s="290"/>
      <c r="CW346" s="290"/>
      <c r="CX346" s="290"/>
      <c r="CY346" s="16"/>
      <c r="CZ346" s="16"/>
      <c r="DA346" s="16"/>
    </row>
    <row r="347" spans="1:105" ht="33" x14ac:dyDescent="0.25">
      <c r="A347" s="167" t="s">
        <v>110</v>
      </c>
      <c r="B347" s="167" t="s">
        <v>99</v>
      </c>
      <c r="C347" s="167" t="s">
        <v>99</v>
      </c>
      <c r="D347" s="167" t="s">
        <v>189</v>
      </c>
      <c r="E347" s="167"/>
      <c r="F347" s="167"/>
      <c r="G347" s="126"/>
      <c r="H347" s="37"/>
      <c r="I347" s="126" t="s">
        <v>341</v>
      </c>
      <c r="J347" s="39"/>
      <c r="K347" s="40"/>
      <c r="L347" s="40"/>
      <c r="M347" s="40"/>
      <c r="N347" s="40"/>
      <c r="O347" s="40"/>
      <c r="P347" s="40"/>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124"/>
      <c r="AU347" s="42"/>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c r="BR347" s="124"/>
      <c r="BS347" s="124"/>
      <c r="BT347" s="124"/>
      <c r="BU347" s="124"/>
      <c r="BV347" s="124"/>
      <c r="BW347" s="124"/>
      <c r="BX347" s="124"/>
      <c r="BY347" s="124"/>
      <c r="BZ347" s="124"/>
      <c r="CA347" s="124"/>
      <c r="CB347" s="124"/>
      <c r="CC347" s="124"/>
      <c r="CD347" s="124"/>
      <c r="CE347" s="124"/>
      <c r="CF347" s="124"/>
      <c r="CG347" s="124"/>
      <c r="CH347" s="124"/>
      <c r="CI347" s="124"/>
      <c r="CJ347" s="124"/>
      <c r="CK347" s="124"/>
      <c r="CL347" s="124"/>
      <c r="CM347" s="124"/>
      <c r="CN347" s="124"/>
      <c r="CO347" s="124"/>
      <c r="CP347" s="124"/>
      <c r="CQ347" s="124"/>
      <c r="CR347" s="124"/>
      <c r="CS347" s="124"/>
      <c r="CT347" s="124"/>
      <c r="CU347" s="124"/>
      <c r="CV347" s="124"/>
      <c r="CW347" s="124"/>
      <c r="CX347" s="124"/>
      <c r="CY347" s="16"/>
      <c r="CZ347" s="16"/>
      <c r="DA347" s="16"/>
    </row>
    <row r="348" spans="1:105" x14ac:dyDescent="0.25">
      <c r="A348" s="165" t="s">
        <v>110</v>
      </c>
      <c r="B348" s="165" t="s">
        <v>99</v>
      </c>
      <c r="C348" s="165" t="s">
        <v>99</v>
      </c>
      <c r="D348" s="165" t="s">
        <v>189</v>
      </c>
      <c r="E348" s="165" t="s">
        <v>513</v>
      </c>
      <c r="F348" s="165"/>
      <c r="G348" s="84"/>
      <c r="H348" s="46"/>
      <c r="I348" s="84" t="s">
        <v>514</v>
      </c>
      <c r="J348" s="127">
        <v>0</v>
      </c>
      <c r="K348" s="49">
        <f t="shared" ref="K348:K391" si="51">+SUM(M348:P348)</f>
        <v>0</v>
      </c>
      <c r="L348" s="49"/>
      <c r="M348" s="49">
        <f t="shared" ref="M348:M391" si="52">+SUM(Q348:R348)</f>
        <v>0</v>
      </c>
      <c r="N348" s="49">
        <f t="shared" ref="N348:N391" si="53">+SUM(S348:AE348)</f>
        <v>0</v>
      </c>
      <c r="O348" s="49">
        <f t="shared" ref="O348:O391" si="54">+SUM(AF348:AJ348)</f>
        <v>0</v>
      </c>
      <c r="P348" s="49">
        <f t="shared" ref="P348:P391" si="55">+SUM(AK348:AS348)</f>
        <v>0</v>
      </c>
      <c r="Q348" s="50">
        <v>0</v>
      </c>
      <c r="R348" s="50">
        <v>0</v>
      </c>
      <c r="S348" s="50">
        <v>0</v>
      </c>
      <c r="T348" s="50">
        <v>0</v>
      </c>
      <c r="U348" s="50">
        <v>0</v>
      </c>
      <c r="V348" s="50">
        <v>0</v>
      </c>
      <c r="W348" s="50">
        <v>0</v>
      </c>
      <c r="X348" s="50">
        <v>0</v>
      </c>
      <c r="Y348" s="50">
        <v>0</v>
      </c>
      <c r="Z348" s="50">
        <v>0</v>
      </c>
      <c r="AA348" s="50">
        <v>0</v>
      </c>
      <c r="AB348" s="50">
        <v>0</v>
      </c>
      <c r="AC348" s="50">
        <v>0</v>
      </c>
      <c r="AD348" s="50">
        <v>0</v>
      </c>
      <c r="AE348" s="50">
        <v>0</v>
      </c>
      <c r="AF348" s="50">
        <v>0</v>
      </c>
      <c r="AG348" s="50">
        <v>0</v>
      </c>
      <c r="AH348" s="50">
        <v>0</v>
      </c>
      <c r="AI348" s="50">
        <v>0</v>
      </c>
      <c r="AJ348" s="50">
        <v>0</v>
      </c>
      <c r="AK348" s="50">
        <v>0</v>
      </c>
      <c r="AL348" s="50">
        <v>0</v>
      </c>
      <c r="AM348" s="50">
        <v>0</v>
      </c>
      <c r="AN348" s="50">
        <v>0</v>
      </c>
      <c r="AO348" s="50">
        <v>0</v>
      </c>
      <c r="AP348" s="50">
        <v>0</v>
      </c>
      <c r="AQ348" s="50">
        <v>0</v>
      </c>
      <c r="AR348" s="50">
        <v>0</v>
      </c>
      <c r="AS348" s="50">
        <v>0</v>
      </c>
      <c r="AT348" s="293"/>
      <c r="AU348" s="51"/>
      <c r="AV348" s="293"/>
      <c r="AW348" s="293"/>
      <c r="AX348" s="293"/>
      <c r="AY348" s="293"/>
      <c r="AZ348" s="293"/>
      <c r="BA348" s="293"/>
      <c r="BB348" s="293"/>
      <c r="BC348" s="293"/>
      <c r="BD348" s="293"/>
      <c r="BE348" s="293"/>
      <c r="BF348" s="293"/>
      <c r="BG348" s="293"/>
      <c r="BH348" s="293"/>
      <c r="BI348" s="293"/>
      <c r="BJ348" s="293"/>
      <c r="BK348" s="293"/>
      <c r="BL348" s="293"/>
      <c r="BM348" s="293"/>
      <c r="BN348" s="293"/>
      <c r="BO348" s="293"/>
      <c r="BP348" s="293"/>
      <c r="BQ348" s="293"/>
      <c r="BR348" s="293"/>
      <c r="BS348" s="293"/>
      <c r="BT348" s="293"/>
      <c r="BU348" s="293"/>
      <c r="BV348" s="293"/>
      <c r="BW348" s="293"/>
      <c r="BX348" s="293"/>
      <c r="BY348" s="293"/>
      <c r="BZ348" s="293"/>
      <c r="CA348" s="293"/>
      <c r="CB348" s="293"/>
      <c r="CC348" s="293"/>
      <c r="CD348" s="293"/>
      <c r="CE348" s="293"/>
      <c r="CF348" s="293"/>
      <c r="CG348" s="293"/>
      <c r="CH348" s="293"/>
      <c r="CI348" s="293"/>
      <c r="CJ348" s="293"/>
      <c r="CK348" s="293"/>
      <c r="CL348" s="293"/>
      <c r="CM348" s="293"/>
      <c r="CN348" s="293"/>
      <c r="CO348" s="293"/>
      <c r="CP348" s="293"/>
      <c r="CQ348" s="293"/>
      <c r="CR348" s="293"/>
      <c r="CS348" s="293"/>
      <c r="CT348" s="293"/>
      <c r="CU348" s="293"/>
      <c r="CV348" s="293"/>
      <c r="CW348" s="293"/>
      <c r="CX348" s="293"/>
      <c r="CY348" s="16"/>
      <c r="CZ348" s="16"/>
      <c r="DA348" s="16"/>
    </row>
    <row r="349" spans="1:105" ht="82.5" x14ac:dyDescent="0.25">
      <c r="A349" s="172" t="s">
        <v>110</v>
      </c>
      <c r="B349" s="172" t="s">
        <v>99</v>
      </c>
      <c r="C349" s="172" t="s">
        <v>99</v>
      </c>
      <c r="D349" s="172" t="s">
        <v>189</v>
      </c>
      <c r="E349" s="172" t="s">
        <v>513</v>
      </c>
      <c r="F349" s="172" t="s">
        <v>831</v>
      </c>
      <c r="G349" s="112" t="s">
        <v>663</v>
      </c>
      <c r="H349" s="54">
        <v>5101</v>
      </c>
      <c r="I349" s="112" t="s">
        <v>515</v>
      </c>
      <c r="J349" s="67">
        <f t="shared" ref="J349:J391" si="56">+K349</f>
        <v>134557248</v>
      </c>
      <c r="K349" s="57">
        <f t="shared" si="51"/>
        <v>134557248</v>
      </c>
      <c r="L349" s="58"/>
      <c r="M349" s="59">
        <f t="shared" si="52"/>
        <v>0</v>
      </c>
      <c r="N349" s="59">
        <f t="shared" si="53"/>
        <v>0</v>
      </c>
      <c r="O349" s="60">
        <f t="shared" si="54"/>
        <v>0</v>
      </c>
      <c r="P349" s="60">
        <f t="shared" si="55"/>
        <v>134557248</v>
      </c>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v>134557248</v>
      </c>
      <c r="AS349" s="61"/>
      <c r="AT349" s="76"/>
      <c r="AU349" s="16"/>
      <c r="AV349" s="76"/>
      <c r="AW349" s="76"/>
      <c r="AX349" s="76"/>
      <c r="AY349" s="76"/>
      <c r="AZ349" s="76"/>
      <c r="BA349" s="76"/>
      <c r="BB349" s="76"/>
      <c r="BC349" s="76"/>
      <c r="BD349" s="76"/>
      <c r="BE349" s="76"/>
      <c r="BF349" s="76"/>
      <c r="BG349" s="76"/>
      <c r="BH349" s="76"/>
      <c r="BI349" s="76"/>
      <c r="BJ349" s="76"/>
      <c r="BK349" s="76"/>
      <c r="BL349" s="76"/>
      <c r="BM349" s="76"/>
      <c r="BN349" s="76"/>
      <c r="BO349" s="76"/>
      <c r="BP349" s="76"/>
      <c r="BQ349" s="76"/>
      <c r="BR349" s="76"/>
      <c r="BS349" s="76"/>
      <c r="BT349" s="76"/>
      <c r="BU349" s="76"/>
      <c r="BV349" s="76"/>
      <c r="BW349" s="76"/>
      <c r="BX349" s="76"/>
      <c r="BY349" s="76"/>
      <c r="BZ349" s="76"/>
      <c r="CA349" s="76"/>
      <c r="CB349" s="76"/>
      <c r="CC349" s="76"/>
      <c r="CD349" s="76"/>
      <c r="CE349" s="76"/>
      <c r="CF349" s="76"/>
      <c r="CG349" s="76"/>
      <c r="CH349" s="76"/>
      <c r="CI349" s="76"/>
      <c r="CJ349" s="76"/>
      <c r="CK349" s="76"/>
      <c r="CL349" s="76"/>
      <c r="CM349" s="76"/>
      <c r="CN349" s="76"/>
      <c r="CO349" s="76"/>
      <c r="CP349" s="76"/>
      <c r="CQ349" s="76"/>
      <c r="CR349" s="76"/>
      <c r="CS349" s="76"/>
      <c r="CT349" s="76"/>
      <c r="CU349" s="76"/>
      <c r="CV349" s="76"/>
      <c r="CW349" s="76"/>
      <c r="CX349" s="76"/>
      <c r="CY349" s="16"/>
      <c r="CZ349" s="16"/>
      <c r="DA349" s="16"/>
    </row>
    <row r="350" spans="1:105" ht="82.5" x14ac:dyDescent="0.25">
      <c r="A350" s="172" t="s">
        <v>110</v>
      </c>
      <c r="B350" s="172" t="s">
        <v>99</v>
      </c>
      <c r="C350" s="172" t="s">
        <v>99</v>
      </c>
      <c r="D350" s="172" t="s">
        <v>189</v>
      </c>
      <c r="E350" s="172" t="s">
        <v>513</v>
      </c>
      <c r="F350" s="172" t="s">
        <v>831</v>
      </c>
      <c r="G350" s="112" t="s">
        <v>663</v>
      </c>
      <c r="H350" s="54">
        <v>5102</v>
      </c>
      <c r="I350" s="112" t="s">
        <v>516</v>
      </c>
      <c r="J350" s="67">
        <f t="shared" si="56"/>
        <v>4803229892.4499998</v>
      </c>
      <c r="K350" s="57">
        <f t="shared" si="51"/>
        <v>4803229892.4499998</v>
      </c>
      <c r="L350" s="58"/>
      <c r="M350" s="59">
        <f t="shared" si="52"/>
        <v>0</v>
      </c>
      <c r="N350" s="59">
        <f t="shared" si="53"/>
        <v>0</v>
      </c>
      <c r="O350" s="60">
        <f t="shared" si="54"/>
        <v>0</v>
      </c>
      <c r="P350" s="60">
        <f t="shared" si="55"/>
        <v>4803229892.4499998</v>
      </c>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v>4803229892.4499998</v>
      </c>
      <c r="AS350" s="61"/>
      <c r="AT350" s="76"/>
      <c r="AU350" s="16"/>
      <c r="AV350" s="76"/>
      <c r="AW350" s="76"/>
      <c r="AX350" s="76"/>
      <c r="AY350" s="76"/>
      <c r="AZ350" s="76"/>
      <c r="BA350" s="76"/>
      <c r="BB350" s="76"/>
      <c r="BC350" s="76"/>
      <c r="BD350" s="76"/>
      <c r="BE350" s="76"/>
      <c r="BF350" s="76"/>
      <c r="BG350" s="76"/>
      <c r="BH350" s="76"/>
      <c r="BI350" s="76"/>
      <c r="BJ350" s="76"/>
      <c r="BK350" s="76"/>
      <c r="BL350" s="76"/>
      <c r="BM350" s="76"/>
      <c r="BN350" s="76"/>
      <c r="BO350" s="76"/>
      <c r="BP350" s="76"/>
      <c r="BQ350" s="76"/>
      <c r="BR350" s="76"/>
      <c r="BS350" s="76"/>
      <c r="BT350" s="76"/>
      <c r="BU350" s="76"/>
      <c r="BV350" s="76"/>
      <c r="BW350" s="76"/>
      <c r="BX350" s="76"/>
      <c r="BY350" s="76"/>
      <c r="BZ350" s="76"/>
      <c r="CA350" s="76"/>
      <c r="CB350" s="76"/>
      <c r="CC350" s="76"/>
      <c r="CD350" s="76"/>
      <c r="CE350" s="76"/>
      <c r="CF350" s="76"/>
      <c r="CG350" s="76"/>
      <c r="CH350" s="76"/>
      <c r="CI350" s="76"/>
      <c r="CJ350" s="76"/>
      <c r="CK350" s="76"/>
      <c r="CL350" s="76"/>
      <c r="CM350" s="76"/>
      <c r="CN350" s="76"/>
      <c r="CO350" s="76"/>
      <c r="CP350" s="76"/>
      <c r="CQ350" s="76"/>
      <c r="CR350" s="76"/>
      <c r="CS350" s="76"/>
      <c r="CT350" s="76"/>
      <c r="CU350" s="76"/>
      <c r="CV350" s="76"/>
      <c r="CW350" s="76"/>
      <c r="CX350" s="76"/>
      <c r="CY350" s="16"/>
      <c r="CZ350" s="16"/>
      <c r="DA350" s="16"/>
    </row>
    <row r="351" spans="1:105" ht="82.5" x14ac:dyDescent="0.25">
      <c r="A351" s="172" t="s">
        <v>110</v>
      </c>
      <c r="B351" s="172" t="s">
        <v>99</v>
      </c>
      <c r="C351" s="172" t="s">
        <v>99</v>
      </c>
      <c r="D351" s="172" t="s">
        <v>189</v>
      </c>
      <c r="E351" s="172" t="s">
        <v>513</v>
      </c>
      <c r="F351" s="172" t="s">
        <v>831</v>
      </c>
      <c r="G351" s="112" t="s">
        <v>663</v>
      </c>
      <c r="H351" s="54">
        <v>5103</v>
      </c>
      <c r="I351" s="112" t="s">
        <v>517</v>
      </c>
      <c r="J351" s="67">
        <f t="shared" si="56"/>
        <v>178375367.56999999</v>
      </c>
      <c r="K351" s="57">
        <f t="shared" si="51"/>
        <v>178375367.56999999</v>
      </c>
      <c r="L351" s="58"/>
      <c r="M351" s="59">
        <f t="shared" si="52"/>
        <v>0</v>
      </c>
      <c r="N351" s="59">
        <f t="shared" si="53"/>
        <v>0</v>
      </c>
      <c r="O351" s="60">
        <f t="shared" si="54"/>
        <v>0</v>
      </c>
      <c r="P351" s="60">
        <f t="shared" si="55"/>
        <v>178375367.56999999</v>
      </c>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v>178375367.56999999</v>
      </c>
      <c r="AS351" s="61"/>
      <c r="AT351" s="76"/>
      <c r="AU351" s="16"/>
      <c r="AV351" s="76"/>
      <c r="AW351" s="76"/>
      <c r="AX351" s="76"/>
      <c r="AY351" s="76"/>
      <c r="AZ351" s="76"/>
      <c r="BA351" s="76"/>
      <c r="BB351" s="76"/>
      <c r="BC351" s="76"/>
      <c r="BD351" s="76"/>
      <c r="BE351" s="76"/>
      <c r="BF351" s="76"/>
      <c r="BG351" s="76"/>
      <c r="BH351" s="76"/>
      <c r="BI351" s="76"/>
      <c r="BJ351" s="76"/>
      <c r="BK351" s="76"/>
      <c r="BL351" s="76"/>
      <c r="BM351" s="76"/>
      <c r="BN351" s="76"/>
      <c r="BO351" s="76"/>
      <c r="BP351" s="76"/>
      <c r="BQ351" s="76"/>
      <c r="BR351" s="76"/>
      <c r="BS351" s="76"/>
      <c r="BT351" s="76"/>
      <c r="BU351" s="76"/>
      <c r="BV351" s="76"/>
      <c r="BW351" s="76"/>
      <c r="BX351" s="76"/>
      <c r="BY351" s="76"/>
      <c r="BZ351" s="76"/>
      <c r="CA351" s="76"/>
      <c r="CB351" s="76"/>
      <c r="CC351" s="76"/>
      <c r="CD351" s="76"/>
      <c r="CE351" s="76"/>
      <c r="CF351" s="76"/>
      <c r="CG351" s="76"/>
      <c r="CH351" s="76"/>
      <c r="CI351" s="76"/>
      <c r="CJ351" s="76"/>
      <c r="CK351" s="76"/>
      <c r="CL351" s="76"/>
      <c r="CM351" s="76"/>
      <c r="CN351" s="76"/>
      <c r="CO351" s="76"/>
      <c r="CP351" s="76"/>
      <c r="CQ351" s="76"/>
      <c r="CR351" s="76"/>
      <c r="CS351" s="76"/>
      <c r="CT351" s="76"/>
      <c r="CU351" s="76"/>
      <c r="CV351" s="76"/>
      <c r="CW351" s="76"/>
      <c r="CX351" s="76"/>
      <c r="CY351" s="16"/>
      <c r="CZ351" s="16"/>
      <c r="DA351" s="16"/>
    </row>
    <row r="352" spans="1:105" ht="115.5" x14ac:dyDescent="0.25">
      <c r="A352" s="172" t="s">
        <v>110</v>
      </c>
      <c r="B352" s="172" t="s">
        <v>99</v>
      </c>
      <c r="C352" s="172" t="s">
        <v>99</v>
      </c>
      <c r="D352" s="172" t="s">
        <v>189</v>
      </c>
      <c r="E352" s="172" t="s">
        <v>513</v>
      </c>
      <c r="F352" s="172" t="s">
        <v>831</v>
      </c>
      <c r="G352" s="112" t="s">
        <v>663</v>
      </c>
      <c r="H352" s="54">
        <v>5104</v>
      </c>
      <c r="I352" s="112" t="s">
        <v>518</v>
      </c>
      <c r="J352" s="67">
        <f t="shared" si="56"/>
        <v>375360481</v>
      </c>
      <c r="K352" s="57">
        <f t="shared" si="51"/>
        <v>375360481</v>
      </c>
      <c r="L352" s="58"/>
      <c r="M352" s="59">
        <f t="shared" si="52"/>
        <v>0</v>
      </c>
      <c r="N352" s="59">
        <f t="shared" si="53"/>
        <v>0</v>
      </c>
      <c r="O352" s="60">
        <f t="shared" si="54"/>
        <v>0</v>
      </c>
      <c r="P352" s="60">
        <f t="shared" si="55"/>
        <v>375360481</v>
      </c>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v>375360481</v>
      </c>
      <c r="AS352" s="61"/>
      <c r="AT352" s="76"/>
      <c r="AU352" s="16"/>
      <c r="AV352" s="76"/>
      <c r="AW352" s="76"/>
      <c r="AX352" s="76"/>
      <c r="AY352" s="76"/>
      <c r="AZ352" s="76"/>
      <c r="BA352" s="76"/>
      <c r="BB352" s="76"/>
      <c r="BC352" s="76"/>
      <c r="BD352" s="76"/>
      <c r="BE352" s="76"/>
      <c r="BF352" s="76"/>
      <c r="BG352" s="76"/>
      <c r="BH352" s="76"/>
      <c r="BI352" s="76"/>
      <c r="BJ352" s="76"/>
      <c r="BK352" s="76"/>
      <c r="BL352" s="76"/>
      <c r="BM352" s="76"/>
      <c r="BN352" s="76"/>
      <c r="BO352" s="76"/>
      <c r="BP352" s="76"/>
      <c r="BQ352" s="76"/>
      <c r="BR352" s="76"/>
      <c r="BS352" s="76"/>
      <c r="BT352" s="76"/>
      <c r="BU352" s="76"/>
      <c r="BV352" s="76"/>
      <c r="BW352" s="76"/>
      <c r="BX352" s="76"/>
      <c r="BY352" s="76"/>
      <c r="BZ352" s="76"/>
      <c r="CA352" s="76"/>
      <c r="CB352" s="76"/>
      <c r="CC352" s="76"/>
      <c r="CD352" s="76"/>
      <c r="CE352" s="76"/>
      <c r="CF352" s="76"/>
      <c r="CG352" s="76"/>
      <c r="CH352" s="76"/>
      <c r="CI352" s="76"/>
      <c r="CJ352" s="76"/>
      <c r="CK352" s="76"/>
      <c r="CL352" s="76"/>
      <c r="CM352" s="76"/>
      <c r="CN352" s="76"/>
      <c r="CO352" s="76"/>
      <c r="CP352" s="76"/>
      <c r="CQ352" s="76"/>
      <c r="CR352" s="76"/>
      <c r="CS352" s="76"/>
      <c r="CT352" s="76"/>
      <c r="CU352" s="76"/>
      <c r="CV352" s="76"/>
      <c r="CW352" s="76"/>
      <c r="CX352" s="76"/>
      <c r="CY352" s="16"/>
      <c r="CZ352" s="16"/>
      <c r="DA352" s="16"/>
    </row>
    <row r="353" spans="1:105" ht="82.5" x14ac:dyDescent="0.25">
      <c r="A353" s="172" t="s">
        <v>110</v>
      </c>
      <c r="B353" s="172" t="s">
        <v>99</v>
      </c>
      <c r="C353" s="172" t="s">
        <v>99</v>
      </c>
      <c r="D353" s="172" t="s">
        <v>189</v>
      </c>
      <c r="E353" s="172" t="s">
        <v>513</v>
      </c>
      <c r="F353" s="172" t="s">
        <v>831</v>
      </c>
      <c r="G353" s="112" t="s">
        <v>663</v>
      </c>
      <c r="H353" s="54">
        <v>5105</v>
      </c>
      <c r="I353" s="112" t="s">
        <v>519</v>
      </c>
      <c r="J353" s="67">
        <f t="shared" si="56"/>
        <v>290521648.86000001</v>
      </c>
      <c r="K353" s="57">
        <f t="shared" si="51"/>
        <v>290521648.86000001</v>
      </c>
      <c r="L353" s="58"/>
      <c r="M353" s="59">
        <f t="shared" si="52"/>
        <v>0</v>
      </c>
      <c r="N353" s="59">
        <f t="shared" si="53"/>
        <v>0</v>
      </c>
      <c r="O353" s="60">
        <f t="shared" si="54"/>
        <v>0</v>
      </c>
      <c r="P353" s="60">
        <f t="shared" si="55"/>
        <v>290521648.86000001</v>
      </c>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v>290521648.86000001</v>
      </c>
      <c r="AS353" s="61"/>
      <c r="AT353" s="76"/>
      <c r="AU353" s="16"/>
      <c r="AV353" s="76"/>
      <c r="AW353" s="76"/>
      <c r="AX353" s="76"/>
      <c r="AY353" s="76"/>
      <c r="AZ353" s="76"/>
      <c r="BA353" s="76"/>
      <c r="BB353" s="76"/>
      <c r="BC353" s="76"/>
      <c r="BD353" s="76"/>
      <c r="BE353" s="76"/>
      <c r="BF353" s="76"/>
      <c r="BG353" s="76"/>
      <c r="BH353" s="76"/>
      <c r="BI353" s="76"/>
      <c r="BJ353" s="76"/>
      <c r="BK353" s="76"/>
      <c r="BL353" s="76"/>
      <c r="BM353" s="76"/>
      <c r="BN353" s="76"/>
      <c r="BO353" s="76"/>
      <c r="BP353" s="76"/>
      <c r="BQ353" s="76"/>
      <c r="BR353" s="76"/>
      <c r="BS353" s="76"/>
      <c r="BT353" s="76"/>
      <c r="BU353" s="76"/>
      <c r="BV353" s="76"/>
      <c r="BW353" s="76"/>
      <c r="BX353" s="76"/>
      <c r="BY353" s="76"/>
      <c r="BZ353" s="76"/>
      <c r="CA353" s="76"/>
      <c r="CB353" s="76"/>
      <c r="CC353" s="76"/>
      <c r="CD353" s="76"/>
      <c r="CE353" s="76"/>
      <c r="CF353" s="76"/>
      <c r="CG353" s="76"/>
      <c r="CH353" s="76"/>
      <c r="CI353" s="76"/>
      <c r="CJ353" s="76"/>
      <c r="CK353" s="76"/>
      <c r="CL353" s="76"/>
      <c r="CM353" s="76"/>
      <c r="CN353" s="76"/>
      <c r="CO353" s="76"/>
      <c r="CP353" s="76"/>
      <c r="CQ353" s="76"/>
      <c r="CR353" s="76"/>
      <c r="CS353" s="76"/>
      <c r="CT353" s="76"/>
      <c r="CU353" s="76"/>
      <c r="CV353" s="76"/>
      <c r="CW353" s="76"/>
      <c r="CX353" s="76"/>
      <c r="CY353" s="16"/>
      <c r="CZ353" s="16"/>
      <c r="DA353" s="16"/>
    </row>
    <row r="354" spans="1:105" ht="82.5" x14ac:dyDescent="0.25">
      <c r="A354" s="172" t="s">
        <v>110</v>
      </c>
      <c r="B354" s="172" t="s">
        <v>99</v>
      </c>
      <c r="C354" s="172" t="s">
        <v>99</v>
      </c>
      <c r="D354" s="172" t="s">
        <v>189</v>
      </c>
      <c r="E354" s="172" t="s">
        <v>513</v>
      </c>
      <c r="F354" s="172" t="s">
        <v>831</v>
      </c>
      <c r="G354" s="112" t="s">
        <v>663</v>
      </c>
      <c r="H354" s="54">
        <v>5106</v>
      </c>
      <c r="I354" s="112" t="s">
        <v>520</v>
      </c>
      <c r="J354" s="67">
        <f t="shared" si="56"/>
        <v>410148210</v>
      </c>
      <c r="K354" s="57">
        <f t="shared" si="51"/>
        <v>410148210</v>
      </c>
      <c r="L354" s="58"/>
      <c r="M354" s="59">
        <f t="shared" si="52"/>
        <v>0</v>
      </c>
      <c r="N354" s="59">
        <f t="shared" si="53"/>
        <v>0</v>
      </c>
      <c r="O354" s="60">
        <f t="shared" si="54"/>
        <v>0</v>
      </c>
      <c r="P354" s="60">
        <f t="shared" si="55"/>
        <v>410148210</v>
      </c>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v>410148210</v>
      </c>
      <c r="AS354" s="61"/>
      <c r="AT354" s="76"/>
      <c r="AU354" s="16"/>
      <c r="AV354" s="76"/>
      <c r="AW354" s="76"/>
      <c r="AX354" s="76"/>
      <c r="AY354" s="76"/>
      <c r="AZ354" s="76"/>
      <c r="BA354" s="76"/>
      <c r="BB354" s="76"/>
      <c r="BC354" s="76"/>
      <c r="BD354" s="76"/>
      <c r="BE354" s="76"/>
      <c r="BF354" s="76"/>
      <c r="BG354" s="76"/>
      <c r="BH354" s="76"/>
      <c r="BI354" s="76"/>
      <c r="BJ354" s="76"/>
      <c r="BK354" s="76"/>
      <c r="BL354" s="76"/>
      <c r="BM354" s="76"/>
      <c r="BN354" s="76"/>
      <c r="BO354" s="76"/>
      <c r="BP354" s="76"/>
      <c r="BQ354" s="76"/>
      <c r="BR354" s="76"/>
      <c r="BS354" s="76"/>
      <c r="BT354" s="76"/>
      <c r="BU354" s="76"/>
      <c r="BV354" s="76"/>
      <c r="BW354" s="76"/>
      <c r="BX354" s="76"/>
      <c r="BY354" s="76"/>
      <c r="BZ354" s="76"/>
      <c r="CA354" s="76"/>
      <c r="CB354" s="76"/>
      <c r="CC354" s="76"/>
      <c r="CD354" s="76"/>
      <c r="CE354" s="76"/>
      <c r="CF354" s="76"/>
      <c r="CG354" s="76"/>
      <c r="CH354" s="76"/>
      <c r="CI354" s="76"/>
      <c r="CJ354" s="76"/>
      <c r="CK354" s="76"/>
      <c r="CL354" s="76"/>
      <c r="CM354" s="76"/>
      <c r="CN354" s="76"/>
      <c r="CO354" s="76"/>
      <c r="CP354" s="76"/>
      <c r="CQ354" s="76"/>
      <c r="CR354" s="76"/>
      <c r="CS354" s="76"/>
      <c r="CT354" s="76"/>
      <c r="CU354" s="76"/>
      <c r="CV354" s="76"/>
      <c r="CW354" s="76"/>
      <c r="CX354" s="76"/>
      <c r="CY354" s="16"/>
      <c r="CZ354" s="16"/>
      <c r="DA354" s="16"/>
    </row>
    <row r="355" spans="1:105" ht="82.5" x14ac:dyDescent="0.25">
      <c r="A355" s="172" t="s">
        <v>110</v>
      </c>
      <c r="B355" s="172" t="s">
        <v>99</v>
      </c>
      <c r="C355" s="172" t="s">
        <v>99</v>
      </c>
      <c r="D355" s="172" t="s">
        <v>189</v>
      </c>
      <c r="E355" s="172" t="s">
        <v>513</v>
      </c>
      <c r="F355" s="172" t="s">
        <v>831</v>
      </c>
      <c r="G355" s="112" t="s">
        <v>663</v>
      </c>
      <c r="H355" s="54">
        <v>5107</v>
      </c>
      <c r="I355" s="112" t="s">
        <v>521</v>
      </c>
      <c r="J355" s="67">
        <f t="shared" si="56"/>
        <v>22296920.949999999</v>
      </c>
      <c r="K355" s="57">
        <f t="shared" si="51"/>
        <v>22296920.949999999</v>
      </c>
      <c r="L355" s="58"/>
      <c r="M355" s="59">
        <f t="shared" si="52"/>
        <v>0</v>
      </c>
      <c r="N355" s="59">
        <f t="shared" si="53"/>
        <v>0</v>
      </c>
      <c r="O355" s="60">
        <f t="shared" si="54"/>
        <v>0</v>
      </c>
      <c r="P355" s="60">
        <f t="shared" si="55"/>
        <v>22296920.949999999</v>
      </c>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v>22296920.949999999</v>
      </c>
      <c r="AS355" s="61"/>
      <c r="AT355" s="76"/>
      <c r="AU355" s="16"/>
      <c r="AV355" s="76"/>
      <c r="AW355" s="76"/>
      <c r="AX355" s="76"/>
      <c r="AY355" s="76"/>
      <c r="AZ355" s="76"/>
      <c r="BA355" s="76"/>
      <c r="BB355" s="76"/>
      <c r="BC355" s="76"/>
      <c r="BD355" s="76"/>
      <c r="BE355" s="76"/>
      <c r="BF355" s="76"/>
      <c r="BG355" s="76"/>
      <c r="BH355" s="76"/>
      <c r="BI355" s="76"/>
      <c r="BJ355" s="76"/>
      <c r="BK355" s="76"/>
      <c r="BL355" s="76"/>
      <c r="BM355" s="76"/>
      <c r="BN355" s="76"/>
      <c r="BO355" s="76"/>
      <c r="BP355" s="76"/>
      <c r="BQ355" s="76"/>
      <c r="BR355" s="76"/>
      <c r="BS355" s="76"/>
      <c r="BT355" s="76"/>
      <c r="BU355" s="76"/>
      <c r="BV355" s="76"/>
      <c r="BW355" s="76"/>
      <c r="BX355" s="76"/>
      <c r="BY355" s="76"/>
      <c r="BZ355" s="76"/>
      <c r="CA355" s="76"/>
      <c r="CB355" s="76"/>
      <c r="CC355" s="76"/>
      <c r="CD355" s="76"/>
      <c r="CE355" s="76"/>
      <c r="CF355" s="76"/>
      <c r="CG355" s="76"/>
      <c r="CH355" s="76"/>
      <c r="CI355" s="76"/>
      <c r="CJ355" s="76"/>
      <c r="CK355" s="76"/>
      <c r="CL355" s="76"/>
      <c r="CM355" s="76"/>
      <c r="CN355" s="76"/>
      <c r="CO355" s="76"/>
      <c r="CP355" s="76"/>
      <c r="CQ355" s="76"/>
      <c r="CR355" s="76"/>
      <c r="CS355" s="76"/>
      <c r="CT355" s="76"/>
      <c r="CU355" s="76"/>
      <c r="CV355" s="76"/>
      <c r="CW355" s="76"/>
      <c r="CX355" s="76"/>
      <c r="CY355" s="16"/>
      <c r="CZ355" s="16"/>
      <c r="DA355" s="16"/>
    </row>
    <row r="356" spans="1:105" ht="99" x14ac:dyDescent="0.25">
      <c r="A356" s="172" t="s">
        <v>110</v>
      </c>
      <c r="B356" s="172" t="s">
        <v>99</v>
      </c>
      <c r="C356" s="172" t="s">
        <v>99</v>
      </c>
      <c r="D356" s="172" t="s">
        <v>189</v>
      </c>
      <c r="E356" s="172" t="s">
        <v>513</v>
      </c>
      <c r="F356" s="172" t="s">
        <v>831</v>
      </c>
      <c r="G356" s="112" t="s">
        <v>663</v>
      </c>
      <c r="H356" s="54">
        <v>5108</v>
      </c>
      <c r="I356" s="112" t="s">
        <v>522</v>
      </c>
      <c r="J356" s="67">
        <f t="shared" si="56"/>
        <v>133781525.68000001</v>
      </c>
      <c r="K356" s="57">
        <f t="shared" si="51"/>
        <v>133781525.68000001</v>
      </c>
      <c r="L356" s="58"/>
      <c r="M356" s="59">
        <f t="shared" si="52"/>
        <v>0</v>
      </c>
      <c r="N356" s="59">
        <f t="shared" si="53"/>
        <v>0</v>
      </c>
      <c r="O356" s="60">
        <f t="shared" si="54"/>
        <v>0</v>
      </c>
      <c r="P356" s="60">
        <f t="shared" si="55"/>
        <v>133781525.68000001</v>
      </c>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v>133781525.68000001</v>
      </c>
      <c r="AS356" s="61"/>
      <c r="AT356" s="76"/>
      <c r="AU356" s="16"/>
      <c r="AV356" s="76"/>
      <c r="AW356" s="76"/>
      <c r="AX356" s="76"/>
      <c r="AY356" s="76"/>
      <c r="AZ356" s="76"/>
      <c r="BA356" s="76"/>
      <c r="BB356" s="76"/>
      <c r="BC356" s="76"/>
      <c r="BD356" s="76"/>
      <c r="BE356" s="76"/>
      <c r="BF356" s="76"/>
      <c r="BG356" s="76"/>
      <c r="BH356" s="76"/>
      <c r="BI356" s="76"/>
      <c r="BJ356" s="76"/>
      <c r="BK356" s="76"/>
      <c r="BL356" s="76"/>
      <c r="BM356" s="76"/>
      <c r="BN356" s="76"/>
      <c r="BO356" s="76"/>
      <c r="BP356" s="76"/>
      <c r="BQ356" s="76"/>
      <c r="BR356" s="76"/>
      <c r="BS356" s="76"/>
      <c r="BT356" s="76"/>
      <c r="BU356" s="76"/>
      <c r="BV356" s="76"/>
      <c r="BW356" s="76"/>
      <c r="BX356" s="76"/>
      <c r="BY356" s="76"/>
      <c r="BZ356" s="76"/>
      <c r="CA356" s="76"/>
      <c r="CB356" s="76"/>
      <c r="CC356" s="76"/>
      <c r="CD356" s="76"/>
      <c r="CE356" s="76"/>
      <c r="CF356" s="76"/>
      <c r="CG356" s="76"/>
      <c r="CH356" s="76"/>
      <c r="CI356" s="76"/>
      <c r="CJ356" s="76"/>
      <c r="CK356" s="76"/>
      <c r="CL356" s="76"/>
      <c r="CM356" s="76"/>
      <c r="CN356" s="76"/>
      <c r="CO356" s="76"/>
      <c r="CP356" s="76"/>
      <c r="CQ356" s="76"/>
      <c r="CR356" s="76"/>
      <c r="CS356" s="76"/>
      <c r="CT356" s="76"/>
      <c r="CU356" s="76"/>
      <c r="CV356" s="76"/>
      <c r="CW356" s="76"/>
      <c r="CX356" s="76"/>
      <c r="CY356" s="16"/>
      <c r="CZ356" s="16"/>
      <c r="DA356" s="16"/>
    </row>
    <row r="357" spans="1:105" ht="99" x14ac:dyDescent="0.25">
      <c r="A357" s="172" t="s">
        <v>110</v>
      </c>
      <c r="B357" s="172" t="s">
        <v>99</v>
      </c>
      <c r="C357" s="172" t="s">
        <v>99</v>
      </c>
      <c r="D357" s="172" t="s">
        <v>189</v>
      </c>
      <c r="E357" s="172" t="s">
        <v>513</v>
      </c>
      <c r="F357" s="172" t="s">
        <v>831</v>
      </c>
      <c r="G357" s="112" t="s">
        <v>663</v>
      </c>
      <c r="H357" s="54">
        <v>5109</v>
      </c>
      <c r="I357" s="112" t="s">
        <v>523</v>
      </c>
      <c r="J357" s="67">
        <f t="shared" si="56"/>
        <v>44593841.890000001</v>
      </c>
      <c r="K357" s="57">
        <f t="shared" si="51"/>
        <v>44593841.890000001</v>
      </c>
      <c r="L357" s="58"/>
      <c r="M357" s="59">
        <f t="shared" si="52"/>
        <v>0</v>
      </c>
      <c r="N357" s="59">
        <f t="shared" si="53"/>
        <v>0</v>
      </c>
      <c r="O357" s="60">
        <f t="shared" si="54"/>
        <v>0</v>
      </c>
      <c r="P357" s="60">
        <f t="shared" si="55"/>
        <v>44593841.890000001</v>
      </c>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v>44593841.890000001</v>
      </c>
      <c r="AS357" s="61"/>
      <c r="AT357" s="76"/>
      <c r="AU357" s="16"/>
      <c r="AV357" s="76"/>
      <c r="AW357" s="76"/>
      <c r="AX357" s="76"/>
      <c r="AY357" s="76"/>
      <c r="AZ357" s="76"/>
      <c r="BA357" s="76"/>
      <c r="BB357" s="76"/>
      <c r="BC357" s="76"/>
      <c r="BD357" s="76"/>
      <c r="BE357" s="76"/>
      <c r="BF357" s="76"/>
      <c r="BG357" s="76"/>
      <c r="BH357" s="76"/>
      <c r="BI357" s="76"/>
      <c r="BJ357" s="76"/>
      <c r="BK357" s="76"/>
      <c r="BL357" s="76"/>
      <c r="BM357" s="76"/>
      <c r="BN357" s="76"/>
      <c r="BO357" s="76"/>
      <c r="BP357" s="76"/>
      <c r="BQ357" s="76"/>
      <c r="BR357" s="76"/>
      <c r="BS357" s="76"/>
      <c r="BT357" s="76"/>
      <c r="BU357" s="76"/>
      <c r="BV357" s="76"/>
      <c r="BW357" s="76"/>
      <c r="BX357" s="76"/>
      <c r="BY357" s="76"/>
      <c r="BZ357" s="76"/>
      <c r="CA357" s="76"/>
      <c r="CB357" s="76"/>
      <c r="CC357" s="76"/>
      <c r="CD357" s="76"/>
      <c r="CE357" s="76"/>
      <c r="CF357" s="76"/>
      <c r="CG357" s="76"/>
      <c r="CH357" s="76"/>
      <c r="CI357" s="76"/>
      <c r="CJ357" s="76"/>
      <c r="CK357" s="76"/>
      <c r="CL357" s="76"/>
      <c r="CM357" s="76"/>
      <c r="CN357" s="76"/>
      <c r="CO357" s="76"/>
      <c r="CP357" s="76"/>
      <c r="CQ357" s="76"/>
      <c r="CR357" s="76"/>
      <c r="CS357" s="76"/>
      <c r="CT357" s="76"/>
      <c r="CU357" s="76"/>
      <c r="CV357" s="76"/>
      <c r="CW357" s="76"/>
      <c r="CX357" s="76"/>
      <c r="CY357" s="16"/>
      <c r="CZ357" s="16"/>
      <c r="DA357" s="16"/>
    </row>
    <row r="358" spans="1:105" ht="99" x14ac:dyDescent="0.25">
      <c r="A358" s="172" t="s">
        <v>110</v>
      </c>
      <c r="B358" s="172" t="s">
        <v>99</v>
      </c>
      <c r="C358" s="172" t="s">
        <v>99</v>
      </c>
      <c r="D358" s="172" t="s">
        <v>189</v>
      </c>
      <c r="E358" s="172" t="s">
        <v>513</v>
      </c>
      <c r="F358" s="172" t="s">
        <v>831</v>
      </c>
      <c r="G358" s="112" t="s">
        <v>663</v>
      </c>
      <c r="H358" s="54">
        <v>5110</v>
      </c>
      <c r="I358" s="112" t="s">
        <v>524</v>
      </c>
      <c r="J358" s="67">
        <f t="shared" si="56"/>
        <v>22296920.949999999</v>
      </c>
      <c r="K358" s="57">
        <f t="shared" si="51"/>
        <v>22296920.949999999</v>
      </c>
      <c r="L358" s="58"/>
      <c r="M358" s="59">
        <f t="shared" si="52"/>
        <v>0</v>
      </c>
      <c r="N358" s="59">
        <f t="shared" si="53"/>
        <v>0</v>
      </c>
      <c r="O358" s="60">
        <f t="shared" si="54"/>
        <v>0</v>
      </c>
      <c r="P358" s="60">
        <f t="shared" si="55"/>
        <v>22296920.949999999</v>
      </c>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v>22296920.949999999</v>
      </c>
      <c r="AS358" s="61"/>
      <c r="AT358" s="76"/>
      <c r="AU358" s="16"/>
      <c r="AV358" s="76"/>
      <c r="AW358" s="76"/>
      <c r="AX358" s="76"/>
      <c r="AY358" s="76"/>
      <c r="AZ358" s="76"/>
      <c r="BA358" s="76"/>
      <c r="BB358" s="76"/>
      <c r="BC358" s="76"/>
      <c r="BD358" s="76"/>
      <c r="BE358" s="76"/>
      <c r="BF358" s="76"/>
      <c r="BG358" s="76"/>
      <c r="BH358" s="76"/>
      <c r="BI358" s="76"/>
      <c r="BJ358" s="76"/>
      <c r="BK358" s="76"/>
      <c r="BL358" s="76"/>
      <c r="BM358" s="76"/>
      <c r="BN358" s="76"/>
      <c r="BO358" s="76"/>
      <c r="BP358" s="76"/>
      <c r="BQ358" s="76"/>
      <c r="BR358" s="76"/>
      <c r="BS358" s="76"/>
      <c r="BT358" s="76"/>
      <c r="BU358" s="76"/>
      <c r="BV358" s="76"/>
      <c r="BW358" s="76"/>
      <c r="BX358" s="76"/>
      <c r="BY358" s="76"/>
      <c r="BZ358" s="76"/>
      <c r="CA358" s="76"/>
      <c r="CB358" s="76"/>
      <c r="CC358" s="76"/>
      <c r="CD358" s="76"/>
      <c r="CE358" s="76"/>
      <c r="CF358" s="76"/>
      <c r="CG358" s="76"/>
      <c r="CH358" s="76"/>
      <c r="CI358" s="76"/>
      <c r="CJ358" s="76"/>
      <c r="CK358" s="76"/>
      <c r="CL358" s="76"/>
      <c r="CM358" s="76"/>
      <c r="CN358" s="76"/>
      <c r="CO358" s="76"/>
      <c r="CP358" s="76"/>
      <c r="CQ358" s="76"/>
      <c r="CR358" s="76"/>
      <c r="CS358" s="76"/>
      <c r="CT358" s="76"/>
      <c r="CU358" s="76"/>
      <c r="CV358" s="76"/>
      <c r="CW358" s="76"/>
      <c r="CX358" s="76"/>
      <c r="CY358" s="16"/>
      <c r="CZ358" s="16"/>
      <c r="DA358" s="16"/>
    </row>
    <row r="359" spans="1:105" ht="82.5" x14ac:dyDescent="0.25">
      <c r="A359" s="172" t="s">
        <v>110</v>
      </c>
      <c r="B359" s="172" t="s">
        <v>99</v>
      </c>
      <c r="C359" s="172" t="s">
        <v>99</v>
      </c>
      <c r="D359" s="172" t="s">
        <v>189</v>
      </c>
      <c r="E359" s="172" t="s">
        <v>513</v>
      </c>
      <c r="F359" s="172" t="s">
        <v>831</v>
      </c>
      <c r="G359" s="112" t="s">
        <v>663</v>
      </c>
      <c r="H359" s="54">
        <v>5111</v>
      </c>
      <c r="I359" s="112" t="s">
        <v>525</v>
      </c>
      <c r="J359" s="67">
        <f t="shared" si="56"/>
        <v>37000000</v>
      </c>
      <c r="K359" s="57">
        <f>+SUM(M359:P359)+CZ359</f>
        <v>37000000</v>
      </c>
      <c r="L359" s="58"/>
      <c r="M359" s="59">
        <f t="shared" si="52"/>
        <v>0</v>
      </c>
      <c r="N359" s="59">
        <f t="shared" si="53"/>
        <v>0</v>
      </c>
      <c r="O359" s="60">
        <f t="shared" si="54"/>
        <v>0</v>
      </c>
      <c r="P359" s="60">
        <f t="shared" si="55"/>
        <v>17841447.140000001</v>
      </c>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v>17841447.140000001</v>
      </c>
      <c r="AS359" s="61"/>
      <c r="AT359" s="76"/>
      <c r="AU359" s="16"/>
      <c r="AV359" s="76"/>
      <c r="AW359" s="76"/>
      <c r="AX359" s="76"/>
      <c r="AY359" s="76"/>
      <c r="AZ359" s="76"/>
      <c r="BA359" s="76"/>
      <c r="BB359" s="76"/>
      <c r="BC359" s="76"/>
      <c r="BD359" s="76"/>
      <c r="BE359" s="76"/>
      <c r="BF359" s="76"/>
      <c r="BG359" s="76"/>
      <c r="BH359" s="76"/>
      <c r="BI359" s="76"/>
      <c r="BJ359" s="76"/>
      <c r="BK359" s="76"/>
      <c r="BL359" s="76"/>
      <c r="BM359" s="76"/>
      <c r="BN359" s="76"/>
      <c r="BO359" s="76"/>
      <c r="BP359" s="76"/>
      <c r="BQ359" s="76"/>
      <c r="BR359" s="76"/>
      <c r="BS359" s="76"/>
      <c r="BT359" s="76"/>
      <c r="BU359" s="76"/>
      <c r="BV359" s="76"/>
      <c r="BW359" s="76"/>
      <c r="BX359" s="76"/>
      <c r="BY359" s="76"/>
      <c r="BZ359" s="76"/>
      <c r="CA359" s="76"/>
      <c r="CB359" s="76"/>
      <c r="CC359" s="76"/>
      <c r="CD359" s="76"/>
      <c r="CE359" s="76"/>
      <c r="CF359" s="76"/>
      <c r="CG359" s="76"/>
      <c r="CH359" s="76"/>
      <c r="CI359" s="76"/>
      <c r="CJ359" s="76"/>
      <c r="CK359" s="76"/>
      <c r="CL359" s="76"/>
      <c r="CM359" s="76"/>
      <c r="CN359" s="76"/>
      <c r="CO359" s="76"/>
      <c r="CP359" s="76"/>
      <c r="CQ359" s="76"/>
      <c r="CR359" s="76"/>
      <c r="CS359" s="76"/>
      <c r="CT359" s="76"/>
      <c r="CU359" s="76"/>
      <c r="CV359" s="76"/>
      <c r="CW359" s="76"/>
      <c r="CX359" s="76"/>
      <c r="CY359" s="16"/>
      <c r="CZ359" s="76">
        <v>19158552.859999999</v>
      </c>
      <c r="DA359" s="16"/>
    </row>
    <row r="360" spans="1:105" ht="132" x14ac:dyDescent="0.25">
      <c r="A360" s="172" t="s">
        <v>110</v>
      </c>
      <c r="B360" s="172" t="s">
        <v>99</v>
      </c>
      <c r="C360" s="172" t="s">
        <v>99</v>
      </c>
      <c r="D360" s="172" t="s">
        <v>189</v>
      </c>
      <c r="E360" s="172" t="s">
        <v>513</v>
      </c>
      <c r="F360" s="172" t="s">
        <v>831</v>
      </c>
      <c r="G360" s="112" t="s">
        <v>663</v>
      </c>
      <c r="H360" s="54">
        <v>5112</v>
      </c>
      <c r="I360" s="112" t="s">
        <v>526</v>
      </c>
      <c r="J360" s="67">
        <f t="shared" si="56"/>
        <v>40000000</v>
      </c>
      <c r="K360" s="57">
        <f>+SUM(M360:P360)+CZ360</f>
        <v>40000000</v>
      </c>
      <c r="L360" s="58"/>
      <c r="M360" s="59">
        <f t="shared" si="52"/>
        <v>0</v>
      </c>
      <c r="N360" s="59">
        <f t="shared" si="53"/>
        <v>0</v>
      </c>
      <c r="O360" s="60">
        <f t="shared" si="54"/>
        <v>0</v>
      </c>
      <c r="P360" s="60">
        <f t="shared" si="55"/>
        <v>25000000</v>
      </c>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v>25000000</v>
      </c>
      <c r="AS360" s="61"/>
      <c r="AT360" s="76"/>
      <c r="AU360" s="16"/>
      <c r="AV360" s="76"/>
      <c r="AW360" s="76"/>
      <c r="AX360" s="76"/>
      <c r="AY360" s="76"/>
      <c r="AZ360" s="76"/>
      <c r="BA360" s="76"/>
      <c r="BB360" s="76"/>
      <c r="BC360" s="76"/>
      <c r="BD360" s="76"/>
      <c r="BE360" s="76"/>
      <c r="BF360" s="76"/>
      <c r="BG360" s="76"/>
      <c r="BH360" s="76"/>
      <c r="BI360" s="76"/>
      <c r="BJ360" s="76"/>
      <c r="BK360" s="76"/>
      <c r="BL360" s="76"/>
      <c r="BM360" s="76"/>
      <c r="BN360" s="76"/>
      <c r="BO360" s="76"/>
      <c r="BP360" s="76"/>
      <c r="BQ360" s="76"/>
      <c r="BR360" s="76"/>
      <c r="BS360" s="76"/>
      <c r="BT360" s="76"/>
      <c r="BU360" s="76"/>
      <c r="BV360" s="76"/>
      <c r="BW360" s="76"/>
      <c r="BX360" s="76"/>
      <c r="BY360" s="76"/>
      <c r="BZ360" s="76"/>
      <c r="CA360" s="76"/>
      <c r="CB360" s="76"/>
      <c r="CC360" s="76"/>
      <c r="CD360" s="76"/>
      <c r="CE360" s="76"/>
      <c r="CF360" s="76"/>
      <c r="CG360" s="76"/>
      <c r="CH360" s="76"/>
      <c r="CI360" s="76"/>
      <c r="CJ360" s="76"/>
      <c r="CK360" s="76"/>
      <c r="CL360" s="76"/>
      <c r="CM360" s="76"/>
      <c r="CN360" s="76"/>
      <c r="CO360" s="76"/>
      <c r="CP360" s="76"/>
      <c r="CQ360" s="76"/>
      <c r="CR360" s="76"/>
      <c r="CS360" s="76"/>
      <c r="CT360" s="76"/>
      <c r="CU360" s="76"/>
      <c r="CV360" s="76"/>
      <c r="CW360" s="76"/>
      <c r="CX360" s="76"/>
      <c r="CY360" s="16"/>
      <c r="CZ360" s="76">
        <v>15000000</v>
      </c>
      <c r="DA360" s="16"/>
    </row>
    <row r="361" spans="1:105" ht="49.5" x14ac:dyDescent="0.25">
      <c r="A361" s="172" t="s">
        <v>110</v>
      </c>
      <c r="B361" s="172" t="s">
        <v>99</v>
      </c>
      <c r="C361" s="172" t="s">
        <v>99</v>
      </c>
      <c r="D361" s="172" t="s">
        <v>189</v>
      </c>
      <c r="E361" s="172" t="s">
        <v>513</v>
      </c>
      <c r="F361" s="172" t="s">
        <v>831</v>
      </c>
      <c r="G361" s="112" t="s">
        <v>663</v>
      </c>
      <c r="H361" s="54">
        <v>5113</v>
      </c>
      <c r="I361" s="112" t="s">
        <v>527</v>
      </c>
      <c r="J361" s="67">
        <f t="shared" si="56"/>
        <v>2183665291.3699999</v>
      </c>
      <c r="K361" s="57">
        <f>+SUM(M361:P361)+CZ361</f>
        <v>2183665291.3699999</v>
      </c>
      <c r="L361" s="58"/>
      <c r="M361" s="59">
        <f t="shared" si="52"/>
        <v>0</v>
      </c>
      <c r="N361" s="59">
        <f t="shared" si="53"/>
        <v>0</v>
      </c>
      <c r="O361" s="60">
        <f t="shared" si="54"/>
        <v>0</v>
      </c>
      <c r="P361" s="60">
        <f t="shared" si="55"/>
        <v>500000000</v>
      </c>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v>500000000</v>
      </c>
      <c r="AS361" s="61"/>
      <c r="AT361" s="76"/>
      <c r="AU361" s="1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6"/>
      <c r="BT361" s="76"/>
      <c r="BU361" s="76"/>
      <c r="BV361" s="76"/>
      <c r="BW361" s="76"/>
      <c r="BX361" s="76"/>
      <c r="BY361" s="76"/>
      <c r="BZ361" s="76"/>
      <c r="CA361" s="76"/>
      <c r="CB361" s="76"/>
      <c r="CC361" s="76"/>
      <c r="CD361" s="76"/>
      <c r="CE361" s="76"/>
      <c r="CF361" s="76"/>
      <c r="CG361" s="76"/>
      <c r="CH361" s="76"/>
      <c r="CI361" s="76"/>
      <c r="CJ361" s="76"/>
      <c r="CK361" s="76"/>
      <c r="CL361" s="76"/>
      <c r="CM361" s="76"/>
      <c r="CN361" s="76"/>
      <c r="CO361" s="76"/>
      <c r="CP361" s="76"/>
      <c r="CQ361" s="76"/>
      <c r="CR361" s="76"/>
      <c r="CS361" s="76"/>
      <c r="CT361" s="76"/>
      <c r="CU361" s="76"/>
      <c r="CV361" s="76"/>
      <c r="CW361" s="76"/>
      <c r="CX361" s="76"/>
      <c r="CY361" s="16"/>
      <c r="CZ361" s="76">
        <v>1683665291.3699999</v>
      </c>
      <c r="DA361" s="16"/>
    </row>
    <row r="362" spans="1:105" ht="49.5" x14ac:dyDescent="0.25">
      <c r="A362" s="172" t="s">
        <v>110</v>
      </c>
      <c r="B362" s="172" t="s">
        <v>99</v>
      </c>
      <c r="C362" s="172" t="s">
        <v>99</v>
      </c>
      <c r="D362" s="172" t="s">
        <v>189</v>
      </c>
      <c r="E362" s="172" t="s">
        <v>513</v>
      </c>
      <c r="F362" s="172" t="s">
        <v>831</v>
      </c>
      <c r="G362" s="112" t="s">
        <v>663</v>
      </c>
      <c r="H362" s="54">
        <v>5114</v>
      </c>
      <c r="I362" s="112" t="s">
        <v>528</v>
      </c>
      <c r="J362" s="67">
        <f t="shared" si="56"/>
        <v>1917017368.3699999</v>
      </c>
      <c r="K362" s="57">
        <f>+SUM(M362:P362)+CZ362</f>
        <v>1917017368.3699999</v>
      </c>
      <c r="L362" s="58"/>
      <c r="M362" s="59">
        <f t="shared" si="52"/>
        <v>0</v>
      </c>
      <c r="N362" s="59">
        <f t="shared" si="53"/>
        <v>0</v>
      </c>
      <c r="O362" s="60">
        <f t="shared" si="54"/>
        <v>0</v>
      </c>
      <c r="P362" s="60">
        <f t="shared" si="55"/>
        <v>233352077</v>
      </c>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v>233352077</v>
      </c>
      <c r="AS362" s="61"/>
      <c r="AT362" s="76"/>
      <c r="AU362" s="1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6"/>
      <c r="BT362" s="76"/>
      <c r="BU362" s="76"/>
      <c r="BV362" s="76"/>
      <c r="BW362" s="76"/>
      <c r="BX362" s="76"/>
      <c r="BY362" s="76"/>
      <c r="BZ362" s="76"/>
      <c r="CA362" s="76"/>
      <c r="CB362" s="76"/>
      <c r="CC362" s="76"/>
      <c r="CD362" s="76"/>
      <c r="CE362" s="76"/>
      <c r="CF362" s="76"/>
      <c r="CG362" s="76"/>
      <c r="CH362" s="76"/>
      <c r="CI362" s="76"/>
      <c r="CJ362" s="76"/>
      <c r="CK362" s="76"/>
      <c r="CL362" s="76"/>
      <c r="CM362" s="76"/>
      <c r="CN362" s="76"/>
      <c r="CO362" s="76"/>
      <c r="CP362" s="76"/>
      <c r="CQ362" s="76"/>
      <c r="CR362" s="76"/>
      <c r="CS362" s="76"/>
      <c r="CT362" s="76"/>
      <c r="CU362" s="76"/>
      <c r="CV362" s="76"/>
      <c r="CW362" s="76"/>
      <c r="CX362" s="76"/>
      <c r="CY362" s="16"/>
      <c r="CZ362" s="76">
        <v>1683665291.3699999</v>
      </c>
      <c r="DA362" s="16"/>
    </row>
    <row r="363" spans="1:105" ht="66" x14ac:dyDescent="0.25">
      <c r="A363" s="172" t="s">
        <v>110</v>
      </c>
      <c r="B363" s="172" t="s">
        <v>99</v>
      </c>
      <c r="C363" s="172" t="s">
        <v>99</v>
      </c>
      <c r="D363" s="172" t="s">
        <v>189</v>
      </c>
      <c r="E363" s="172" t="s">
        <v>513</v>
      </c>
      <c r="F363" s="172" t="s">
        <v>831</v>
      </c>
      <c r="G363" s="112" t="s">
        <v>663</v>
      </c>
      <c r="H363" s="54">
        <v>5115</v>
      </c>
      <c r="I363" s="112" t="s">
        <v>529</v>
      </c>
      <c r="J363" s="67">
        <f t="shared" si="56"/>
        <v>206868168</v>
      </c>
      <c r="K363" s="57">
        <f>+SUM(M363:P363)+CZ363</f>
        <v>206868168</v>
      </c>
      <c r="L363" s="58"/>
      <c r="M363" s="59">
        <f t="shared" si="52"/>
        <v>0</v>
      </c>
      <c r="N363" s="59">
        <f t="shared" si="53"/>
        <v>0</v>
      </c>
      <c r="O363" s="60">
        <f t="shared" si="54"/>
        <v>0</v>
      </c>
      <c r="P363" s="60">
        <f t="shared" si="55"/>
        <v>206868168</v>
      </c>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v>206868168</v>
      </c>
      <c r="AS363" s="61"/>
      <c r="AT363" s="76"/>
      <c r="AU363" s="1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6"/>
      <c r="BT363" s="76"/>
      <c r="BU363" s="76"/>
      <c r="BV363" s="76"/>
      <c r="BW363" s="76"/>
      <c r="BX363" s="76"/>
      <c r="BY363" s="76"/>
      <c r="BZ363" s="76"/>
      <c r="CA363" s="76"/>
      <c r="CB363" s="76"/>
      <c r="CC363" s="76"/>
      <c r="CD363" s="76"/>
      <c r="CE363" s="76"/>
      <c r="CF363" s="76"/>
      <c r="CG363" s="76"/>
      <c r="CH363" s="76"/>
      <c r="CI363" s="76"/>
      <c r="CJ363" s="76"/>
      <c r="CK363" s="76"/>
      <c r="CL363" s="76"/>
      <c r="CM363" s="76"/>
      <c r="CN363" s="76"/>
      <c r="CO363" s="76"/>
      <c r="CP363" s="76"/>
      <c r="CQ363" s="76"/>
      <c r="CR363" s="76"/>
      <c r="CS363" s="76"/>
      <c r="CT363" s="76"/>
      <c r="CU363" s="76"/>
      <c r="CV363" s="76"/>
      <c r="CW363" s="76"/>
      <c r="CX363" s="76"/>
      <c r="CY363" s="16"/>
      <c r="CZ363" s="16"/>
      <c r="DA363" s="16"/>
    </row>
    <row r="364" spans="1:105" ht="99" x14ac:dyDescent="0.25">
      <c r="A364" s="172" t="s">
        <v>110</v>
      </c>
      <c r="B364" s="172" t="s">
        <v>99</v>
      </c>
      <c r="C364" s="172" t="s">
        <v>99</v>
      </c>
      <c r="D364" s="172" t="s">
        <v>189</v>
      </c>
      <c r="E364" s="172" t="s">
        <v>513</v>
      </c>
      <c r="F364" s="172" t="s">
        <v>831</v>
      </c>
      <c r="G364" s="71" t="s">
        <v>663</v>
      </c>
      <c r="H364" s="341">
        <v>5116</v>
      </c>
      <c r="I364" s="71" t="s">
        <v>530</v>
      </c>
      <c r="J364" s="363">
        <f t="shared" si="56"/>
        <v>64422004957.400002</v>
      </c>
      <c r="K364" s="62">
        <f t="shared" si="51"/>
        <v>64422004957.400002</v>
      </c>
      <c r="L364" s="62"/>
      <c r="M364" s="62">
        <f t="shared" si="52"/>
        <v>0</v>
      </c>
      <c r="N364" s="62">
        <f t="shared" si="53"/>
        <v>0</v>
      </c>
      <c r="O364" s="62">
        <f t="shared" si="54"/>
        <v>0</v>
      </c>
      <c r="P364" s="62">
        <f t="shared" si="55"/>
        <v>64422004957.400002</v>
      </c>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f>67823494093-3401489135.6</f>
        <v>64422004957.400002</v>
      </c>
      <c r="AS364" s="63"/>
      <c r="AT364" s="76"/>
      <c r="AU364" s="16"/>
      <c r="AV364" s="76"/>
      <c r="AW364" s="76"/>
      <c r="AX364" s="76"/>
      <c r="AY364" s="76"/>
      <c r="AZ364" s="76"/>
      <c r="BA364" s="76"/>
      <c r="BB364" s="76"/>
      <c r="BC364" s="76"/>
      <c r="BD364" s="76"/>
      <c r="BE364" s="76"/>
      <c r="BF364" s="76"/>
      <c r="BG364" s="76"/>
      <c r="BH364" s="76"/>
      <c r="BI364" s="76"/>
      <c r="BJ364" s="76"/>
      <c r="BK364" s="76"/>
      <c r="BL364" s="76"/>
      <c r="BM364" s="76"/>
      <c r="BN364" s="76"/>
      <c r="BO364" s="76"/>
      <c r="BP364" s="76"/>
      <c r="BQ364" s="76"/>
      <c r="BR364" s="76"/>
      <c r="BS364" s="76"/>
      <c r="BT364" s="76"/>
      <c r="BU364" s="76"/>
      <c r="BV364" s="76"/>
      <c r="BW364" s="76"/>
      <c r="BX364" s="76"/>
      <c r="BY364" s="76"/>
      <c r="BZ364" s="76"/>
      <c r="CA364" s="76"/>
      <c r="CB364" s="76"/>
      <c r="CC364" s="76"/>
      <c r="CD364" s="76"/>
      <c r="CE364" s="76"/>
      <c r="CF364" s="76"/>
      <c r="CG364" s="76"/>
      <c r="CH364" s="76"/>
      <c r="CI364" s="76"/>
      <c r="CJ364" s="76"/>
      <c r="CK364" s="76"/>
      <c r="CL364" s="76"/>
      <c r="CM364" s="76"/>
      <c r="CN364" s="76"/>
      <c r="CO364" s="76"/>
      <c r="CP364" s="76"/>
      <c r="CQ364" s="76"/>
      <c r="CR364" s="76"/>
      <c r="CS364" s="76"/>
      <c r="CT364" s="76"/>
      <c r="CU364" s="76"/>
      <c r="CV364" s="76"/>
      <c r="CW364" s="76"/>
      <c r="CX364" s="76"/>
      <c r="CY364" s="16"/>
      <c r="CZ364" s="16"/>
      <c r="DA364" s="16"/>
    </row>
    <row r="365" spans="1:105" ht="82.5" x14ac:dyDescent="0.25">
      <c r="A365" s="172" t="s">
        <v>110</v>
      </c>
      <c r="B365" s="172" t="s">
        <v>99</v>
      </c>
      <c r="C365" s="172" t="s">
        <v>99</v>
      </c>
      <c r="D365" s="172" t="s">
        <v>189</v>
      </c>
      <c r="E365" s="172" t="s">
        <v>513</v>
      </c>
      <c r="F365" s="172" t="s">
        <v>831</v>
      </c>
      <c r="G365" s="112" t="s">
        <v>663</v>
      </c>
      <c r="H365" s="54">
        <v>5117</v>
      </c>
      <c r="I365" s="112" t="s">
        <v>531</v>
      </c>
      <c r="J365" s="67">
        <f t="shared" si="56"/>
        <v>2668597914.1999998</v>
      </c>
      <c r="K365" s="57">
        <f t="shared" si="51"/>
        <v>2668597914.1999998</v>
      </c>
      <c r="L365" s="58"/>
      <c r="M365" s="59">
        <f t="shared" si="52"/>
        <v>0</v>
      </c>
      <c r="N365" s="59">
        <f t="shared" si="53"/>
        <v>0</v>
      </c>
      <c r="O365" s="60">
        <f t="shared" si="54"/>
        <v>0</v>
      </c>
      <c r="P365" s="60">
        <f t="shared" si="55"/>
        <v>2668597914.1999998</v>
      </c>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v>2668597914.1999998</v>
      </c>
      <c r="AS365" s="61"/>
      <c r="AT365" s="76"/>
      <c r="AU365" s="1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6"/>
      <c r="BR365" s="76"/>
      <c r="BS365" s="76"/>
      <c r="BT365" s="76"/>
      <c r="BU365" s="76"/>
      <c r="BV365" s="76"/>
      <c r="BW365" s="76"/>
      <c r="BX365" s="76"/>
      <c r="BY365" s="76"/>
      <c r="BZ365" s="76"/>
      <c r="CA365" s="76"/>
      <c r="CB365" s="76"/>
      <c r="CC365" s="76"/>
      <c r="CD365" s="76"/>
      <c r="CE365" s="76"/>
      <c r="CF365" s="76"/>
      <c r="CG365" s="76"/>
      <c r="CH365" s="76"/>
      <c r="CI365" s="76"/>
      <c r="CJ365" s="76"/>
      <c r="CK365" s="76"/>
      <c r="CL365" s="76"/>
      <c r="CM365" s="76"/>
      <c r="CN365" s="76"/>
      <c r="CO365" s="76"/>
      <c r="CP365" s="76"/>
      <c r="CQ365" s="76"/>
      <c r="CR365" s="76"/>
      <c r="CS365" s="76"/>
      <c r="CT365" s="76"/>
      <c r="CU365" s="76"/>
      <c r="CV365" s="76"/>
      <c r="CW365" s="76"/>
      <c r="CX365" s="76"/>
      <c r="CY365" s="16"/>
      <c r="CZ365" s="16"/>
      <c r="DA365" s="16"/>
    </row>
    <row r="366" spans="1:105" ht="66" x14ac:dyDescent="0.25">
      <c r="A366" s="172" t="s">
        <v>110</v>
      </c>
      <c r="B366" s="172" t="s">
        <v>99</v>
      </c>
      <c r="C366" s="172" t="s">
        <v>99</v>
      </c>
      <c r="D366" s="172" t="s">
        <v>189</v>
      </c>
      <c r="E366" s="172" t="s">
        <v>513</v>
      </c>
      <c r="F366" s="172" t="s">
        <v>831</v>
      </c>
      <c r="G366" s="112" t="s">
        <v>663</v>
      </c>
      <c r="H366" s="54">
        <v>5118</v>
      </c>
      <c r="I366" s="112" t="s">
        <v>532</v>
      </c>
      <c r="J366" s="67">
        <f t="shared" si="56"/>
        <v>333574739.27999997</v>
      </c>
      <c r="K366" s="57">
        <f t="shared" si="51"/>
        <v>333574739.27999997</v>
      </c>
      <c r="L366" s="58"/>
      <c r="M366" s="59">
        <f t="shared" si="52"/>
        <v>0</v>
      </c>
      <c r="N366" s="59">
        <f t="shared" si="53"/>
        <v>0</v>
      </c>
      <c r="O366" s="60">
        <f t="shared" si="54"/>
        <v>0</v>
      </c>
      <c r="P366" s="60">
        <f t="shared" si="55"/>
        <v>333574739.27999997</v>
      </c>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v>333574739.27999997</v>
      </c>
      <c r="AS366" s="61"/>
      <c r="AT366" s="76"/>
      <c r="AU366" s="16"/>
      <c r="AV366" s="76"/>
      <c r="AW366" s="76"/>
      <c r="AX366" s="76"/>
      <c r="AY366" s="76"/>
      <c r="AZ366" s="76"/>
      <c r="BA366" s="76"/>
      <c r="BB366" s="76"/>
      <c r="BC366" s="76"/>
      <c r="BD366" s="76"/>
      <c r="BE366" s="76"/>
      <c r="BF366" s="76"/>
      <c r="BG366" s="76"/>
      <c r="BH366" s="76"/>
      <c r="BI366" s="76"/>
      <c r="BJ366" s="76"/>
      <c r="BK366" s="76"/>
      <c r="BL366" s="76"/>
      <c r="BM366" s="76"/>
      <c r="BN366" s="76"/>
      <c r="BO366" s="76"/>
      <c r="BP366" s="76"/>
      <c r="BQ366" s="76"/>
      <c r="BR366" s="76"/>
      <c r="BS366" s="76"/>
      <c r="BT366" s="76"/>
      <c r="BU366" s="76"/>
      <c r="BV366" s="76"/>
      <c r="BW366" s="76"/>
      <c r="BX366" s="76"/>
      <c r="BY366" s="76"/>
      <c r="BZ366" s="76"/>
      <c r="CA366" s="76"/>
      <c r="CB366" s="76"/>
      <c r="CC366" s="76"/>
      <c r="CD366" s="76"/>
      <c r="CE366" s="76"/>
      <c r="CF366" s="76"/>
      <c r="CG366" s="76"/>
      <c r="CH366" s="76"/>
      <c r="CI366" s="76"/>
      <c r="CJ366" s="76"/>
      <c r="CK366" s="76"/>
      <c r="CL366" s="76"/>
      <c r="CM366" s="76"/>
      <c r="CN366" s="76"/>
      <c r="CO366" s="76"/>
      <c r="CP366" s="76"/>
      <c r="CQ366" s="76"/>
      <c r="CR366" s="76"/>
      <c r="CS366" s="76"/>
      <c r="CT366" s="76"/>
      <c r="CU366" s="76"/>
      <c r="CV366" s="76"/>
      <c r="CW366" s="76"/>
      <c r="CX366" s="76"/>
      <c r="CY366" s="16"/>
      <c r="CZ366" s="16"/>
      <c r="DA366" s="16"/>
    </row>
    <row r="367" spans="1:105" ht="82.5" x14ac:dyDescent="0.25">
      <c r="A367" s="172" t="s">
        <v>110</v>
      </c>
      <c r="B367" s="172" t="s">
        <v>99</v>
      </c>
      <c r="C367" s="172" t="s">
        <v>99</v>
      </c>
      <c r="D367" s="172" t="s">
        <v>189</v>
      </c>
      <c r="E367" s="172" t="s">
        <v>513</v>
      </c>
      <c r="F367" s="172" t="s">
        <v>831</v>
      </c>
      <c r="G367" s="112" t="s">
        <v>663</v>
      </c>
      <c r="H367" s="54">
        <v>5119</v>
      </c>
      <c r="I367" s="112" t="s">
        <v>533</v>
      </c>
      <c r="J367" s="67">
        <f t="shared" si="56"/>
        <v>2001448435.6800001</v>
      </c>
      <c r="K367" s="57">
        <f t="shared" si="51"/>
        <v>2001448435.6800001</v>
      </c>
      <c r="L367" s="58"/>
      <c r="M367" s="59">
        <f t="shared" si="52"/>
        <v>0</v>
      </c>
      <c r="N367" s="59">
        <f t="shared" si="53"/>
        <v>0</v>
      </c>
      <c r="O367" s="60">
        <f t="shared" si="54"/>
        <v>0</v>
      </c>
      <c r="P367" s="60">
        <f t="shared" si="55"/>
        <v>2001448435.6800001</v>
      </c>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v>2001448435.6800001</v>
      </c>
      <c r="AS367" s="61"/>
      <c r="AT367" s="76"/>
      <c r="AU367" s="16"/>
      <c r="AV367" s="76"/>
      <c r="AW367" s="76"/>
      <c r="AX367" s="76"/>
      <c r="AY367" s="76"/>
      <c r="AZ367" s="76"/>
      <c r="BA367" s="76"/>
      <c r="BB367" s="76"/>
      <c r="BC367" s="76"/>
      <c r="BD367" s="76"/>
      <c r="BE367" s="76"/>
      <c r="BF367" s="76"/>
      <c r="BG367" s="76"/>
      <c r="BH367" s="76"/>
      <c r="BI367" s="76"/>
      <c r="BJ367" s="76"/>
      <c r="BK367" s="76"/>
      <c r="BL367" s="76"/>
      <c r="BM367" s="76"/>
      <c r="BN367" s="76"/>
      <c r="BO367" s="76"/>
      <c r="BP367" s="76"/>
      <c r="BQ367" s="76"/>
      <c r="BR367" s="76"/>
      <c r="BS367" s="76"/>
      <c r="BT367" s="76"/>
      <c r="BU367" s="76"/>
      <c r="BV367" s="76"/>
      <c r="BW367" s="76"/>
      <c r="BX367" s="76"/>
      <c r="BY367" s="76"/>
      <c r="BZ367" s="76"/>
      <c r="CA367" s="76"/>
      <c r="CB367" s="76"/>
      <c r="CC367" s="76"/>
      <c r="CD367" s="76"/>
      <c r="CE367" s="76"/>
      <c r="CF367" s="76"/>
      <c r="CG367" s="76"/>
      <c r="CH367" s="76"/>
      <c r="CI367" s="76"/>
      <c r="CJ367" s="76"/>
      <c r="CK367" s="76"/>
      <c r="CL367" s="76"/>
      <c r="CM367" s="76"/>
      <c r="CN367" s="76"/>
      <c r="CO367" s="76"/>
      <c r="CP367" s="76"/>
      <c r="CQ367" s="76"/>
      <c r="CR367" s="76"/>
      <c r="CS367" s="76"/>
      <c r="CT367" s="76"/>
      <c r="CU367" s="76"/>
      <c r="CV367" s="76"/>
      <c r="CW367" s="76"/>
      <c r="CX367" s="76"/>
      <c r="CY367" s="16"/>
      <c r="CZ367" s="16"/>
      <c r="DA367" s="16"/>
    </row>
    <row r="368" spans="1:105" ht="82.5" x14ac:dyDescent="0.25">
      <c r="A368" s="172" t="s">
        <v>110</v>
      </c>
      <c r="B368" s="172" t="s">
        <v>99</v>
      </c>
      <c r="C368" s="172" t="s">
        <v>99</v>
      </c>
      <c r="D368" s="172" t="s">
        <v>189</v>
      </c>
      <c r="E368" s="172" t="s">
        <v>513</v>
      </c>
      <c r="F368" s="172" t="s">
        <v>831</v>
      </c>
      <c r="G368" s="112" t="s">
        <v>663</v>
      </c>
      <c r="H368" s="54">
        <v>5120</v>
      </c>
      <c r="I368" s="112" t="s">
        <v>534</v>
      </c>
      <c r="J368" s="67">
        <f t="shared" si="56"/>
        <v>667149478.55999994</v>
      </c>
      <c r="K368" s="57">
        <f t="shared" si="51"/>
        <v>667149478.55999994</v>
      </c>
      <c r="L368" s="58"/>
      <c r="M368" s="59">
        <f t="shared" si="52"/>
        <v>0</v>
      </c>
      <c r="N368" s="59">
        <f t="shared" si="53"/>
        <v>0</v>
      </c>
      <c r="O368" s="60">
        <f t="shared" si="54"/>
        <v>0</v>
      </c>
      <c r="P368" s="60">
        <f t="shared" si="55"/>
        <v>667149478.55999994</v>
      </c>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v>667149478.55999994</v>
      </c>
      <c r="AS368" s="61"/>
      <c r="AT368" s="76"/>
      <c r="AU368" s="16"/>
      <c r="AV368" s="76"/>
      <c r="AW368" s="76"/>
      <c r="AX368" s="76"/>
      <c r="AY368" s="76"/>
      <c r="AZ368" s="76"/>
      <c r="BA368" s="76"/>
      <c r="BB368" s="76"/>
      <c r="BC368" s="76"/>
      <c r="BD368" s="76"/>
      <c r="BE368" s="76"/>
      <c r="BF368" s="76"/>
      <c r="BG368" s="76"/>
      <c r="BH368" s="76"/>
      <c r="BI368" s="76"/>
      <c r="BJ368" s="76"/>
      <c r="BK368" s="76"/>
      <c r="BL368" s="76"/>
      <c r="BM368" s="76"/>
      <c r="BN368" s="76"/>
      <c r="BO368" s="76"/>
      <c r="BP368" s="76"/>
      <c r="BQ368" s="76"/>
      <c r="BR368" s="76"/>
      <c r="BS368" s="76"/>
      <c r="BT368" s="76"/>
      <c r="BU368" s="76"/>
      <c r="BV368" s="76"/>
      <c r="BW368" s="76"/>
      <c r="BX368" s="76"/>
      <c r="BY368" s="76"/>
      <c r="BZ368" s="76"/>
      <c r="CA368" s="76"/>
      <c r="CB368" s="76"/>
      <c r="CC368" s="76"/>
      <c r="CD368" s="76"/>
      <c r="CE368" s="76"/>
      <c r="CF368" s="76"/>
      <c r="CG368" s="76"/>
      <c r="CH368" s="76"/>
      <c r="CI368" s="76"/>
      <c r="CJ368" s="76"/>
      <c r="CK368" s="76"/>
      <c r="CL368" s="76"/>
      <c r="CM368" s="76"/>
      <c r="CN368" s="76"/>
      <c r="CO368" s="76"/>
      <c r="CP368" s="76"/>
      <c r="CQ368" s="76"/>
      <c r="CR368" s="76"/>
      <c r="CS368" s="76"/>
      <c r="CT368" s="76"/>
      <c r="CU368" s="76"/>
      <c r="CV368" s="76"/>
      <c r="CW368" s="76"/>
      <c r="CX368" s="76"/>
      <c r="CY368" s="16"/>
      <c r="CZ368" s="16"/>
      <c r="DA368" s="16"/>
    </row>
    <row r="369" spans="1:105" ht="82.5" x14ac:dyDescent="0.25">
      <c r="A369" s="172" t="s">
        <v>110</v>
      </c>
      <c r="B369" s="172" t="s">
        <v>99</v>
      </c>
      <c r="C369" s="172" t="s">
        <v>99</v>
      </c>
      <c r="D369" s="172" t="s">
        <v>189</v>
      </c>
      <c r="E369" s="172" t="s">
        <v>513</v>
      </c>
      <c r="F369" s="172" t="s">
        <v>831</v>
      </c>
      <c r="G369" s="112" t="s">
        <v>663</v>
      </c>
      <c r="H369" s="54">
        <v>5121</v>
      </c>
      <c r="I369" s="112" t="s">
        <v>535</v>
      </c>
      <c r="J369" s="67">
        <f t="shared" si="56"/>
        <v>333574739.27999997</v>
      </c>
      <c r="K369" s="57">
        <f t="shared" si="51"/>
        <v>333574739.27999997</v>
      </c>
      <c r="L369" s="58"/>
      <c r="M369" s="59">
        <f t="shared" si="52"/>
        <v>0</v>
      </c>
      <c r="N369" s="59">
        <f t="shared" si="53"/>
        <v>0</v>
      </c>
      <c r="O369" s="60">
        <f t="shared" si="54"/>
        <v>0</v>
      </c>
      <c r="P369" s="60">
        <f t="shared" si="55"/>
        <v>333574739.27999997</v>
      </c>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v>333574739.27999997</v>
      </c>
      <c r="AS369" s="61"/>
      <c r="AT369" s="76"/>
      <c r="AU369" s="16"/>
      <c r="AV369" s="76"/>
      <c r="AW369" s="76"/>
      <c r="AX369" s="76"/>
      <c r="AY369" s="76"/>
      <c r="AZ369" s="76"/>
      <c r="BA369" s="76"/>
      <c r="BB369" s="76"/>
      <c r="BC369" s="76"/>
      <c r="BD369" s="76"/>
      <c r="BE369" s="76"/>
      <c r="BF369" s="76"/>
      <c r="BG369" s="76"/>
      <c r="BH369" s="76"/>
      <c r="BI369" s="76"/>
      <c r="BJ369" s="76"/>
      <c r="BK369" s="76"/>
      <c r="BL369" s="76"/>
      <c r="BM369" s="76"/>
      <c r="BN369" s="76"/>
      <c r="BO369" s="76"/>
      <c r="BP369" s="76"/>
      <c r="BQ369" s="76"/>
      <c r="BR369" s="76"/>
      <c r="BS369" s="76"/>
      <c r="BT369" s="76"/>
      <c r="BU369" s="76"/>
      <c r="BV369" s="76"/>
      <c r="BW369" s="76"/>
      <c r="BX369" s="76"/>
      <c r="BY369" s="76"/>
      <c r="BZ369" s="76"/>
      <c r="CA369" s="76"/>
      <c r="CB369" s="76"/>
      <c r="CC369" s="76"/>
      <c r="CD369" s="76"/>
      <c r="CE369" s="76"/>
      <c r="CF369" s="76"/>
      <c r="CG369" s="76"/>
      <c r="CH369" s="76"/>
      <c r="CI369" s="76"/>
      <c r="CJ369" s="76"/>
      <c r="CK369" s="76"/>
      <c r="CL369" s="76"/>
      <c r="CM369" s="76"/>
      <c r="CN369" s="76"/>
      <c r="CO369" s="76"/>
      <c r="CP369" s="76"/>
      <c r="CQ369" s="76"/>
      <c r="CR369" s="76"/>
      <c r="CS369" s="76"/>
      <c r="CT369" s="76"/>
      <c r="CU369" s="76"/>
      <c r="CV369" s="76"/>
      <c r="CW369" s="76"/>
      <c r="CX369" s="76"/>
      <c r="CY369" s="16"/>
      <c r="CZ369" s="16"/>
      <c r="DA369" s="16"/>
    </row>
    <row r="370" spans="1:105" ht="66" x14ac:dyDescent="0.25">
      <c r="A370" s="172" t="s">
        <v>110</v>
      </c>
      <c r="B370" s="172" t="s">
        <v>99</v>
      </c>
      <c r="C370" s="172" t="s">
        <v>99</v>
      </c>
      <c r="D370" s="172" t="s">
        <v>189</v>
      </c>
      <c r="E370" s="172" t="s">
        <v>513</v>
      </c>
      <c r="F370" s="172" t="s">
        <v>831</v>
      </c>
      <c r="G370" s="112" t="s">
        <v>663</v>
      </c>
      <c r="H370" s="54">
        <v>5122</v>
      </c>
      <c r="I370" s="112" t="s">
        <v>536</v>
      </c>
      <c r="J370" s="67">
        <f t="shared" si="56"/>
        <v>5655041022</v>
      </c>
      <c r="K370" s="57">
        <f t="shared" si="51"/>
        <v>5655041022</v>
      </c>
      <c r="L370" s="58"/>
      <c r="M370" s="59">
        <f t="shared" si="52"/>
        <v>0</v>
      </c>
      <c r="N370" s="59">
        <f t="shared" si="53"/>
        <v>0</v>
      </c>
      <c r="O370" s="60">
        <f t="shared" si="54"/>
        <v>0</v>
      </c>
      <c r="P370" s="60">
        <f t="shared" si="55"/>
        <v>5655041022</v>
      </c>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v>5655041022</v>
      </c>
      <c r="AS370" s="61"/>
      <c r="AT370" s="76"/>
      <c r="AU370" s="16"/>
      <c r="AV370" s="76"/>
      <c r="AW370" s="76"/>
      <c r="AX370" s="76"/>
      <c r="AY370" s="76"/>
      <c r="AZ370" s="76"/>
      <c r="BA370" s="76"/>
      <c r="BB370" s="76"/>
      <c r="BC370" s="76"/>
      <c r="BD370" s="76"/>
      <c r="BE370" s="76"/>
      <c r="BF370" s="76"/>
      <c r="BG370" s="76"/>
      <c r="BH370" s="76"/>
      <c r="BI370" s="76"/>
      <c r="BJ370" s="76"/>
      <c r="BK370" s="76"/>
      <c r="BL370" s="76"/>
      <c r="BM370" s="76"/>
      <c r="BN370" s="76"/>
      <c r="BO370" s="76"/>
      <c r="BP370" s="76"/>
      <c r="BQ370" s="76"/>
      <c r="BR370" s="76"/>
      <c r="BS370" s="76"/>
      <c r="BT370" s="76"/>
      <c r="BU370" s="76"/>
      <c r="BV370" s="76"/>
      <c r="BW370" s="76"/>
      <c r="BX370" s="76"/>
      <c r="BY370" s="76"/>
      <c r="BZ370" s="76"/>
      <c r="CA370" s="76"/>
      <c r="CB370" s="76"/>
      <c r="CC370" s="76"/>
      <c r="CD370" s="76"/>
      <c r="CE370" s="76"/>
      <c r="CF370" s="76"/>
      <c r="CG370" s="76"/>
      <c r="CH370" s="76"/>
      <c r="CI370" s="76"/>
      <c r="CJ370" s="76"/>
      <c r="CK370" s="76"/>
      <c r="CL370" s="76"/>
      <c r="CM370" s="76"/>
      <c r="CN370" s="76"/>
      <c r="CO370" s="76"/>
      <c r="CP370" s="76"/>
      <c r="CQ370" s="76"/>
      <c r="CR370" s="76"/>
      <c r="CS370" s="76"/>
      <c r="CT370" s="76"/>
      <c r="CU370" s="76"/>
      <c r="CV370" s="76"/>
      <c r="CW370" s="76"/>
      <c r="CX370" s="76"/>
      <c r="CY370" s="16"/>
      <c r="CZ370" s="16"/>
      <c r="DA370" s="16"/>
    </row>
    <row r="371" spans="1:105" ht="115.5" x14ac:dyDescent="0.25">
      <c r="A371" s="172" t="s">
        <v>110</v>
      </c>
      <c r="B371" s="172" t="s">
        <v>99</v>
      </c>
      <c r="C371" s="172" t="s">
        <v>99</v>
      </c>
      <c r="D371" s="172" t="s">
        <v>189</v>
      </c>
      <c r="E371" s="172" t="s">
        <v>513</v>
      </c>
      <c r="F371" s="172" t="s">
        <v>831</v>
      </c>
      <c r="G371" s="112" t="s">
        <v>663</v>
      </c>
      <c r="H371" s="54">
        <v>5123</v>
      </c>
      <c r="I371" s="112" t="s">
        <v>537</v>
      </c>
      <c r="J371" s="67">
        <f t="shared" si="56"/>
        <v>5004209445</v>
      </c>
      <c r="K371" s="57">
        <f t="shared" si="51"/>
        <v>5004209445</v>
      </c>
      <c r="L371" s="58"/>
      <c r="M371" s="59">
        <f t="shared" si="52"/>
        <v>0</v>
      </c>
      <c r="N371" s="59">
        <f t="shared" si="53"/>
        <v>0</v>
      </c>
      <c r="O371" s="60">
        <f t="shared" si="54"/>
        <v>0</v>
      </c>
      <c r="P371" s="60">
        <f t="shared" si="55"/>
        <v>5004209445</v>
      </c>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v>5004209445</v>
      </c>
      <c r="AS371" s="61"/>
      <c r="AT371" s="76"/>
      <c r="AU371" s="16"/>
      <c r="AV371" s="76"/>
      <c r="AW371" s="76"/>
      <c r="AX371" s="76"/>
      <c r="AY371" s="76"/>
      <c r="AZ371" s="76"/>
      <c r="BA371" s="76"/>
      <c r="BB371" s="76"/>
      <c r="BC371" s="76"/>
      <c r="BD371" s="76"/>
      <c r="BE371" s="76"/>
      <c r="BF371" s="76"/>
      <c r="BG371" s="76"/>
      <c r="BH371" s="76"/>
      <c r="BI371" s="76"/>
      <c r="BJ371" s="76"/>
      <c r="BK371" s="76"/>
      <c r="BL371" s="76"/>
      <c r="BM371" s="76"/>
      <c r="BN371" s="76"/>
      <c r="BO371" s="76"/>
      <c r="BP371" s="76"/>
      <c r="BQ371" s="76"/>
      <c r="BR371" s="76"/>
      <c r="BS371" s="76"/>
      <c r="BT371" s="76"/>
      <c r="BU371" s="76"/>
      <c r="BV371" s="76"/>
      <c r="BW371" s="76"/>
      <c r="BX371" s="76"/>
      <c r="BY371" s="76"/>
      <c r="BZ371" s="76"/>
      <c r="CA371" s="76"/>
      <c r="CB371" s="76"/>
      <c r="CC371" s="76"/>
      <c r="CD371" s="76"/>
      <c r="CE371" s="76"/>
      <c r="CF371" s="76"/>
      <c r="CG371" s="76"/>
      <c r="CH371" s="76"/>
      <c r="CI371" s="76"/>
      <c r="CJ371" s="76"/>
      <c r="CK371" s="76"/>
      <c r="CL371" s="76"/>
      <c r="CM371" s="76"/>
      <c r="CN371" s="76"/>
      <c r="CO371" s="76"/>
      <c r="CP371" s="76"/>
      <c r="CQ371" s="76"/>
      <c r="CR371" s="76"/>
      <c r="CS371" s="76"/>
      <c r="CT371" s="76"/>
      <c r="CU371" s="76"/>
      <c r="CV371" s="76"/>
      <c r="CW371" s="76"/>
      <c r="CX371" s="76"/>
      <c r="CY371" s="16"/>
      <c r="CZ371" s="16"/>
      <c r="DA371" s="16"/>
    </row>
    <row r="372" spans="1:105" ht="82.5" x14ac:dyDescent="0.25">
      <c r="A372" s="172" t="s">
        <v>110</v>
      </c>
      <c r="B372" s="172" t="s">
        <v>99</v>
      </c>
      <c r="C372" s="172" t="s">
        <v>99</v>
      </c>
      <c r="D372" s="172" t="s">
        <v>189</v>
      </c>
      <c r="E372" s="172" t="s">
        <v>513</v>
      </c>
      <c r="F372" s="172" t="s">
        <v>831</v>
      </c>
      <c r="G372" s="112" t="s">
        <v>663</v>
      </c>
      <c r="H372" s="54">
        <v>5124</v>
      </c>
      <c r="I372" s="112" t="s">
        <v>538</v>
      </c>
      <c r="J372" s="67">
        <f t="shared" si="56"/>
        <v>1060862.3999999999</v>
      </c>
      <c r="K372" s="57">
        <f t="shared" si="51"/>
        <v>1060862.3999999999</v>
      </c>
      <c r="L372" s="58"/>
      <c r="M372" s="59">
        <f t="shared" si="52"/>
        <v>0</v>
      </c>
      <c r="N372" s="59">
        <f t="shared" si="53"/>
        <v>0</v>
      </c>
      <c r="O372" s="60">
        <f t="shared" si="54"/>
        <v>0</v>
      </c>
      <c r="P372" s="60">
        <f t="shared" si="55"/>
        <v>1060862.3999999999</v>
      </c>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v>1060862.3999999999</v>
      </c>
      <c r="AS372" s="61"/>
      <c r="AT372" s="76"/>
      <c r="AU372" s="16"/>
      <c r="AV372" s="76"/>
      <c r="AW372" s="76"/>
      <c r="AX372" s="76"/>
      <c r="AY372" s="76"/>
      <c r="AZ372" s="76"/>
      <c r="BA372" s="76"/>
      <c r="BB372" s="76"/>
      <c r="BC372" s="76"/>
      <c r="BD372" s="76"/>
      <c r="BE372" s="76"/>
      <c r="BF372" s="76"/>
      <c r="BG372" s="76"/>
      <c r="BH372" s="76"/>
      <c r="BI372" s="76"/>
      <c r="BJ372" s="76"/>
      <c r="BK372" s="76"/>
      <c r="BL372" s="76"/>
      <c r="BM372" s="76"/>
      <c r="BN372" s="76"/>
      <c r="BO372" s="76"/>
      <c r="BP372" s="76"/>
      <c r="BQ372" s="76"/>
      <c r="BR372" s="76"/>
      <c r="BS372" s="76"/>
      <c r="BT372" s="76"/>
      <c r="BU372" s="76"/>
      <c r="BV372" s="76"/>
      <c r="BW372" s="76"/>
      <c r="BX372" s="76"/>
      <c r="BY372" s="76"/>
      <c r="BZ372" s="76"/>
      <c r="CA372" s="76"/>
      <c r="CB372" s="76"/>
      <c r="CC372" s="76"/>
      <c r="CD372" s="76"/>
      <c r="CE372" s="76"/>
      <c r="CF372" s="76"/>
      <c r="CG372" s="76"/>
      <c r="CH372" s="76"/>
      <c r="CI372" s="76"/>
      <c r="CJ372" s="76"/>
      <c r="CK372" s="76"/>
      <c r="CL372" s="76"/>
      <c r="CM372" s="76"/>
      <c r="CN372" s="76"/>
      <c r="CO372" s="76"/>
      <c r="CP372" s="76"/>
      <c r="CQ372" s="76"/>
      <c r="CR372" s="76"/>
      <c r="CS372" s="76"/>
      <c r="CT372" s="76"/>
      <c r="CU372" s="76"/>
      <c r="CV372" s="76"/>
      <c r="CW372" s="76"/>
      <c r="CX372" s="76"/>
      <c r="CY372" s="16"/>
      <c r="CZ372" s="16"/>
      <c r="DA372" s="16"/>
    </row>
    <row r="373" spans="1:105" ht="66" x14ac:dyDescent="0.25">
      <c r="A373" s="172" t="s">
        <v>110</v>
      </c>
      <c r="B373" s="172" t="s">
        <v>99</v>
      </c>
      <c r="C373" s="172" t="s">
        <v>99</v>
      </c>
      <c r="D373" s="172" t="s">
        <v>189</v>
      </c>
      <c r="E373" s="172" t="s">
        <v>513</v>
      </c>
      <c r="F373" s="172" t="s">
        <v>831</v>
      </c>
      <c r="G373" s="112" t="s">
        <v>663</v>
      </c>
      <c r="H373" s="54">
        <v>5125</v>
      </c>
      <c r="I373" s="112" t="s">
        <v>539</v>
      </c>
      <c r="J373" s="67">
        <f t="shared" si="56"/>
        <v>5393860660</v>
      </c>
      <c r="K373" s="57">
        <f t="shared" si="51"/>
        <v>5393860660</v>
      </c>
      <c r="L373" s="58"/>
      <c r="M373" s="59">
        <f t="shared" si="52"/>
        <v>0</v>
      </c>
      <c r="N373" s="59">
        <f t="shared" si="53"/>
        <v>0</v>
      </c>
      <c r="O373" s="60">
        <f t="shared" si="54"/>
        <v>0</v>
      </c>
      <c r="P373" s="60">
        <f t="shared" si="55"/>
        <v>5393860660</v>
      </c>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v>5393860660</v>
      </c>
      <c r="AS373" s="61"/>
      <c r="AT373" s="76"/>
      <c r="AU373" s="16"/>
      <c r="AV373" s="76"/>
      <c r="AW373" s="76"/>
      <c r="AX373" s="76"/>
      <c r="AY373" s="76"/>
      <c r="AZ373" s="76"/>
      <c r="BA373" s="76"/>
      <c r="BB373" s="76"/>
      <c r="BC373" s="76"/>
      <c r="BD373" s="76"/>
      <c r="BE373" s="76"/>
      <c r="BF373" s="76"/>
      <c r="BG373" s="76"/>
      <c r="BH373" s="76"/>
      <c r="BI373" s="76"/>
      <c r="BJ373" s="76"/>
      <c r="BK373" s="76"/>
      <c r="BL373" s="76"/>
      <c r="BM373" s="76"/>
      <c r="BN373" s="76"/>
      <c r="BO373" s="76"/>
      <c r="BP373" s="76"/>
      <c r="BQ373" s="76"/>
      <c r="BR373" s="76"/>
      <c r="BS373" s="76"/>
      <c r="BT373" s="76"/>
      <c r="BU373" s="76"/>
      <c r="BV373" s="76"/>
      <c r="BW373" s="76"/>
      <c r="BX373" s="76"/>
      <c r="BY373" s="76"/>
      <c r="BZ373" s="76"/>
      <c r="CA373" s="76"/>
      <c r="CB373" s="76"/>
      <c r="CC373" s="76"/>
      <c r="CD373" s="76"/>
      <c r="CE373" s="76"/>
      <c r="CF373" s="76"/>
      <c r="CG373" s="76"/>
      <c r="CH373" s="76"/>
      <c r="CI373" s="76"/>
      <c r="CJ373" s="76"/>
      <c r="CK373" s="76"/>
      <c r="CL373" s="76"/>
      <c r="CM373" s="76"/>
      <c r="CN373" s="76"/>
      <c r="CO373" s="76"/>
      <c r="CP373" s="76"/>
      <c r="CQ373" s="76"/>
      <c r="CR373" s="76"/>
      <c r="CS373" s="76"/>
      <c r="CT373" s="76"/>
      <c r="CU373" s="76"/>
      <c r="CV373" s="76"/>
      <c r="CW373" s="76"/>
      <c r="CX373" s="76"/>
      <c r="CY373" s="16"/>
      <c r="CZ373" s="16"/>
      <c r="DA373" s="16"/>
    </row>
    <row r="374" spans="1:105" ht="82.5" x14ac:dyDescent="0.25">
      <c r="A374" s="172" t="s">
        <v>110</v>
      </c>
      <c r="B374" s="172" t="s">
        <v>99</v>
      </c>
      <c r="C374" s="172" t="s">
        <v>99</v>
      </c>
      <c r="D374" s="172" t="s">
        <v>189</v>
      </c>
      <c r="E374" s="172" t="s">
        <v>513</v>
      </c>
      <c r="F374" s="172" t="s">
        <v>831</v>
      </c>
      <c r="G374" s="112" t="s">
        <v>663</v>
      </c>
      <c r="H374" s="54">
        <v>5126</v>
      </c>
      <c r="I374" s="112" t="s">
        <v>540</v>
      </c>
      <c r="J374" s="67">
        <f t="shared" si="56"/>
        <v>199238271.81</v>
      </c>
      <c r="K374" s="57">
        <f t="shared" si="51"/>
        <v>199238271.81</v>
      </c>
      <c r="L374" s="58"/>
      <c r="M374" s="59">
        <f t="shared" si="52"/>
        <v>0</v>
      </c>
      <c r="N374" s="59">
        <f t="shared" si="53"/>
        <v>0</v>
      </c>
      <c r="O374" s="60">
        <f t="shared" si="54"/>
        <v>0</v>
      </c>
      <c r="P374" s="60">
        <f t="shared" si="55"/>
        <v>199238271.81</v>
      </c>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v>199238271.81</v>
      </c>
      <c r="AS374" s="61"/>
      <c r="AT374" s="76"/>
      <c r="AU374" s="16"/>
      <c r="AV374" s="76"/>
      <c r="AW374" s="76"/>
      <c r="AX374" s="76"/>
      <c r="AY374" s="76"/>
      <c r="AZ374" s="76"/>
      <c r="BA374" s="76"/>
      <c r="BB374" s="76"/>
      <c r="BC374" s="76"/>
      <c r="BD374" s="76"/>
      <c r="BE374" s="76"/>
      <c r="BF374" s="76"/>
      <c r="BG374" s="76"/>
      <c r="BH374" s="76"/>
      <c r="BI374" s="76"/>
      <c r="BJ374" s="76"/>
      <c r="BK374" s="76"/>
      <c r="BL374" s="76"/>
      <c r="BM374" s="76"/>
      <c r="BN374" s="76"/>
      <c r="BO374" s="76"/>
      <c r="BP374" s="76"/>
      <c r="BQ374" s="76"/>
      <c r="BR374" s="76"/>
      <c r="BS374" s="76"/>
      <c r="BT374" s="76"/>
      <c r="BU374" s="76"/>
      <c r="BV374" s="76"/>
      <c r="BW374" s="76"/>
      <c r="BX374" s="76"/>
      <c r="BY374" s="76"/>
      <c r="BZ374" s="76"/>
      <c r="CA374" s="76"/>
      <c r="CB374" s="76"/>
      <c r="CC374" s="76"/>
      <c r="CD374" s="76"/>
      <c r="CE374" s="76"/>
      <c r="CF374" s="76"/>
      <c r="CG374" s="76"/>
      <c r="CH374" s="76"/>
      <c r="CI374" s="76"/>
      <c r="CJ374" s="76"/>
      <c r="CK374" s="76"/>
      <c r="CL374" s="76"/>
      <c r="CM374" s="76"/>
      <c r="CN374" s="76"/>
      <c r="CO374" s="76"/>
      <c r="CP374" s="76"/>
      <c r="CQ374" s="76"/>
      <c r="CR374" s="76"/>
      <c r="CS374" s="76"/>
      <c r="CT374" s="76"/>
      <c r="CU374" s="76"/>
      <c r="CV374" s="76"/>
      <c r="CW374" s="76"/>
      <c r="CX374" s="76"/>
      <c r="CY374" s="16"/>
      <c r="CZ374" s="16"/>
      <c r="DA374" s="16"/>
    </row>
    <row r="375" spans="1:105" ht="82.5" x14ac:dyDescent="0.25">
      <c r="A375" s="172" t="s">
        <v>110</v>
      </c>
      <c r="B375" s="172" t="s">
        <v>99</v>
      </c>
      <c r="C375" s="172" t="s">
        <v>99</v>
      </c>
      <c r="D375" s="172" t="s">
        <v>189</v>
      </c>
      <c r="E375" s="172" t="s">
        <v>513</v>
      </c>
      <c r="F375" s="172" t="s">
        <v>831</v>
      </c>
      <c r="G375" s="112" t="s">
        <v>663</v>
      </c>
      <c r="H375" s="54">
        <v>5127</v>
      </c>
      <c r="I375" s="112" t="s">
        <v>541</v>
      </c>
      <c r="J375" s="67">
        <f t="shared" si="56"/>
        <v>24904783.98</v>
      </c>
      <c r="K375" s="57">
        <f t="shared" si="51"/>
        <v>24904783.98</v>
      </c>
      <c r="L375" s="58"/>
      <c r="M375" s="59">
        <f t="shared" si="52"/>
        <v>0</v>
      </c>
      <c r="N375" s="59">
        <f t="shared" si="53"/>
        <v>0</v>
      </c>
      <c r="O375" s="60">
        <f t="shared" si="54"/>
        <v>0</v>
      </c>
      <c r="P375" s="60">
        <f t="shared" si="55"/>
        <v>24904783.98</v>
      </c>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v>24904783.98</v>
      </c>
      <c r="AS375" s="61"/>
      <c r="AT375" s="76"/>
      <c r="AU375" s="16"/>
      <c r="AV375" s="76"/>
      <c r="AW375" s="76"/>
      <c r="AX375" s="76"/>
      <c r="AY375" s="76"/>
      <c r="AZ375" s="76"/>
      <c r="BA375" s="76"/>
      <c r="BB375" s="76"/>
      <c r="BC375" s="76"/>
      <c r="BD375" s="76"/>
      <c r="BE375" s="76"/>
      <c r="BF375" s="76"/>
      <c r="BG375" s="76"/>
      <c r="BH375" s="76"/>
      <c r="BI375" s="76"/>
      <c r="BJ375" s="76"/>
      <c r="BK375" s="76"/>
      <c r="BL375" s="76"/>
      <c r="BM375" s="76"/>
      <c r="BN375" s="76"/>
      <c r="BO375" s="76"/>
      <c r="BP375" s="76"/>
      <c r="BQ375" s="76"/>
      <c r="BR375" s="76"/>
      <c r="BS375" s="76"/>
      <c r="BT375" s="76"/>
      <c r="BU375" s="76"/>
      <c r="BV375" s="76"/>
      <c r="BW375" s="76"/>
      <c r="BX375" s="76"/>
      <c r="BY375" s="76"/>
      <c r="BZ375" s="76"/>
      <c r="CA375" s="76"/>
      <c r="CB375" s="76"/>
      <c r="CC375" s="76"/>
      <c r="CD375" s="76"/>
      <c r="CE375" s="76"/>
      <c r="CF375" s="76"/>
      <c r="CG375" s="76"/>
      <c r="CH375" s="76"/>
      <c r="CI375" s="76"/>
      <c r="CJ375" s="76"/>
      <c r="CK375" s="76"/>
      <c r="CL375" s="76"/>
      <c r="CM375" s="76"/>
      <c r="CN375" s="76"/>
      <c r="CO375" s="76"/>
      <c r="CP375" s="76"/>
      <c r="CQ375" s="76"/>
      <c r="CR375" s="76"/>
      <c r="CS375" s="76"/>
      <c r="CT375" s="76"/>
      <c r="CU375" s="76"/>
      <c r="CV375" s="76"/>
      <c r="CW375" s="76"/>
      <c r="CX375" s="76"/>
      <c r="CY375" s="16"/>
      <c r="CZ375" s="16"/>
      <c r="DA375" s="16"/>
    </row>
    <row r="376" spans="1:105" ht="82.5" x14ac:dyDescent="0.25">
      <c r="A376" s="172" t="s">
        <v>110</v>
      </c>
      <c r="B376" s="172" t="s">
        <v>99</v>
      </c>
      <c r="C376" s="172" t="s">
        <v>99</v>
      </c>
      <c r="D376" s="172" t="s">
        <v>189</v>
      </c>
      <c r="E376" s="172" t="s">
        <v>513</v>
      </c>
      <c r="F376" s="172" t="s">
        <v>831</v>
      </c>
      <c r="G376" s="112" t="s">
        <v>663</v>
      </c>
      <c r="H376" s="54">
        <v>5128</v>
      </c>
      <c r="I376" s="112" t="s">
        <v>542</v>
      </c>
      <c r="J376" s="67">
        <f t="shared" si="56"/>
        <v>149428703.84999999</v>
      </c>
      <c r="K376" s="57">
        <f t="shared" si="51"/>
        <v>149428703.84999999</v>
      </c>
      <c r="L376" s="58"/>
      <c r="M376" s="59">
        <f t="shared" si="52"/>
        <v>0</v>
      </c>
      <c r="N376" s="59">
        <f t="shared" si="53"/>
        <v>0</v>
      </c>
      <c r="O376" s="60">
        <f t="shared" si="54"/>
        <v>0</v>
      </c>
      <c r="P376" s="60">
        <f t="shared" si="55"/>
        <v>149428703.84999999</v>
      </c>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v>149428703.84999999</v>
      </c>
      <c r="AS376" s="61"/>
      <c r="AT376" s="76"/>
      <c r="AU376" s="16"/>
      <c r="AV376" s="76"/>
      <c r="AW376" s="76"/>
      <c r="AX376" s="76"/>
      <c r="AY376" s="76"/>
      <c r="AZ376" s="76"/>
      <c r="BA376" s="76"/>
      <c r="BB376" s="76"/>
      <c r="BC376" s="76"/>
      <c r="BD376" s="76"/>
      <c r="BE376" s="76"/>
      <c r="BF376" s="76"/>
      <c r="BG376" s="76"/>
      <c r="BH376" s="76"/>
      <c r="BI376" s="76"/>
      <c r="BJ376" s="76"/>
      <c r="BK376" s="76"/>
      <c r="BL376" s="76"/>
      <c r="BM376" s="76"/>
      <c r="BN376" s="76"/>
      <c r="BO376" s="76"/>
      <c r="BP376" s="76"/>
      <c r="BQ376" s="76"/>
      <c r="BR376" s="76"/>
      <c r="BS376" s="76"/>
      <c r="BT376" s="76"/>
      <c r="BU376" s="76"/>
      <c r="BV376" s="76"/>
      <c r="BW376" s="76"/>
      <c r="BX376" s="76"/>
      <c r="BY376" s="76"/>
      <c r="BZ376" s="76"/>
      <c r="CA376" s="76"/>
      <c r="CB376" s="76"/>
      <c r="CC376" s="76"/>
      <c r="CD376" s="76"/>
      <c r="CE376" s="76"/>
      <c r="CF376" s="76"/>
      <c r="CG376" s="76"/>
      <c r="CH376" s="76"/>
      <c r="CI376" s="76"/>
      <c r="CJ376" s="76"/>
      <c r="CK376" s="76"/>
      <c r="CL376" s="76"/>
      <c r="CM376" s="76"/>
      <c r="CN376" s="76"/>
      <c r="CO376" s="76"/>
      <c r="CP376" s="76"/>
      <c r="CQ376" s="76"/>
      <c r="CR376" s="76"/>
      <c r="CS376" s="76"/>
      <c r="CT376" s="76"/>
      <c r="CU376" s="76"/>
      <c r="CV376" s="76"/>
      <c r="CW376" s="76"/>
      <c r="CX376" s="76"/>
      <c r="CY376" s="16"/>
      <c r="CZ376" s="16"/>
      <c r="DA376" s="16"/>
    </row>
    <row r="377" spans="1:105" ht="82.5" x14ac:dyDescent="0.25">
      <c r="A377" s="172" t="s">
        <v>110</v>
      </c>
      <c r="B377" s="172" t="s">
        <v>99</v>
      </c>
      <c r="C377" s="172" t="s">
        <v>99</v>
      </c>
      <c r="D377" s="172" t="s">
        <v>189</v>
      </c>
      <c r="E377" s="172" t="s">
        <v>513</v>
      </c>
      <c r="F377" s="172" t="s">
        <v>831</v>
      </c>
      <c r="G377" s="112" t="s">
        <v>663</v>
      </c>
      <c r="H377" s="54">
        <v>5129</v>
      </c>
      <c r="I377" s="112" t="s">
        <v>543</v>
      </c>
      <c r="J377" s="67">
        <f t="shared" si="56"/>
        <v>49809567.950000003</v>
      </c>
      <c r="K377" s="57">
        <f t="shared" si="51"/>
        <v>49809567.950000003</v>
      </c>
      <c r="L377" s="58"/>
      <c r="M377" s="59">
        <f t="shared" si="52"/>
        <v>0</v>
      </c>
      <c r="N377" s="59">
        <f t="shared" si="53"/>
        <v>0</v>
      </c>
      <c r="O377" s="60">
        <f t="shared" si="54"/>
        <v>0</v>
      </c>
      <c r="P377" s="60">
        <f t="shared" si="55"/>
        <v>49809567.950000003</v>
      </c>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v>49809567.950000003</v>
      </c>
      <c r="AS377" s="61"/>
      <c r="AT377" s="76"/>
      <c r="AU377" s="16"/>
      <c r="AV377" s="76"/>
      <c r="AW377" s="76"/>
      <c r="AX377" s="76"/>
      <c r="AY377" s="76"/>
      <c r="AZ377" s="76"/>
      <c r="BA377" s="76"/>
      <c r="BB377" s="76"/>
      <c r="BC377" s="76"/>
      <c r="BD377" s="76"/>
      <c r="BE377" s="76"/>
      <c r="BF377" s="76"/>
      <c r="BG377" s="76"/>
      <c r="BH377" s="76"/>
      <c r="BI377" s="76"/>
      <c r="BJ377" s="76"/>
      <c r="BK377" s="76"/>
      <c r="BL377" s="76"/>
      <c r="BM377" s="76"/>
      <c r="BN377" s="76"/>
      <c r="BO377" s="76"/>
      <c r="BP377" s="76"/>
      <c r="BQ377" s="76"/>
      <c r="BR377" s="76"/>
      <c r="BS377" s="76"/>
      <c r="BT377" s="76"/>
      <c r="BU377" s="76"/>
      <c r="BV377" s="76"/>
      <c r="BW377" s="76"/>
      <c r="BX377" s="76"/>
      <c r="BY377" s="76"/>
      <c r="BZ377" s="76"/>
      <c r="CA377" s="76"/>
      <c r="CB377" s="76"/>
      <c r="CC377" s="76"/>
      <c r="CD377" s="76"/>
      <c r="CE377" s="76"/>
      <c r="CF377" s="76"/>
      <c r="CG377" s="76"/>
      <c r="CH377" s="76"/>
      <c r="CI377" s="76"/>
      <c r="CJ377" s="76"/>
      <c r="CK377" s="76"/>
      <c r="CL377" s="76"/>
      <c r="CM377" s="76"/>
      <c r="CN377" s="76"/>
      <c r="CO377" s="76"/>
      <c r="CP377" s="76"/>
      <c r="CQ377" s="76"/>
      <c r="CR377" s="76"/>
      <c r="CS377" s="76"/>
      <c r="CT377" s="76"/>
      <c r="CU377" s="76"/>
      <c r="CV377" s="76"/>
      <c r="CW377" s="76"/>
      <c r="CX377" s="76"/>
      <c r="CY377" s="16"/>
      <c r="CZ377" s="16"/>
      <c r="DA377" s="16"/>
    </row>
    <row r="378" spans="1:105" ht="82.5" x14ac:dyDescent="0.25">
      <c r="A378" s="172" t="s">
        <v>110</v>
      </c>
      <c r="B378" s="172" t="s">
        <v>99</v>
      </c>
      <c r="C378" s="172" t="s">
        <v>99</v>
      </c>
      <c r="D378" s="172" t="s">
        <v>189</v>
      </c>
      <c r="E378" s="172" t="s">
        <v>513</v>
      </c>
      <c r="F378" s="172" t="s">
        <v>831</v>
      </c>
      <c r="G378" s="112" t="s">
        <v>663</v>
      </c>
      <c r="H378" s="54">
        <v>5130</v>
      </c>
      <c r="I378" s="112" t="s">
        <v>544</v>
      </c>
      <c r="J378" s="67">
        <f t="shared" si="56"/>
        <v>24904783.98</v>
      </c>
      <c r="K378" s="57">
        <f t="shared" si="51"/>
        <v>24904783.98</v>
      </c>
      <c r="L378" s="58"/>
      <c r="M378" s="59">
        <f t="shared" si="52"/>
        <v>0</v>
      </c>
      <c r="N378" s="59">
        <f t="shared" si="53"/>
        <v>0</v>
      </c>
      <c r="O378" s="60">
        <f t="shared" si="54"/>
        <v>0</v>
      </c>
      <c r="P378" s="60">
        <f t="shared" si="55"/>
        <v>24904783.98</v>
      </c>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v>24904783.98</v>
      </c>
      <c r="AS378" s="61"/>
      <c r="AT378" s="76"/>
      <c r="AU378" s="16"/>
      <c r="AV378" s="76"/>
      <c r="AW378" s="76"/>
      <c r="AX378" s="76"/>
      <c r="AY378" s="76"/>
      <c r="AZ378" s="76"/>
      <c r="BA378" s="76"/>
      <c r="BB378" s="76"/>
      <c r="BC378" s="76"/>
      <c r="BD378" s="76"/>
      <c r="BE378" s="76"/>
      <c r="BF378" s="76"/>
      <c r="BG378" s="76"/>
      <c r="BH378" s="76"/>
      <c r="BI378" s="76"/>
      <c r="BJ378" s="76"/>
      <c r="BK378" s="76"/>
      <c r="BL378" s="76"/>
      <c r="BM378" s="76"/>
      <c r="BN378" s="76"/>
      <c r="BO378" s="76"/>
      <c r="BP378" s="76"/>
      <c r="BQ378" s="76"/>
      <c r="BR378" s="76"/>
      <c r="BS378" s="76"/>
      <c r="BT378" s="76"/>
      <c r="BU378" s="76"/>
      <c r="BV378" s="76"/>
      <c r="BW378" s="76"/>
      <c r="BX378" s="76"/>
      <c r="BY378" s="76"/>
      <c r="BZ378" s="76"/>
      <c r="CA378" s="76"/>
      <c r="CB378" s="76"/>
      <c r="CC378" s="76"/>
      <c r="CD378" s="76"/>
      <c r="CE378" s="76"/>
      <c r="CF378" s="76"/>
      <c r="CG378" s="76"/>
      <c r="CH378" s="76"/>
      <c r="CI378" s="76"/>
      <c r="CJ378" s="76"/>
      <c r="CK378" s="76"/>
      <c r="CL378" s="76"/>
      <c r="CM378" s="76"/>
      <c r="CN378" s="76"/>
      <c r="CO378" s="76"/>
      <c r="CP378" s="76"/>
      <c r="CQ378" s="76"/>
      <c r="CR378" s="76"/>
      <c r="CS378" s="76"/>
      <c r="CT378" s="76"/>
      <c r="CU378" s="76"/>
      <c r="CV378" s="76"/>
      <c r="CW378" s="76"/>
      <c r="CX378" s="76"/>
      <c r="CY378" s="16"/>
      <c r="CZ378" s="16"/>
      <c r="DA378" s="16"/>
    </row>
    <row r="379" spans="1:105" ht="66" x14ac:dyDescent="0.25">
      <c r="A379" s="172" t="s">
        <v>110</v>
      </c>
      <c r="B379" s="172" t="s">
        <v>99</v>
      </c>
      <c r="C379" s="172" t="s">
        <v>99</v>
      </c>
      <c r="D379" s="172" t="s">
        <v>189</v>
      </c>
      <c r="E379" s="172" t="s">
        <v>513</v>
      </c>
      <c r="F379" s="172" t="s">
        <v>831</v>
      </c>
      <c r="G379" s="112" t="s">
        <v>663</v>
      </c>
      <c r="H379" s="54">
        <v>5131</v>
      </c>
      <c r="I379" s="112" t="s">
        <v>545</v>
      </c>
      <c r="J379" s="67">
        <f t="shared" si="56"/>
        <v>447133594.88</v>
      </c>
      <c r="K379" s="57">
        <f t="shared" si="51"/>
        <v>447133594.88</v>
      </c>
      <c r="L379" s="58"/>
      <c r="M379" s="59">
        <f t="shared" si="52"/>
        <v>0</v>
      </c>
      <c r="N379" s="59">
        <f t="shared" si="53"/>
        <v>0</v>
      </c>
      <c r="O379" s="60">
        <f t="shared" si="54"/>
        <v>0</v>
      </c>
      <c r="P379" s="60">
        <f t="shared" si="55"/>
        <v>447133594.88</v>
      </c>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v>447133594.88</v>
      </c>
      <c r="AS379" s="61"/>
      <c r="AT379" s="76"/>
      <c r="AU379" s="16"/>
      <c r="AV379" s="76"/>
      <c r="AW379" s="76"/>
      <c r="AX379" s="76"/>
      <c r="AY379" s="76"/>
      <c r="AZ379" s="76"/>
      <c r="BA379" s="76"/>
      <c r="BB379" s="76"/>
      <c r="BC379" s="76"/>
      <c r="BD379" s="76"/>
      <c r="BE379" s="76"/>
      <c r="BF379" s="76"/>
      <c r="BG379" s="76"/>
      <c r="BH379" s="76"/>
      <c r="BI379" s="76"/>
      <c r="BJ379" s="76"/>
      <c r="BK379" s="76"/>
      <c r="BL379" s="76"/>
      <c r="BM379" s="76"/>
      <c r="BN379" s="76"/>
      <c r="BO379" s="76"/>
      <c r="BP379" s="76"/>
      <c r="BQ379" s="76"/>
      <c r="BR379" s="76"/>
      <c r="BS379" s="76"/>
      <c r="BT379" s="76"/>
      <c r="BU379" s="76"/>
      <c r="BV379" s="76"/>
      <c r="BW379" s="76"/>
      <c r="BX379" s="76"/>
      <c r="BY379" s="76"/>
      <c r="BZ379" s="76"/>
      <c r="CA379" s="76"/>
      <c r="CB379" s="76"/>
      <c r="CC379" s="76"/>
      <c r="CD379" s="76"/>
      <c r="CE379" s="76"/>
      <c r="CF379" s="76"/>
      <c r="CG379" s="76"/>
      <c r="CH379" s="76"/>
      <c r="CI379" s="76"/>
      <c r="CJ379" s="76"/>
      <c r="CK379" s="76"/>
      <c r="CL379" s="76"/>
      <c r="CM379" s="76"/>
      <c r="CN379" s="76"/>
      <c r="CO379" s="76"/>
      <c r="CP379" s="76"/>
      <c r="CQ379" s="76"/>
      <c r="CR379" s="76"/>
      <c r="CS379" s="76"/>
      <c r="CT379" s="76"/>
      <c r="CU379" s="76"/>
      <c r="CV379" s="76"/>
      <c r="CW379" s="76"/>
      <c r="CX379" s="76"/>
      <c r="CY379" s="16"/>
      <c r="CZ379" s="16"/>
      <c r="DA379" s="16"/>
    </row>
    <row r="380" spans="1:105" ht="115.5" x14ac:dyDescent="0.25">
      <c r="A380" s="172" t="s">
        <v>110</v>
      </c>
      <c r="B380" s="172" t="s">
        <v>99</v>
      </c>
      <c r="C380" s="172" t="s">
        <v>99</v>
      </c>
      <c r="D380" s="172" t="s">
        <v>189</v>
      </c>
      <c r="E380" s="172" t="s">
        <v>513</v>
      </c>
      <c r="F380" s="172" t="s">
        <v>831</v>
      </c>
      <c r="G380" s="112" t="s">
        <v>663</v>
      </c>
      <c r="H380" s="54">
        <v>5132</v>
      </c>
      <c r="I380" s="112" t="s">
        <v>546</v>
      </c>
      <c r="J380" s="67">
        <f t="shared" si="56"/>
        <v>401232005.61000001</v>
      </c>
      <c r="K380" s="57">
        <f t="shared" si="51"/>
        <v>401232005.61000001</v>
      </c>
      <c r="L380" s="58"/>
      <c r="M380" s="59">
        <f t="shared" si="52"/>
        <v>0</v>
      </c>
      <c r="N380" s="59">
        <f t="shared" si="53"/>
        <v>0</v>
      </c>
      <c r="O380" s="60">
        <f t="shared" si="54"/>
        <v>0</v>
      </c>
      <c r="P380" s="60">
        <f t="shared" si="55"/>
        <v>401232005.61000001</v>
      </c>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v>401232005.61000001</v>
      </c>
      <c r="AS380" s="61"/>
      <c r="AT380" s="76"/>
      <c r="AU380" s="16"/>
      <c r="AV380" s="76"/>
      <c r="AW380" s="76"/>
      <c r="AX380" s="76"/>
      <c r="AY380" s="76"/>
      <c r="AZ380" s="76"/>
      <c r="BA380" s="76"/>
      <c r="BB380" s="76"/>
      <c r="BC380" s="76"/>
      <c r="BD380" s="76"/>
      <c r="BE380" s="76"/>
      <c r="BF380" s="76"/>
      <c r="BG380" s="76"/>
      <c r="BH380" s="76"/>
      <c r="BI380" s="76"/>
      <c r="BJ380" s="76"/>
      <c r="BK380" s="76"/>
      <c r="BL380" s="76"/>
      <c r="BM380" s="76"/>
      <c r="BN380" s="76"/>
      <c r="BO380" s="76"/>
      <c r="BP380" s="76"/>
      <c r="BQ380" s="76"/>
      <c r="BR380" s="76"/>
      <c r="BS380" s="76"/>
      <c r="BT380" s="76"/>
      <c r="BU380" s="76"/>
      <c r="BV380" s="76"/>
      <c r="BW380" s="76"/>
      <c r="BX380" s="76"/>
      <c r="BY380" s="76"/>
      <c r="BZ380" s="76"/>
      <c r="CA380" s="76"/>
      <c r="CB380" s="76"/>
      <c r="CC380" s="76"/>
      <c r="CD380" s="76"/>
      <c r="CE380" s="76"/>
      <c r="CF380" s="76"/>
      <c r="CG380" s="76"/>
      <c r="CH380" s="76"/>
      <c r="CI380" s="76"/>
      <c r="CJ380" s="76"/>
      <c r="CK380" s="76"/>
      <c r="CL380" s="76"/>
      <c r="CM380" s="76"/>
      <c r="CN380" s="76"/>
      <c r="CO380" s="76"/>
      <c r="CP380" s="76"/>
      <c r="CQ380" s="76"/>
      <c r="CR380" s="76"/>
      <c r="CS380" s="76"/>
      <c r="CT380" s="76"/>
      <c r="CU380" s="76"/>
      <c r="CV380" s="76"/>
      <c r="CW380" s="76"/>
      <c r="CX380" s="76"/>
      <c r="CY380" s="16"/>
      <c r="CZ380" s="16"/>
      <c r="DA380" s="16"/>
    </row>
    <row r="381" spans="1:105" ht="66" x14ac:dyDescent="0.25">
      <c r="A381" s="172" t="s">
        <v>110</v>
      </c>
      <c r="B381" s="172" t="s">
        <v>99</v>
      </c>
      <c r="C381" s="172" t="s">
        <v>99</v>
      </c>
      <c r="D381" s="172" t="s">
        <v>189</v>
      </c>
      <c r="E381" s="172" t="s">
        <v>513</v>
      </c>
      <c r="F381" s="172" t="s">
        <v>831</v>
      </c>
      <c r="G381" s="112" t="s">
        <v>663</v>
      </c>
      <c r="H381" s="54">
        <v>5133</v>
      </c>
      <c r="I381" s="112" t="s">
        <v>547</v>
      </c>
      <c r="J381" s="67">
        <f t="shared" si="56"/>
        <v>4459400</v>
      </c>
      <c r="K381" s="57">
        <f t="shared" si="51"/>
        <v>4459400</v>
      </c>
      <c r="L381" s="58"/>
      <c r="M381" s="59">
        <f t="shared" si="52"/>
        <v>0</v>
      </c>
      <c r="N381" s="59">
        <f t="shared" si="53"/>
        <v>0</v>
      </c>
      <c r="O381" s="60">
        <f t="shared" si="54"/>
        <v>0</v>
      </c>
      <c r="P381" s="60">
        <f t="shared" si="55"/>
        <v>4459400</v>
      </c>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v>4459400</v>
      </c>
      <c r="AS381" s="61"/>
      <c r="AT381" s="76"/>
      <c r="AU381" s="16"/>
      <c r="AV381" s="76"/>
      <c r="AW381" s="76"/>
      <c r="AX381" s="76"/>
      <c r="AY381" s="76"/>
      <c r="AZ381" s="76"/>
      <c r="BA381" s="76"/>
      <c r="BB381" s="76"/>
      <c r="BC381" s="76"/>
      <c r="BD381" s="76"/>
      <c r="BE381" s="76"/>
      <c r="BF381" s="76"/>
      <c r="BG381" s="76"/>
      <c r="BH381" s="76"/>
      <c r="BI381" s="76"/>
      <c r="BJ381" s="76"/>
      <c r="BK381" s="76"/>
      <c r="BL381" s="76"/>
      <c r="BM381" s="76"/>
      <c r="BN381" s="76"/>
      <c r="BO381" s="76"/>
      <c r="BP381" s="76"/>
      <c r="BQ381" s="76"/>
      <c r="BR381" s="76"/>
      <c r="BS381" s="76"/>
      <c r="BT381" s="76"/>
      <c r="BU381" s="76"/>
      <c r="BV381" s="76"/>
      <c r="BW381" s="76"/>
      <c r="BX381" s="76"/>
      <c r="BY381" s="76"/>
      <c r="BZ381" s="76"/>
      <c r="CA381" s="76"/>
      <c r="CB381" s="76"/>
      <c r="CC381" s="76"/>
      <c r="CD381" s="76"/>
      <c r="CE381" s="76"/>
      <c r="CF381" s="76"/>
      <c r="CG381" s="76"/>
      <c r="CH381" s="76"/>
      <c r="CI381" s="76"/>
      <c r="CJ381" s="76"/>
      <c r="CK381" s="76"/>
      <c r="CL381" s="76"/>
      <c r="CM381" s="76"/>
      <c r="CN381" s="76"/>
      <c r="CO381" s="76"/>
      <c r="CP381" s="76"/>
      <c r="CQ381" s="76"/>
      <c r="CR381" s="76"/>
      <c r="CS381" s="76"/>
      <c r="CT381" s="76"/>
      <c r="CU381" s="76"/>
      <c r="CV381" s="76"/>
      <c r="CW381" s="76"/>
      <c r="CX381" s="76"/>
      <c r="CY381" s="16"/>
      <c r="CZ381" s="16"/>
      <c r="DA381" s="16"/>
    </row>
    <row r="382" spans="1:105" ht="49.5" x14ac:dyDescent="0.25">
      <c r="A382" s="172" t="s">
        <v>110</v>
      </c>
      <c r="B382" s="172" t="s">
        <v>99</v>
      </c>
      <c r="C382" s="172" t="s">
        <v>99</v>
      </c>
      <c r="D382" s="172" t="s">
        <v>189</v>
      </c>
      <c r="E382" s="172" t="s">
        <v>513</v>
      </c>
      <c r="F382" s="172" t="s">
        <v>831</v>
      </c>
      <c r="G382" s="112" t="s">
        <v>663</v>
      </c>
      <c r="H382" s="54">
        <v>5134</v>
      </c>
      <c r="I382" s="112" t="s">
        <v>548</v>
      </c>
      <c r="J382" s="67">
        <f t="shared" si="56"/>
        <v>4459400</v>
      </c>
      <c r="K382" s="57">
        <f t="shared" si="51"/>
        <v>4459400</v>
      </c>
      <c r="L382" s="58"/>
      <c r="M382" s="59">
        <f t="shared" si="52"/>
        <v>0</v>
      </c>
      <c r="N382" s="59">
        <f t="shared" si="53"/>
        <v>0</v>
      </c>
      <c r="O382" s="60">
        <f t="shared" si="54"/>
        <v>0</v>
      </c>
      <c r="P382" s="60">
        <f t="shared" si="55"/>
        <v>4459400</v>
      </c>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v>4459400</v>
      </c>
      <c r="AS382" s="61"/>
      <c r="AT382" s="76"/>
      <c r="AU382" s="16"/>
      <c r="AV382" s="76"/>
      <c r="AW382" s="76"/>
      <c r="AX382" s="76"/>
      <c r="AY382" s="76"/>
      <c r="AZ382" s="76"/>
      <c r="BA382" s="76"/>
      <c r="BB382" s="76"/>
      <c r="BC382" s="76"/>
      <c r="BD382" s="76"/>
      <c r="BE382" s="76"/>
      <c r="BF382" s="76"/>
      <c r="BG382" s="76"/>
      <c r="BH382" s="76"/>
      <c r="BI382" s="76"/>
      <c r="BJ382" s="76"/>
      <c r="BK382" s="76"/>
      <c r="BL382" s="76"/>
      <c r="BM382" s="76"/>
      <c r="BN382" s="76"/>
      <c r="BO382" s="76"/>
      <c r="BP382" s="76"/>
      <c r="BQ382" s="76"/>
      <c r="BR382" s="76"/>
      <c r="BS382" s="76"/>
      <c r="BT382" s="76"/>
      <c r="BU382" s="76"/>
      <c r="BV382" s="76"/>
      <c r="BW382" s="76"/>
      <c r="BX382" s="76"/>
      <c r="BY382" s="76"/>
      <c r="BZ382" s="76"/>
      <c r="CA382" s="76"/>
      <c r="CB382" s="76"/>
      <c r="CC382" s="76"/>
      <c r="CD382" s="76"/>
      <c r="CE382" s="76"/>
      <c r="CF382" s="76"/>
      <c r="CG382" s="76"/>
      <c r="CH382" s="76"/>
      <c r="CI382" s="76"/>
      <c r="CJ382" s="76"/>
      <c r="CK382" s="76"/>
      <c r="CL382" s="76"/>
      <c r="CM382" s="76"/>
      <c r="CN382" s="76"/>
      <c r="CO382" s="76"/>
      <c r="CP382" s="76"/>
      <c r="CQ382" s="76"/>
      <c r="CR382" s="76"/>
      <c r="CS382" s="76"/>
      <c r="CT382" s="76"/>
      <c r="CU382" s="76"/>
      <c r="CV382" s="76"/>
      <c r="CW382" s="76"/>
      <c r="CX382" s="76"/>
      <c r="CY382" s="16"/>
      <c r="CZ382" s="16"/>
      <c r="DA382" s="16"/>
    </row>
    <row r="383" spans="1:105" ht="82.5" x14ac:dyDescent="0.25">
      <c r="A383" s="172" t="s">
        <v>110</v>
      </c>
      <c r="B383" s="172" t="s">
        <v>99</v>
      </c>
      <c r="C383" s="172" t="s">
        <v>99</v>
      </c>
      <c r="D383" s="172" t="s">
        <v>189</v>
      </c>
      <c r="E383" s="172" t="s">
        <v>513</v>
      </c>
      <c r="F383" s="172" t="s">
        <v>831</v>
      </c>
      <c r="G383" s="112" t="s">
        <v>663</v>
      </c>
      <c r="H383" s="54">
        <v>5135</v>
      </c>
      <c r="I383" s="112" t="s">
        <v>549</v>
      </c>
      <c r="J383" s="67">
        <f t="shared" si="56"/>
        <v>100000000</v>
      </c>
      <c r="K383" s="57">
        <f t="shared" si="51"/>
        <v>100000000</v>
      </c>
      <c r="L383" s="58"/>
      <c r="M383" s="59">
        <f t="shared" si="52"/>
        <v>0</v>
      </c>
      <c r="N383" s="59">
        <f t="shared" si="53"/>
        <v>0</v>
      </c>
      <c r="O383" s="60">
        <f t="shared" si="54"/>
        <v>0</v>
      </c>
      <c r="P383" s="60">
        <f t="shared" si="55"/>
        <v>100000000</v>
      </c>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v>100000000</v>
      </c>
      <c r="AS383" s="61"/>
      <c r="AT383" s="76"/>
      <c r="AU383" s="16"/>
      <c r="AV383" s="76"/>
      <c r="AW383" s="76"/>
      <c r="AX383" s="76"/>
      <c r="AY383" s="76"/>
      <c r="AZ383" s="76"/>
      <c r="BA383" s="76"/>
      <c r="BB383" s="76"/>
      <c r="BC383" s="76"/>
      <c r="BD383" s="76"/>
      <c r="BE383" s="76"/>
      <c r="BF383" s="76"/>
      <c r="BG383" s="76"/>
      <c r="BH383" s="76"/>
      <c r="BI383" s="76"/>
      <c r="BJ383" s="76"/>
      <c r="BK383" s="76"/>
      <c r="BL383" s="76"/>
      <c r="BM383" s="76"/>
      <c r="BN383" s="76"/>
      <c r="BO383" s="76"/>
      <c r="BP383" s="76"/>
      <c r="BQ383" s="76"/>
      <c r="BR383" s="76"/>
      <c r="BS383" s="76"/>
      <c r="BT383" s="76"/>
      <c r="BU383" s="76"/>
      <c r="BV383" s="76"/>
      <c r="BW383" s="76"/>
      <c r="BX383" s="76"/>
      <c r="BY383" s="76"/>
      <c r="BZ383" s="76"/>
      <c r="CA383" s="76"/>
      <c r="CB383" s="76"/>
      <c r="CC383" s="76"/>
      <c r="CD383" s="76"/>
      <c r="CE383" s="76"/>
      <c r="CF383" s="76"/>
      <c r="CG383" s="76"/>
      <c r="CH383" s="76"/>
      <c r="CI383" s="76"/>
      <c r="CJ383" s="76"/>
      <c r="CK383" s="76"/>
      <c r="CL383" s="76"/>
      <c r="CM383" s="76"/>
      <c r="CN383" s="76"/>
      <c r="CO383" s="76"/>
      <c r="CP383" s="76"/>
      <c r="CQ383" s="76"/>
      <c r="CR383" s="76"/>
      <c r="CS383" s="76"/>
      <c r="CT383" s="76"/>
      <c r="CU383" s="76"/>
      <c r="CV383" s="76"/>
      <c r="CW383" s="76"/>
      <c r="CX383" s="76"/>
      <c r="CY383" s="16"/>
      <c r="CZ383" s="16"/>
      <c r="DA383" s="16"/>
    </row>
    <row r="384" spans="1:105" ht="99" x14ac:dyDescent="0.25">
      <c r="A384" s="172" t="s">
        <v>110</v>
      </c>
      <c r="B384" s="172" t="s">
        <v>99</v>
      </c>
      <c r="C384" s="172" t="s">
        <v>99</v>
      </c>
      <c r="D384" s="172" t="s">
        <v>189</v>
      </c>
      <c r="E384" s="172" t="s">
        <v>513</v>
      </c>
      <c r="F384" s="172" t="s">
        <v>831</v>
      </c>
      <c r="G384" s="112" t="s">
        <v>663</v>
      </c>
      <c r="H384" s="54">
        <v>5136</v>
      </c>
      <c r="I384" s="112" t="s">
        <v>550</v>
      </c>
      <c r="J384" s="67">
        <f t="shared" si="56"/>
        <v>708992260</v>
      </c>
      <c r="K384" s="57">
        <f t="shared" si="51"/>
        <v>708992260</v>
      </c>
      <c r="L384" s="58"/>
      <c r="M384" s="59">
        <f t="shared" si="52"/>
        <v>0</v>
      </c>
      <c r="N384" s="59">
        <f t="shared" si="53"/>
        <v>0</v>
      </c>
      <c r="O384" s="60">
        <f t="shared" si="54"/>
        <v>0</v>
      </c>
      <c r="P384" s="60">
        <f t="shared" si="55"/>
        <v>708992260</v>
      </c>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v>708992260</v>
      </c>
      <c r="AS384" s="61"/>
      <c r="AT384" s="76"/>
      <c r="AU384" s="1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6"/>
      <c r="BS384" s="76"/>
      <c r="BT384" s="76"/>
      <c r="BU384" s="76"/>
      <c r="BV384" s="76"/>
      <c r="BW384" s="76"/>
      <c r="BX384" s="76"/>
      <c r="BY384" s="76"/>
      <c r="BZ384" s="76"/>
      <c r="CA384" s="76"/>
      <c r="CB384" s="76"/>
      <c r="CC384" s="76"/>
      <c r="CD384" s="76"/>
      <c r="CE384" s="76"/>
      <c r="CF384" s="76"/>
      <c r="CG384" s="76"/>
      <c r="CH384" s="76"/>
      <c r="CI384" s="76"/>
      <c r="CJ384" s="76"/>
      <c r="CK384" s="76"/>
      <c r="CL384" s="76"/>
      <c r="CM384" s="76"/>
      <c r="CN384" s="76"/>
      <c r="CO384" s="76"/>
      <c r="CP384" s="76"/>
      <c r="CQ384" s="76"/>
      <c r="CR384" s="76"/>
      <c r="CS384" s="76"/>
      <c r="CT384" s="76"/>
      <c r="CU384" s="76"/>
      <c r="CV384" s="76"/>
      <c r="CW384" s="76"/>
      <c r="CX384" s="76"/>
      <c r="CY384" s="16"/>
      <c r="CZ384" s="16"/>
      <c r="DA384" s="16"/>
    </row>
    <row r="385" spans="1:105" ht="82.5" x14ac:dyDescent="0.25">
      <c r="A385" s="172" t="s">
        <v>110</v>
      </c>
      <c r="B385" s="172" t="s">
        <v>99</v>
      </c>
      <c r="C385" s="172" t="s">
        <v>99</v>
      </c>
      <c r="D385" s="172" t="s">
        <v>189</v>
      </c>
      <c r="E385" s="172" t="s">
        <v>513</v>
      </c>
      <c r="F385" s="172" t="s">
        <v>831</v>
      </c>
      <c r="G385" s="112" t="s">
        <v>663</v>
      </c>
      <c r="H385" s="54">
        <v>5137</v>
      </c>
      <c r="I385" s="112" t="s">
        <v>551</v>
      </c>
      <c r="J385" s="67">
        <f t="shared" si="56"/>
        <v>5000000</v>
      </c>
      <c r="K385" s="57">
        <f t="shared" si="51"/>
        <v>5000000</v>
      </c>
      <c r="L385" s="58"/>
      <c r="M385" s="59">
        <f t="shared" si="52"/>
        <v>0</v>
      </c>
      <c r="N385" s="59">
        <f t="shared" si="53"/>
        <v>0</v>
      </c>
      <c r="O385" s="60">
        <f t="shared" si="54"/>
        <v>0</v>
      </c>
      <c r="P385" s="60">
        <f t="shared" si="55"/>
        <v>5000000</v>
      </c>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v>5000000</v>
      </c>
      <c r="AS385" s="61"/>
      <c r="AT385" s="76"/>
      <c r="AU385" s="16"/>
      <c r="AV385" s="76"/>
      <c r="AW385" s="76"/>
      <c r="AX385" s="76"/>
      <c r="AY385" s="76"/>
      <c r="AZ385" s="76"/>
      <c r="BA385" s="76"/>
      <c r="BB385" s="76"/>
      <c r="BC385" s="76"/>
      <c r="BD385" s="76"/>
      <c r="BE385" s="76"/>
      <c r="BF385" s="76"/>
      <c r="BG385" s="76"/>
      <c r="BH385" s="76"/>
      <c r="BI385" s="76"/>
      <c r="BJ385" s="76"/>
      <c r="BK385" s="76"/>
      <c r="BL385" s="76"/>
      <c r="BM385" s="76"/>
      <c r="BN385" s="76"/>
      <c r="BO385" s="76"/>
      <c r="BP385" s="76"/>
      <c r="BQ385" s="76"/>
      <c r="BR385" s="76"/>
      <c r="BS385" s="76"/>
      <c r="BT385" s="76"/>
      <c r="BU385" s="76"/>
      <c r="BV385" s="76"/>
      <c r="BW385" s="76"/>
      <c r="BX385" s="76"/>
      <c r="BY385" s="76"/>
      <c r="BZ385" s="76"/>
      <c r="CA385" s="76"/>
      <c r="CB385" s="76"/>
      <c r="CC385" s="76"/>
      <c r="CD385" s="76"/>
      <c r="CE385" s="76"/>
      <c r="CF385" s="76"/>
      <c r="CG385" s="76"/>
      <c r="CH385" s="76"/>
      <c r="CI385" s="76"/>
      <c r="CJ385" s="76"/>
      <c r="CK385" s="76"/>
      <c r="CL385" s="76"/>
      <c r="CM385" s="76"/>
      <c r="CN385" s="76"/>
      <c r="CO385" s="76"/>
      <c r="CP385" s="76"/>
      <c r="CQ385" s="76"/>
      <c r="CR385" s="76"/>
      <c r="CS385" s="76"/>
      <c r="CT385" s="76"/>
      <c r="CU385" s="76"/>
      <c r="CV385" s="76"/>
      <c r="CW385" s="76"/>
      <c r="CX385" s="76"/>
      <c r="CY385" s="16"/>
      <c r="CZ385" s="16"/>
      <c r="DA385" s="16"/>
    </row>
    <row r="386" spans="1:105" ht="82.5" x14ac:dyDescent="0.25">
      <c r="A386" s="172" t="s">
        <v>110</v>
      </c>
      <c r="B386" s="172" t="s">
        <v>99</v>
      </c>
      <c r="C386" s="172" t="s">
        <v>99</v>
      </c>
      <c r="D386" s="172" t="s">
        <v>189</v>
      </c>
      <c r="E386" s="172" t="s">
        <v>513</v>
      </c>
      <c r="F386" s="172" t="s">
        <v>831</v>
      </c>
      <c r="G386" s="112" t="s">
        <v>663</v>
      </c>
      <c r="H386" s="54">
        <v>5138</v>
      </c>
      <c r="I386" s="112" t="s">
        <v>552</v>
      </c>
      <c r="J386" s="67">
        <f t="shared" si="56"/>
        <v>50000000</v>
      </c>
      <c r="K386" s="57">
        <f t="shared" si="51"/>
        <v>50000000</v>
      </c>
      <c r="L386" s="58"/>
      <c r="M386" s="59">
        <f t="shared" si="52"/>
        <v>0</v>
      </c>
      <c r="N386" s="59">
        <f t="shared" si="53"/>
        <v>0</v>
      </c>
      <c r="O386" s="60">
        <f t="shared" si="54"/>
        <v>0</v>
      </c>
      <c r="P386" s="60">
        <f t="shared" si="55"/>
        <v>50000000</v>
      </c>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v>50000000</v>
      </c>
      <c r="AS386" s="61"/>
      <c r="AT386" s="76"/>
      <c r="AU386" s="16"/>
      <c r="AV386" s="76"/>
      <c r="AW386" s="76"/>
      <c r="AX386" s="76"/>
      <c r="AY386" s="76"/>
      <c r="AZ386" s="76"/>
      <c r="BA386" s="76"/>
      <c r="BB386" s="76"/>
      <c r="BC386" s="76"/>
      <c r="BD386" s="76"/>
      <c r="BE386" s="76"/>
      <c r="BF386" s="76"/>
      <c r="BG386" s="76"/>
      <c r="BH386" s="76"/>
      <c r="BI386" s="76"/>
      <c r="BJ386" s="76"/>
      <c r="BK386" s="76"/>
      <c r="BL386" s="76"/>
      <c r="BM386" s="76"/>
      <c r="BN386" s="76"/>
      <c r="BO386" s="76"/>
      <c r="BP386" s="76"/>
      <c r="BQ386" s="76"/>
      <c r="BR386" s="76"/>
      <c r="BS386" s="76"/>
      <c r="BT386" s="76"/>
      <c r="BU386" s="76"/>
      <c r="BV386" s="76"/>
      <c r="BW386" s="76"/>
      <c r="BX386" s="76"/>
      <c r="BY386" s="76"/>
      <c r="BZ386" s="76"/>
      <c r="CA386" s="76"/>
      <c r="CB386" s="76"/>
      <c r="CC386" s="76"/>
      <c r="CD386" s="76"/>
      <c r="CE386" s="76"/>
      <c r="CF386" s="76"/>
      <c r="CG386" s="76"/>
      <c r="CH386" s="76"/>
      <c r="CI386" s="76"/>
      <c r="CJ386" s="76"/>
      <c r="CK386" s="76"/>
      <c r="CL386" s="76"/>
      <c r="CM386" s="76"/>
      <c r="CN386" s="76"/>
      <c r="CO386" s="76"/>
      <c r="CP386" s="76"/>
      <c r="CQ386" s="76"/>
      <c r="CR386" s="76"/>
      <c r="CS386" s="76"/>
      <c r="CT386" s="76"/>
      <c r="CU386" s="76"/>
      <c r="CV386" s="76"/>
      <c r="CW386" s="76"/>
      <c r="CX386" s="76"/>
      <c r="CY386" s="16"/>
      <c r="CZ386" s="16"/>
      <c r="DA386" s="16"/>
    </row>
    <row r="387" spans="1:105" ht="66" x14ac:dyDescent="0.25">
      <c r="A387" s="172" t="s">
        <v>110</v>
      </c>
      <c r="B387" s="172" t="s">
        <v>99</v>
      </c>
      <c r="C387" s="172" t="s">
        <v>99</v>
      </c>
      <c r="D387" s="172" t="s">
        <v>189</v>
      </c>
      <c r="E387" s="172" t="s">
        <v>513</v>
      </c>
      <c r="F387" s="172" t="s">
        <v>831</v>
      </c>
      <c r="G387" s="112" t="s">
        <v>663</v>
      </c>
      <c r="H387" s="54">
        <v>5139</v>
      </c>
      <c r="I387" s="112" t="s">
        <v>553</v>
      </c>
      <c r="J387" s="67">
        <f t="shared" si="56"/>
        <v>400000000</v>
      </c>
      <c r="K387" s="57">
        <f t="shared" si="51"/>
        <v>400000000</v>
      </c>
      <c r="L387" s="58"/>
      <c r="M387" s="59">
        <f t="shared" si="52"/>
        <v>0</v>
      </c>
      <c r="N387" s="59">
        <f t="shared" si="53"/>
        <v>0</v>
      </c>
      <c r="O387" s="60">
        <f t="shared" si="54"/>
        <v>0</v>
      </c>
      <c r="P387" s="60">
        <f t="shared" si="55"/>
        <v>400000000</v>
      </c>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v>400000000</v>
      </c>
      <c r="AS387" s="61"/>
      <c r="AT387" s="76"/>
      <c r="AU387" s="16"/>
      <c r="AV387" s="76"/>
      <c r="AW387" s="76"/>
      <c r="AX387" s="76"/>
      <c r="AY387" s="76"/>
      <c r="AZ387" s="76"/>
      <c r="BA387" s="76"/>
      <c r="BB387" s="76"/>
      <c r="BC387" s="76"/>
      <c r="BD387" s="76"/>
      <c r="BE387" s="76"/>
      <c r="BF387" s="76"/>
      <c r="BG387" s="76"/>
      <c r="BH387" s="76"/>
      <c r="BI387" s="76"/>
      <c r="BJ387" s="76"/>
      <c r="BK387" s="76"/>
      <c r="BL387" s="76"/>
      <c r="BM387" s="76"/>
      <c r="BN387" s="76"/>
      <c r="BO387" s="76"/>
      <c r="BP387" s="76"/>
      <c r="BQ387" s="76"/>
      <c r="BR387" s="76"/>
      <c r="BS387" s="76"/>
      <c r="BT387" s="76"/>
      <c r="BU387" s="76"/>
      <c r="BV387" s="76"/>
      <c r="BW387" s="76"/>
      <c r="BX387" s="76"/>
      <c r="BY387" s="76"/>
      <c r="BZ387" s="76"/>
      <c r="CA387" s="76"/>
      <c r="CB387" s="76"/>
      <c r="CC387" s="76"/>
      <c r="CD387" s="76"/>
      <c r="CE387" s="76"/>
      <c r="CF387" s="76"/>
      <c r="CG387" s="76"/>
      <c r="CH387" s="76"/>
      <c r="CI387" s="76"/>
      <c r="CJ387" s="76"/>
      <c r="CK387" s="76"/>
      <c r="CL387" s="76"/>
      <c r="CM387" s="76"/>
      <c r="CN387" s="76"/>
      <c r="CO387" s="76"/>
      <c r="CP387" s="76"/>
      <c r="CQ387" s="76"/>
      <c r="CR387" s="76"/>
      <c r="CS387" s="76"/>
      <c r="CT387" s="76"/>
      <c r="CU387" s="76"/>
      <c r="CV387" s="76"/>
      <c r="CW387" s="76"/>
      <c r="CX387" s="76"/>
      <c r="CY387" s="16"/>
      <c r="CZ387" s="16"/>
      <c r="DA387" s="16"/>
    </row>
    <row r="388" spans="1:105" ht="82.5" x14ac:dyDescent="0.25">
      <c r="A388" s="172" t="s">
        <v>110</v>
      </c>
      <c r="B388" s="172" t="s">
        <v>99</v>
      </c>
      <c r="C388" s="172" t="s">
        <v>99</v>
      </c>
      <c r="D388" s="172" t="s">
        <v>189</v>
      </c>
      <c r="E388" s="172" t="s">
        <v>513</v>
      </c>
      <c r="F388" s="172" t="s">
        <v>831</v>
      </c>
      <c r="G388" s="112" t="s">
        <v>663</v>
      </c>
      <c r="H388" s="54">
        <v>5140</v>
      </c>
      <c r="I388" s="112" t="s">
        <v>554</v>
      </c>
      <c r="J388" s="67">
        <f t="shared" si="56"/>
        <v>80912400</v>
      </c>
      <c r="K388" s="57">
        <f t="shared" si="51"/>
        <v>80912400</v>
      </c>
      <c r="L388" s="58"/>
      <c r="M388" s="59">
        <f t="shared" si="52"/>
        <v>0</v>
      </c>
      <c r="N388" s="59">
        <f t="shared" si="53"/>
        <v>0</v>
      </c>
      <c r="O388" s="60">
        <f t="shared" si="54"/>
        <v>0</v>
      </c>
      <c r="P388" s="60">
        <f t="shared" si="55"/>
        <v>80912400</v>
      </c>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v>80912400</v>
      </c>
      <c r="AS388" s="61"/>
      <c r="AT388" s="76"/>
      <c r="AU388" s="1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16"/>
      <c r="CZ388" s="16"/>
      <c r="DA388" s="16"/>
    </row>
    <row r="389" spans="1:105" ht="49.5" x14ac:dyDescent="0.25">
      <c r="A389" s="172" t="s">
        <v>110</v>
      </c>
      <c r="B389" s="172" t="s">
        <v>99</v>
      </c>
      <c r="C389" s="172" t="s">
        <v>99</v>
      </c>
      <c r="D389" s="172" t="s">
        <v>189</v>
      </c>
      <c r="E389" s="172" t="s">
        <v>513</v>
      </c>
      <c r="F389" s="172" t="s">
        <v>831</v>
      </c>
      <c r="G389" s="112" t="s">
        <v>663</v>
      </c>
      <c r="H389" s="54">
        <v>5141</v>
      </c>
      <c r="I389" s="112" t="s">
        <v>555</v>
      </c>
      <c r="J389" s="67">
        <f t="shared" si="56"/>
        <v>50000000</v>
      </c>
      <c r="K389" s="57">
        <f t="shared" si="51"/>
        <v>50000000</v>
      </c>
      <c r="L389" s="58"/>
      <c r="M389" s="59">
        <f t="shared" si="52"/>
        <v>0</v>
      </c>
      <c r="N389" s="59">
        <f t="shared" si="53"/>
        <v>0</v>
      </c>
      <c r="O389" s="60">
        <f t="shared" si="54"/>
        <v>0</v>
      </c>
      <c r="P389" s="60">
        <f t="shared" si="55"/>
        <v>50000000</v>
      </c>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v>50000000</v>
      </c>
      <c r="AS389" s="61"/>
      <c r="AT389" s="76"/>
      <c r="AU389" s="16"/>
      <c r="AV389" s="76"/>
      <c r="AW389" s="76"/>
      <c r="AX389" s="76"/>
      <c r="AY389" s="76"/>
      <c r="AZ389" s="76"/>
      <c r="BA389" s="76"/>
      <c r="BB389" s="76"/>
      <c r="BC389" s="76"/>
      <c r="BD389" s="76"/>
      <c r="BE389" s="76"/>
      <c r="BF389" s="76"/>
      <c r="BG389" s="76"/>
      <c r="BH389" s="76"/>
      <c r="BI389" s="76"/>
      <c r="BJ389" s="76"/>
      <c r="BK389" s="76"/>
      <c r="BL389" s="76"/>
      <c r="BM389" s="76"/>
      <c r="BN389" s="76"/>
      <c r="BO389" s="76"/>
      <c r="BP389" s="76"/>
      <c r="BQ389" s="76"/>
      <c r="BR389" s="76"/>
      <c r="BS389" s="76"/>
      <c r="BT389" s="76"/>
      <c r="BU389" s="76"/>
      <c r="BV389" s="76"/>
      <c r="BW389" s="76"/>
      <c r="BX389" s="76"/>
      <c r="BY389" s="76"/>
      <c r="BZ389" s="76"/>
      <c r="CA389" s="76"/>
      <c r="CB389" s="76"/>
      <c r="CC389" s="76"/>
      <c r="CD389" s="76"/>
      <c r="CE389" s="76"/>
      <c r="CF389" s="76"/>
      <c r="CG389" s="76"/>
      <c r="CH389" s="76"/>
      <c r="CI389" s="76"/>
      <c r="CJ389" s="76"/>
      <c r="CK389" s="76"/>
      <c r="CL389" s="76"/>
      <c r="CM389" s="76"/>
      <c r="CN389" s="76"/>
      <c r="CO389" s="76"/>
      <c r="CP389" s="76"/>
      <c r="CQ389" s="76"/>
      <c r="CR389" s="76"/>
      <c r="CS389" s="76"/>
      <c r="CT389" s="76"/>
      <c r="CU389" s="76"/>
      <c r="CV389" s="76"/>
      <c r="CW389" s="76"/>
      <c r="CX389" s="76"/>
      <c r="CY389" s="16"/>
      <c r="CZ389" s="16"/>
      <c r="DA389" s="16"/>
    </row>
    <row r="390" spans="1:105" ht="82.5" x14ac:dyDescent="0.25">
      <c r="A390" s="172" t="s">
        <v>110</v>
      </c>
      <c r="B390" s="172" t="s">
        <v>99</v>
      </c>
      <c r="C390" s="172" t="s">
        <v>99</v>
      </c>
      <c r="D390" s="172" t="s">
        <v>189</v>
      </c>
      <c r="E390" s="172" t="s">
        <v>513</v>
      </c>
      <c r="F390" s="172" t="s">
        <v>831</v>
      </c>
      <c r="G390" s="112" t="s">
        <v>663</v>
      </c>
      <c r="H390" s="54">
        <v>5142</v>
      </c>
      <c r="I390" s="112" t="s">
        <v>556</v>
      </c>
      <c r="J390" s="67">
        <f t="shared" si="56"/>
        <v>100000000</v>
      </c>
      <c r="K390" s="57">
        <f t="shared" si="51"/>
        <v>100000000</v>
      </c>
      <c r="L390" s="58"/>
      <c r="M390" s="59">
        <f t="shared" si="52"/>
        <v>0</v>
      </c>
      <c r="N390" s="59">
        <f t="shared" si="53"/>
        <v>0</v>
      </c>
      <c r="O390" s="60">
        <f t="shared" si="54"/>
        <v>0</v>
      </c>
      <c r="P390" s="60">
        <f t="shared" si="55"/>
        <v>100000000</v>
      </c>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v>100000000</v>
      </c>
      <c r="AS390" s="61"/>
      <c r="AT390" s="76"/>
      <c r="AU390" s="16"/>
      <c r="AV390" s="76"/>
      <c r="AW390" s="76"/>
      <c r="AX390" s="76"/>
      <c r="AY390" s="76"/>
      <c r="AZ390" s="76"/>
      <c r="BA390" s="76"/>
      <c r="BB390" s="76"/>
      <c r="BC390" s="76"/>
      <c r="BD390" s="76"/>
      <c r="BE390" s="76"/>
      <c r="BF390" s="76"/>
      <c r="BG390" s="76"/>
      <c r="BH390" s="76"/>
      <c r="BI390" s="76"/>
      <c r="BJ390" s="76"/>
      <c r="BK390" s="76"/>
      <c r="BL390" s="76"/>
      <c r="BM390" s="76"/>
      <c r="BN390" s="76"/>
      <c r="BO390" s="76"/>
      <c r="BP390" s="76"/>
      <c r="BQ390" s="76"/>
      <c r="BR390" s="76"/>
      <c r="BS390" s="76"/>
      <c r="BT390" s="76"/>
      <c r="BU390" s="76"/>
      <c r="BV390" s="76"/>
      <c r="BW390" s="76"/>
      <c r="BX390" s="76"/>
      <c r="BY390" s="76"/>
      <c r="BZ390" s="76"/>
      <c r="CA390" s="76"/>
      <c r="CB390" s="76"/>
      <c r="CC390" s="76"/>
      <c r="CD390" s="76"/>
      <c r="CE390" s="76"/>
      <c r="CF390" s="76"/>
      <c r="CG390" s="76"/>
      <c r="CH390" s="76"/>
      <c r="CI390" s="76"/>
      <c r="CJ390" s="76"/>
      <c r="CK390" s="76"/>
      <c r="CL390" s="76"/>
      <c r="CM390" s="76"/>
      <c r="CN390" s="76"/>
      <c r="CO390" s="76"/>
      <c r="CP390" s="76"/>
      <c r="CQ390" s="76"/>
      <c r="CR390" s="76"/>
      <c r="CS390" s="76"/>
      <c r="CT390" s="76"/>
      <c r="CU390" s="76"/>
      <c r="CV390" s="76"/>
      <c r="CW390" s="76"/>
      <c r="CX390" s="76"/>
      <c r="CY390" s="16"/>
      <c r="CZ390" s="16"/>
      <c r="DA390" s="16"/>
    </row>
    <row r="391" spans="1:105" ht="115.5" x14ac:dyDescent="0.25">
      <c r="A391" s="172" t="s">
        <v>110</v>
      </c>
      <c r="B391" s="172" t="s">
        <v>99</v>
      </c>
      <c r="C391" s="172" t="s">
        <v>99</v>
      </c>
      <c r="D391" s="172" t="s">
        <v>189</v>
      </c>
      <c r="E391" s="172" t="s">
        <v>513</v>
      </c>
      <c r="F391" s="172" t="s">
        <v>831</v>
      </c>
      <c r="G391" s="112" t="s">
        <v>663</v>
      </c>
      <c r="H391" s="54">
        <v>5143</v>
      </c>
      <c r="I391" s="112" t="s">
        <v>557</v>
      </c>
      <c r="J391" s="67">
        <f t="shared" si="56"/>
        <v>464918716</v>
      </c>
      <c r="K391" s="57">
        <f t="shared" si="51"/>
        <v>464918716</v>
      </c>
      <c r="L391" s="58"/>
      <c r="M391" s="59">
        <f t="shared" si="52"/>
        <v>0</v>
      </c>
      <c r="N391" s="59">
        <f t="shared" si="53"/>
        <v>0</v>
      </c>
      <c r="O391" s="60">
        <f t="shared" si="54"/>
        <v>0</v>
      </c>
      <c r="P391" s="60">
        <f t="shared" si="55"/>
        <v>464918716</v>
      </c>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v>464918716</v>
      </c>
      <c r="AS391" s="61"/>
      <c r="AT391" s="76"/>
      <c r="AU391" s="16"/>
      <c r="AV391" s="76"/>
      <c r="AW391" s="76"/>
      <c r="AX391" s="76"/>
      <c r="AY391" s="76"/>
      <c r="AZ391" s="76"/>
      <c r="BA391" s="76"/>
      <c r="BB391" s="76"/>
      <c r="BC391" s="76"/>
      <c r="BD391" s="76"/>
      <c r="BE391" s="76"/>
      <c r="BF391" s="76"/>
      <c r="BG391" s="76"/>
      <c r="BH391" s="76"/>
      <c r="BI391" s="76"/>
      <c r="BJ391" s="76"/>
      <c r="BK391" s="76"/>
      <c r="BL391" s="76"/>
      <c r="BM391" s="76"/>
      <c r="BN391" s="76"/>
      <c r="BO391" s="76"/>
      <c r="BP391" s="76"/>
      <c r="BQ391" s="76"/>
      <c r="BR391" s="76"/>
      <c r="BS391" s="76"/>
      <c r="BT391" s="76"/>
      <c r="BU391" s="76"/>
      <c r="BV391" s="76"/>
      <c r="BW391" s="76"/>
      <c r="BX391" s="76"/>
      <c r="BY391" s="76"/>
      <c r="BZ391" s="76"/>
      <c r="CA391" s="76"/>
      <c r="CB391" s="76"/>
      <c r="CC391" s="76"/>
      <c r="CD391" s="76"/>
      <c r="CE391" s="76"/>
      <c r="CF391" s="76"/>
      <c r="CG391" s="76"/>
      <c r="CH391" s="76"/>
      <c r="CI391" s="76"/>
      <c r="CJ391" s="76"/>
      <c r="CK391" s="76"/>
      <c r="CL391" s="76"/>
      <c r="CM391" s="76"/>
      <c r="CN391" s="76"/>
      <c r="CO391" s="76"/>
      <c r="CP391" s="76"/>
      <c r="CQ391" s="76"/>
      <c r="CR391" s="76"/>
      <c r="CS391" s="76"/>
      <c r="CT391" s="76"/>
      <c r="CU391" s="76"/>
      <c r="CV391" s="76"/>
      <c r="CW391" s="76"/>
      <c r="CX391" s="76"/>
      <c r="CY391" s="16"/>
      <c r="CZ391" s="16"/>
      <c r="DA391" s="16"/>
    </row>
    <row r="392" spans="1:105" x14ac:dyDescent="0.25">
      <c r="A392" s="198" t="s">
        <v>115</v>
      </c>
      <c r="B392" s="198"/>
      <c r="C392" s="198"/>
      <c r="D392" s="198"/>
      <c r="E392" s="198"/>
      <c r="F392" s="198"/>
      <c r="G392" s="20"/>
      <c r="H392" s="19"/>
      <c r="I392" s="20" t="s">
        <v>558</v>
      </c>
      <c r="J392" s="129"/>
      <c r="K392" s="22"/>
      <c r="L392" s="22"/>
      <c r="M392" s="22"/>
      <c r="N392" s="22"/>
      <c r="O392" s="22"/>
      <c r="P392" s="22"/>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137"/>
      <c r="AU392" s="24"/>
      <c r="AV392" s="137"/>
      <c r="AW392" s="137"/>
      <c r="AX392" s="137"/>
      <c r="AY392" s="137"/>
      <c r="AZ392" s="137"/>
      <c r="BA392" s="137"/>
      <c r="BB392" s="137"/>
      <c r="BC392" s="137"/>
      <c r="BD392" s="137"/>
      <c r="BE392" s="137"/>
      <c r="BF392" s="137"/>
      <c r="BG392" s="137"/>
      <c r="BH392" s="137"/>
      <c r="BI392" s="137"/>
      <c r="BJ392" s="137"/>
      <c r="BK392" s="137"/>
      <c r="BL392" s="137"/>
      <c r="BM392" s="137"/>
      <c r="BN392" s="137"/>
      <c r="BO392" s="137"/>
      <c r="BP392" s="137"/>
      <c r="BQ392" s="137"/>
      <c r="BR392" s="137"/>
      <c r="BS392" s="137"/>
      <c r="BT392" s="137"/>
      <c r="BU392" s="137"/>
      <c r="BV392" s="137"/>
      <c r="BW392" s="137"/>
      <c r="BX392" s="137"/>
      <c r="BY392" s="137"/>
      <c r="BZ392" s="137"/>
      <c r="CA392" s="137"/>
      <c r="CB392" s="137"/>
      <c r="CC392" s="137"/>
      <c r="CD392" s="137"/>
      <c r="CE392" s="137"/>
      <c r="CF392" s="137"/>
      <c r="CG392" s="137"/>
      <c r="CH392" s="137"/>
      <c r="CI392" s="137"/>
      <c r="CJ392" s="137"/>
      <c r="CK392" s="137"/>
      <c r="CL392" s="137"/>
      <c r="CM392" s="137"/>
      <c r="CN392" s="137"/>
      <c r="CO392" s="137"/>
      <c r="CP392" s="137"/>
      <c r="CQ392" s="137"/>
      <c r="CR392" s="137"/>
      <c r="CS392" s="137"/>
      <c r="CT392" s="137"/>
      <c r="CU392" s="137"/>
      <c r="CV392" s="137"/>
      <c r="CW392" s="137"/>
      <c r="CX392" s="137"/>
      <c r="CY392" s="16"/>
      <c r="CZ392" s="16"/>
      <c r="DA392" s="16"/>
    </row>
    <row r="393" spans="1:105" x14ac:dyDescent="0.25">
      <c r="A393" s="168" t="s">
        <v>115</v>
      </c>
      <c r="B393" s="168" t="s">
        <v>173</v>
      </c>
      <c r="C393" s="168"/>
      <c r="D393" s="168"/>
      <c r="E393" s="168"/>
      <c r="F393" s="168"/>
      <c r="G393" s="28"/>
      <c r="H393" s="27"/>
      <c r="I393" s="28" t="s">
        <v>559</v>
      </c>
      <c r="J393" s="130"/>
      <c r="K393" s="30"/>
      <c r="L393" s="30"/>
      <c r="M393" s="30"/>
      <c r="N393" s="30"/>
      <c r="O393" s="30"/>
      <c r="P393" s="30"/>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290"/>
      <c r="AU393" s="32"/>
      <c r="AV393" s="290"/>
      <c r="AW393" s="290"/>
      <c r="AX393" s="290"/>
      <c r="AY393" s="290"/>
      <c r="AZ393" s="290"/>
      <c r="BA393" s="290"/>
      <c r="BB393" s="290"/>
      <c r="BC393" s="290"/>
      <c r="BD393" s="290"/>
      <c r="BE393" s="290"/>
      <c r="BF393" s="290"/>
      <c r="BG393" s="290"/>
      <c r="BH393" s="290"/>
      <c r="BI393" s="290"/>
      <c r="BJ393" s="290"/>
      <c r="BK393" s="290"/>
      <c r="BL393" s="290"/>
      <c r="BM393" s="290"/>
      <c r="BN393" s="290"/>
      <c r="BO393" s="290"/>
      <c r="BP393" s="290"/>
      <c r="BQ393" s="290"/>
      <c r="BR393" s="290"/>
      <c r="BS393" s="290"/>
      <c r="BT393" s="290"/>
      <c r="BU393" s="290"/>
      <c r="BV393" s="290"/>
      <c r="BW393" s="290"/>
      <c r="BX393" s="290"/>
      <c r="BY393" s="290"/>
      <c r="BZ393" s="290"/>
      <c r="CA393" s="290"/>
      <c r="CB393" s="290"/>
      <c r="CC393" s="290"/>
      <c r="CD393" s="290"/>
      <c r="CE393" s="290"/>
      <c r="CF393" s="290"/>
      <c r="CG393" s="290"/>
      <c r="CH393" s="290"/>
      <c r="CI393" s="290"/>
      <c r="CJ393" s="290"/>
      <c r="CK393" s="290"/>
      <c r="CL393" s="290"/>
      <c r="CM393" s="290"/>
      <c r="CN393" s="290"/>
      <c r="CO393" s="290"/>
      <c r="CP393" s="290"/>
      <c r="CQ393" s="290"/>
      <c r="CR393" s="290"/>
      <c r="CS393" s="290"/>
      <c r="CT393" s="290"/>
      <c r="CU393" s="290"/>
      <c r="CV393" s="290"/>
      <c r="CW393" s="290"/>
      <c r="CX393" s="290"/>
      <c r="CY393" s="16"/>
      <c r="CZ393" s="16"/>
      <c r="DA393" s="16"/>
    </row>
    <row r="394" spans="1:105" ht="33" x14ac:dyDescent="0.25">
      <c r="A394" s="168" t="s">
        <v>115</v>
      </c>
      <c r="B394" s="168" t="s">
        <v>173</v>
      </c>
      <c r="C394" s="168" t="s">
        <v>189</v>
      </c>
      <c r="D394" s="168"/>
      <c r="E394" s="168"/>
      <c r="F394" s="168"/>
      <c r="G394" s="28"/>
      <c r="H394" s="27"/>
      <c r="I394" s="28" t="s">
        <v>186</v>
      </c>
      <c r="J394" s="130"/>
      <c r="K394" s="30"/>
      <c r="L394" s="30"/>
      <c r="M394" s="30"/>
      <c r="N394" s="30"/>
      <c r="O394" s="30"/>
      <c r="P394" s="30"/>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290"/>
      <c r="AU394" s="32"/>
      <c r="AV394" s="290"/>
      <c r="AW394" s="290"/>
      <c r="AX394" s="290"/>
      <c r="AY394" s="290"/>
      <c r="AZ394" s="290"/>
      <c r="BA394" s="290"/>
      <c r="BB394" s="290"/>
      <c r="BC394" s="290"/>
      <c r="BD394" s="290"/>
      <c r="BE394" s="290"/>
      <c r="BF394" s="290"/>
      <c r="BG394" s="290"/>
      <c r="BH394" s="290"/>
      <c r="BI394" s="290"/>
      <c r="BJ394" s="290"/>
      <c r="BK394" s="290"/>
      <c r="BL394" s="290"/>
      <c r="BM394" s="290"/>
      <c r="BN394" s="290"/>
      <c r="BO394" s="290"/>
      <c r="BP394" s="290"/>
      <c r="BQ394" s="290"/>
      <c r="BR394" s="290"/>
      <c r="BS394" s="290"/>
      <c r="BT394" s="290"/>
      <c r="BU394" s="290"/>
      <c r="BV394" s="290"/>
      <c r="BW394" s="290"/>
      <c r="BX394" s="290"/>
      <c r="BY394" s="290"/>
      <c r="BZ394" s="290"/>
      <c r="CA394" s="290"/>
      <c r="CB394" s="290"/>
      <c r="CC394" s="290"/>
      <c r="CD394" s="290"/>
      <c r="CE394" s="290"/>
      <c r="CF394" s="290"/>
      <c r="CG394" s="290"/>
      <c r="CH394" s="290"/>
      <c r="CI394" s="290"/>
      <c r="CJ394" s="290"/>
      <c r="CK394" s="290"/>
      <c r="CL394" s="290"/>
      <c r="CM394" s="290"/>
      <c r="CN394" s="290"/>
      <c r="CO394" s="290"/>
      <c r="CP394" s="290"/>
      <c r="CQ394" s="290"/>
      <c r="CR394" s="290"/>
      <c r="CS394" s="290"/>
      <c r="CT394" s="290"/>
      <c r="CU394" s="290"/>
      <c r="CV394" s="290"/>
      <c r="CW394" s="290"/>
      <c r="CX394" s="290"/>
      <c r="CY394" s="16"/>
      <c r="CZ394" s="16"/>
      <c r="DA394" s="16"/>
    </row>
    <row r="395" spans="1:105" x14ac:dyDescent="0.25">
      <c r="A395" s="181" t="s">
        <v>115</v>
      </c>
      <c r="B395" s="182" t="s">
        <v>173</v>
      </c>
      <c r="C395" s="182" t="s">
        <v>189</v>
      </c>
      <c r="D395" s="193" t="s">
        <v>190</v>
      </c>
      <c r="E395" s="193"/>
      <c r="F395" s="193"/>
      <c r="G395" s="126"/>
      <c r="H395" s="37"/>
      <c r="I395" s="126" t="s">
        <v>187</v>
      </c>
      <c r="J395" s="81"/>
      <c r="K395" s="40">
        <f t="shared" ref="K395:K406" si="57">+SUM(M395:P395)</f>
        <v>0</v>
      </c>
      <c r="L395" s="40"/>
      <c r="M395" s="40">
        <f t="shared" ref="M395:M406" si="58">+SUM(Q395:R395)</f>
        <v>0</v>
      </c>
      <c r="N395" s="40">
        <f t="shared" ref="N395:N406" si="59">+SUM(S395:AE395)</f>
        <v>0</v>
      </c>
      <c r="O395" s="40">
        <f t="shared" ref="O395:O406" si="60">+SUM(AF395:AJ395)</f>
        <v>0</v>
      </c>
      <c r="P395" s="40">
        <f t="shared" ref="P395:P406" si="61">+SUM(AK395:AS395)</f>
        <v>0</v>
      </c>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124"/>
      <c r="AU395" s="42"/>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c r="CC395" s="124"/>
      <c r="CD395" s="124"/>
      <c r="CE395" s="124"/>
      <c r="CF395" s="124"/>
      <c r="CG395" s="124"/>
      <c r="CH395" s="124"/>
      <c r="CI395" s="124"/>
      <c r="CJ395" s="124"/>
      <c r="CK395" s="124"/>
      <c r="CL395" s="124"/>
      <c r="CM395" s="124"/>
      <c r="CN395" s="124"/>
      <c r="CO395" s="124"/>
      <c r="CP395" s="124"/>
      <c r="CQ395" s="124"/>
      <c r="CR395" s="124"/>
      <c r="CS395" s="124"/>
      <c r="CT395" s="124"/>
      <c r="CU395" s="124"/>
      <c r="CV395" s="124"/>
      <c r="CW395" s="124"/>
      <c r="CX395" s="124"/>
      <c r="CY395" s="16"/>
      <c r="CZ395" s="16"/>
      <c r="DA395" s="16"/>
    </row>
    <row r="396" spans="1:105" x14ac:dyDescent="0.25">
      <c r="A396" s="177" t="s">
        <v>115</v>
      </c>
      <c r="B396" s="178" t="s">
        <v>173</v>
      </c>
      <c r="C396" s="178" t="s">
        <v>189</v>
      </c>
      <c r="D396" s="183" t="s">
        <v>190</v>
      </c>
      <c r="E396" s="165" t="s">
        <v>560</v>
      </c>
      <c r="F396" s="165"/>
      <c r="G396" s="84"/>
      <c r="H396" s="46"/>
      <c r="I396" s="84" t="s">
        <v>561</v>
      </c>
      <c r="J396" s="48"/>
      <c r="K396" s="49">
        <f t="shared" si="57"/>
        <v>0</v>
      </c>
      <c r="L396" s="49"/>
      <c r="M396" s="49">
        <f t="shared" si="58"/>
        <v>0</v>
      </c>
      <c r="N396" s="49">
        <f t="shared" si="59"/>
        <v>0</v>
      </c>
      <c r="O396" s="49">
        <f t="shared" si="60"/>
        <v>0</v>
      </c>
      <c r="P396" s="49">
        <f t="shared" si="61"/>
        <v>0</v>
      </c>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293"/>
      <c r="AU396" s="51"/>
      <c r="AV396" s="293"/>
      <c r="AW396" s="293"/>
      <c r="AX396" s="293"/>
      <c r="AY396" s="293"/>
      <c r="AZ396" s="293"/>
      <c r="BA396" s="293"/>
      <c r="BB396" s="293"/>
      <c r="BC396" s="293"/>
      <c r="BD396" s="293"/>
      <c r="BE396" s="293"/>
      <c r="BF396" s="293"/>
      <c r="BG396" s="293"/>
      <c r="BH396" s="293"/>
      <c r="BI396" s="293"/>
      <c r="BJ396" s="293"/>
      <c r="BK396" s="293"/>
      <c r="BL396" s="293"/>
      <c r="BM396" s="293"/>
      <c r="BN396" s="293"/>
      <c r="BO396" s="293"/>
      <c r="BP396" s="293"/>
      <c r="BQ396" s="293"/>
      <c r="BR396" s="293"/>
      <c r="BS396" s="293"/>
      <c r="BT396" s="293"/>
      <c r="BU396" s="293"/>
      <c r="BV396" s="293"/>
      <c r="BW396" s="293"/>
      <c r="BX396" s="293"/>
      <c r="BY396" s="293"/>
      <c r="BZ396" s="293"/>
      <c r="CA396" s="293"/>
      <c r="CB396" s="293"/>
      <c r="CC396" s="293"/>
      <c r="CD396" s="293"/>
      <c r="CE396" s="293"/>
      <c r="CF396" s="293"/>
      <c r="CG396" s="293"/>
      <c r="CH396" s="293"/>
      <c r="CI396" s="293"/>
      <c r="CJ396" s="293"/>
      <c r="CK396" s="293"/>
      <c r="CL396" s="293"/>
      <c r="CM396" s="293"/>
      <c r="CN396" s="293"/>
      <c r="CO396" s="293"/>
      <c r="CP396" s="293"/>
      <c r="CQ396" s="293"/>
      <c r="CR396" s="293"/>
      <c r="CS396" s="293"/>
      <c r="CT396" s="293"/>
      <c r="CU396" s="293"/>
      <c r="CV396" s="293"/>
      <c r="CW396" s="293"/>
      <c r="CX396" s="293"/>
      <c r="CY396" s="16"/>
      <c r="CZ396" s="16"/>
      <c r="DA396" s="16"/>
    </row>
    <row r="397" spans="1:105" ht="49.5" x14ac:dyDescent="0.25">
      <c r="A397" s="179" t="s">
        <v>115</v>
      </c>
      <c r="B397" s="180" t="s">
        <v>173</v>
      </c>
      <c r="C397" s="180" t="s">
        <v>189</v>
      </c>
      <c r="D397" s="184" t="s">
        <v>190</v>
      </c>
      <c r="E397" s="166">
        <v>55</v>
      </c>
      <c r="F397" s="166" t="s">
        <v>887</v>
      </c>
      <c r="G397" s="77" t="s">
        <v>721</v>
      </c>
      <c r="H397" s="54" t="s">
        <v>562</v>
      </c>
      <c r="I397" s="77" t="s">
        <v>563</v>
      </c>
      <c r="J397" s="56">
        <f t="shared" ref="J397:J406" si="62">+K397</f>
        <v>200000000</v>
      </c>
      <c r="K397" s="57">
        <f t="shared" si="57"/>
        <v>200000000</v>
      </c>
      <c r="L397" s="58"/>
      <c r="M397" s="59">
        <f t="shared" si="58"/>
        <v>0</v>
      </c>
      <c r="N397" s="59">
        <f t="shared" si="59"/>
        <v>0</v>
      </c>
      <c r="O397" s="60">
        <f t="shared" si="60"/>
        <v>0</v>
      </c>
      <c r="P397" s="60">
        <f t="shared" si="61"/>
        <v>200000000</v>
      </c>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v>200000000</v>
      </c>
      <c r="AP397" s="75"/>
      <c r="AQ397" s="75"/>
      <c r="AR397" s="75"/>
      <c r="AS397" s="75"/>
      <c r="AT397" s="76"/>
      <c r="AU397" s="16"/>
      <c r="AV397" s="76"/>
      <c r="AW397" s="76"/>
      <c r="AX397" s="76"/>
      <c r="AY397" s="76"/>
      <c r="AZ397" s="76"/>
      <c r="BA397" s="76"/>
      <c r="BB397" s="76"/>
      <c r="BC397" s="76"/>
      <c r="BD397" s="76"/>
      <c r="BE397" s="76"/>
      <c r="BF397" s="76"/>
      <c r="BG397" s="76"/>
      <c r="BH397" s="76"/>
      <c r="BI397" s="76"/>
      <c r="BJ397" s="76"/>
      <c r="BK397" s="76"/>
      <c r="BL397" s="76"/>
      <c r="BM397" s="76"/>
      <c r="BN397" s="76"/>
      <c r="BO397" s="76"/>
      <c r="BP397" s="76"/>
      <c r="BQ397" s="76"/>
      <c r="BR397" s="76"/>
      <c r="BS397" s="76"/>
      <c r="BT397" s="76"/>
      <c r="BU397" s="76"/>
      <c r="BV397" s="76"/>
      <c r="BW397" s="76"/>
      <c r="BX397" s="76"/>
      <c r="BY397" s="76"/>
      <c r="BZ397" s="76"/>
      <c r="CA397" s="76"/>
      <c r="CB397" s="76"/>
      <c r="CC397" s="76"/>
      <c r="CD397" s="76"/>
      <c r="CE397" s="76"/>
      <c r="CF397" s="76"/>
      <c r="CG397" s="76"/>
      <c r="CH397" s="76"/>
      <c r="CI397" s="76"/>
      <c r="CJ397" s="76"/>
      <c r="CK397" s="76"/>
      <c r="CL397" s="76"/>
      <c r="CM397" s="76"/>
      <c r="CN397" s="76"/>
      <c r="CO397" s="76"/>
      <c r="CP397" s="76"/>
      <c r="CQ397" s="76"/>
      <c r="CR397" s="76"/>
      <c r="CS397" s="76"/>
      <c r="CT397" s="76"/>
      <c r="CU397" s="76"/>
      <c r="CV397" s="76"/>
      <c r="CW397" s="76"/>
      <c r="CX397" s="76"/>
      <c r="CY397" s="16"/>
      <c r="CZ397" s="16"/>
      <c r="DA397" s="16"/>
    </row>
    <row r="398" spans="1:105" ht="33" x14ac:dyDescent="0.25">
      <c r="A398" s="179" t="s">
        <v>115</v>
      </c>
      <c r="B398" s="180" t="s">
        <v>173</v>
      </c>
      <c r="C398" s="180" t="s">
        <v>189</v>
      </c>
      <c r="D398" s="184" t="s">
        <v>190</v>
      </c>
      <c r="E398" s="166">
        <v>55</v>
      </c>
      <c r="F398" s="166" t="s">
        <v>888</v>
      </c>
      <c r="G398" s="77" t="s">
        <v>722</v>
      </c>
      <c r="H398" s="54" t="s">
        <v>564</v>
      </c>
      <c r="I398" s="77" t="s">
        <v>565</v>
      </c>
      <c r="J398" s="56">
        <f t="shared" si="62"/>
        <v>100000000</v>
      </c>
      <c r="K398" s="57">
        <f t="shared" si="57"/>
        <v>100000000</v>
      </c>
      <c r="L398" s="58"/>
      <c r="M398" s="59">
        <f t="shared" si="58"/>
        <v>0</v>
      </c>
      <c r="N398" s="59">
        <f t="shared" si="59"/>
        <v>0</v>
      </c>
      <c r="O398" s="60">
        <f t="shared" si="60"/>
        <v>0</v>
      </c>
      <c r="P398" s="60">
        <f t="shared" si="61"/>
        <v>100000000</v>
      </c>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v>100000000</v>
      </c>
      <c r="AP398" s="75"/>
      <c r="AQ398" s="75"/>
      <c r="AR398" s="75"/>
      <c r="AS398" s="75"/>
      <c r="AT398" s="76"/>
      <c r="AU398" s="16"/>
      <c r="AV398" s="76"/>
      <c r="AW398" s="76"/>
      <c r="AX398" s="76"/>
      <c r="AY398" s="76"/>
      <c r="AZ398" s="76"/>
      <c r="BA398" s="76"/>
      <c r="BB398" s="76"/>
      <c r="BC398" s="76"/>
      <c r="BD398" s="76"/>
      <c r="BE398" s="76"/>
      <c r="BF398" s="76"/>
      <c r="BG398" s="76"/>
      <c r="BH398" s="76"/>
      <c r="BI398" s="76"/>
      <c r="BJ398" s="76"/>
      <c r="BK398" s="76"/>
      <c r="BL398" s="76"/>
      <c r="BM398" s="76"/>
      <c r="BN398" s="76"/>
      <c r="BO398" s="76"/>
      <c r="BP398" s="76"/>
      <c r="BQ398" s="76"/>
      <c r="BR398" s="76"/>
      <c r="BS398" s="76"/>
      <c r="BT398" s="76"/>
      <c r="BU398" s="76"/>
      <c r="BV398" s="76"/>
      <c r="BW398" s="76"/>
      <c r="BX398" s="76"/>
      <c r="BY398" s="76"/>
      <c r="BZ398" s="76"/>
      <c r="CA398" s="76"/>
      <c r="CB398" s="76"/>
      <c r="CC398" s="76"/>
      <c r="CD398" s="76"/>
      <c r="CE398" s="76"/>
      <c r="CF398" s="76"/>
      <c r="CG398" s="76"/>
      <c r="CH398" s="76"/>
      <c r="CI398" s="76"/>
      <c r="CJ398" s="76"/>
      <c r="CK398" s="76"/>
      <c r="CL398" s="76"/>
      <c r="CM398" s="76"/>
      <c r="CN398" s="76"/>
      <c r="CO398" s="76"/>
      <c r="CP398" s="76"/>
      <c r="CQ398" s="76"/>
      <c r="CR398" s="76"/>
      <c r="CS398" s="76"/>
      <c r="CT398" s="76"/>
      <c r="CU398" s="76"/>
      <c r="CV398" s="76"/>
      <c r="CW398" s="76"/>
      <c r="CX398" s="76"/>
      <c r="CY398" s="16"/>
      <c r="CZ398" s="16"/>
      <c r="DA398" s="16"/>
    </row>
    <row r="399" spans="1:105" ht="49.5" x14ac:dyDescent="0.25">
      <c r="A399" s="179" t="s">
        <v>115</v>
      </c>
      <c r="B399" s="180" t="s">
        <v>173</v>
      </c>
      <c r="C399" s="180" t="s">
        <v>189</v>
      </c>
      <c r="D399" s="184" t="s">
        <v>190</v>
      </c>
      <c r="E399" s="166">
        <v>55</v>
      </c>
      <c r="F399" s="166" t="s">
        <v>889</v>
      </c>
      <c r="G399" s="77" t="s">
        <v>723</v>
      </c>
      <c r="H399" s="54" t="s">
        <v>566</v>
      </c>
      <c r="I399" s="77" t="s">
        <v>567</v>
      </c>
      <c r="J399" s="56">
        <f t="shared" si="62"/>
        <v>300000000</v>
      </c>
      <c r="K399" s="57">
        <f t="shared" si="57"/>
        <v>300000000</v>
      </c>
      <c r="L399" s="58"/>
      <c r="M399" s="59">
        <f t="shared" si="58"/>
        <v>0</v>
      </c>
      <c r="N399" s="59">
        <f t="shared" si="59"/>
        <v>0</v>
      </c>
      <c r="O399" s="60">
        <f t="shared" si="60"/>
        <v>0</v>
      </c>
      <c r="P399" s="60">
        <f t="shared" si="61"/>
        <v>300000000</v>
      </c>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v>300000000</v>
      </c>
      <c r="AP399" s="75"/>
      <c r="AQ399" s="75"/>
      <c r="AR399" s="75"/>
      <c r="AS399" s="75"/>
      <c r="AT399" s="76"/>
      <c r="AU399" s="16"/>
      <c r="AV399" s="76"/>
      <c r="AW399" s="76"/>
      <c r="AX399" s="76"/>
      <c r="AY399" s="76"/>
      <c r="AZ399" s="76"/>
      <c r="BA399" s="76"/>
      <c r="BB399" s="76"/>
      <c r="BC399" s="76"/>
      <c r="BD399" s="76"/>
      <c r="BE399" s="76"/>
      <c r="BF399" s="76"/>
      <c r="BG399" s="76"/>
      <c r="BH399" s="76"/>
      <c r="BI399" s="76"/>
      <c r="BJ399" s="76"/>
      <c r="BK399" s="76"/>
      <c r="BL399" s="76"/>
      <c r="BM399" s="76"/>
      <c r="BN399" s="76"/>
      <c r="BO399" s="76"/>
      <c r="BP399" s="76"/>
      <c r="BQ399" s="76"/>
      <c r="BR399" s="76"/>
      <c r="BS399" s="76"/>
      <c r="BT399" s="76"/>
      <c r="BU399" s="76"/>
      <c r="BV399" s="76"/>
      <c r="BW399" s="76"/>
      <c r="BX399" s="76"/>
      <c r="BY399" s="76"/>
      <c r="BZ399" s="76"/>
      <c r="CA399" s="76"/>
      <c r="CB399" s="76"/>
      <c r="CC399" s="76"/>
      <c r="CD399" s="76"/>
      <c r="CE399" s="76"/>
      <c r="CF399" s="76"/>
      <c r="CG399" s="76"/>
      <c r="CH399" s="76"/>
      <c r="CI399" s="76"/>
      <c r="CJ399" s="76"/>
      <c r="CK399" s="76"/>
      <c r="CL399" s="76"/>
      <c r="CM399" s="76"/>
      <c r="CN399" s="76"/>
      <c r="CO399" s="76"/>
      <c r="CP399" s="76"/>
      <c r="CQ399" s="76"/>
      <c r="CR399" s="76"/>
      <c r="CS399" s="76"/>
      <c r="CT399" s="76"/>
      <c r="CU399" s="76"/>
      <c r="CV399" s="76"/>
      <c r="CW399" s="76"/>
      <c r="CX399" s="76"/>
      <c r="CY399" s="16"/>
      <c r="CZ399" s="16"/>
      <c r="DA399" s="16"/>
    </row>
    <row r="400" spans="1:105" ht="49.5" x14ac:dyDescent="0.25">
      <c r="A400" s="179" t="s">
        <v>115</v>
      </c>
      <c r="B400" s="180" t="s">
        <v>173</v>
      </c>
      <c r="C400" s="180" t="s">
        <v>189</v>
      </c>
      <c r="D400" s="184" t="s">
        <v>190</v>
      </c>
      <c r="E400" s="166">
        <v>55</v>
      </c>
      <c r="F400" s="166" t="s">
        <v>890</v>
      </c>
      <c r="G400" s="77" t="s">
        <v>728</v>
      </c>
      <c r="H400" s="54" t="s">
        <v>568</v>
      </c>
      <c r="I400" s="77" t="s">
        <v>569</v>
      </c>
      <c r="J400" s="56">
        <f t="shared" si="62"/>
        <v>180000000</v>
      </c>
      <c r="K400" s="57">
        <f t="shared" si="57"/>
        <v>180000000</v>
      </c>
      <c r="L400" s="58"/>
      <c r="M400" s="59">
        <f t="shared" si="58"/>
        <v>0</v>
      </c>
      <c r="N400" s="59">
        <f t="shared" si="59"/>
        <v>0</v>
      </c>
      <c r="O400" s="60">
        <f t="shared" si="60"/>
        <v>0</v>
      </c>
      <c r="P400" s="60">
        <f t="shared" si="61"/>
        <v>180000000</v>
      </c>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v>180000000</v>
      </c>
      <c r="AP400" s="75"/>
      <c r="AQ400" s="75"/>
      <c r="AR400" s="75"/>
      <c r="AS400" s="75"/>
      <c r="AT400" s="76"/>
      <c r="AU400" s="16"/>
      <c r="AV400" s="76"/>
      <c r="AW400" s="76"/>
      <c r="AX400" s="76"/>
      <c r="AY400" s="76"/>
      <c r="AZ400" s="76"/>
      <c r="BA400" s="76"/>
      <c r="BB400" s="76"/>
      <c r="BC400" s="76"/>
      <c r="BD400" s="76"/>
      <c r="BE400" s="76"/>
      <c r="BF400" s="76"/>
      <c r="BG400" s="76"/>
      <c r="BH400" s="76"/>
      <c r="BI400" s="76"/>
      <c r="BJ400" s="76"/>
      <c r="BK400" s="76"/>
      <c r="BL400" s="76"/>
      <c r="BM400" s="76"/>
      <c r="BN400" s="76"/>
      <c r="BO400" s="76"/>
      <c r="BP400" s="76"/>
      <c r="BQ400" s="76"/>
      <c r="BR400" s="76"/>
      <c r="BS400" s="76"/>
      <c r="BT400" s="76"/>
      <c r="BU400" s="76"/>
      <c r="BV400" s="76"/>
      <c r="BW400" s="76"/>
      <c r="BX400" s="76"/>
      <c r="BY400" s="76"/>
      <c r="BZ400" s="76"/>
      <c r="CA400" s="76"/>
      <c r="CB400" s="76"/>
      <c r="CC400" s="76"/>
      <c r="CD400" s="76"/>
      <c r="CE400" s="76"/>
      <c r="CF400" s="76"/>
      <c r="CG400" s="76"/>
      <c r="CH400" s="76"/>
      <c r="CI400" s="76"/>
      <c r="CJ400" s="76"/>
      <c r="CK400" s="76"/>
      <c r="CL400" s="76"/>
      <c r="CM400" s="76"/>
      <c r="CN400" s="76"/>
      <c r="CO400" s="76"/>
      <c r="CP400" s="76"/>
      <c r="CQ400" s="76"/>
      <c r="CR400" s="76"/>
      <c r="CS400" s="76"/>
      <c r="CT400" s="76"/>
      <c r="CU400" s="76"/>
      <c r="CV400" s="76"/>
      <c r="CW400" s="76"/>
      <c r="CX400" s="76"/>
      <c r="CY400" s="16"/>
      <c r="CZ400" s="16"/>
      <c r="DA400" s="16"/>
    </row>
    <row r="401" spans="1:105" ht="33" x14ac:dyDescent="0.25">
      <c r="A401" s="179" t="s">
        <v>115</v>
      </c>
      <c r="B401" s="180" t="s">
        <v>173</v>
      </c>
      <c r="C401" s="180" t="s">
        <v>189</v>
      </c>
      <c r="D401" s="184" t="s">
        <v>190</v>
      </c>
      <c r="E401" s="166">
        <v>55</v>
      </c>
      <c r="F401" s="166" t="s">
        <v>891</v>
      </c>
      <c r="G401" s="77" t="s">
        <v>724</v>
      </c>
      <c r="H401" s="54" t="s">
        <v>570</v>
      </c>
      <c r="I401" s="77" t="s">
        <v>571</v>
      </c>
      <c r="J401" s="56">
        <f t="shared" si="62"/>
        <v>100000000</v>
      </c>
      <c r="K401" s="57">
        <f t="shared" si="57"/>
        <v>100000000</v>
      </c>
      <c r="L401" s="58"/>
      <c r="M401" s="59">
        <f t="shared" si="58"/>
        <v>0</v>
      </c>
      <c r="N401" s="59">
        <f t="shared" si="59"/>
        <v>0</v>
      </c>
      <c r="O401" s="60">
        <f t="shared" si="60"/>
        <v>0</v>
      </c>
      <c r="P401" s="60">
        <f t="shared" si="61"/>
        <v>100000000</v>
      </c>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v>100000000</v>
      </c>
      <c r="AP401" s="75"/>
      <c r="AQ401" s="75"/>
      <c r="AR401" s="75"/>
      <c r="AS401" s="75"/>
      <c r="AT401" s="76"/>
      <c r="AU401" s="16"/>
      <c r="AV401" s="76"/>
      <c r="AW401" s="76"/>
      <c r="AX401" s="76"/>
      <c r="AY401" s="76"/>
      <c r="AZ401" s="76"/>
      <c r="BA401" s="76"/>
      <c r="BB401" s="76"/>
      <c r="BC401" s="76"/>
      <c r="BD401" s="76"/>
      <c r="BE401" s="76"/>
      <c r="BF401" s="76"/>
      <c r="BG401" s="76"/>
      <c r="BH401" s="76"/>
      <c r="BI401" s="76"/>
      <c r="BJ401" s="76"/>
      <c r="BK401" s="76"/>
      <c r="BL401" s="76"/>
      <c r="BM401" s="76"/>
      <c r="BN401" s="76"/>
      <c r="BO401" s="76"/>
      <c r="BP401" s="76"/>
      <c r="BQ401" s="76"/>
      <c r="BR401" s="76"/>
      <c r="BS401" s="76"/>
      <c r="BT401" s="76"/>
      <c r="BU401" s="76"/>
      <c r="BV401" s="76"/>
      <c r="BW401" s="76"/>
      <c r="BX401" s="76"/>
      <c r="BY401" s="76"/>
      <c r="BZ401" s="76"/>
      <c r="CA401" s="76"/>
      <c r="CB401" s="76"/>
      <c r="CC401" s="76"/>
      <c r="CD401" s="76"/>
      <c r="CE401" s="76"/>
      <c r="CF401" s="76"/>
      <c r="CG401" s="76"/>
      <c r="CH401" s="76"/>
      <c r="CI401" s="76"/>
      <c r="CJ401" s="76"/>
      <c r="CK401" s="76"/>
      <c r="CL401" s="76"/>
      <c r="CM401" s="76"/>
      <c r="CN401" s="76"/>
      <c r="CO401" s="76"/>
      <c r="CP401" s="76"/>
      <c r="CQ401" s="76"/>
      <c r="CR401" s="76"/>
      <c r="CS401" s="76"/>
      <c r="CT401" s="76"/>
      <c r="CU401" s="76"/>
      <c r="CV401" s="76"/>
      <c r="CW401" s="76"/>
      <c r="CX401" s="76"/>
      <c r="CY401" s="16"/>
      <c r="CZ401" s="16"/>
      <c r="DA401" s="16"/>
    </row>
    <row r="402" spans="1:105" ht="33" x14ac:dyDescent="0.25">
      <c r="A402" s="179" t="s">
        <v>115</v>
      </c>
      <c r="B402" s="180" t="s">
        <v>173</v>
      </c>
      <c r="C402" s="180" t="s">
        <v>189</v>
      </c>
      <c r="D402" s="184" t="s">
        <v>190</v>
      </c>
      <c r="E402" s="166">
        <v>55</v>
      </c>
      <c r="F402" s="166" t="s">
        <v>892</v>
      </c>
      <c r="G402" s="77" t="s">
        <v>726</v>
      </c>
      <c r="H402" s="54" t="s">
        <v>572</v>
      </c>
      <c r="I402" s="77" t="s">
        <v>573</v>
      </c>
      <c r="J402" s="56">
        <f t="shared" si="62"/>
        <v>70000000</v>
      </c>
      <c r="K402" s="57">
        <f t="shared" si="57"/>
        <v>70000000</v>
      </c>
      <c r="L402" s="58"/>
      <c r="M402" s="59">
        <f t="shared" si="58"/>
        <v>0</v>
      </c>
      <c r="N402" s="59">
        <f t="shared" si="59"/>
        <v>0</v>
      </c>
      <c r="O402" s="60">
        <f t="shared" si="60"/>
        <v>0</v>
      </c>
      <c r="P402" s="60">
        <f t="shared" si="61"/>
        <v>70000000</v>
      </c>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v>70000000</v>
      </c>
      <c r="AP402" s="75"/>
      <c r="AQ402" s="75"/>
      <c r="AR402" s="75"/>
      <c r="AS402" s="75"/>
      <c r="AT402" s="76"/>
      <c r="AU402" s="16"/>
      <c r="AV402" s="76"/>
      <c r="AW402" s="76"/>
      <c r="AX402" s="76"/>
      <c r="AY402" s="76"/>
      <c r="AZ402" s="76"/>
      <c r="BA402" s="76"/>
      <c r="BB402" s="76"/>
      <c r="BC402" s="76"/>
      <c r="BD402" s="76"/>
      <c r="BE402" s="76"/>
      <c r="BF402" s="76"/>
      <c r="BG402" s="76"/>
      <c r="BH402" s="76"/>
      <c r="BI402" s="76"/>
      <c r="BJ402" s="76"/>
      <c r="BK402" s="76"/>
      <c r="BL402" s="76"/>
      <c r="BM402" s="76"/>
      <c r="BN402" s="76"/>
      <c r="BO402" s="76"/>
      <c r="BP402" s="76"/>
      <c r="BQ402" s="76"/>
      <c r="BR402" s="76"/>
      <c r="BS402" s="76"/>
      <c r="BT402" s="76"/>
      <c r="BU402" s="76"/>
      <c r="BV402" s="76"/>
      <c r="BW402" s="76"/>
      <c r="BX402" s="76"/>
      <c r="BY402" s="76"/>
      <c r="BZ402" s="76"/>
      <c r="CA402" s="76"/>
      <c r="CB402" s="76"/>
      <c r="CC402" s="76"/>
      <c r="CD402" s="76"/>
      <c r="CE402" s="76"/>
      <c r="CF402" s="76"/>
      <c r="CG402" s="76"/>
      <c r="CH402" s="76"/>
      <c r="CI402" s="76"/>
      <c r="CJ402" s="76"/>
      <c r="CK402" s="76"/>
      <c r="CL402" s="76"/>
      <c r="CM402" s="76"/>
      <c r="CN402" s="76"/>
      <c r="CO402" s="76"/>
      <c r="CP402" s="76"/>
      <c r="CQ402" s="76"/>
      <c r="CR402" s="76"/>
      <c r="CS402" s="76"/>
      <c r="CT402" s="76"/>
      <c r="CU402" s="76"/>
      <c r="CV402" s="76"/>
      <c r="CW402" s="76"/>
      <c r="CX402" s="76"/>
      <c r="CY402" s="16"/>
      <c r="CZ402" s="16"/>
      <c r="DA402" s="16"/>
    </row>
    <row r="403" spans="1:105" ht="33" x14ac:dyDescent="0.25">
      <c r="A403" s="179" t="s">
        <v>115</v>
      </c>
      <c r="B403" s="180" t="s">
        <v>173</v>
      </c>
      <c r="C403" s="180" t="s">
        <v>189</v>
      </c>
      <c r="D403" s="184" t="s">
        <v>190</v>
      </c>
      <c r="E403" s="166">
        <v>55</v>
      </c>
      <c r="F403" s="166" t="s">
        <v>893</v>
      </c>
      <c r="G403" s="77" t="s">
        <v>727</v>
      </c>
      <c r="H403" s="54" t="s">
        <v>574</v>
      </c>
      <c r="I403" s="77" t="s">
        <v>575</v>
      </c>
      <c r="J403" s="56">
        <f t="shared" si="62"/>
        <v>80000000</v>
      </c>
      <c r="K403" s="57">
        <f t="shared" si="57"/>
        <v>80000000</v>
      </c>
      <c r="L403" s="58"/>
      <c r="M403" s="59">
        <f t="shared" si="58"/>
        <v>0</v>
      </c>
      <c r="N403" s="59">
        <f t="shared" si="59"/>
        <v>0</v>
      </c>
      <c r="O403" s="60">
        <f t="shared" si="60"/>
        <v>0</v>
      </c>
      <c r="P403" s="60">
        <f t="shared" si="61"/>
        <v>80000000</v>
      </c>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v>80000000</v>
      </c>
      <c r="AP403" s="75"/>
      <c r="AQ403" s="75"/>
      <c r="AR403" s="75"/>
      <c r="AS403" s="75"/>
      <c r="AT403" s="76"/>
      <c r="AU403" s="16"/>
      <c r="AV403" s="76"/>
      <c r="AW403" s="76"/>
      <c r="AX403" s="76"/>
      <c r="AY403" s="76"/>
      <c r="AZ403" s="76"/>
      <c r="BA403" s="76"/>
      <c r="BB403" s="76"/>
      <c r="BC403" s="76"/>
      <c r="BD403" s="76"/>
      <c r="BE403" s="76"/>
      <c r="BF403" s="76"/>
      <c r="BG403" s="76"/>
      <c r="BH403" s="76"/>
      <c r="BI403" s="76"/>
      <c r="BJ403" s="76"/>
      <c r="BK403" s="76"/>
      <c r="BL403" s="76"/>
      <c r="BM403" s="76"/>
      <c r="BN403" s="76"/>
      <c r="BO403" s="76"/>
      <c r="BP403" s="76"/>
      <c r="BQ403" s="76"/>
      <c r="BR403" s="76"/>
      <c r="BS403" s="76"/>
      <c r="BT403" s="76"/>
      <c r="BU403" s="76"/>
      <c r="BV403" s="76"/>
      <c r="BW403" s="76"/>
      <c r="BX403" s="76"/>
      <c r="BY403" s="76"/>
      <c r="BZ403" s="76"/>
      <c r="CA403" s="76"/>
      <c r="CB403" s="76"/>
      <c r="CC403" s="76"/>
      <c r="CD403" s="76"/>
      <c r="CE403" s="76"/>
      <c r="CF403" s="76"/>
      <c r="CG403" s="76"/>
      <c r="CH403" s="76"/>
      <c r="CI403" s="76"/>
      <c r="CJ403" s="76"/>
      <c r="CK403" s="76"/>
      <c r="CL403" s="76"/>
      <c r="CM403" s="76"/>
      <c r="CN403" s="76"/>
      <c r="CO403" s="76"/>
      <c r="CP403" s="76"/>
      <c r="CQ403" s="76"/>
      <c r="CR403" s="76"/>
      <c r="CS403" s="76"/>
      <c r="CT403" s="76"/>
      <c r="CU403" s="76"/>
      <c r="CV403" s="76"/>
      <c r="CW403" s="76"/>
      <c r="CX403" s="76"/>
      <c r="CY403" s="16"/>
      <c r="CZ403" s="16"/>
      <c r="DA403" s="16"/>
    </row>
    <row r="404" spans="1:105" ht="49.5" x14ac:dyDescent="0.25">
      <c r="A404" s="179" t="s">
        <v>115</v>
      </c>
      <c r="B404" s="180" t="s">
        <v>173</v>
      </c>
      <c r="C404" s="180" t="s">
        <v>189</v>
      </c>
      <c r="D404" s="184" t="s">
        <v>190</v>
      </c>
      <c r="E404" s="166">
        <v>55</v>
      </c>
      <c r="F404" s="166" t="s">
        <v>890</v>
      </c>
      <c r="G404" s="77" t="s">
        <v>728</v>
      </c>
      <c r="H404" s="54" t="s">
        <v>576</v>
      </c>
      <c r="I404" s="77" t="s">
        <v>577</v>
      </c>
      <c r="J404" s="56">
        <f t="shared" si="62"/>
        <v>115000000</v>
      </c>
      <c r="K404" s="57">
        <f t="shared" si="57"/>
        <v>115000000</v>
      </c>
      <c r="L404" s="58"/>
      <c r="M404" s="59">
        <f t="shared" si="58"/>
        <v>0</v>
      </c>
      <c r="N404" s="59">
        <f t="shared" si="59"/>
        <v>0</v>
      </c>
      <c r="O404" s="60">
        <f t="shared" si="60"/>
        <v>0</v>
      </c>
      <c r="P404" s="60">
        <f t="shared" si="61"/>
        <v>115000000</v>
      </c>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v>115000000</v>
      </c>
      <c r="AP404" s="75"/>
      <c r="AQ404" s="75"/>
      <c r="AR404" s="75"/>
      <c r="AS404" s="75"/>
      <c r="AT404" s="76"/>
      <c r="AU404" s="16"/>
      <c r="AV404" s="76"/>
      <c r="AW404" s="76"/>
      <c r="AX404" s="76"/>
      <c r="AY404" s="76"/>
      <c r="AZ404" s="76"/>
      <c r="BA404" s="76"/>
      <c r="BB404" s="76"/>
      <c r="BC404" s="76"/>
      <c r="BD404" s="76"/>
      <c r="BE404" s="76"/>
      <c r="BF404" s="76"/>
      <c r="BG404" s="76"/>
      <c r="BH404" s="76"/>
      <c r="BI404" s="76"/>
      <c r="BJ404" s="76"/>
      <c r="BK404" s="76"/>
      <c r="BL404" s="76"/>
      <c r="BM404" s="76"/>
      <c r="BN404" s="76"/>
      <c r="BO404" s="76"/>
      <c r="BP404" s="76"/>
      <c r="BQ404" s="76"/>
      <c r="BR404" s="76"/>
      <c r="BS404" s="76"/>
      <c r="BT404" s="76"/>
      <c r="BU404" s="76"/>
      <c r="BV404" s="76"/>
      <c r="BW404" s="76"/>
      <c r="BX404" s="76"/>
      <c r="BY404" s="76"/>
      <c r="BZ404" s="76"/>
      <c r="CA404" s="76"/>
      <c r="CB404" s="76"/>
      <c r="CC404" s="76"/>
      <c r="CD404" s="76"/>
      <c r="CE404" s="76"/>
      <c r="CF404" s="76"/>
      <c r="CG404" s="76"/>
      <c r="CH404" s="76"/>
      <c r="CI404" s="76"/>
      <c r="CJ404" s="76"/>
      <c r="CK404" s="76"/>
      <c r="CL404" s="76"/>
      <c r="CM404" s="76"/>
      <c r="CN404" s="76"/>
      <c r="CO404" s="76"/>
      <c r="CP404" s="76"/>
      <c r="CQ404" s="76"/>
      <c r="CR404" s="76"/>
      <c r="CS404" s="76"/>
      <c r="CT404" s="76"/>
      <c r="CU404" s="76"/>
      <c r="CV404" s="76"/>
      <c r="CW404" s="76"/>
      <c r="CX404" s="76"/>
      <c r="CY404" s="16"/>
      <c r="CZ404" s="16"/>
      <c r="DA404" s="16"/>
    </row>
    <row r="405" spans="1:105" ht="49.5" x14ac:dyDescent="0.25">
      <c r="A405" s="179" t="s">
        <v>115</v>
      </c>
      <c r="B405" s="180" t="s">
        <v>173</v>
      </c>
      <c r="C405" s="180" t="s">
        <v>189</v>
      </c>
      <c r="D405" s="184" t="s">
        <v>190</v>
      </c>
      <c r="E405" s="166">
        <v>55</v>
      </c>
      <c r="F405" s="166" t="s">
        <v>894</v>
      </c>
      <c r="G405" s="77" t="s">
        <v>725</v>
      </c>
      <c r="H405" s="54" t="s">
        <v>578</v>
      </c>
      <c r="I405" s="77" t="s">
        <v>579</v>
      </c>
      <c r="J405" s="56">
        <f t="shared" si="62"/>
        <v>200000000</v>
      </c>
      <c r="K405" s="57">
        <f t="shared" si="57"/>
        <v>200000000</v>
      </c>
      <c r="L405" s="58"/>
      <c r="M405" s="59">
        <f t="shared" si="58"/>
        <v>0</v>
      </c>
      <c r="N405" s="59">
        <f t="shared" si="59"/>
        <v>0</v>
      </c>
      <c r="O405" s="60">
        <f t="shared" si="60"/>
        <v>0</v>
      </c>
      <c r="P405" s="60">
        <f t="shared" si="61"/>
        <v>200000000</v>
      </c>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v>200000000</v>
      </c>
      <c r="AP405" s="75"/>
      <c r="AQ405" s="75"/>
      <c r="AR405" s="75"/>
      <c r="AS405" s="75"/>
      <c r="AT405" s="76"/>
      <c r="AU405" s="16"/>
      <c r="AV405" s="76"/>
      <c r="AW405" s="76"/>
      <c r="AX405" s="76"/>
      <c r="AY405" s="76"/>
      <c r="AZ405" s="76"/>
      <c r="BA405" s="76"/>
      <c r="BB405" s="76"/>
      <c r="BC405" s="76"/>
      <c r="BD405" s="76"/>
      <c r="BE405" s="76"/>
      <c r="BF405" s="76"/>
      <c r="BG405" s="76"/>
      <c r="BH405" s="76"/>
      <c r="BI405" s="76"/>
      <c r="BJ405" s="76"/>
      <c r="BK405" s="76"/>
      <c r="BL405" s="76"/>
      <c r="BM405" s="76"/>
      <c r="BN405" s="76"/>
      <c r="BO405" s="76"/>
      <c r="BP405" s="76"/>
      <c r="BQ405" s="76"/>
      <c r="BR405" s="76"/>
      <c r="BS405" s="76"/>
      <c r="BT405" s="76"/>
      <c r="BU405" s="76"/>
      <c r="BV405" s="76"/>
      <c r="BW405" s="76"/>
      <c r="BX405" s="76"/>
      <c r="BY405" s="76"/>
      <c r="BZ405" s="76"/>
      <c r="CA405" s="76"/>
      <c r="CB405" s="76"/>
      <c r="CC405" s="76"/>
      <c r="CD405" s="76"/>
      <c r="CE405" s="76"/>
      <c r="CF405" s="76"/>
      <c r="CG405" s="76"/>
      <c r="CH405" s="76"/>
      <c r="CI405" s="76"/>
      <c r="CJ405" s="76"/>
      <c r="CK405" s="76"/>
      <c r="CL405" s="76"/>
      <c r="CM405" s="76"/>
      <c r="CN405" s="76"/>
      <c r="CO405" s="76"/>
      <c r="CP405" s="76"/>
      <c r="CQ405" s="76"/>
      <c r="CR405" s="76"/>
      <c r="CS405" s="76"/>
      <c r="CT405" s="76"/>
      <c r="CU405" s="76"/>
      <c r="CV405" s="76"/>
      <c r="CW405" s="76"/>
      <c r="CX405" s="76"/>
      <c r="CY405" s="16"/>
      <c r="CZ405" s="16"/>
      <c r="DA405" s="16"/>
    </row>
    <row r="406" spans="1:105" ht="49.5" x14ac:dyDescent="0.25">
      <c r="A406" s="179" t="s">
        <v>115</v>
      </c>
      <c r="B406" s="180" t="s">
        <v>173</v>
      </c>
      <c r="C406" s="180" t="s">
        <v>189</v>
      </c>
      <c r="D406" s="184" t="s">
        <v>190</v>
      </c>
      <c r="E406" s="166">
        <v>55</v>
      </c>
      <c r="F406" s="166" t="s">
        <v>894</v>
      </c>
      <c r="G406" s="77" t="s">
        <v>725</v>
      </c>
      <c r="H406" s="54" t="s">
        <v>580</v>
      </c>
      <c r="I406" s="77" t="s">
        <v>581</v>
      </c>
      <c r="J406" s="56">
        <f t="shared" si="62"/>
        <v>205000000</v>
      </c>
      <c r="K406" s="57">
        <f t="shared" si="57"/>
        <v>205000000</v>
      </c>
      <c r="L406" s="58"/>
      <c r="M406" s="59">
        <f t="shared" si="58"/>
        <v>0</v>
      </c>
      <c r="N406" s="59">
        <f t="shared" si="59"/>
        <v>0</v>
      </c>
      <c r="O406" s="60">
        <f t="shared" si="60"/>
        <v>0</v>
      </c>
      <c r="P406" s="60">
        <f t="shared" si="61"/>
        <v>205000000</v>
      </c>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v>205000000</v>
      </c>
      <c r="AP406" s="75"/>
      <c r="AQ406" s="75"/>
      <c r="AR406" s="75"/>
      <c r="AS406" s="75"/>
      <c r="AT406" s="76"/>
      <c r="AU406" s="16"/>
      <c r="AV406" s="76"/>
      <c r="AW406" s="76"/>
      <c r="AX406" s="76"/>
      <c r="AY406" s="76"/>
      <c r="AZ406" s="76"/>
      <c r="BA406" s="76"/>
      <c r="BB406" s="76"/>
      <c r="BC406" s="76"/>
      <c r="BD406" s="76"/>
      <c r="BE406" s="76"/>
      <c r="BF406" s="76"/>
      <c r="BG406" s="76"/>
      <c r="BH406" s="76"/>
      <c r="BI406" s="76"/>
      <c r="BJ406" s="76"/>
      <c r="BK406" s="76"/>
      <c r="BL406" s="76"/>
      <c r="BM406" s="76"/>
      <c r="BN406" s="76"/>
      <c r="BO406" s="76"/>
      <c r="BP406" s="76"/>
      <c r="BQ406" s="76"/>
      <c r="BR406" s="76"/>
      <c r="BS406" s="76"/>
      <c r="BT406" s="76"/>
      <c r="BU406" s="76"/>
      <c r="BV406" s="76"/>
      <c r="BW406" s="76"/>
      <c r="BX406" s="76"/>
      <c r="BY406" s="76"/>
      <c r="BZ406" s="76"/>
      <c r="CA406" s="76"/>
      <c r="CB406" s="76"/>
      <c r="CC406" s="76"/>
      <c r="CD406" s="76"/>
      <c r="CE406" s="76"/>
      <c r="CF406" s="76"/>
      <c r="CG406" s="76"/>
      <c r="CH406" s="76"/>
      <c r="CI406" s="76"/>
      <c r="CJ406" s="76"/>
      <c r="CK406" s="76"/>
      <c r="CL406" s="76"/>
      <c r="CM406" s="76"/>
      <c r="CN406" s="76"/>
      <c r="CO406" s="76"/>
      <c r="CP406" s="76"/>
      <c r="CQ406" s="76"/>
      <c r="CR406" s="76"/>
      <c r="CS406" s="76"/>
      <c r="CT406" s="76"/>
      <c r="CU406" s="76"/>
      <c r="CV406" s="76"/>
      <c r="CW406" s="76"/>
      <c r="CX406" s="76"/>
      <c r="CY406" s="16"/>
      <c r="CZ406" s="16"/>
      <c r="DA406" s="16"/>
    </row>
    <row r="407" spans="1:105" x14ac:dyDescent="0.25">
      <c r="A407" s="198" t="s">
        <v>321</v>
      </c>
      <c r="B407" s="198"/>
      <c r="C407" s="198"/>
      <c r="D407" s="198"/>
      <c r="E407" s="198"/>
      <c r="F407" s="198"/>
      <c r="G407" s="85"/>
      <c r="H407" s="19"/>
      <c r="I407" s="85" t="s">
        <v>582</v>
      </c>
      <c r="J407" s="86"/>
      <c r="K407" s="22"/>
      <c r="L407" s="22"/>
      <c r="M407" s="22"/>
      <c r="N407" s="22"/>
      <c r="O407" s="22"/>
      <c r="P407" s="22"/>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31"/>
      <c r="AP407" s="131"/>
      <c r="AQ407" s="131"/>
      <c r="AR407" s="131"/>
      <c r="AS407" s="131"/>
      <c r="AT407" s="137"/>
      <c r="AU407" s="24"/>
      <c r="AV407" s="137"/>
      <c r="AW407" s="137"/>
      <c r="AX407" s="137"/>
      <c r="AY407" s="137"/>
      <c r="AZ407" s="137"/>
      <c r="BA407" s="137"/>
      <c r="BB407" s="137"/>
      <c r="BC407" s="137"/>
      <c r="BD407" s="137"/>
      <c r="BE407" s="137"/>
      <c r="BF407" s="137"/>
      <c r="BG407" s="137"/>
      <c r="BH407" s="137"/>
      <c r="BI407" s="137"/>
      <c r="BJ407" s="137"/>
      <c r="BK407" s="137"/>
      <c r="BL407" s="137"/>
      <c r="BM407" s="137"/>
      <c r="BN407" s="137"/>
      <c r="BO407" s="137"/>
      <c r="BP407" s="137"/>
      <c r="BQ407" s="137"/>
      <c r="BR407" s="137"/>
      <c r="BS407" s="137"/>
      <c r="BT407" s="137"/>
      <c r="BU407" s="137"/>
      <c r="BV407" s="137"/>
      <c r="BW407" s="137"/>
      <c r="BX407" s="137"/>
      <c r="BY407" s="137"/>
      <c r="BZ407" s="137"/>
      <c r="CA407" s="137"/>
      <c r="CB407" s="137"/>
      <c r="CC407" s="137"/>
      <c r="CD407" s="137"/>
      <c r="CE407" s="137"/>
      <c r="CF407" s="137"/>
      <c r="CG407" s="137"/>
      <c r="CH407" s="137"/>
      <c r="CI407" s="137"/>
      <c r="CJ407" s="137"/>
      <c r="CK407" s="137"/>
      <c r="CL407" s="137"/>
      <c r="CM407" s="137"/>
      <c r="CN407" s="137"/>
      <c r="CO407" s="137"/>
      <c r="CP407" s="137"/>
      <c r="CQ407" s="137"/>
      <c r="CR407" s="137"/>
      <c r="CS407" s="137"/>
      <c r="CT407" s="137"/>
      <c r="CU407" s="137"/>
      <c r="CV407" s="137"/>
      <c r="CW407" s="137"/>
      <c r="CX407" s="137"/>
      <c r="CY407" s="16"/>
      <c r="CZ407" s="16"/>
      <c r="DA407" s="16"/>
    </row>
    <row r="408" spans="1:105" x14ac:dyDescent="0.25">
      <c r="A408" s="168" t="s">
        <v>321</v>
      </c>
      <c r="B408" s="168" t="s">
        <v>99</v>
      </c>
      <c r="C408" s="168"/>
      <c r="D408" s="168"/>
      <c r="E408" s="168"/>
      <c r="F408" s="168"/>
      <c r="G408" s="28"/>
      <c r="H408" s="27"/>
      <c r="I408" s="28" t="s">
        <v>108</v>
      </c>
      <c r="J408" s="121"/>
      <c r="K408" s="30">
        <f>+SUM(M408:P408)</f>
        <v>0</v>
      </c>
      <c r="L408" s="30"/>
      <c r="M408" s="30"/>
      <c r="N408" s="30">
        <f>+SUM(S408:AE408)</f>
        <v>0</v>
      </c>
      <c r="O408" s="30">
        <f>+SUM(AF408:AJ408)</f>
        <v>0</v>
      </c>
      <c r="P408" s="30">
        <f>+SUM(AK408:AS408)</f>
        <v>0</v>
      </c>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290"/>
      <c r="AU408" s="32"/>
      <c r="AV408" s="290"/>
      <c r="AW408" s="290"/>
      <c r="AX408" s="290"/>
      <c r="AY408" s="290"/>
      <c r="AZ408" s="290"/>
      <c r="BA408" s="290"/>
      <c r="BB408" s="290"/>
      <c r="BC408" s="290"/>
      <c r="BD408" s="290"/>
      <c r="BE408" s="290"/>
      <c r="BF408" s="290"/>
      <c r="BG408" s="290"/>
      <c r="BH408" s="290"/>
      <c r="BI408" s="290"/>
      <c r="BJ408" s="290"/>
      <c r="BK408" s="290"/>
      <c r="BL408" s="290"/>
      <c r="BM408" s="290"/>
      <c r="BN408" s="290"/>
      <c r="BO408" s="290"/>
      <c r="BP408" s="290"/>
      <c r="BQ408" s="290"/>
      <c r="BR408" s="290"/>
      <c r="BS408" s="290"/>
      <c r="BT408" s="290"/>
      <c r="BU408" s="290"/>
      <c r="BV408" s="290"/>
      <c r="BW408" s="290"/>
      <c r="BX408" s="290"/>
      <c r="BY408" s="290"/>
      <c r="BZ408" s="290"/>
      <c r="CA408" s="290"/>
      <c r="CB408" s="290"/>
      <c r="CC408" s="290"/>
      <c r="CD408" s="290"/>
      <c r="CE408" s="290"/>
      <c r="CF408" s="290"/>
      <c r="CG408" s="290"/>
      <c r="CH408" s="290"/>
      <c r="CI408" s="290"/>
      <c r="CJ408" s="290"/>
      <c r="CK408" s="290"/>
      <c r="CL408" s="290"/>
      <c r="CM408" s="290"/>
      <c r="CN408" s="290"/>
      <c r="CO408" s="290"/>
      <c r="CP408" s="290"/>
      <c r="CQ408" s="290"/>
      <c r="CR408" s="290"/>
      <c r="CS408" s="290"/>
      <c r="CT408" s="290"/>
      <c r="CU408" s="290"/>
      <c r="CV408" s="290"/>
      <c r="CW408" s="290"/>
      <c r="CX408" s="290"/>
      <c r="CY408" s="16"/>
      <c r="CZ408" s="16"/>
      <c r="DA408" s="16"/>
    </row>
    <row r="409" spans="1:105" ht="33" x14ac:dyDescent="0.25">
      <c r="A409" s="168" t="s">
        <v>321</v>
      </c>
      <c r="B409" s="168" t="s">
        <v>99</v>
      </c>
      <c r="C409" s="168" t="s">
        <v>99</v>
      </c>
      <c r="D409" s="168"/>
      <c r="E409" s="168"/>
      <c r="F409" s="168"/>
      <c r="G409" s="28"/>
      <c r="H409" s="27"/>
      <c r="I409" s="28" t="s">
        <v>109</v>
      </c>
      <c r="J409" s="121"/>
      <c r="K409" s="30"/>
      <c r="L409" s="30"/>
      <c r="M409" s="30"/>
      <c r="N409" s="30"/>
      <c r="O409" s="30"/>
      <c r="P409" s="30"/>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290"/>
      <c r="AU409" s="32"/>
      <c r="AV409" s="290"/>
      <c r="AW409" s="290"/>
      <c r="AX409" s="290"/>
      <c r="AY409" s="290"/>
      <c r="AZ409" s="290"/>
      <c r="BA409" s="290"/>
      <c r="BB409" s="290"/>
      <c r="BC409" s="290"/>
      <c r="BD409" s="290"/>
      <c r="BE409" s="290"/>
      <c r="BF409" s="290"/>
      <c r="BG409" s="290"/>
      <c r="BH409" s="290"/>
      <c r="BI409" s="290"/>
      <c r="BJ409" s="290"/>
      <c r="BK409" s="290"/>
      <c r="BL409" s="290"/>
      <c r="BM409" s="290"/>
      <c r="BN409" s="290"/>
      <c r="BO409" s="290"/>
      <c r="BP409" s="290"/>
      <c r="BQ409" s="290"/>
      <c r="BR409" s="290"/>
      <c r="BS409" s="290"/>
      <c r="BT409" s="290"/>
      <c r="BU409" s="290"/>
      <c r="BV409" s="290"/>
      <c r="BW409" s="290"/>
      <c r="BX409" s="290"/>
      <c r="BY409" s="290"/>
      <c r="BZ409" s="290"/>
      <c r="CA409" s="290"/>
      <c r="CB409" s="290"/>
      <c r="CC409" s="290"/>
      <c r="CD409" s="290"/>
      <c r="CE409" s="290"/>
      <c r="CF409" s="290"/>
      <c r="CG409" s="290"/>
      <c r="CH409" s="290"/>
      <c r="CI409" s="290"/>
      <c r="CJ409" s="290"/>
      <c r="CK409" s="290"/>
      <c r="CL409" s="290"/>
      <c r="CM409" s="290"/>
      <c r="CN409" s="290"/>
      <c r="CO409" s="290"/>
      <c r="CP409" s="290"/>
      <c r="CQ409" s="290"/>
      <c r="CR409" s="290"/>
      <c r="CS409" s="290"/>
      <c r="CT409" s="290"/>
      <c r="CU409" s="290"/>
      <c r="CV409" s="290"/>
      <c r="CW409" s="290"/>
      <c r="CX409" s="290"/>
      <c r="CY409" s="16"/>
      <c r="CZ409" s="16"/>
      <c r="DA409" s="16"/>
    </row>
    <row r="410" spans="1:105" x14ac:dyDescent="0.25">
      <c r="A410" s="167" t="s">
        <v>321</v>
      </c>
      <c r="B410" s="167" t="s">
        <v>99</v>
      </c>
      <c r="C410" s="167" t="s">
        <v>99</v>
      </c>
      <c r="D410" s="167" t="s">
        <v>173</v>
      </c>
      <c r="E410" s="167"/>
      <c r="F410" s="167"/>
      <c r="G410" s="38"/>
      <c r="H410" s="37"/>
      <c r="I410" s="38" t="s">
        <v>583</v>
      </c>
      <c r="J410" s="107"/>
      <c r="K410" s="40"/>
      <c r="L410" s="40"/>
      <c r="M410" s="40"/>
      <c r="N410" s="40"/>
      <c r="O410" s="40"/>
      <c r="P410" s="40"/>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124"/>
      <c r="AU410" s="42"/>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c r="BR410" s="124"/>
      <c r="BS410" s="124"/>
      <c r="BT410" s="124"/>
      <c r="BU410" s="124"/>
      <c r="BV410" s="124"/>
      <c r="BW410" s="124"/>
      <c r="BX410" s="124"/>
      <c r="BY410" s="124"/>
      <c r="BZ410" s="124"/>
      <c r="CA410" s="124"/>
      <c r="CB410" s="124"/>
      <c r="CC410" s="124"/>
      <c r="CD410" s="124"/>
      <c r="CE410" s="124"/>
      <c r="CF410" s="124"/>
      <c r="CG410" s="124"/>
      <c r="CH410" s="124"/>
      <c r="CI410" s="124"/>
      <c r="CJ410" s="124"/>
      <c r="CK410" s="124"/>
      <c r="CL410" s="124"/>
      <c r="CM410" s="124"/>
      <c r="CN410" s="124"/>
      <c r="CO410" s="124"/>
      <c r="CP410" s="124"/>
      <c r="CQ410" s="124"/>
      <c r="CR410" s="124"/>
      <c r="CS410" s="124"/>
      <c r="CT410" s="124"/>
      <c r="CU410" s="124"/>
      <c r="CV410" s="124"/>
      <c r="CW410" s="124"/>
      <c r="CX410" s="124"/>
      <c r="CY410" s="16"/>
      <c r="CZ410" s="16"/>
      <c r="DA410" s="16"/>
    </row>
    <row r="411" spans="1:105" x14ac:dyDescent="0.25">
      <c r="A411" s="165" t="s">
        <v>321</v>
      </c>
      <c r="B411" s="165" t="s">
        <v>99</v>
      </c>
      <c r="C411" s="165" t="s">
        <v>99</v>
      </c>
      <c r="D411" s="165" t="s">
        <v>173</v>
      </c>
      <c r="E411" s="165" t="s">
        <v>199</v>
      </c>
      <c r="F411" s="165"/>
      <c r="G411" s="84"/>
      <c r="H411" s="46"/>
      <c r="I411" s="84" t="s">
        <v>584</v>
      </c>
      <c r="J411" s="132"/>
      <c r="K411" s="49">
        <f>+SUM(M411:P411)</f>
        <v>0</v>
      </c>
      <c r="L411" s="49"/>
      <c r="M411" s="49">
        <f>+SUM(Q411:R411)</f>
        <v>0</v>
      </c>
      <c r="N411" s="49">
        <f>+SUM(S411:AE411)</f>
        <v>0</v>
      </c>
      <c r="O411" s="49">
        <f>+SUM(AF411:AJ411)</f>
        <v>0</v>
      </c>
      <c r="P411" s="49">
        <f>+SUM(AK411:AS411)</f>
        <v>0</v>
      </c>
      <c r="Q411" s="50"/>
      <c r="R411" s="50">
        <v>0</v>
      </c>
      <c r="S411" s="50">
        <v>0</v>
      </c>
      <c r="T411" s="50">
        <v>0</v>
      </c>
      <c r="U411" s="50">
        <v>0</v>
      </c>
      <c r="V411" s="50">
        <v>0</v>
      </c>
      <c r="W411" s="50">
        <v>0</v>
      </c>
      <c r="X411" s="50">
        <v>0</v>
      </c>
      <c r="Y411" s="50">
        <v>0</v>
      </c>
      <c r="Z411" s="50">
        <v>0</v>
      </c>
      <c r="AA411" s="50">
        <v>0</v>
      </c>
      <c r="AB411" s="50">
        <v>0</v>
      </c>
      <c r="AC411" s="50">
        <v>0</v>
      </c>
      <c r="AD411" s="50">
        <v>0</v>
      </c>
      <c r="AE411" s="50"/>
      <c r="AF411" s="50">
        <v>0</v>
      </c>
      <c r="AG411" s="50">
        <v>0</v>
      </c>
      <c r="AH411" s="50">
        <v>0</v>
      </c>
      <c r="AI411" s="50">
        <v>0</v>
      </c>
      <c r="AJ411" s="50">
        <v>0</v>
      </c>
      <c r="AK411" s="50">
        <v>0</v>
      </c>
      <c r="AL411" s="50">
        <v>0</v>
      </c>
      <c r="AM411" s="50">
        <v>0</v>
      </c>
      <c r="AN411" s="50">
        <v>0</v>
      </c>
      <c r="AO411" s="50">
        <v>0</v>
      </c>
      <c r="AP411" s="50">
        <v>0</v>
      </c>
      <c r="AQ411" s="50">
        <v>0</v>
      </c>
      <c r="AR411" s="50">
        <v>0</v>
      </c>
      <c r="AS411" s="50">
        <v>0</v>
      </c>
      <c r="AT411" s="293"/>
      <c r="AU411" s="51"/>
      <c r="AV411" s="293"/>
      <c r="AW411" s="293"/>
      <c r="AX411" s="293"/>
      <c r="AY411" s="293"/>
      <c r="AZ411" s="293"/>
      <c r="BA411" s="293"/>
      <c r="BB411" s="293"/>
      <c r="BC411" s="293"/>
      <c r="BD411" s="293"/>
      <c r="BE411" s="293"/>
      <c r="BF411" s="293"/>
      <c r="BG411" s="293"/>
      <c r="BH411" s="293"/>
      <c r="BI411" s="293"/>
      <c r="BJ411" s="293"/>
      <c r="BK411" s="293"/>
      <c r="BL411" s="293"/>
      <c r="BM411" s="293"/>
      <c r="BN411" s="293"/>
      <c r="BO411" s="293"/>
      <c r="BP411" s="293"/>
      <c r="BQ411" s="293"/>
      <c r="BR411" s="293"/>
      <c r="BS411" s="293"/>
      <c r="BT411" s="293"/>
      <c r="BU411" s="293"/>
      <c r="BV411" s="293"/>
      <c r="BW411" s="293"/>
      <c r="BX411" s="293"/>
      <c r="BY411" s="293"/>
      <c r="BZ411" s="293"/>
      <c r="CA411" s="293"/>
      <c r="CB411" s="293"/>
      <c r="CC411" s="293"/>
      <c r="CD411" s="293"/>
      <c r="CE411" s="293"/>
      <c r="CF411" s="293"/>
      <c r="CG411" s="293"/>
      <c r="CH411" s="293"/>
      <c r="CI411" s="293"/>
      <c r="CJ411" s="293"/>
      <c r="CK411" s="293"/>
      <c r="CL411" s="293"/>
      <c r="CM411" s="293"/>
      <c r="CN411" s="293"/>
      <c r="CO411" s="293"/>
      <c r="CP411" s="293"/>
      <c r="CQ411" s="293"/>
      <c r="CR411" s="293"/>
      <c r="CS411" s="293"/>
      <c r="CT411" s="293"/>
      <c r="CU411" s="293"/>
      <c r="CV411" s="293"/>
      <c r="CW411" s="293"/>
      <c r="CX411" s="293"/>
      <c r="CY411" s="16"/>
      <c r="CZ411" s="16"/>
      <c r="DA411" s="16"/>
    </row>
    <row r="412" spans="1:105" ht="49.5" x14ac:dyDescent="0.25">
      <c r="A412" s="166" t="s">
        <v>321</v>
      </c>
      <c r="B412" s="166" t="s">
        <v>99</v>
      </c>
      <c r="C412" s="166" t="s">
        <v>99</v>
      </c>
      <c r="D412" s="166" t="s">
        <v>173</v>
      </c>
      <c r="E412" s="166" t="s">
        <v>199</v>
      </c>
      <c r="F412" s="166" t="s">
        <v>423</v>
      </c>
      <c r="G412" s="71" t="s">
        <v>643</v>
      </c>
      <c r="H412" s="54" t="s">
        <v>585</v>
      </c>
      <c r="I412" s="71" t="s">
        <v>586</v>
      </c>
      <c r="J412" s="133">
        <v>272150000</v>
      </c>
      <c r="K412" s="57">
        <f>+SUM(M412:P412)</f>
        <v>272150000</v>
      </c>
      <c r="L412" s="58"/>
      <c r="M412" s="59">
        <f>+SUM(Q412:R412)</f>
        <v>272150000</v>
      </c>
      <c r="N412" s="59">
        <f>+SUM(S412:AE412)</f>
        <v>0</v>
      </c>
      <c r="O412" s="60">
        <f>+SUM(AF412:AJ412)</f>
        <v>0</v>
      </c>
      <c r="P412" s="60">
        <f>+SUM(AK412:AS412)</f>
        <v>0</v>
      </c>
      <c r="Q412" s="61">
        <v>272150000</v>
      </c>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76"/>
      <c r="AU412" s="16"/>
      <c r="AV412" s="76"/>
      <c r="AW412" s="76"/>
      <c r="AX412" s="76"/>
      <c r="AY412" s="76"/>
      <c r="AZ412" s="76"/>
      <c r="BA412" s="76"/>
      <c r="BB412" s="76"/>
      <c r="BC412" s="76"/>
      <c r="BD412" s="76"/>
      <c r="BE412" s="76"/>
      <c r="BF412" s="76"/>
      <c r="BG412" s="76"/>
      <c r="BH412" s="76"/>
      <c r="BI412" s="76"/>
      <c r="BJ412" s="76"/>
      <c r="BK412" s="76"/>
      <c r="BL412" s="76"/>
      <c r="BM412" s="76"/>
      <c r="BN412" s="76"/>
      <c r="BO412" s="76"/>
      <c r="BP412" s="76"/>
      <c r="BQ412" s="76"/>
      <c r="BR412" s="76"/>
      <c r="BS412" s="76"/>
      <c r="BT412" s="76"/>
      <c r="BU412" s="76"/>
      <c r="BV412" s="76"/>
      <c r="BW412" s="76"/>
      <c r="BX412" s="76"/>
      <c r="BY412" s="76"/>
      <c r="BZ412" s="76"/>
      <c r="CA412" s="76"/>
      <c r="CB412" s="76"/>
      <c r="CC412" s="76"/>
      <c r="CD412" s="76"/>
      <c r="CE412" s="76"/>
      <c r="CF412" s="76"/>
      <c r="CG412" s="76"/>
      <c r="CH412" s="76"/>
      <c r="CI412" s="76"/>
      <c r="CJ412" s="76"/>
      <c r="CK412" s="76"/>
      <c r="CL412" s="76"/>
      <c r="CM412" s="76"/>
      <c r="CN412" s="76"/>
      <c r="CO412" s="76"/>
      <c r="CP412" s="76"/>
      <c r="CQ412" s="76"/>
      <c r="CR412" s="76"/>
      <c r="CS412" s="76"/>
      <c r="CT412" s="76"/>
      <c r="CU412" s="76"/>
      <c r="CV412" s="76"/>
      <c r="CW412" s="76"/>
      <c r="CX412" s="76"/>
      <c r="CY412" s="16"/>
      <c r="CZ412" s="16"/>
      <c r="DA412" s="16"/>
    </row>
    <row r="413" spans="1:105" ht="49.5" x14ac:dyDescent="0.25">
      <c r="A413" s="166" t="s">
        <v>321</v>
      </c>
      <c r="B413" s="166" t="s">
        <v>99</v>
      </c>
      <c r="C413" s="166" t="s">
        <v>99</v>
      </c>
      <c r="D413" s="166" t="s">
        <v>173</v>
      </c>
      <c r="E413" s="166" t="s">
        <v>199</v>
      </c>
      <c r="F413" s="166" t="s">
        <v>426</v>
      </c>
      <c r="G413" s="71" t="s">
        <v>644</v>
      </c>
      <c r="H413" s="54" t="s">
        <v>587</v>
      </c>
      <c r="I413" s="71" t="s">
        <v>588</v>
      </c>
      <c r="J413" s="133">
        <f>+K413</f>
        <v>3087900441.5900002</v>
      </c>
      <c r="K413" s="57">
        <f>+SUM(M413:P413)+L413</f>
        <v>3087900441.5900002</v>
      </c>
      <c r="L413" s="58">
        <v>2687900441.5900002</v>
      </c>
      <c r="M413" s="59">
        <f>+SUM(Q413:R413)</f>
        <v>400000000</v>
      </c>
      <c r="N413" s="59">
        <f>+SUM(S413:AE413)</f>
        <v>0</v>
      </c>
      <c r="O413" s="60">
        <f>+SUM(AF413:AJ413)</f>
        <v>0</v>
      </c>
      <c r="P413" s="60">
        <f>+SUM(AK413:AS413)</f>
        <v>0</v>
      </c>
      <c r="Q413" s="61">
        <v>400000000</v>
      </c>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76"/>
      <c r="AU413" s="16"/>
      <c r="AV413" s="76"/>
      <c r="AW413" s="76"/>
      <c r="AX413" s="76"/>
      <c r="AY413" s="76"/>
      <c r="AZ413" s="76"/>
      <c r="BA413" s="76"/>
      <c r="BB413" s="76"/>
      <c r="BC413" s="76"/>
      <c r="BD413" s="76"/>
      <c r="BE413" s="76"/>
      <c r="BF413" s="76"/>
      <c r="BG413" s="76"/>
      <c r="BH413" s="76"/>
      <c r="BI413" s="76"/>
      <c r="BJ413" s="76"/>
      <c r="BK413" s="76"/>
      <c r="BL413" s="76"/>
      <c r="BM413" s="76"/>
      <c r="BN413" s="76"/>
      <c r="BO413" s="76"/>
      <c r="BP413" s="76"/>
      <c r="BQ413" s="76"/>
      <c r="BR413" s="76"/>
      <c r="BS413" s="76"/>
      <c r="BT413" s="76"/>
      <c r="BU413" s="76"/>
      <c r="BV413" s="76"/>
      <c r="BW413" s="76"/>
      <c r="BX413" s="76"/>
      <c r="BY413" s="76"/>
      <c r="BZ413" s="76"/>
      <c r="CA413" s="76"/>
      <c r="CB413" s="76"/>
      <c r="CC413" s="76"/>
      <c r="CD413" s="76"/>
      <c r="CE413" s="76"/>
      <c r="CF413" s="76"/>
      <c r="CG413" s="76"/>
      <c r="CH413" s="76"/>
      <c r="CI413" s="76"/>
      <c r="CJ413" s="76"/>
      <c r="CK413" s="76"/>
      <c r="CL413" s="76"/>
      <c r="CM413" s="76"/>
      <c r="CN413" s="76"/>
      <c r="CO413" s="76"/>
      <c r="CP413" s="76"/>
      <c r="CQ413" s="76"/>
      <c r="CR413" s="76"/>
      <c r="CS413" s="76"/>
      <c r="CT413" s="76"/>
      <c r="CU413" s="76"/>
      <c r="CV413" s="76"/>
      <c r="CW413" s="76"/>
      <c r="CX413" s="76"/>
      <c r="CY413" s="16"/>
      <c r="CZ413" s="16"/>
      <c r="DA413" s="16"/>
    </row>
    <row r="414" spans="1:105" ht="66" x14ac:dyDescent="0.25">
      <c r="A414" s="166" t="s">
        <v>321</v>
      </c>
      <c r="B414" s="166" t="s">
        <v>99</v>
      </c>
      <c r="C414" s="166" t="s">
        <v>99</v>
      </c>
      <c r="D414" s="166" t="s">
        <v>173</v>
      </c>
      <c r="E414" s="166" t="s">
        <v>199</v>
      </c>
      <c r="F414" s="166" t="s">
        <v>197</v>
      </c>
      <c r="G414" s="71" t="s">
        <v>645</v>
      </c>
      <c r="H414" s="54" t="s">
        <v>589</v>
      </c>
      <c r="I414" s="71" t="s">
        <v>590</v>
      </c>
      <c r="J414" s="133">
        <v>100000000</v>
      </c>
      <c r="K414" s="57">
        <f>+SUM(L414:P414)</f>
        <v>100000000</v>
      </c>
      <c r="L414" s="58"/>
      <c r="M414" s="59">
        <f>+SUM(Q414:R414)</f>
        <v>100000000</v>
      </c>
      <c r="N414" s="59">
        <f>+SUM(S414:AE414)</f>
        <v>0</v>
      </c>
      <c r="O414" s="60">
        <f>+SUM(AF414:AJ414)</f>
        <v>0</v>
      </c>
      <c r="P414" s="60">
        <f>+SUM(AK414:AS414)</f>
        <v>0</v>
      </c>
      <c r="Q414" s="61">
        <v>100000000</v>
      </c>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76"/>
      <c r="AU414" s="16"/>
      <c r="AV414" s="76"/>
      <c r="AW414" s="76"/>
      <c r="AX414" s="76"/>
      <c r="AY414" s="76"/>
      <c r="AZ414" s="76"/>
      <c r="BA414" s="76"/>
      <c r="BB414" s="76"/>
      <c r="BC414" s="76"/>
      <c r="BD414" s="76"/>
      <c r="BE414" s="76"/>
      <c r="BF414" s="76"/>
      <c r="BG414" s="76"/>
      <c r="BH414" s="76"/>
      <c r="BI414" s="76"/>
      <c r="BJ414" s="76"/>
      <c r="BK414" s="76"/>
      <c r="BL414" s="76"/>
      <c r="BM414" s="76"/>
      <c r="BN414" s="76"/>
      <c r="BO414" s="76"/>
      <c r="BP414" s="76"/>
      <c r="BQ414" s="76"/>
      <c r="BR414" s="76"/>
      <c r="BS414" s="76"/>
      <c r="BT414" s="76"/>
      <c r="BU414" s="76"/>
      <c r="BV414" s="76"/>
      <c r="BW414" s="76"/>
      <c r="BX414" s="76"/>
      <c r="BY414" s="76"/>
      <c r="BZ414" s="76"/>
      <c r="CA414" s="76"/>
      <c r="CB414" s="76"/>
      <c r="CC414" s="76"/>
      <c r="CD414" s="76"/>
      <c r="CE414" s="76"/>
      <c r="CF414" s="76"/>
      <c r="CG414" s="76"/>
      <c r="CH414" s="76"/>
      <c r="CI414" s="76"/>
      <c r="CJ414" s="76"/>
      <c r="CK414" s="76"/>
      <c r="CL414" s="76"/>
      <c r="CM414" s="76"/>
      <c r="CN414" s="76"/>
      <c r="CO414" s="76"/>
      <c r="CP414" s="76"/>
      <c r="CQ414" s="76"/>
      <c r="CR414" s="76"/>
      <c r="CS414" s="76"/>
      <c r="CT414" s="76"/>
      <c r="CU414" s="76"/>
      <c r="CV414" s="76"/>
      <c r="CW414" s="76"/>
      <c r="CX414" s="76"/>
      <c r="CY414" s="16"/>
      <c r="CZ414" s="16"/>
      <c r="DA414" s="16"/>
    </row>
    <row r="415" spans="1:105" ht="33" x14ac:dyDescent="0.25">
      <c r="A415" s="166" t="s">
        <v>321</v>
      </c>
      <c r="B415" s="166" t="s">
        <v>99</v>
      </c>
      <c r="C415" s="166" t="s">
        <v>99</v>
      </c>
      <c r="D415" s="166" t="s">
        <v>173</v>
      </c>
      <c r="E415" s="203" t="s">
        <v>199</v>
      </c>
      <c r="F415" s="203" t="s">
        <v>709</v>
      </c>
      <c r="G415" s="216" t="s">
        <v>646</v>
      </c>
      <c r="H415" s="100">
        <v>5330</v>
      </c>
      <c r="I415" s="216" t="s">
        <v>591</v>
      </c>
      <c r="J415" s="67">
        <v>200000000</v>
      </c>
      <c r="K415" s="57">
        <f>+SUM(L415:P415)</f>
        <v>200000000</v>
      </c>
      <c r="L415" s="220">
        <v>200000000</v>
      </c>
      <c r="M415" s="241"/>
      <c r="N415" s="241"/>
      <c r="O415" s="242"/>
      <c r="P415" s="242"/>
      <c r="Q415" s="243"/>
      <c r="R415" s="243"/>
      <c r="S415" s="243"/>
      <c r="T415" s="243"/>
      <c r="U415" s="243"/>
      <c r="V415" s="243"/>
      <c r="W415" s="243"/>
      <c r="X415" s="243"/>
      <c r="Y415" s="243"/>
      <c r="Z415" s="243"/>
      <c r="AA415" s="243"/>
      <c r="AB415" s="243"/>
      <c r="AC415" s="243"/>
      <c r="AD415" s="243"/>
      <c r="AE415" s="243"/>
      <c r="AF415" s="243"/>
      <c r="AG415" s="243"/>
      <c r="AH415" s="243"/>
      <c r="AI415" s="243"/>
      <c r="AJ415" s="243"/>
      <c r="AK415" s="243"/>
      <c r="AL415" s="243"/>
      <c r="AM415" s="243"/>
      <c r="AN415" s="243"/>
      <c r="AO415" s="243"/>
      <c r="AP415" s="243"/>
      <c r="AQ415" s="243"/>
      <c r="AR415" s="243"/>
      <c r="AS415" s="243"/>
      <c r="AT415" s="305"/>
      <c r="AU415" s="243"/>
      <c r="AV415" s="305"/>
      <c r="AW415" s="305"/>
      <c r="AX415" s="305"/>
      <c r="AY415" s="305"/>
      <c r="AZ415" s="305"/>
      <c r="BA415" s="305"/>
      <c r="BB415" s="305"/>
      <c r="BC415" s="305"/>
      <c r="BD415" s="305"/>
      <c r="BE415" s="305"/>
      <c r="BF415" s="305"/>
      <c r="BG415" s="305"/>
      <c r="BH415" s="305"/>
      <c r="BI415" s="305"/>
      <c r="BJ415" s="305"/>
      <c r="BK415" s="305"/>
      <c r="BL415" s="305"/>
      <c r="BM415" s="305"/>
      <c r="BN415" s="305"/>
      <c r="BO415" s="305"/>
      <c r="BP415" s="305"/>
      <c r="BQ415" s="305"/>
      <c r="BR415" s="305"/>
      <c r="BS415" s="305"/>
      <c r="BT415" s="305"/>
      <c r="BU415" s="305"/>
      <c r="BV415" s="305"/>
      <c r="BW415" s="305"/>
      <c r="BX415" s="305"/>
      <c r="BY415" s="305"/>
      <c r="BZ415" s="305"/>
      <c r="CA415" s="305"/>
      <c r="CB415" s="305"/>
      <c r="CC415" s="305"/>
      <c r="CD415" s="305"/>
      <c r="CE415" s="305"/>
      <c r="CF415" s="305"/>
      <c r="CG415" s="305"/>
      <c r="CH415" s="305"/>
      <c r="CI415" s="305"/>
      <c r="CJ415" s="305"/>
      <c r="CK415" s="305"/>
      <c r="CL415" s="305"/>
      <c r="CM415" s="305"/>
      <c r="CN415" s="305"/>
      <c r="CO415" s="305"/>
      <c r="CP415" s="305"/>
      <c r="CQ415" s="305"/>
      <c r="CR415" s="305"/>
      <c r="CS415" s="305"/>
      <c r="CT415" s="305"/>
      <c r="CU415" s="305"/>
      <c r="CV415" s="305"/>
      <c r="CW415" s="305"/>
      <c r="CX415" s="305"/>
      <c r="CY415" s="16"/>
      <c r="CZ415" s="16"/>
      <c r="DA415" s="16"/>
    </row>
    <row r="416" spans="1:105" ht="49.5" x14ac:dyDescent="0.25">
      <c r="A416" s="166" t="s">
        <v>321</v>
      </c>
      <c r="B416" s="166" t="s">
        <v>99</v>
      </c>
      <c r="C416" s="166" t="s">
        <v>99</v>
      </c>
      <c r="D416" s="166" t="s">
        <v>173</v>
      </c>
      <c r="E416" s="166" t="s">
        <v>199</v>
      </c>
      <c r="F416" s="166" t="s">
        <v>260</v>
      </c>
      <c r="G416" s="71" t="s">
        <v>647</v>
      </c>
      <c r="H416" s="54">
        <v>5397</v>
      </c>
      <c r="I416" s="71" t="s">
        <v>592</v>
      </c>
      <c r="J416" s="133">
        <f t="shared" ref="J416" si="63">+K416</f>
        <v>1000000000</v>
      </c>
      <c r="K416" s="57">
        <f t="shared" ref="K416" si="64">+SUM(L416:AV416)</f>
        <v>1000000000</v>
      </c>
      <c r="L416" s="58"/>
      <c r="M416" s="59"/>
      <c r="N416" s="59"/>
      <c r="O416" s="60"/>
      <c r="P416" s="60"/>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76"/>
      <c r="AU416" s="16"/>
      <c r="AV416" s="76">
        <f>SUM(AW416:CM416)</f>
        <v>1000000000</v>
      </c>
      <c r="AW416" s="76"/>
      <c r="AX416" s="76"/>
      <c r="AY416" s="76"/>
      <c r="AZ416" s="76"/>
      <c r="BA416" s="76"/>
      <c r="BB416" s="76"/>
      <c r="BC416" s="76"/>
      <c r="BD416" s="76"/>
      <c r="BE416" s="76"/>
      <c r="BF416" s="76"/>
      <c r="BG416" s="76"/>
      <c r="BH416" s="76"/>
      <c r="BI416" s="76"/>
      <c r="BJ416" s="76"/>
      <c r="BK416" s="76"/>
      <c r="BL416" s="76"/>
      <c r="BM416" s="76"/>
      <c r="BN416" s="76"/>
      <c r="BO416" s="76"/>
      <c r="BP416" s="76"/>
      <c r="BQ416" s="76"/>
      <c r="BR416" s="76"/>
      <c r="BS416" s="76"/>
      <c r="BT416" s="76"/>
      <c r="BU416" s="76"/>
      <c r="BV416" s="76"/>
      <c r="BW416" s="76"/>
      <c r="BX416" s="76"/>
      <c r="BY416" s="76"/>
      <c r="BZ416" s="76"/>
      <c r="CA416" s="76"/>
      <c r="CB416" s="76"/>
      <c r="CC416" s="76"/>
      <c r="CD416" s="76"/>
      <c r="CE416" s="76"/>
      <c r="CF416" s="76"/>
      <c r="CG416" s="76"/>
      <c r="CH416" s="76"/>
      <c r="CI416" s="76"/>
      <c r="CJ416" s="76"/>
      <c r="CK416" s="76"/>
      <c r="CL416" s="76"/>
      <c r="CM416" s="76">
        <v>1000000000</v>
      </c>
      <c r="CN416" s="76"/>
      <c r="CO416" s="76"/>
      <c r="CP416" s="76"/>
      <c r="CQ416" s="76"/>
      <c r="CR416" s="76"/>
      <c r="CS416" s="76"/>
      <c r="CT416" s="76"/>
      <c r="CU416" s="76"/>
      <c r="CV416" s="76"/>
      <c r="CW416" s="76"/>
      <c r="CX416" s="76"/>
      <c r="CY416" s="16"/>
      <c r="CZ416" s="16"/>
      <c r="DA416" s="16"/>
    </row>
    <row r="417" spans="1:105" ht="33" x14ac:dyDescent="0.25">
      <c r="A417" s="165" t="s">
        <v>321</v>
      </c>
      <c r="B417" s="165" t="s">
        <v>99</v>
      </c>
      <c r="C417" s="165" t="s">
        <v>99</v>
      </c>
      <c r="D417" s="165" t="s">
        <v>173</v>
      </c>
      <c r="E417" s="165" t="s">
        <v>110</v>
      </c>
      <c r="F417" s="165"/>
      <c r="G417" s="217"/>
      <c r="H417" s="46"/>
      <c r="I417" s="217" t="s">
        <v>599</v>
      </c>
      <c r="J417" s="218"/>
      <c r="K417" s="244"/>
      <c r="L417" s="244"/>
      <c r="M417" s="244"/>
      <c r="N417" s="244"/>
      <c r="O417" s="244"/>
      <c r="P417" s="244"/>
      <c r="Q417" s="244"/>
      <c r="R417" s="244"/>
      <c r="S417" s="244"/>
      <c r="T417" s="244"/>
      <c r="U417" s="244"/>
      <c r="V417" s="244"/>
      <c r="W417" s="244"/>
      <c r="X417" s="244"/>
      <c r="Y417" s="244"/>
      <c r="Z417" s="244"/>
      <c r="AA417" s="244"/>
      <c r="AB417" s="244"/>
      <c r="AC417" s="244"/>
      <c r="AD417" s="244"/>
      <c r="AE417" s="244"/>
      <c r="AF417" s="244"/>
      <c r="AG417" s="244"/>
      <c r="AH417" s="244"/>
      <c r="AI417" s="244"/>
      <c r="AJ417" s="244"/>
      <c r="AK417" s="244"/>
      <c r="AL417" s="244"/>
      <c r="AM417" s="244"/>
      <c r="AN417" s="244"/>
      <c r="AO417" s="244"/>
      <c r="AP417" s="244"/>
      <c r="AQ417" s="244"/>
      <c r="AR417" s="244"/>
      <c r="AS417" s="244"/>
      <c r="AT417" s="302"/>
      <c r="AU417" s="244"/>
      <c r="AV417" s="302"/>
      <c r="AW417" s="302"/>
      <c r="AX417" s="302"/>
      <c r="AY417" s="302"/>
      <c r="AZ417" s="302"/>
      <c r="BA417" s="302"/>
      <c r="BB417" s="302"/>
      <c r="BC417" s="302"/>
      <c r="BD417" s="302"/>
      <c r="BE417" s="302"/>
      <c r="BF417" s="302"/>
      <c r="BG417" s="302"/>
      <c r="BH417" s="302"/>
      <c r="BI417" s="302"/>
      <c r="BJ417" s="302"/>
      <c r="BK417" s="302"/>
      <c r="BL417" s="302"/>
      <c r="BM417" s="302"/>
      <c r="BN417" s="302"/>
      <c r="BO417" s="302"/>
      <c r="BP417" s="302"/>
      <c r="BQ417" s="302"/>
      <c r="BR417" s="302"/>
      <c r="BS417" s="302"/>
      <c r="BT417" s="302"/>
      <c r="BU417" s="302"/>
      <c r="BV417" s="302"/>
      <c r="BW417" s="302"/>
      <c r="BX417" s="302"/>
      <c r="BY417" s="302"/>
      <c r="BZ417" s="302"/>
      <c r="CA417" s="302"/>
      <c r="CB417" s="302"/>
      <c r="CC417" s="302"/>
      <c r="CD417" s="302"/>
      <c r="CE417" s="302"/>
      <c r="CF417" s="302"/>
      <c r="CG417" s="302"/>
      <c r="CH417" s="302"/>
      <c r="CI417" s="302"/>
      <c r="CJ417" s="302"/>
      <c r="CK417" s="302"/>
      <c r="CL417" s="302"/>
      <c r="CM417" s="302"/>
      <c r="CN417" s="302"/>
      <c r="CO417" s="302"/>
      <c r="CP417" s="302"/>
      <c r="CQ417" s="302"/>
      <c r="CR417" s="302"/>
      <c r="CS417" s="302"/>
      <c r="CT417" s="302"/>
      <c r="CU417" s="302"/>
      <c r="CV417" s="302"/>
      <c r="CW417" s="302"/>
      <c r="CX417" s="302"/>
      <c r="CY417" s="16"/>
      <c r="CZ417" s="16"/>
      <c r="DA417" s="16"/>
    </row>
    <row r="418" spans="1:105" ht="49.5" x14ac:dyDescent="0.25">
      <c r="A418" s="166" t="s">
        <v>321</v>
      </c>
      <c r="B418" s="166" t="s">
        <v>99</v>
      </c>
      <c r="C418" s="166" t="s">
        <v>99</v>
      </c>
      <c r="D418" s="166" t="s">
        <v>173</v>
      </c>
      <c r="E418" s="166" t="s">
        <v>110</v>
      </c>
      <c r="F418" s="166" t="s">
        <v>327</v>
      </c>
      <c r="G418" s="216" t="s">
        <v>650</v>
      </c>
      <c r="H418" s="100">
        <v>5331</v>
      </c>
      <c r="I418" s="216" t="s">
        <v>600</v>
      </c>
      <c r="J418" s="67">
        <v>1000000000</v>
      </c>
      <c r="K418" s="57">
        <f>+SUM(L418:P418)</f>
        <v>1000000000</v>
      </c>
      <c r="L418" s="220">
        <v>1000000000</v>
      </c>
      <c r="M418" s="241"/>
      <c r="N418" s="241"/>
      <c r="O418" s="242"/>
      <c r="P418" s="242"/>
      <c r="Q418" s="243"/>
      <c r="R418" s="243"/>
      <c r="S418" s="243"/>
      <c r="T418" s="243"/>
      <c r="U418" s="243"/>
      <c r="V418" s="243"/>
      <c r="W418" s="243"/>
      <c r="X418" s="243"/>
      <c r="Y418" s="243"/>
      <c r="Z418" s="243"/>
      <c r="AA418" s="243"/>
      <c r="AB418" s="243"/>
      <c r="AC418" s="243"/>
      <c r="AD418" s="243"/>
      <c r="AE418" s="243"/>
      <c r="AF418" s="243"/>
      <c r="AG418" s="243"/>
      <c r="AH418" s="243"/>
      <c r="AI418" s="243"/>
      <c r="AJ418" s="243"/>
      <c r="AK418" s="243"/>
      <c r="AL418" s="243"/>
      <c r="AM418" s="243"/>
      <c r="AN418" s="243"/>
      <c r="AO418" s="243"/>
      <c r="AP418" s="243"/>
      <c r="AQ418" s="243"/>
      <c r="AR418" s="243"/>
      <c r="AS418" s="243"/>
      <c r="AT418" s="305"/>
      <c r="AU418" s="243"/>
      <c r="AV418" s="305"/>
      <c r="AW418" s="305"/>
      <c r="AX418" s="305"/>
      <c r="AY418" s="305"/>
      <c r="AZ418" s="305"/>
      <c r="BA418" s="305"/>
      <c r="BB418" s="305"/>
      <c r="BC418" s="305"/>
      <c r="BD418" s="305"/>
      <c r="BE418" s="305"/>
      <c r="BF418" s="305"/>
      <c r="BG418" s="305"/>
      <c r="BH418" s="305"/>
      <c r="BI418" s="305"/>
      <c r="BJ418" s="305"/>
      <c r="BK418" s="305"/>
      <c r="BL418" s="305"/>
      <c r="BM418" s="305"/>
      <c r="BN418" s="305"/>
      <c r="BO418" s="305"/>
      <c r="BP418" s="305"/>
      <c r="BQ418" s="305"/>
      <c r="BR418" s="305"/>
      <c r="BS418" s="305"/>
      <c r="BT418" s="305"/>
      <c r="BU418" s="305"/>
      <c r="BV418" s="305"/>
      <c r="BW418" s="305"/>
      <c r="BX418" s="305"/>
      <c r="BY418" s="305"/>
      <c r="BZ418" s="305"/>
      <c r="CA418" s="305"/>
      <c r="CB418" s="305"/>
      <c r="CC418" s="305"/>
      <c r="CD418" s="305"/>
      <c r="CE418" s="305"/>
      <c r="CF418" s="305"/>
      <c r="CG418" s="305"/>
      <c r="CH418" s="305"/>
      <c r="CI418" s="305"/>
      <c r="CJ418" s="305"/>
      <c r="CK418" s="305"/>
      <c r="CL418" s="305"/>
      <c r="CM418" s="305"/>
      <c r="CN418" s="305"/>
      <c r="CO418" s="305"/>
      <c r="CP418" s="305"/>
      <c r="CQ418" s="305"/>
      <c r="CR418" s="305"/>
      <c r="CS418" s="305"/>
      <c r="CT418" s="305"/>
      <c r="CU418" s="305"/>
      <c r="CV418" s="305"/>
      <c r="CW418" s="305"/>
      <c r="CX418" s="305"/>
      <c r="CY418" s="16"/>
      <c r="CZ418" s="16"/>
      <c r="DA418" s="16"/>
    </row>
    <row r="419" spans="1:105" ht="54" customHeight="1" x14ac:dyDescent="0.25">
      <c r="A419" s="166" t="s">
        <v>321</v>
      </c>
      <c r="B419" s="166" t="s">
        <v>99</v>
      </c>
      <c r="C419" s="166" t="s">
        <v>99</v>
      </c>
      <c r="D419" s="166" t="s">
        <v>173</v>
      </c>
      <c r="E419" s="166" t="s">
        <v>110</v>
      </c>
      <c r="F419" s="166" t="s">
        <v>895</v>
      </c>
      <c r="G419" s="71" t="s">
        <v>651</v>
      </c>
      <c r="H419" s="100">
        <v>5332</v>
      </c>
      <c r="I419" s="71" t="s">
        <v>601</v>
      </c>
      <c r="J419" s="67">
        <v>1037000000</v>
      </c>
      <c r="K419" s="57">
        <f>+SUM(L419:P419)</f>
        <v>1037000000</v>
      </c>
      <c r="L419" s="219">
        <v>1037000000</v>
      </c>
      <c r="M419" s="241"/>
      <c r="N419" s="241"/>
      <c r="O419" s="242"/>
      <c r="P419" s="242"/>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3"/>
      <c r="AN419" s="243"/>
      <c r="AO419" s="243"/>
      <c r="AP419" s="243"/>
      <c r="AQ419" s="243"/>
      <c r="AR419" s="243"/>
      <c r="AS419" s="243"/>
      <c r="AT419" s="305"/>
      <c r="AU419" s="243"/>
      <c r="AV419" s="305"/>
      <c r="AW419" s="305"/>
      <c r="AX419" s="305"/>
      <c r="AY419" s="305"/>
      <c r="AZ419" s="305"/>
      <c r="BA419" s="305"/>
      <c r="BB419" s="305"/>
      <c r="BC419" s="305"/>
      <c r="BD419" s="305"/>
      <c r="BE419" s="305"/>
      <c r="BF419" s="305"/>
      <c r="BG419" s="305"/>
      <c r="BH419" s="305"/>
      <c r="BI419" s="305"/>
      <c r="BJ419" s="305"/>
      <c r="BK419" s="305"/>
      <c r="BL419" s="305"/>
      <c r="BM419" s="305"/>
      <c r="BN419" s="305"/>
      <c r="BO419" s="305"/>
      <c r="BP419" s="305"/>
      <c r="BQ419" s="305"/>
      <c r="BR419" s="305"/>
      <c r="BS419" s="305"/>
      <c r="BT419" s="305"/>
      <c r="BU419" s="305"/>
      <c r="BV419" s="305"/>
      <c r="BW419" s="305"/>
      <c r="BX419" s="305"/>
      <c r="BY419" s="305"/>
      <c r="BZ419" s="305"/>
      <c r="CA419" s="305"/>
      <c r="CB419" s="305"/>
      <c r="CC419" s="305"/>
      <c r="CD419" s="305"/>
      <c r="CE419" s="305"/>
      <c r="CF419" s="305"/>
      <c r="CG419" s="305"/>
      <c r="CH419" s="305"/>
      <c r="CI419" s="305"/>
      <c r="CJ419" s="305"/>
      <c r="CK419" s="305"/>
      <c r="CL419" s="305"/>
      <c r="CM419" s="305"/>
      <c r="CN419" s="305"/>
      <c r="CO419" s="305"/>
      <c r="CP419" s="305"/>
      <c r="CQ419" s="305"/>
      <c r="CR419" s="305"/>
      <c r="CS419" s="305"/>
      <c r="CT419" s="305"/>
      <c r="CU419" s="305"/>
      <c r="CV419" s="305"/>
      <c r="CW419" s="305"/>
      <c r="CX419" s="305"/>
      <c r="CY419" s="16"/>
      <c r="CZ419" s="16"/>
      <c r="DA419" s="16"/>
    </row>
    <row r="420" spans="1:105" ht="132" x14ac:dyDescent="0.25">
      <c r="A420" s="166" t="s">
        <v>321</v>
      </c>
      <c r="B420" s="166" t="s">
        <v>99</v>
      </c>
      <c r="C420" s="166" t="s">
        <v>99</v>
      </c>
      <c r="D420" s="166" t="s">
        <v>173</v>
      </c>
      <c r="E420" s="166" t="s">
        <v>110</v>
      </c>
      <c r="F420" s="166" t="s">
        <v>896</v>
      </c>
      <c r="G420" s="71" t="s">
        <v>652</v>
      </c>
      <c r="H420" s="100">
        <v>5333</v>
      </c>
      <c r="I420" s="71" t="s">
        <v>602</v>
      </c>
      <c r="J420" s="67">
        <f>+K420</f>
        <v>8312099558.4099998</v>
      </c>
      <c r="K420" s="57">
        <f>+SUM(L420:P420)</f>
        <v>8312099558.4099998</v>
      </c>
      <c r="L420" s="220">
        <f>11000000000-2687900441.59</f>
        <v>8312099558.4099998</v>
      </c>
      <c r="M420" s="241"/>
      <c r="N420" s="241"/>
      <c r="O420" s="242"/>
      <c r="P420" s="242"/>
      <c r="Q420" s="243"/>
      <c r="R420" s="243"/>
      <c r="S420" s="243"/>
      <c r="T420" s="243"/>
      <c r="U420" s="243"/>
      <c r="V420" s="243"/>
      <c r="W420" s="243"/>
      <c r="X420" s="243"/>
      <c r="Y420" s="243"/>
      <c r="Z420" s="243"/>
      <c r="AA420" s="243"/>
      <c r="AB420" s="243"/>
      <c r="AC420" s="243"/>
      <c r="AD420" s="243"/>
      <c r="AE420" s="243"/>
      <c r="AF420" s="243"/>
      <c r="AG420" s="243"/>
      <c r="AH420" s="243"/>
      <c r="AI420" s="243"/>
      <c r="AJ420" s="243"/>
      <c r="AK420" s="243"/>
      <c r="AL420" s="243"/>
      <c r="AM420" s="243"/>
      <c r="AN420" s="243"/>
      <c r="AO420" s="243"/>
      <c r="AP420" s="243"/>
      <c r="AQ420" s="243"/>
      <c r="AR420" s="243"/>
      <c r="AS420" s="243"/>
      <c r="AT420" s="305"/>
      <c r="AU420" s="243"/>
      <c r="AV420" s="305"/>
      <c r="AW420" s="305"/>
      <c r="AX420" s="305"/>
      <c r="AY420" s="305"/>
      <c r="AZ420" s="305"/>
      <c r="BA420" s="305"/>
      <c r="BB420" s="305"/>
      <c r="BC420" s="305"/>
      <c r="BD420" s="305"/>
      <c r="BE420" s="305"/>
      <c r="BF420" s="305"/>
      <c r="BG420" s="305"/>
      <c r="BH420" s="305"/>
      <c r="BI420" s="305"/>
      <c r="BJ420" s="305"/>
      <c r="BK420" s="305"/>
      <c r="BL420" s="305"/>
      <c r="BM420" s="305"/>
      <c r="BN420" s="305"/>
      <c r="BO420" s="305"/>
      <c r="BP420" s="305"/>
      <c r="BQ420" s="305"/>
      <c r="BR420" s="305"/>
      <c r="BS420" s="305"/>
      <c r="BT420" s="305"/>
      <c r="BU420" s="305"/>
      <c r="BV420" s="305"/>
      <c r="BW420" s="305"/>
      <c r="BX420" s="305"/>
      <c r="BY420" s="305"/>
      <c r="BZ420" s="305"/>
      <c r="CA420" s="305"/>
      <c r="CB420" s="305"/>
      <c r="CC420" s="305"/>
      <c r="CD420" s="305"/>
      <c r="CE420" s="305"/>
      <c r="CF420" s="305"/>
      <c r="CG420" s="305"/>
      <c r="CH420" s="305"/>
      <c r="CI420" s="305"/>
      <c r="CJ420" s="305"/>
      <c r="CK420" s="305"/>
      <c r="CL420" s="305"/>
      <c r="CM420" s="305"/>
      <c r="CN420" s="305"/>
      <c r="CO420" s="305"/>
      <c r="CP420" s="305"/>
      <c r="CQ420" s="305"/>
      <c r="CR420" s="305"/>
      <c r="CS420" s="305"/>
      <c r="CT420" s="305"/>
      <c r="CU420" s="305"/>
      <c r="CV420" s="305"/>
      <c r="CW420" s="305"/>
      <c r="CX420" s="305"/>
      <c r="CY420" s="16"/>
      <c r="CZ420" s="16"/>
      <c r="DA420" s="16"/>
    </row>
    <row r="421" spans="1:105" ht="33" x14ac:dyDescent="0.25">
      <c r="A421" s="166" t="s">
        <v>321</v>
      </c>
      <c r="B421" s="166" t="s">
        <v>99</v>
      </c>
      <c r="C421" s="166" t="s">
        <v>99</v>
      </c>
      <c r="D421" s="166" t="s">
        <v>173</v>
      </c>
      <c r="E421" s="166" t="s">
        <v>110</v>
      </c>
      <c r="F421" s="166" t="s">
        <v>897</v>
      </c>
      <c r="G421" s="71" t="s">
        <v>653</v>
      </c>
      <c r="H421" s="54" t="s">
        <v>603</v>
      </c>
      <c r="I421" s="71" t="s">
        <v>604</v>
      </c>
      <c r="J421" s="133">
        <v>59875000</v>
      </c>
      <c r="K421" s="57">
        <f>+SUM(M421:P421)</f>
        <v>59875000</v>
      </c>
      <c r="L421" s="58"/>
      <c r="M421" s="59">
        <f>+SUM(Q421:R421)</f>
        <v>0</v>
      </c>
      <c r="N421" s="59">
        <f t="shared" ref="N421:N432" si="65">+SUM(S421:AE421)</f>
        <v>59875000</v>
      </c>
      <c r="O421" s="60">
        <f t="shared" ref="O421:O432" si="66">+SUM(AF421:AJ421)</f>
        <v>0</v>
      </c>
      <c r="P421" s="60">
        <f t="shared" ref="P421:P432" si="67">+SUM(AK421:AS421)</f>
        <v>0</v>
      </c>
      <c r="Q421" s="61"/>
      <c r="R421" s="61"/>
      <c r="S421" s="61"/>
      <c r="T421" s="61"/>
      <c r="U421" s="61"/>
      <c r="V421" s="61"/>
      <c r="W421" s="61"/>
      <c r="X421" s="61">
        <v>59875000</v>
      </c>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76"/>
      <c r="AU421" s="16"/>
      <c r="AV421" s="76"/>
      <c r="AW421" s="76"/>
      <c r="AX421" s="76"/>
      <c r="AY421" s="76"/>
      <c r="AZ421" s="76"/>
      <c r="BA421" s="76"/>
      <c r="BB421" s="76"/>
      <c r="BC421" s="76"/>
      <c r="BD421" s="76"/>
      <c r="BE421" s="76"/>
      <c r="BF421" s="76"/>
      <c r="BG421" s="76"/>
      <c r="BH421" s="76"/>
      <c r="BI421" s="76"/>
      <c r="BJ421" s="76"/>
      <c r="BK421" s="76"/>
      <c r="BL421" s="76"/>
      <c r="BM421" s="76"/>
      <c r="BN421" s="76"/>
      <c r="BO421" s="76"/>
      <c r="BP421" s="76"/>
      <c r="BQ421" s="76"/>
      <c r="BR421" s="76"/>
      <c r="BS421" s="76"/>
      <c r="BT421" s="76"/>
      <c r="BU421" s="76"/>
      <c r="BV421" s="76"/>
      <c r="BW421" s="76"/>
      <c r="BX421" s="76"/>
      <c r="BY421" s="76"/>
      <c r="BZ421" s="76"/>
      <c r="CA421" s="76"/>
      <c r="CB421" s="76"/>
      <c r="CC421" s="76"/>
      <c r="CD421" s="76"/>
      <c r="CE421" s="76"/>
      <c r="CF421" s="76"/>
      <c r="CG421" s="76"/>
      <c r="CH421" s="76"/>
      <c r="CI421" s="76"/>
      <c r="CJ421" s="76"/>
      <c r="CK421" s="76"/>
      <c r="CL421" s="76"/>
      <c r="CM421" s="76"/>
      <c r="CN421" s="76"/>
      <c r="CO421" s="76"/>
      <c r="CP421" s="76"/>
      <c r="CQ421" s="76"/>
      <c r="CR421" s="76"/>
      <c r="CS421" s="76"/>
      <c r="CT421" s="76"/>
      <c r="CU421" s="76"/>
      <c r="CV421" s="76"/>
      <c r="CW421" s="76"/>
      <c r="CX421" s="76"/>
      <c r="CY421" s="16"/>
      <c r="CZ421" s="16"/>
      <c r="DA421" s="16"/>
    </row>
    <row r="422" spans="1:105" ht="33" x14ac:dyDescent="0.25">
      <c r="A422" s="166" t="s">
        <v>321</v>
      </c>
      <c r="B422" s="166" t="s">
        <v>99</v>
      </c>
      <c r="C422" s="166" t="s">
        <v>99</v>
      </c>
      <c r="D422" s="166" t="s">
        <v>173</v>
      </c>
      <c r="E422" s="166" t="s">
        <v>110</v>
      </c>
      <c r="F422" s="166" t="s">
        <v>898</v>
      </c>
      <c r="G422" s="71" t="s">
        <v>654</v>
      </c>
      <c r="H422" s="54" t="s">
        <v>605</v>
      </c>
      <c r="I422" s="71" t="s">
        <v>606</v>
      </c>
      <c r="J422" s="133">
        <v>59875000</v>
      </c>
      <c r="K422" s="57">
        <f>+SUM(M422:P422)</f>
        <v>59875000</v>
      </c>
      <c r="L422" s="58"/>
      <c r="M422" s="59">
        <f>+SUM(Q422:R422)</f>
        <v>0</v>
      </c>
      <c r="N422" s="59">
        <f t="shared" si="65"/>
        <v>59875000</v>
      </c>
      <c r="O422" s="60">
        <f t="shared" si="66"/>
        <v>0</v>
      </c>
      <c r="P422" s="60">
        <f t="shared" si="67"/>
        <v>0</v>
      </c>
      <c r="Q422" s="61"/>
      <c r="R422" s="61"/>
      <c r="S422" s="61"/>
      <c r="T422" s="61"/>
      <c r="U422" s="61"/>
      <c r="V422" s="61"/>
      <c r="W422" s="61"/>
      <c r="X422" s="61">
        <v>59875000</v>
      </c>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76"/>
      <c r="AU422" s="16"/>
      <c r="AV422" s="76"/>
      <c r="AW422" s="76"/>
      <c r="AX422" s="76"/>
      <c r="AY422" s="76"/>
      <c r="AZ422" s="76"/>
      <c r="BA422" s="76"/>
      <c r="BB422" s="76"/>
      <c r="BC422" s="76"/>
      <c r="BD422" s="76"/>
      <c r="BE422" s="76"/>
      <c r="BF422" s="76"/>
      <c r="BG422" s="76"/>
      <c r="BH422" s="76"/>
      <c r="BI422" s="76"/>
      <c r="BJ422" s="76"/>
      <c r="BK422" s="76"/>
      <c r="BL422" s="76"/>
      <c r="BM422" s="76"/>
      <c r="BN422" s="76"/>
      <c r="BO422" s="76"/>
      <c r="BP422" s="76"/>
      <c r="BQ422" s="76"/>
      <c r="BR422" s="76"/>
      <c r="BS422" s="76"/>
      <c r="BT422" s="76"/>
      <c r="BU422" s="76"/>
      <c r="BV422" s="76"/>
      <c r="BW422" s="76"/>
      <c r="BX422" s="76"/>
      <c r="BY422" s="76"/>
      <c r="BZ422" s="76"/>
      <c r="CA422" s="76"/>
      <c r="CB422" s="76"/>
      <c r="CC422" s="76"/>
      <c r="CD422" s="76"/>
      <c r="CE422" s="76"/>
      <c r="CF422" s="76"/>
      <c r="CG422" s="76"/>
      <c r="CH422" s="76"/>
      <c r="CI422" s="76"/>
      <c r="CJ422" s="76"/>
      <c r="CK422" s="76"/>
      <c r="CL422" s="76"/>
      <c r="CM422" s="76"/>
      <c r="CN422" s="76"/>
      <c r="CO422" s="76"/>
      <c r="CP422" s="76"/>
      <c r="CQ422" s="76"/>
      <c r="CR422" s="76"/>
      <c r="CS422" s="76"/>
      <c r="CT422" s="76"/>
      <c r="CU422" s="76"/>
      <c r="CV422" s="76"/>
      <c r="CW422" s="76"/>
      <c r="CX422" s="76"/>
      <c r="CY422" s="16"/>
      <c r="CZ422" s="16"/>
      <c r="DA422" s="16"/>
    </row>
    <row r="423" spans="1:105" ht="49.5" x14ac:dyDescent="0.25">
      <c r="A423" s="166" t="s">
        <v>321</v>
      </c>
      <c r="B423" s="166" t="s">
        <v>99</v>
      </c>
      <c r="C423" s="166" t="s">
        <v>99</v>
      </c>
      <c r="D423" s="166" t="s">
        <v>173</v>
      </c>
      <c r="E423" s="166" t="s">
        <v>110</v>
      </c>
      <c r="F423" s="166" t="s">
        <v>899</v>
      </c>
      <c r="G423" s="71" t="s">
        <v>655</v>
      </c>
      <c r="H423" s="54" t="s">
        <v>607</v>
      </c>
      <c r="I423" s="71" t="s">
        <v>608</v>
      </c>
      <c r="J423" s="133">
        <v>100000000</v>
      </c>
      <c r="K423" s="57">
        <f>+SUM(M423:P423)</f>
        <v>100000000</v>
      </c>
      <c r="L423" s="58"/>
      <c r="M423" s="59">
        <f>+SUM(Q423:R423)</f>
        <v>0</v>
      </c>
      <c r="N423" s="59">
        <f t="shared" si="65"/>
        <v>100000000</v>
      </c>
      <c r="O423" s="60">
        <f t="shared" si="66"/>
        <v>0</v>
      </c>
      <c r="P423" s="60">
        <f t="shared" si="67"/>
        <v>0</v>
      </c>
      <c r="Q423" s="61"/>
      <c r="R423" s="61"/>
      <c r="S423" s="61"/>
      <c r="T423" s="61"/>
      <c r="U423" s="61"/>
      <c r="V423" s="61"/>
      <c r="W423" s="61"/>
      <c r="X423" s="61">
        <v>100000000</v>
      </c>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76"/>
      <c r="AU423" s="16"/>
      <c r="AV423" s="76"/>
      <c r="AW423" s="76"/>
      <c r="AX423" s="76"/>
      <c r="AY423" s="76"/>
      <c r="AZ423" s="76"/>
      <c r="BA423" s="76"/>
      <c r="BB423" s="76"/>
      <c r="BC423" s="76"/>
      <c r="BD423" s="76"/>
      <c r="BE423" s="76"/>
      <c r="BF423" s="76"/>
      <c r="BG423" s="76"/>
      <c r="BH423" s="76"/>
      <c r="BI423" s="76"/>
      <c r="BJ423" s="76"/>
      <c r="BK423" s="76"/>
      <c r="BL423" s="76"/>
      <c r="BM423" s="76"/>
      <c r="BN423" s="76"/>
      <c r="BO423" s="76"/>
      <c r="BP423" s="76"/>
      <c r="BQ423" s="76"/>
      <c r="BR423" s="76"/>
      <c r="BS423" s="76"/>
      <c r="BT423" s="76"/>
      <c r="BU423" s="76"/>
      <c r="BV423" s="76"/>
      <c r="BW423" s="76"/>
      <c r="BX423" s="76"/>
      <c r="BY423" s="76"/>
      <c r="BZ423" s="76"/>
      <c r="CA423" s="76"/>
      <c r="CB423" s="76"/>
      <c r="CC423" s="76"/>
      <c r="CD423" s="76"/>
      <c r="CE423" s="76"/>
      <c r="CF423" s="76"/>
      <c r="CG423" s="76"/>
      <c r="CH423" s="76"/>
      <c r="CI423" s="76"/>
      <c r="CJ423" s="76"/>
      <c r="CK423" s="76"/>
      <c r="CL423" s="76"/>
      <c r="CM423" s="76"/>
      <c r="CN423" s="76"/>
      <c r="CO423" s="76"/>
      <c r="CP423" s="76"/>
      <c r="CQ423" s="76"/>
      <c r="CR423" s="76"/>
      <c r="CS423" s="76"/>
      <c r="CT423" s="76"/>
      <c r="CU423" s="76"/>
      <c r="CV423" s="76"/>
      <c r="CW423" s="76"/>
      <c r="CX423" s="76"/>
      <c r="CY423" s="16"/>
      <c r="CZ423" s="16"/>
      <c r="DA423" s="16"/>
    </row>
    <row r="424" spans="1:105" ht="66" x14ac:dyDescent="0.25">
      <c r="A424" s="166" t="s">
        <v>321</v>
      </c>
      <c r="B424" s="166" t="s">
        <v>99</v>
      </c>
      <c r="C424" s="166" t="s">
        <v>99</v>
      </c>
      <c r="D424" s="166" t="s">
        <v>173</v>
      </c>
      <c r="E424" s="166" t="s">
        <v>110</v>
      </c>
      <c r="F424" s="166" t="s">
        <v>900</v>
      </c>
      <c r="G424" s="71" t="s">
        <v>649</v>
      </c>
      <c r="H424" s="54" t="s">
        <v>609</v>
      </c>
      <c r="I424" s="71" t="s">
        <v>610</v>
      </c>
      <c r="J424" s="133">
        <v>200600000</v>
      </c>
      <c r="K424" s="57">
        <f>+SUM(M424:P424)</f>
        <v>200600000</v>
      </c>
      <c r="L424" s="58"/>
      <c r="M424" s="59">
        <f>+SUM(Q424:R424)</f>
        <v>50600000</v>
      </c>
      <c r="N424" s="59">
        <f t="shared" si="65"/>
        <v>150000000</v>
      </c>
      <c r="O424" s="60">
        <f t="shared" si="66"/>
        <v>0</v>
      </c>
      <c r="P424" s="60">
        <f t="shared" si="67"/>
        <v>0</v>
      </c>
      <c r="Q424" s="61">
        <v>50600000</v>
      </c>
      <c r="R424" s="61"/>
      <c r="S424" s="61"/>
      <c r="T424" s="61"/>
      <c r="U424" s="61"/>
      <c r="V424" s="61"/>
      <c r="W424" s="61"/>
      <c r="X424" s="61">
        <v>137250000</v>
      </c>
      <c r="Y424" s="61">
        <v>12750000</v>
      </c>
      <c r="Z424" s="61"/>
      <c r="AA424" s="61"/>
      <c r="AB424" s="61"/>
      <c r="AC424" s="61"/>
      <c r="AD424" s="61"/>
      <c r="AE424" s="61"/>
      <c r="AF424" s="61"/>
      <c r="AG424" s="61"/>
      <c r="AH424" s="61"/>
      <c r="AI424" s="61"/>
      <c r="AJ424" s="61"/>
      <c r="AK424" s="61"/>
      <c r="AL424" s="61"/>
      <c r="AM424" s="61"/>
      <c r="AN424" s="61"/>
      <c r="AO424" s="61"/>
      <c r="AP424" s="61"/>
      <c r="AQ424" s="61"/>
      <c r="AR424" s="61"/>
      <c r="AS424" s="61"/>
      <c r="AT424" s="76"/>
      <c r="AU424" s="16"/>
      <c r="AV424" s="76"/>
      <c r="AW424" s="76"/>
      <c r="AX424" s="76"/>
      <c r="AY424" s="76"/>
      <c r="AZ424" s="76"/>
      <c r="BA424" s="76"/>
      <c r="BB424" s="76"/>
      <c r="BC424" s="76"/>
      <c r="BD424" s="76"/>
      <c r="BE424" s="76"/>
      <c r="BF424" s="76"/>
      <c r="BG424" s="76"/>
      <c r="BH424" s="76"/>
      <c r="BI424" s="76"/>
      <c r="BJ424" s="76"/>
      <c r="BK424" s="76"/>
      <c r="BL424" s="76"/>
      <c r="BM424" s="76"/>
      <c r="BN424" s="76"/>
      <c r="BO424" s="76"/>
      <c r="BP424" s="76"/>
      <c r="BQ424" s="76"/>
      <c r="BR424" s="76"/>
      <c r="BS424" s="76"/>
      <c r="BT424" s="76"/>
      <c r="BU424" s="76"/>
      <c r="BV424" s="76"/>
      <c r="BW424" s="76"/>
      <c r="BX424" s="76"/>
      <c r="BY424" s="76"/>
      <c r="BZ424" s="76"/>
      <c r="CA424" s="76"/>
      <c r="CB424" s="76"/>
      <c r="CC424" s="76"/>
      <c r="CD424" s="76"/>
      <c r="CE424" s="76"/>
      <c r="CF424" s="76"/>
      <c r="CG424" s="76"/>
      <c r="CH424" s="76"/>
      <c r="CI424" s="76"/>
      <c r="CJ424" s="76"/>
      <c r="CK424" s="76"/>
      <c r="CL424" s="76"/>
      <c r="CM424" s="76"/>
      <c r="CN424" s="76"/>
      <c r="CO424" s="76"/>
      <c r="CP424" s="76"/>
      <c r="CQ424" s="76"/>
      <c r="CR424" s="76"/>
      <c r="CS424" s="76"/>
      <c r="CT424" s="76"/>
      <c r="CU424" s="76"/>
      <c r="CV424" s="76"/>
      <c r="CW424" s="76"/>
      <c r="CX424" s="76"/>
      <c r="CY424" s="16"/>
      <c r="CZ424" s="16"/>
      <c r="DA424" s="16"/>
    </row>
    <row r="425" spans="1:105" ht="66" x14ac:dyDescent="0.25">
      <c r="A425" s="166" t="s">
        <v>321</v>
      </c>
      <c r="B425" s="166" t="s">
        <v>99</v>
      </c>
      <c r="C425" s="166" t="s">
        <v>99</v>
      </c>
      <c r="D425" s="166" t="s">
        <v>173</v>
      </c>
      <c r="E425" s="166" t="s">
        <v>110</v>
      </c>
      <c r="F425" s="166" t="s">
        <v>442</v>
      </c>
      <c r="G425" s="71" t="s">
        <v>648</v>
      </c>
      <c r="H425" s="54">
        <v>5398</v>
      </c>
      <c r="I425" s="71" t="s">
        <v>593</v>
      </c>
      <c r="J425" s="133">
        <f t="shared" ref="J425:J430" si="68">+K425</f>
        <v>500000000</v>
      </c>
      <c r="K425" s="57">
        <f t="shared" ref="K425:K430" si="69">+SUM(L425:AV425)</f>
        <v>500000000</v>
      </c>
      <c r="L425" s="58"/>
      <c r="M425" s="59"/>
      <c r="N425" s="59"/>
      <c r="O425" s="60"/>
      <c r="P425" s="60"/>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76"/>
      <c r="AU425" s="16"/>
      <c r="AV425" s="76">
        <f>SUM(AW425:CM425)</f>
        <v>500000000</v>
      </c>
      <c r="AW425" s="76"/>
      <c r="AX425" s="76"/>
      <c r="AY425" s="76"/>
      <c r="AZ425" s="76"/>
      <c r="BA425" s="76"/>
      <c r="BB425" s="76"/>
      <c r="BC425" s="76"/>
      <c r="BD425" s="76"/>
      <c r="BE425" s="76"/>
      <c r="BF425" s="76"/>
      <c r="BG425" s="76"/>
      <c r="BH425" s="76"/>
      <c r="BI425" s="76"/>
      <c r="BJ425" s="76"/>
      <c r="BK425" s="76"/>
      <c r="BL425" s="76"/>
      <c r="BM425" s="76"/>
      <c r="BN425" s="76"/>
      <c r="BO425" s="76"/>
      <c r="BP425" s="76"/>
      <c r="BQ425" s="76"/>
      <c r="BR425" s="76"/>
      <c r="BS425" s="76"/>
      <c r="BT425" s="76"/>
      <c r="BU425" s="76"/>
      <c r="BV425" s="76"/>
      <c r="BW425" s="76"/>
      <c r="BX425" s="76"/>
      <c r="BY425" s="76"/>
      <c r="BZ425" s="76"/>
      <c r="CA425" s="76"/>
      <c r="CB425" s="76"/>
      <c r="CC425" s="76"/>
      <c r="CD425" s="76"/>
      <c r="CE425" s="76"/>
      <c r="CF425" s="76"/>
      <c r="CG425" s="76"/>
      <c r="CH425" s="76"/>
      <c r="CI425" s="76"/>
      <c r="CJ425" s="76"/>
      <c r="CK425" s="76"/>
      <c r="CL425" s="76"/>
      <c r="CM425" s="76">
        <v>500000000</v>
      </c>
      <c r="CN425" s="76"/>
      <c r="CO425" s="76"/>
      <c r="CP425" s="76"/>
      <c r="CQ425" s="76"/>
      <c r="CR425" s="76"/>
      <c r="CS425" s="76"/>
      <c r="CT425" s="76"/>
      <c r="CU425" s="76"/>
      <c r="CV425" s="76"/>
      <c r="CW425" s="76"/>
      <c r="CX425" s="76"/>
      <c r="CY425" s="16"/>
      <c r="CZ425" s="16"/>
      <c r="DA425" s="16"/>
    </row>
    <row r="426" spans="1:105" ht="49.5" x14ac:dyDescent="0.25">
      <c r="A426" s="166" t="s">
        <v>321</v>
      </c>
      <c r="B426" s="166" t="s">
        <v>99</v>
      </c>
      <c r="C426" s="166" t="s">
        <v>99</v>
      </c>
      <c r="D426" s="166" t="s">
        <v>173</v>
      </c>
      <c r="E426" s="166" t="s">
        <v>110</v>
      </c>
      <c r="F426" s="166" t="s">
        <v>902</v>
      </c>
      <c r="G426" s="71" t="s">
        <v>901</v>
      </c>
      <c r="H426" s="54">
        <v>5399</v>
      </c>
      <c r="I426" s="71" t="s">
        <v>594</v>
      </c>
      <c r="J426" s="133">
        <f t="shared" si="68"/>
        <v>800000000</v>
      </c>
      <c r="K426" s="57">
        <f t="shared" si="69"/>
        <v>800000000</v>
      </c>
      <c r="L426" s="58"/>
      <c r="M426" s="59"/>
      <c r="N426" s="59"/>
      <c r="O426" s="60"/>
      <c r="P426" s="60"/>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76"/>
      <c r="AU426" s="16"/>
      <c r="AV426" s="76">
        <f>SUM(AW426:CM426)</f>
        <v>800000000</v>
      </c>
      <c r="AW426" s="76"/>
      <c r="AX426" s="76"/>
      <c r="AY426" s="76"/>
      <c r="AZ426" s="76"/>
      <c r="BA426" s="76"/>
      <c r="BB426" s="76"/>
      <c r="BC426" s="76"/>
      <c r="BD426" s="76"/>
      <c r="BE426" s="76"/>
      <c r="BF426" s="76"/>
      <c r="BG426" s="76"/>
      <c r="BH426" s="76"/>
      <c r="BI426" s="76"/>
      <c r="BJ426" s="76"/>
      <c r="BK426" s="76"/>
      <c r="BL426" s="76"/>
      <c r="BM426" s="76"/>
      <c r="BN426" s="76"/>
      <c r="BO426" s="76"/>
      <c r="BP426" s="76"/>
      <c r="BQ426" s="76"/>
      <c r="BR426" s="76"/>
      <c r="BS426" s="76"/>
      <c r="BT426" s="76"/>
      <c r="BU426" s="76"/>
      <c r="BV426" s="76"/>
      <c r="BW426" s="76"/>
      <c r="BX426" s="76"/>
      <c r="BY426" s="76"/>
      <c r="BZ426" s="76"/>
      <c r="CA426" s="76"/>
      <c r="CB426" s="76"/>
      <c r="CC426" s="76"/>
      <c r="CD426" s="76"/>
      <c r="CE426" s="76"/>
      <c r="CF426" s="76"/>
      <c r="CG426" s="76"/>
      <c r="CH426" s="76"/>
      <c r="CI426" s="76"/>
      <c r="CJ426" s="76"/>
      <c r="CK426" s="76"/>
      <c r="CL426" s="76"/>
      <c r="CM426" s="76">
        <v>800000000</v>
      </c>
      <c r="CN426" s="76"/>
      <c r="CO426" s="76"/>
      <c r="CP426" s="76"/>
      <c r="CQ426" s="76"/>
      <c r="CR426" s="76"/>
      <c r="CS426" s="76"/>
      <c r="CT426" s="76"/>
      <c r="CU426" s="76"/>
      <c r="CV426" s="76"/>
      <c r="CW426" s="76"/>
      <c r="CX426" s="76"/>
      <c r="CY426" s="16"/>
      <c r="CZ426" s="16"/>
      <c r="DA426" s="16"/>
    </row>
    <row r="427" spans="1:105" ht="66" x14ac:dyDescent="0.25">
      <c r="A427" s="166" t="s">
        <v>321</v>
      </c>
      <c r="B427" s="166" t="s">
        <v>99</v>
      </c>
      <c r="C427" s="166" t="s">
        <v>99</v>
      </c>
      <c r="D427" s="166" t="s">
        <v>173</v>
      </c>
      <c r="E427" s="203" t="s">
        <v>110</v>
      </c>
      <c r="F427" s="203" t="s">
        <v>900</v>
      </c>
      <c r="G427" s="216" t="s">
        <v>649</v>
      </c>
      <c r="H427" s="100">
        <v>5400</v>
      </c>
      <c r="I427" s="216" t="s">
        <v>595</v>
      </c>
      <c r="J427" s="67">
        <f t="shared" si="68"/>
        <v>900000000</v>
      </c>
      <c r="K427" s="57">
        <f t="shared" si="69"/>
        <v>900000000</v>
      </c>
      <c r="L427" s="220"/>
      <c r="M427" s="241"/>
      <c r="N427" s="241"/>
      <c r="O427" s="242"/>
      <c r="P427" s="242"/>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305"/>
      <c r="AU427" s="243"/>
      <c r="AV427" s="305">
        <f>SUM(AW427:CN427)</f>
        <v>900000000</v>
      </c>
      <c r="AW427" s="305"/>
      <c r="AX427" s="305"/>
      <c r="AY427" s="305"/>
      <c r="AZ427" s="305"/>
      <c r="BA427" s="305"/>
      <c r="BB427" s="305"/>
      <c r="BC427" s="305"/>
      <c r="BD427" s="305"/>
      <c r="BE427" s="305"/>
      <c r="BF427" s="305"/>
      <c r="BG427" s="305"/>
      <c r="BH427" s="305"/>
      <c r="BI427" s="305"/>
      <c r="BJ427" s="305"/>
      <c r="BK427" s="305"/>
      <c r="BL427" s="305"/>
      <c r="BM427" s="305"/>
      <c r="BN427" s="305"/>
      <c r="BO427" s="305"/>
      <c r="BP427" s="305"/>
      <c r="BQ427" s="305"/>
      <c r="BR427" s="305"/>
      <c r="BS427" s="305"/>
      <c r="BT427" s="305"/>
      <c r="BU427" s="305"/>
      <c r="BV427" s="305"/>
      <c r="BW427" s="305"/>
      <c r="BX427" s="305"/>
      <c r="BY427" s="305"/>
      <c r="BZ427" s="305"/>
      <c r="CA427" s="305"/>
      <c r="CB427" s="305"/>
      <c r="CC427" s="305"/>
      <c r="CD427" s="305"/>
      <c r="CE427" s="305"/>
      <c r="CF427" s="305"/>
      <c r="CG427" s="305"/>
      <c r="CH427" s="305"/>
      <c r="CI427" s="305"/>
      <c r="CJ427" s="305"/>
      <c r="CK427" s="305"/>
      <c r="CL427" s="305"/>
      <c r="CM427" s="305">
        <v>475660622</v>
      </c>
      <c r="CN427" s="305">
        <v>424339378</v>
      </c>
      <c r="CO427" s="305"/>
      <c r="CP427" s="305"/>
      <c r="CQ427" s="305"/>
      <c r="CR427" s="305"/>
      <c r="CS427" s="305"/>
      <c r="CT427" s="305"/>
      <c r="CU427" s="305"/>
      <c r="CV427" s="305"/>
      <c r="CW427" s="305"/>
      <c r="CX427" s="305"/>
      <c r="CY427" s="16"/>
      <c r="CZ427" s="16"/>
      <c r="DA427" s="16"/>
    </row>
    <row r="428" spans="1:105" ht="49.5" x14ac:dyDescent="0.25">
      <c r="A428" s="166" t="s">
        <v>321</v>
      </c>
      <c r="B428" s="166" t="s">
        <v>99</v>
      </c>
      <c r="C428" s="166" t="s">
        <v>99</v>
      </c>
      <c r="D428" s="166" t="s">
        <v>173</v>
      </c>
      <c r="E428" s="166" t="s">
        <v>110</v>
      </c>
      <c r="F428" s="166" t="s">
        <v>929</v>
      </c>
      <c r="G428" s="71" t="s">
        <v>928</v>
      </c>
      <c r="H428" s="54">
        <v>5401</v>
      </c>
      <c r="I428" s="71" t="s">
        <v>596</v>
      </c>
      <c r="J428" s="133">
        <f t="shared" si="68"/>
        <v>739467062.53999996</v>
      </c>
      <c r="K428" s="57">
        <f t="shared" si="69"/>
        <v>739467062.53999996</v>
      </c>
      <c r="L428" s="58"/>
      <c r="M428" s="59"/>
      <c r="N428" s="59"/>
      <c r="O428" s="60"/>
      <c r="P428" s="60"/>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76"/>
      <c r="AU428" s="16"/>
      <c r="AV428" s="76">
        <f>SUM(AW428:CQ428)</f>
        <v>739467062.53999996</v>
      </c>
      <c r="AW428" s="76"/>
      <c r="AX428" s="76"/>
      <c r="AY428" s="76"/>
      <c r="AZ428" s="76"/>
      <c r="BA428" s="76"/>
      <c r="BB428" s="76"/>
      <c r="BC428" s="76"/>
      <c r="BD428" s="76"/>
      <c r="BE428" s="76"/>
      <c r="BF428" s="76"/>
      <c r="BG428" s="76"/>
      <c r="BH428" s="76"/>
      <c r="BI428" s="76"/>
      <c r="BJ428" s="76"/>
      <c r="BK428" s="76"/>
      <c r="BL428" s="76"/>
      <c r="BM428" s="76"/>
      <c r="BN428" s="76"/>
      <c r="BO428" s="76"/>
      <c r="BP428" s="76"/>
      <c r="BQ428" s="76">
        <v>76988076.299999997</v>
      </c>
      <c r="BR428" s="76"/>
      <c r="BS428" s="76"/>
      <c r="BT428" s="76"/>
      <c r="BU428" s="76"/>
      <c r="BV428" s="76">
        <v>216818221.84</v>
      </c>
      <c r="BW428" s="76"/>
      <c r="BX428" s="76"/>
      <c r="BY428" s="76"/>
      <c r="BZ428" s="76"/>
      <c r="CA428" s="76"/>
      <c r="CB428" s="76"/>
      <c r="CC428" s="76"/>
      <c r="CD428" s="76"/>
      <c r="CE428" s="76"/>
      <c r="CF428" s="76"/>
      <c r="CG428" s="76"/>
      <c r="CH428" s="76"/>
      <c r="CI428" s="76"/>
      <c r="CJ428" s="76"/>
      <c r="CK428" s="76"/>
      <c r="CL428" s="76"/>
      <c r="CM428" s="76"/>
      <c r="CN428" s="76">
        <v>260008454</v>
      </c>
      <c r="CO428" s="76">
        <v>5252897.08</v>
      </c>
      <c r="CP428" s="76">
        <v>75395596.159999996</v>
      </c>
      <c r="CQ428" s="76">
        <v>105003817.16</v>
      </c>
      <c r="CR428" s="76"/>
      <c r="CS428" s="76"/>
      <c r="CT428" s="76"/>
      <c r="CU428" s="76"/>
      <c r="CV428" s="76"/>
      <c r="CW428" s="76"/>
      <c r="CX428" s="76"/>
      <c r="CY428" s="16"/>
      <c r="CZ428" s="16"/>
      <c r="DA428" s="16"/>
    </row>
    <row r="429" spans="1:105" ht="33" x14ac:dyDescent="0.25">
      <c r="A429" s="166" t="s">
        <v>321</v>
      </c>
      <c r="B429" s="166" t="s">
        <v>99</v>
      </c>
      <c r="C429" s="166" t="s">
        <v>99</v>
      </c>
      <c r="D429" s="166" t="s">
        <v>173</v>
      </c>
      <c r="E429" s="166" t="s">
        <v>110</v>
      </c>
      <c r="F429" s="166" t="s">
        <v>709</v>
      </c>
      <c r="G429" s="71" t="s">
        <v>646</v>
      </c>
      <c r="H429" s="54">
        <v>5402</v>
      </c>
      <c r="I429" s="71" t="s">
        <v>597</v>
      </c>
      <c r="J429" s="133">
        <f t="shared" si="68"/>
        <v>100000000</v>
      </c>
      <c r="K429" s="57">
        <f t="shared" si="69"/>
        <v>100000000</v>
      </c>
      <c r="L429" s="58"/>
      <c r="M429" s="59"/>
      <c r="N429" s="59"/>
      <c r="O429" s="60"/>
      <c r="P429" s="60"/>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76"/>
      <c r="AU429" s="16"/>
      <c r="AV429" s="76">
        <f>SUM(AW429:CQ429)</f>
        <v>100000000</v>
      </c>
      <c r="AW429" s="76"/>
      <c r="AX429" s="76"/>
      <c r="AY429" s="76"/>
      <c r="AZ429" s="76"/>
      <c r="BA429" s="76"/>
      <c r="BB429" s="76"/>
      <c r="BC429" s="76"/>
      <c r="BD429" s="76"/>
      <c r="BE429" s="76"/>
      <c r="BF429" s="76"/>
      <c r="BG429" s="76"/>
      <c r="BH429" s="76"/>
      <c r="BI429" s="76"/>
      <c r="BJ429" s="76"/>
      <c r="BK429" s="76"/>
      <c r="BL429" s="76"/>
      <c r="BM429" s="76"/>
      <c r="BN429" s="76"/>
      <c r="BO429" s="76"/>
      <c r="BP429" s="76"/>
      <c r="BQ429" s="76"/>
      <c r="BR429" s="76"/>
      <c r="BS429" s="76"/>
      <c r="BT429" s="76"/>
      <c r="BU429" s="76"/>
      <c r="BV429" s="76">
        <v>91796662.719999999</v>
      </c>
      <c r="BW429" s="76"/>
      <c r="BX429" s="76"/>
      <c r="BY429" s="76"/>
      <c r="BZ429" s="76"/>
      <c r="CA429" s="76"/>
      <c r="CB429" s="76"/>
      <c r="CC429" s="76"/>
      <c r="CD429" s="76"/>
      <c r="CE429" s="76"/>
      <c r="CF429" s="76"/>
      <c r="CG429" s="76"/>
      <c r="CH429" s="76"/>
      <c r="CI429" s="76"/>
      <c r="CJ429" s="76"/>
      <c r="CK429" s="76"/>
      <c r="CL429" s="76"/>
      <c r="CM429" s="76"/>
      <c r="CN429" s="76"/>
      <c r="CO429" s="76"/>
      <c r="CP429" s="76">
        <v>8203337.2800000003</v>
      </c>
      <c r="CQ429" s="76"/>
      <c r="CR429" s="76">
        <v>8203337.2800000003</v>
      </c>
      <c r="CS429" s="76"/>
      <c r="CT429" s="76"/>
      <c r="CU429" s="76"/>
      <c r="CV429" s="76"/>
      <c r="CW429" s="76"/>
      <c r="CX429" s="76"/>
      <c r="CY429" s="16"/>
      <c r="CZ429" s="16"/>
      <c r="DA429" s="16"/>
    </row>
    <row r="430" spans="1:105" ht="66" x14ac:dyDescent="0.25">
      <c r="A430" s="166" t="s">
        <v>321</v>
      </c>
      <c r="B430" s="166" t="s">
        <v>99</v>
      </c>
      <c r="C430" s="166" t="s">
        <v>99</v>
      </c>
      <c r="D430" s="166" t="s">
        <v>173</v>
      </c>
      <c r="E430" s="166" t="s">
        <v>110</v>
      </c>
      <c r="F430" s="166" t="s">
        <v>900</v>
      </c>
      <c r="G430" s="71" t="s">
        <v>649</v>
      </c>
      <c r="H430" s="54">
        <v>5403</v>
      </c>
      <c r="I430" s="71" t="s">
        <v>598</v>
      </c>
      <c r="J430" s="133">
        <f t="shared" si="68"/>
        <v>127740066.28</v>
      </c>
      <c r="K430" s="57">
        <f t="shared" si="69"/>
        <v>127740066.28</v>
      </c>
      <c r="L430" s="58"/>
      <c r="M430" s="59"/>
      <c r="N430" s="59"/>
      <c r="O430" s="60"/>
      <c r="P430" s="60"/>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76"/>
      <c r="AU430" s="16"/>
      <c r="AV430" s="76">
        <f>SUM(AW430:CR430)</f>
        <v>127740066.28</v>
      </c>
      <c r="AW430" s="76"/>
      <c r="AX430" s="76"/>
      <c r="AY430" s="76"/>
      <c r="AZ430" s="76"/>
      <c r="BA430" s="76"/>
      <c r="BB430" s="76"/>
      <c r="BC430" s="76"/>
      <c r="BD430" s="76"/>
      <c r="BE430" s="76"/>
      <c r="BF430" s="76"/>
      <c r="BG430" s="76"/>
      <c r="BH430" s="76"/>
      <c r="BI430" s="76"/>
      <c r="BJ430" s="76"/>
      <c r="BK430" s="76"/>
      <c r="BL430" s="76"/>
      <c r="BM430" s="76"/>
      <c r="BN430" s="76"/>
      <c r="BO430" s="76"/>
      <c r="BP430" s="76"/>
      <c r="BQ430" s="76"/>
      <c r="BR430" s="76"/>
      <c r="BS430" s="76"/>
      <c r="BT430" s="76"/>
      <c r="BU430" s="76"/>
      <c r="BV430" s="76">
        <v>95786109.079999998</v>
      </c>
      <c r="BW430" s="76"/>
      <c r="BX430" s="76"/>
      <c r="BY430" s="76"/>
      <c r="BZ430" s="76"/>
      <c r="CA430" s="76"/>
      <c r="CB430" s="76"/>
      <c r="CC430" s="76"/>
      <c r="CD430" s="76"/>
      <c r="CE430" s="76"/>
      <c r="CF430" s="76"/>
      <c r="CG430" s="76"/>
      <c r="CH430" s="76"/>
      <c r="CI430" s="76"/>
      <c r="CJ430" s="76"/>
      <c r="CK430" s="76"/>
      <c r="CL430" s="76"/>
      <c r="CM430" s="76"/>
      <c r="CN430" s="76"/>
      <c r="CO430" s="76"/>
      <c r="CP430" s="76"/>
      <c r="CQ430" s="76"/>
      <c r="CR430" s="76">
        <v>31953957.199999999</v>
      </c>
      <c r="CS430" s="76"/>
      <c r="CT430" s="76"/>
      <c r="CU430" s="76"/>
      <c r="CV430" s="76"/>
      <c r="CW430" s="76"/>
      <c r="CX430" s="76"/>
      <c r="CY430" s="16"/>
      <c r="CZ430" s="16"/>
      <c r="DA430" s="16"/>
    </row>
    <row r="431" spans="1:105" ht="49.5" x14ac:dyDescent="0.25">
      <c r="A431" s="263" t="s">
        <v>176</v>
      </c>
      <c r="B431" s="198"/>
      <c r="C431" s="198"/>
      <c r="D431" s="198"/>
      <c r="E431" s="198"/>
      <c r="F431" s="198"/>
      <c r="G431" s="20"/>
      <c r="H431" s="19"/>
      <c r="I431" s="20" t="s">
        <v>611</v>
      </c>
      <c r="J431" s="134"/>
      <c r="K431" s="135"/>
      <c r="L431" s="136"/>
      <c r="M431" s="22">
        <f>+SUM(Q431:R431)</f>
        <v>0</v>
      </c>
      <c r="N431" s="22">
        <f t="shared" si="65"/>
        <v>0</v>
      </c>
      <c r="O431" s="22">
        <f t="shared" si="66"/>
        <v>0</v>
      </c>
      <c r="P431" s="22">
        <f t="shared" si="67"/>
        <v>0</v>
      </c>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76"/>
      <c r="AU431" s="16"/>
      <c r="AV431" s="76"/>
      <c r="AW431" s="76"/>
      <c r="AX431" s="76"/>
      <c r="AY431" s="76"/>
      <c r="AZ431" s="76"/>
      <c r="BA431" s="76"/>
      <c r="BB431" s="76"/>
      <c r="BC431" s="76"/>
      <c r="BD431" s="76"/>
      <c r="BE431" s="76"/>
      <c r="BF431" s="76"/>
      <c r="BG431" s="76"/>
      <c r="BH431" s="76"/>
      <c r="BI431" s="76"/>
      <c r="BJ431" s="76"/>
      <c r="BK431" s="76"/>
      <c r="BL431" s="76"/>
      <c r="BM431" s="76"/>
      <c r="BN431" s="76"/>
      <c r="BO431" s="76"/>
      <c r="BP431" s="76"/>
      <c r="BQ431" s="76"/>
      <c r="BR431" s="76"/>
      <c r="BS431" s="76"/>
      <c r="BT431" s="76"/>
      <c r="BU431" s="76"/>
      <c r="BV431" s="76"/>
      <c r="BW431" s="76"/>
      <c r="BX431" s="76"/>
      <c r="BY431" s="76"/>
      <c r="BZ431" s="76"/>
      <c r="CA431" s="76"/>
      <c r="CB431" s="76"/>
      <c r="CC431" s="76"/>
      <c r="CD431" s="76"/>
      <c r="CE431" s="76"/>
      <c r="CF431" s="76"/>
      <c r="CG431" s="76"/>
      <c r="CH431" s="76"/>
      <c r="CI431" s="76"/>
      <c r="CJ431" s="76"/>
      <c r="CK431" s="76"/>
      <c r="CL431" s="76"/>
      <c r="CM431" s="76"/>
      <c r="CN431" s="76"/>
      <c r="CO431" s="76"/>
      <c r="CP431" s="76"/>
      <c r="CQ431" s="76"/>
      <c r="CR431" s="76"/>
      <c r="CS431" s="76"/>
      <c r="CT431" s="76"/>
      <c r="CU431" s="76"/>
      <c r="CV431" s="76"/>
      <c r="CW431" s="76"/>
      <c r="CX431" s="76"/>
      <c r="CY431" s="16"/>
      <c r="CZ431" s="16"/>
      <c r="DA431" s="16"/>
    </row>
    <row r="432" spans="1:105" x14ac:dyDescent="0.25">
      <c r="A432" s="168" t="s">
        <v>176</v>
      </c>
      <c r="B432" s="168" t="s">
        <v>213</v>
      </c>
      <c r="C432" s="168"/>
      <c r="D432" s="168"/>
      <c r="E432" s="168"/>
      <c r="F432" s="168"/>
      <c r="G432" s="28"/>
      <c r="H432" s="27"/>
      <c r="I432" s="28" t="s">
        <v>421</v>
      </c>
      <c r="J432" s="29"/>
      <c r="K432" s="30">
        <f>+SUM(M432:P432)</f>
        <v>0</v>
      </c>
      <c r="L432" s="30"/>
      <c r="M432" s="30"/>
      <c r="N432" s="30">
        <f t="shared" si="65"/>
        <v>0</v>
      </c>
      <c r="O432" s="30">
        <f t="shared" si="66"/>
        <v>0</v>
      </c>
      <c r="P432" s="30">
        <f t="shared" si="67"/>
        <v>0</v>
      </c>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290"/>
      <c r="AU432" s="32"/>
      <c r="AV432" s="290"/>
      <c r="AW432" s="290"/>
      <c r="AX432" s="290"/>
      <c r="AY432" s="290"/>
      <c r="AZ432" s="290"/>
      <c r="BA432" s="290"/>
      <c r="BB432" s="290"/>
      <c r="BC432" s="290"/>
      <c r="BD432" s="290"/>
      <c r="BE432" s="290"/>
      <c r="BF432" s="290"/>
      <c r="BG432" s="290"/>
      <c r="BH432" s="290"/>
      <c r="BI432" s="290"/>
      <c r="BJ432" s="290"/>
      <c r="BK432" s="290"/>
      <c r="BL432" s="290"/>
      <c r="BM432" s="290"/>
      <c r="BN432" s="290"/>
      <c r="BO432" s="290"/>
      <c r="BP432" s="290"/>
      <c r="BQ432" s="290"/>
      <c r="BR432" s="290"/>
      <c r="BS432" s="290"/>
      <c r="BT432" s="290"/>
      <c r="BU432" s="290"/>
      <c r="BV432" s="290"/>
      <c r="BW432" s="290"/>
      <c r="BX432" s="290"/>
      <c r="BY432" s="290"/>
      <c r="BZ432" s="290"/>
      <c r="CA432" s="290"/>
      <c r="CB432" s="290"/>
      <c r="CC432" s="290"/>
      <c r="CD432" s="290"/>
      <c r="CE432" s="290"/>
      <c r="CF432" s="290"/>
      <c r="CG432" s="290"/>
      <c r="CH432" s="290"/>
      <c r="CI432" s="290"/>
      <c r="CJ432" s="290"/>
      <c r="CK432" s="290"/>
      <c r="CL432" s="290"/>
      <c r="CM432" s="290"/>
      <c r="CN432" s="290"/>
      <c r="CO432" s="290"/>
      <c r="CP432" s="290"/>
      <c r="CQ432" s="290"/>
      <c r="CR432" s="290"/>
      <c r="CS432" s="290"/>
      <c r="CT432" s="290"/>
      <c r="CU432" s="290"/>
      <c r="CV432" s="290"/>
      <c r="CW432" s="290"/>
      <c r="CX432" s="290"/>
      <c r="CY432" s="16"/>
      <c r="CZ432" s="16"/>
      <c r="DA432" s="16"/>
    </row>
    <row r="433" spans="1:105" ht="33" x14ac:dyDescent="0.25">
      <c r="A433" s="168" t="s">
        <v>176</v>
      </c>
      <c r="B433" s="168" t="s">
        <v>213</v>
      </c>
      <c r="C433" s="168" t="s">
        <v>213</v>
      </c>
      <c r="D433" s="168"/>
      <c r="E433" s="168"/>
      <c r="F433" s="168"/>
      <c r="G433" s="28"/>
      <c r="H433" s="27"/>
      <c r="I433" s="28" t="s">
        <v>422</v>
      </c>
      <c r="J433" s="29"/>
      <c r="K433" s="30"/>
      <c r="L433" s="30"/>
      <c r="M433" s="30"/>
      <c r="N433" s="30"/>
      <c r="O433" s="30"/>
      <c r="P433" s="30"/>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290"/>
      <c r="AU433" s="32"/>
      <c r="AV433" s="290"/>
      <c r="AW433" s="290"/>
      <c r="AX433" s="290"/>
      <c r="AY433" s="290"/>
      <c r="AZ433" s="290"/>
      <c r="BA433" s="290"/>
      <c r="BB433" s="290"/>
      <c r="BC433" s="290"/>
      <c r="BD433" s="290"/>
      <c r="BE433" s="290"/>
      <c r="BF433" s="290"/>
      <c r="BG433" s="290"/>
      <c r="BH433" s="290"/>
      <c r="BI433" s="290"/>
      <c r="BJ433" s="290"/>
      <c r="BK433" s="290"/>
      <c r="BL433" s="290"/>
      <c r="BM433" s="290"/>
      <c r="BN433" s="290"/>
      <c r="BO433" s="290"/>
      <c r="BP433" s="290"/>
      <c r="BQ433" s="290"/>
      <c r="BR433" s="290"/>
      <c r="BS433" s="290"/>
      <c r="BT433" s="290"/>
      <c r="BU433" s="290"/>
      <c r="BV433" s="290"/>
      <c r="BW433" s="290"/>
      <c r="BX433" s="290"/>
      <c r="BY433" s="290"/>
      <c r="BZ433" s="290"/>
      <c r="CA433" s="290"/>
      <c r="CB433" s="290"/>
      <c r="CC433" s="290"/>
      <c r="CD433" s="290"/>
      <c r="CE433" s="290"/>
      <c r="CF433" s="290"/>
      <c r="CG433" s="290"/>
      <c r="CH433" s="290"/>
      <c r="CI433" s="290"/>
      <c r="CJ433" s="290"/>
      <c r="CK433" s="290"/>
      <c r="CL433" s="290"/>
      <c r="CM433" s="290"/>
      <c r="CN433" s="290"/>
      <c r="CO433" s="290"/>
      <c r="CP433" s="290"/>
      <c r="CQ433" s="290"/>
      <c r="CR433" s="290"/>
      <c r="CS433" s="290"/>
      <c r="CT433" s="290"/>
      <c r="CU433" s="290"/>
      <c r="CV433" s="290"/>
      <c r="CW433" s="290"/>
      <c r="CX433" s="290"/>
      <c r="CY433" s="16"/>
      <c r="CZ433" s="16"/>
      <c r="DA433" s="16"/>
    </row>
    <row r="434" spans="1:105" ht="33" x14ac:dyDescent="0.25">
      <c r="A434" s="167" t="s">
        <v>176</v>
      </c>
      <c r="B434" s="167" t="s">
        <v>213</v>
      </c>
      <c r="C434" s="167" t="s">
        <v>213</v>
      </c>
      <c r="D434" s="167" t="s">
        <v>321</v>
      </c>
      <c r="E434" s="167"/>
      <c r="F434" s="167"/>
      <c r="G434" s="38"/>
      <c r="H434" s="37"/>
      <c r="I434" s="38" t="s">
        <v>322</v>
      </c>
      <c r="J434" s="39"/>
      <c r="K434" s="40"/>
      <c r="L434" s="40"/>
      <c r="M434" s="40"/>
      <c r="N434" s="40"/>
      <c r="O434" s="40"/>
      <c r="P434" s="40"/>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124"/>
      <c r="AU434" s="42"/>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c r="BR434" s="124"/>
      <c r="BS434" s="124"/>
      <c r="BT434" s="124"/>
      <c r="BU434" s="124"/>
      <c r="BV434" s="124"/>
      <c r="BW434" s="124"/>
      <c r="BX434" s="124"/>
      <c r="BY434" s="124"/>
      <c r="BZ434" s="124"/>
      <c r="CA434" s="124"/>
      <c r="CB434" s="124"/>
      <c r="CC434" s="124"/>
      <c r="CD434" s="124"/>
      <c r="CE434" s="124"/>
      <c r="CF434" s="124"/>
      <c r="CG434" s="124"/>
      <c r="CH434" s="124"/>
      <c r="CI434" s="124"/>
      <c r="CJ434" s="124"/>
      <c r="CK434" s="124"/>
      <c r="CL434" s="124"/>
      <c r="CM434" s="124"/>
      <c r="CN434" s="124"/>
      <c r="CO434" s="124"/>
      <c r="CP434" s="124"/>
      <c r="CQ434" s="124"/>
      <c r="CR434" s="124"/>
      <c r="CS434" s="124"/>
      <c r="CT434" s="124"/>
      <c r="CU434" s="124"/>
      <c r="CV434" s="124"/>
      <c r="CW434" s="124"/>
      <c r="CX434" s="124"/>
      <c r="CY434" s="16"/>
      <c r="CZ434" s="16"/>
      <c r="DA434" s="16"/>
    </row>
    <row r="435" spans="1:105" ht="17.25" thickBot="1" x14ac:dyDescent="0.3">
      <c r="A435" s="165" t="s">
        <v>176</v>
      </c>
      <c r="B435" s="165" t="s">
        <v>213</v>
      </c>
      <c r="C435" s="165" t="s">
        <v>213</v>
      </c>
      <c r="D435" s="165" t="s">
        <v>321</v>
      </c>
      <c r="E435" s="165" t="s">
        <v>426</v>
      </c>
      <c r="F435" s="165"/>
      <c r="G435" s="84"/>
      <c r="H435" s="46"/>
      <c r="I435" s="84" t="s">
        <v>427</v>
      </c>
      <c r="J435" s="48"/>
      <c r="K435" s="49">
        <f>+SUM(M435:P435)</f>
        <v>0</v>
      </c>
      <c r="L435" s="49"/>
      <c r="M435" s="49">
        <f>+SUM(Q435:R435)</f>
        <v>0</v>
      </c>
      <c r="N435" s="49">
        <f>+SUM(S435:AE435)</f>
        <v>0</v>
      </c>
      <c r="O435" s="49">
        <f>+SUM(AF435:AJ435)</f>
        <v>0</v>
      </c>
      <c r="P435" s="49">
        <f>+SUM(AK435:AS435)</f>
        <v>0</v>
      </c>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293"/>
      <c r="AU435" s="51"/>
      <c r="AV435" s="293"/>
      <c r="AW435" s="293"/>
      <c r="AX435" s="293"/>
      <c r="AY435" s="293"/>
      <c r="AZ435" s="293"/>
      <c r="BA435" s="293"/>
      <c r="BB435" s="293"/>
      <c r="BC435" s="293"/>
      <c r="BD435" s="293"/>
      <c r="BE435" s="293"/>
      <c r="BF435" s="293"/>
      <c r="BG435" s="293"/>
      <c r="BH435" s="293"/>
      <c r="BI435" s="293"/>
      <c r="BJ435" s="293"/>
      <c r="BK435" s="293"/>
      <c r="BL435" s="293"/>
      <c r="BM435" s="293"/>
      <c r="BN435" s="293"/>
      <c r="BO435" s="293"/>
      <c r="BP435" s="293"/>
      <c r="BQ435" s="293"/>
      <c r="BR435" s="293"/>
      <c r="BS435" s="293"/>
      <c r="BT435" s="293"/>
      <c r="BU435" s="293"/>
      <c r="BV435" s="293"/>
      <c r="BW435" s="293"/>
      <c r="BX435" s="293"/>
      <c r="BY435" s="293"/>
      <c r="BZ435" s="293"/>
      <c r="CA435" s="293"/>
      <c r="CB435" s="293"/>
      <c r="CC435" s="293"/>
      <c r="CD435" s="293"/>
      <c r="CE435" s="293"/>
      <c r="CF435" s="293"/>
      <c r="CG435" s="293"/>
      <c r="CH435" s="293"/>
      <c r="CI435" s="293"/>
      <c r="CJ435" s="293"/>
      <c r="CK435" s="293"/>
      <c r="CL435" s="293"/>
      <c r="CM435" s="293"/>
      <c r="CN435" s="293"/>
      <c r="CO435" s="293"/>
      <c r="CP435" s="293"/>
      <c r="CQ435" s="293"/>
      <c r="CR435" s="293"/>
      <c r="CS435" s="293"/>
      <c r="CT435" s="293"/>
      <c r="CU435" s="293"/>
      <c r="CV435" s="293"/>
      <c r="CW435" s="293"/>
      <c r="CX435" s="293"/>
      <c r="CY435" s="16"/>
      <c r="CZ435" s="16"/>
      <c r="DA435" s="16"/>
    </row>
    <row r="436" spans="1:105" ht="66.75" thickBot="1" x14ac:dyDescent="0.3">
      <c r="A436" s="185">
        <v>12</v>
      </c>
      <c r="B436" s="186" t="s">
        <v>213</v>
      </c>
      <c r="C436" s="186" t="s">
        <v>213</v>
      </c>
      <c r="D436" s="187">
        <v>11</v>
      </c>
      <c r="E436" s="187">
        <v>46</v>
      </c>
      <c r="F436" s="187" t="s">
        <v>904</v>
      </c>
      <c r="G436" s="159" t="s">
        <v>903</v>
      </c>
      <c r="H436" s="156">
        <v>5404</v>
      </c>
      <c r="I436" s="159" t="s">
        <v>612</v>
      </c>
      <c r="J436" s="56">
        <f>+K436</f>
        <v>37678304.740000002</v>
      </c>
      <c r="K436" s="57">
        <f>+SUM(L436:AV436)</f>
        <v>37678304.740000002</v>
      </c>
      <c r="L436" s="58"/>
      <c r="M436" s="59"/>
      <c r="N436" s="59"/>
      <c r="O436" s="60"/>
      <c r="P436" s="60"/>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6"/>
      <c r="AU436" s="16"/>
      <c r="AV436" s="76">
        <f>SUM(AW436:CS436)</f>
        <v>37678304.740000002</v>
      </c>
      <c r="AW436" s="76"/>
      <c r="AX436" s="76"/>
      <c r="AY436" s="76"/>
      <c r="AZ436" s="76"/>
      <c r="BA436" s="76"/>
      <c r="BB436" s="76"/>
      <c r="BC436" s="76"/>
      <c r="BD436" s="76"/>
      <c r="BE436" s="76"/>
      <c r="BF436" s="76"/>
      <c r="BG436" s="76"/>
      <c r="BH436" s="76"/>
      <c r="BI436" s="76"/>
      <c r="BJ436" s="76"/>
      <c r="BK436" s="76"/>
      <c r="BL436" s="76"/>
      <c r="BM436" s="76"/>
      <c r="BN436" s="76"/>
      <c r="BO436" s="76"/>
      <c r="BP436" s="76"/>
      <c r="BQ436" s="76"/>
      <c r="BR436" s="76"/>
      <c r="BS436" s="76"/>
      <c r="BT436" s="76"/>
      <c r="BU436" s="76"/>
      <c r="BV436" s="76"/>
      <c r="BW436" s="76"/>
      <c r="BX436" s="76"/>
      <c r="BY436" s="76"/>
      <c r="BZ436" s="76"/>
      <c r="CA436" s="76"/>
      <c r="CB436" s="76"/>
      <c r="CC436" s="76"/>
      <c r="CD436" s="76"/>
      <c r="CE436" s="76"/>
      <c r="CF436" s="76"/>
      <c r="CG436" s="76"/>
      <c r="CH436" s="76"/>
      <c r="CI436" s="76"/>
      <c r="CJ436" s="76"/>
      <c r="CK436" s="76"/>
      <c r="CL436" s="76"/>
      <c r="CM436" s="76"/>
      <c r="CN436" s="76"/>
      <c r="CO436" s="76"/>
      <c r="CP436" s="76"/>
      <c r="CQ436" s="76"/>
      <c r="CR436" s="76"/>
      <c r="CS436" s="76">
        <v>37678304.740000002</v>
      </c>
      <c r="CT436" s="76"/>
      <c r="CU436" s="76"/>
      <c r="CV436" s="76"/>
      <c r="CW436" s="76"/>
      <c r="CX436" s="76"/>
      <c r="CY436" s="16"/>
      <c r="CZ436" s="16"/>
      <c r="DA436" s="16"/>
    </row>
    <row r="437" spans="1:105" ht="33" x14ac:dyDescent="0.25">
      <c r="A437" s="185">
        <v>12</v>
      </c>
      <c r="B437" s="186" t="s">
        <v>213</v>
      </c>
      <c r="C437" s="186" t="s">
        <v>213</v>
      </c>
      <c r="D437" s="187">
        <v>11</v>
      </c>
      <c r="E437" s="187">
        <v>46</v>
      </c>
      <c r="F437" s="348" t="s">
        <v>869</v>
      </c>
      <c r="G437" s="356" t="s">
        <v>434</v>
      </c>
      <c r="H437" s="349">
        <v>5416</v>
      </c>
      <c r="I437" s="356" t="s">
        <v>924</v>
      </c>
      <c r="J437" s="56">
        <f>+K437</f>
        <v>20000000</v>
      </c>
      <c r="K437" s="57">
        <f>+SUM(L437:AV437)+DA437</f>
        <v>20000000</v>
      </c>
      <c r="L437" s="58"/>
      <c r="M437" s="59"/>
      <c r="N437" s="59"/>
      <c r="O437" s="60"/>
      <c r="P437" s="60"/>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6"/>
      <c r="AU437" s="16"/>
      <c r="AV437" s="76"/>
      <c r="AW437" s="76"/>
      <c r="AX437" s="76"/>
      <c r="AY437" s="76"/>
      <c r="AZ437" s="76"/>
      <c r="BA437" s="76"/>
      <c r="BB437" s="76"/>
      <c r="BC437" s="76"/>
      <c r="BD437" s="76"/>
      <c r="BE437" s="76"/>
      <c r="BF437" s="76"/>
      <c r="BG437" s="76"/>
      <c r="BH437" s="76"/>
      <c r="BI437" s="76"/>
      <c r="BJ437" s="76"/>
      <c r="BK437" s="76"/>
      <c r="BL437" s="76"/>
      <c r="BM437" s="76"/>
      <c r="BN437" s="76"/>
      <c r="BO437" s="76"/>
      <c r="BP437" s="76"/>
      <c r="BQ437" s="76"/>
      <c r="BR437" s="76"/>
      <c r="BS437" s="76"/>
      <c r="BT437" s="76"/>
      <c r="BU437" s="76"/>
      <c r="BV437" s="76"/>
      <c r="BW437" s="76"/>
      <c r="BX437" s="76"/>
      <c r="BY437" s="76"/>
      <c r="BZ437" s="76"/>
      <c r="CA437" s="76"/>
      <c r="CB437" s="76"/>
      <c r="CC437" s="76"/>
      <c r="CD437" s="76"/>
      <c r="CE437" s="76"/>
      <c r="CF437" s="76"/>
      <c r="CG437" s="76"/>
      <c r="CH437" s="76"/>
      <c r="CI437" s="76"/>
      <c r="CJ437" s="76"/>
      <c r="CK437" s="76"/>
      <c r="CL437" s="76"/>
      <c r="CM437" s="76"/>
      <c r="CN437" s="76"/>
      <c r="CO437" s="76"/>
      <c r="CP437" s="76"/>
      <c r="CQ437" s="76"/>
      <c r="CR437" s="76"/>
      <c r="CS437" s="76"/>
      <c r="CT437" s="76"/>
      <c r="CU437" s="76"/>
      <c r="CV437" s="76"/>
      <c r="CW437" s="76"/>
      <c r="CX437" s="76"/>
      <c r="CY437" s="16"/>
      <c r="CZ437" s="16"/>
      <c r="DA437" s="76">
        <v>20000000</v>
      </c>
    </row>
    <row r="438" spans="1:105" x14ac:dyDescent="0.25">
      <c r="A438" s="253">
        <v>16</v>
      </c>
      <c r="B438" s="264"/>
      <c r="C438" s="264"/>
      <c r="D438" s="267"/>
      <c r="E438" s="267"/>
      <c r="F438" s="267"/>
      <c r="G438" s="272"/>
      <c r="H438" s="278"/>
      <c r="I438" s="272" t="s">
        <v>613</v>
      </c>
      <c r="J438" s="86"/>
      <c r="K438" s="22"/>
      <c r="L438" s="22"/>
      <c r="M438" s="22"/>
      <c r="N438" s="22"/>
      <c r="O438" s="22"/>
      <c r="P438" s="22"/>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137"/>
      <c r="AU438" s="24"/>
      <c r="AV438" s="137"/>
      <c r="AW438" s="137"/>
      <c r="AX438" s="137"/>
      <c r="AY438" s="137"/>
      <c r="AZ438" s="137"/>
      <c r="BA438" s="137"/>
      <c r="BB438" s="137"/>
      <c r="BC438" s="137"/>
      <c r="BD438" s="137"/>
      <c r="BE438" s="137"/>
      <c r="BF438" s="137"/>
      <c r="BG438" s="137"/>
      <c r="BH438" s="137"/>
      <c r="BI438" s="137"/>
      <c r="BJ438" s="137"/>
      <c r="BK438" s="137"/>
      <c r="BL438" s="137"/>
      <c r="BM438" s="137"/>
      <c r="BN438" s="137"/>
      <c r="BO438" s="137"/>
      <c r="BP438" s="137"/>
      <c r="BQ438" s="137"/>
      <c r="BR438" s="137"/>
      <c r="BS438" s="137"/>
      <c r="BT438" s="137"/>
      <c r="BU438" s="137"/>
      <c r="BV438" s="137"/>
      <c r="BW438" s="137"/>
      <c r="BX438" s="137"/>
      <c r="BY438" s="137"/>
      <c r="BZ438" s="137"/>
      <c r="CA438" s="137"/>
      <c r="CB438" s="137"/>
      <c r="CC438" s="137"/>
      <c r="CD438" s="137"/>
      <c r="CE438" s="137"/>
      <c r="CF438" s="137"/>
      <c r="CG438" s="137"/>
      <c r="CH438" s="137"/>
      <c r="CI438" s="137"/>
      <c r="CJ438" s="137"/>
      <c r="CK438" s="137"/>
      <c r="CL438" s="137"/>
      <c r="CM438" s="137"/>
      <c r="CN438" s="137"/>
      <c r="CO438" s="137"/>
      <c r="CP438" s="137"/>
      <c r="CQ438" s="137"/>
      <c r="CR438" s="137"/>
      <c r="CS438" s="137"/>
      <c r="CT438" s="137"/>
      <c r="CU438" s="137"/>
      <c r="CV438" s="137"/>
      <c r="CW438" s="137"/>
      <c r="CX438" s="137"/>
      <c r="CY438" s="16"/>
      <c r="CZ438" s="16"/>
      <c r="DA438" s="16"/>
    </row>
    <row r="439" spans="1:105" x14ac:dyDescent="0.25">
      <c r="A439" s="211">
        <v>16</v>
      </c>
      <c r="B439" s="212" t="s">
        <v>189</v>
      </c>
      <c r="C439" s="212"/>
      <c r="D439" s="213"/>
      <c r="E439" s="213"/>
      <c r="F439" s="213"/>
      <c r="G439" s="240"/>
      <c r="H439" s="213"/>
      <c r="I439" s="240" t="s">
        <v>614</v>
      </c>
      <c r="J439" s="56"/>
      <c r="K439" s="57"/>
      <c r="L439" s="58"/>
      <c r="M439" s="59"/>
      <c r="N439" s="59"/>
      <c r="O439" s="60"/>
      <c r="P439" s="60"/>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6"/>
      <c r="AU439" s="16"/>
      <c r="AV439" s="76"/>
      <c r="AW439" s="76"/>
      <c r="AX439" s="76"/>
      <c r="AY439" s="76"/>
      <c r="AZ439" s="76"/>
      <c r="BA439" s="76"/>
      <c r="BB439" s="76"/>
      <c r="BC439" s="76"/>
      <c r="BD439" s="76"/>
      <c r="BE439" s="76"/>
      <c r="BF439" s="76"/>
      <c r="BG439" s="76"/>
      <c r="BH439" s="76"/>
      <c r="BI439" s="76"/>
      <c r="BJ439" s="76"/>
      <c r="BK439" s="76"/>
      <c r="BL439" s="76"/>
      <c r="BM439" s="76"/>
      <c r="BN439" s="76"/>
      <c r="BO439" s="76"/>
      <c r="BP439" s="76"/>
      <c r="BQ439" s="76"/>
      <c r="BR439" s="76"/>
      <c r="BS439" s="76"/>
      <c r="BT439" s="76"/>
      <c r="BU439" s="76"/>
      <c r="BV439" s="76"/>
      <c r="BW439" s="76"/>
      <c r="BX439" s="76"/>
      <c r="BY439" s="76"/>
      <c r="BZ439" s="76"/>
      <c r="CA439" s="76"/>
      <c r="CB439" s="76"/>
      <c r="CC439" s="76"/>
      <c r="CD439" s="76"/>
      <c r="CE439" s="76"/>
      <c r="CF439" s="76"/>
      <c r="CG439" s="76"/>
      <c r="CH439" s="76"/>
      <c r="CI439" s="76"/>
      <c r="CJ439" s="76"/>
      <c r="CK439" s="76"/>
      <c r="CL439" s="76"/>
      <c r="CM439" s="76"/>
      <c r="CN439" s="76"/>
      <c r="CO439" s="76"/>
      <c r="CP439" s="76"/>
      <c r="CQ439" s="76"/>
      <c r="CR439" s="76"/>
      <c r="CS439" s="76"/>
      <c r="CT439" s="76"/>
      <c r="CU439" s="76"/>
      <c r="CV439" s="76"/>
      <c r="CW439" s="76"/>
      <c r="CX439" s="76"/>
      <c r="CY439" s="16"/>
      <c r="CZ439" s="16"/>
      <c r="DA439" s="16"/>
    </row>
    <row r="440" spans="1:105" ht="33" x14ac:dyDescent="0.25">
      <c r="A440" s="211" t="s">
        <v>364</v>
      </c>
      <c r="B440" s="212" t="s">
        <v>189</v>
      </c>
      <c r="C440" s="212" t="s">
        <v>204</v>
      </c>
      <c r="D440" s="213"/>
      <c r="E440" s="213"/>
      <c r="F440" s="213"/>
      <c r="G440" s="239"/>
      <c r="H440" s="213"/>
      <c r="I440" s="239" t="s">
        <v>205</v>
      </c>
      <c r="J440" s="56"/>
      <c r="K440" s="57"/>
      <c r="L440" s="58"/>
      <c r="M440" s="59"/>
      <c r="N440" s="59"/>
      <c r="O440" s="60"/>
      <c r="P440" s="60"/>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6"/>
      <c r="AU440" s="16"/>
      <c r="AV440" s="76"/>
      <c r="AW440" s="76"/>
      <c r="AX440" s="76"/>
      <c r="AY440" s="76"/>
      <c r="AZ440" s="76"/>
      <c r="BA440" s="76"/>
      <c r="BB440" s="76"/>
      <c r="BC440" s="76"/>
      <c r="BD440" s="76"/>
      <c r="BE440" s="76"/>
      <c r="BF440" s="76"/>
      <c r="BG440" s="76"/>
      <c r="BH440" s="76"/>
      <c r="BI440" s="76"/>
      <c r="BJ440" s="76"/>
      <c r="BK440" s="76"/>
      <c r="BL440" s="76"/>
      <c r="BM440" s="76"/>
      <c r="BN440" s="76"/>
      <c r="BO440" s="76"/>
      <c r="BP440" s="76"/>
      <c r="BQ440" s="76"/>
      <c r="BR440" s="76"/>
      <c r="BS440" s="76"/>
      <c r="BT440" s="76"/>
      <c r="BU440" s="76"/>
      <c r="BV440" s="76"/>
      <c r="BW440" s="76"/>
      <c r="BX440" s="76"/>
      <c r="BY440" s="76"/>
      <c r="BZ440" s="76"/>
      <c r="CA440" s="76"/>
      <c r="CB440" s="76"/>
      <c r="CC440" s="76"/>
      <c r="CD440" s="76"/>
      <c r="CE440" s="76"/>
      <c r="CF440" s="294"/>
      <c r="CG440" s="76"/>
      <c r="CH440" s="76"/>
      <c r="CI440" s="76"/>
      <c r="CJ440" s="76"/>
      <c r="CK440" s="76"/>
      <c r="CL440" s="76"/>
      <c r="CM440" s="76"/>
      <c r="CN440" s="76"/>
      <c r="CO440" s="76"/>
      <c r="CP440" s="76"/>
      <c r="CQ440" s="76"/>
      <c r="CR440" s="76"/>
      <c r="CS440" s="76"/>
      <c r="CT440" s="76"/>
      <c r="CU440" s="76"/>
      <c r="CV440" s="76"/>
      <c r="CW440" s="76"/>
      <c r="CX440" s="76"/>
      <c r="CY440" s="16"/>
      <c r="CZ440" s="16"/>
      <c r="DA440" s="16"/>
    </row>
    <row r="441" spans="1:105" x14ac:dyDescent="0.25">
      <c r="A441" s="211" t="s">
        <v>364</v>
      </c>
      <c r="B441" s="212" t="s">
        <v>189</v>
      </c>
      <c r="C441" s="212" t="s">
        <v>204</v>
      </c>
      <c r="D441" s="213" t="s">
        <v>206</v>
      </c>
      <c r="E441" s="213"/>
      <c r="F441" s="213"/>
      <c r="G441" s="239"/>
      <c r="H441" s="213"/>
      <c r="I441" s="239" t="s">
        <v>207</v>
      </c>
      <c r="J441" s="56"/>
      <c r="K441" s="57"/>
      <c r="L441" s="58"/>
      <c r="M441" s="59"/>
      <c r="N441" s="59"/>
      <c r="O441" s="60"/>
      <c r="P441" s="60"/>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6"/>
      <c r="AU441" s="16"/>
      <c r="AV441" s="76"/>
      <c r="AW441" s="76"/>
      <c r="AX441" s="76"/>
      <c r="AY441" s="76"/>
      <c r="AZ441" s="76"/>
      <c r="BA441" s="76"/>
      <c r="BB441" s="76"/>
      <c r="BC441" s="76"/>
      <c r="BD441" s="76"/>
      <c r="BE441" s="76"/>
      <c r="BF441" s="76"/>
      <c r="BG441" s="76"/>
      <c r="BH441" s="76"/>
      <c r="BI441" s="76"/>
      <c r="BJ441" s="76"/>
      <c r="BK441" s="76"/>
      <c r="BL441" s="76"/>
      <c r="BM441" s="76"/>
      <c r="BN441" s="76"/>
      <c r="BO441" s="76"/>
      <c r="BP441" s="76"/>
      <c r="BQ441" s="76"/>
      <c r="BR441" s="76"/>
      <c r="BS441" s="76"/>
      <c r="BT441" s="76"/>
      <c r="BU441" s="76"/>
      <c r="BV441" s="76"/>
      <c r="BW441" s="76"/>
      <c r="BX441" s="76"/>
      <c r="BY441" s="76"/>
      <c r="BZ441" s="76"/>
      <c r="CA441" s="76"/>
      <c r="CB441" s="76"/>
      <c r="CC441" s="76"/>
      <c r="CD441" s="76"/>
      <c r="CE441" s="76"/>
      <c r="CF441" s="294"/>
      <c r="CG441" s="76"/>
      <c r="CH441" s="76"/>
      <c r="CI441" s="76"/>
      <c r="CJ441" s="76"/>
      <c r="CK441" s="76"/>
      <c r="CL441" s="76"/>
      <c r="CM441" s="76"/>
      <c r="CN441" s="76"/>
      <c r="CO441" s="76"/>
      <c r="CP441" s="76"/>
      <c r="CQ441" s="76"/>
      <c r="CR441" s="76"/>
      <c r="CS441" s="76"/>
      <c r="CT441" s="76"/>
      <c r="CU441" s="76"/>
      <c r="CV441" s="76"/>
      <c r="CW441" s="76"/>
      <c r="CX441" s="76"/>
      <c r="CY441" s="16"/>
      <c r="CZ441" s="16"/>
      <c r="DA441" s="16"/>
    </row>
    <row r="442" spans="1:105" ht="17.25" thickBot="1" x14ac:dyDescent="0.3">
      <c r="A442" s="255" t="s">
        <v>364</v>
      </c>
      <c r="B442" s="266" t="s">
        <v>189</v>
      </c>
      <c r="C442" s="266" t="s">
        <v>204</v>
      </c>
      <c r="D442" s="268" t="s">
        <v>206</v>
      </c>
      <c r="E442" s="269" t="s">
        <v>208</v>
      </c>
      <c r="F442" s="271"/>
      <c r="G442" s="273"/>
      <c r="H442" s="279"/>
      <c r="I442" s="273" t="s">
        <v>209</v>
      </c>
      <c r="J442" s="48"/>
      <c r="K442" s="49"/>
      <c r="L442" s="49"/>
      <c r="M442" s="49"/>
      <c r="N442" s="49"/>
      <c r="O442" s="49"/>
      <c r="P442" s="49"/>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293"/>
      <c r="AU442" s="51"/>
      <c r="AV442" s="293"/>
      <c r="AW442" s="293"/>
      <c r="AX442" s="293"/>
      <c r="AY442" s="293"/>
      <c r="AZ442" s="293"/>
      <c r="BA442" s="293"/>
      <c r="BB442" s="293"/>
      <c r="BC442" s="293"/>
      <c r="BD442" s="293"/>
      <c r="BE442" s="293"/>
      <c r="BF442" s="293"/>
      <c r="BG442" s="293"/>
      <c r="BH442" s="293"/>
      <c r="BI442" s="293"/>
      <c r="BJ442" s="293"/>
      <c r="BK442" s="293"/>
      <c r="BL442" s="293"/>
      <c r="BM442" s="293"/>
      <c r="BN442" s="293"/>
      <c r="BO442" s="293"/>
      <c r="BP442" s="293"/>
      <c r="BQ442" s="293"/>
      <c r="BR442" s="293"/>
      <c r="BS442" s="293"/>
      <c r="BT442" s="293"/>
      <c r="BU442" s="293"/>
      <c r="BV442" s="293"/>
      <c r="BW442" s="293"/>
      <c r="BX442" s="293"/>
      <c r="BY442" s="293"/>
      <c r="BZ442" s="293"/>
      <c r="CA442" s="293"/>
      <c r="CB442" s="293"/>
      <c r="CC442" s="293"/>
      <c r="CD442" s="293"/>
      <c r="CE442" s="293"/>
      <c r="CF442" s="292"/>
      <c r="CG442" s="293"/>
      <c r="CH442" s="293"/>
      <c r="CI442" s="293"/>
      <c r="CJ442" s="293"/>
      <c r="CK442" s="293"/>
      <c r="CL442" s="293"/>
      <c r="CM442" s="293"/>
      <c r="CN442" s="293"/>
      <c r="CO442" s="293"/>
      <c r="CP442" s="293"/>
      <c r="CQ442" s="293"/>
      <c r="CR442" s="293"/>
      <c r="CS442" s="293"/>
      <c r="CT442" s="293"/>
      <c r="CU442" s="293"/>
      <c r="CV442" s="293"/>
      <c r="CW442" s="293"/>
      <c r="CX442" s="293"/>
      <c r="CY442" s="16"/>
      <c r="CZ442" s="16"/>
      <c r="DA442" s="16"/>
    </row>
    <row r="443" spans="1:105" ht="50.25" thickBot="1" x14ac:dyDescent="0.3">
      <c r="A443" s="257" t="s">
        <v>364</v>
      </c>
      <c r="B443" s="189" t="s">
        <v>189</v>
      </c>
      <c r="C443" s="189" t="s">
        <v>204</v>
      </c>
      <c r="D443" s="189" t="s">
        <v>206</v>
      </c>
      <c r="E443" s="189" t="s">
        <v>208</v>
      </c>
      <c r="F443" s="189" t="s">
        <v>788</v>
      </c>
      <c r="G443" s="158" t="s">
        <v>739</v>
      </c>
      <c r="H443" s="280" t="s">
        <v>615</v>
      </c>
      <c r="I443" s="158" t="s">
        <v>616</v>
      </c>
      <c r="J443" s="56">
        <f t="shared" ref="J443:J450" si="70">+K443</f>
        <v>1000000000</v>
      </c>
      <c r="K443" s="57">
        <f t="shared" ref="K443:K451" si="71">+SUM(L443:AV443)</f>
        <v>1000000000</v>
      </c>
      <c r="L443" s="58"/>
      <c r="M443" s="59"/>
      <c r="N443" s="59"/>
      <c r="O443" s="60"/>
      <c r="P443" s="60"/>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6"/>
      <c r="AU443" s="16"/>
      <c r="AV443" s="76">
        <f>SUM(AW443:CS443)</f>
        <v>1000000000</v>
      </c>
      <c r="AW443" s="76"/>
      <c r="AX443" s="76"/>
      <c r="AY443" s="76"/>
      <c r="AZ443" s="76"/>
      <c r="BA443" s="76"/>
      <c r="BB443" s="76"/>
      <c r="BC443" s="76"/>
      <c r="BD443" s="76"/>
      <c r="BE443" s="76"/>
      <c r="BF443" s="76"/>
      <c r="BG443" s="76"/>
      <c r="BH443" s="76"/>
      <c r="BI443" s="76"/>
      <c r="BJ443" s="76"/>
      <c r="BK443" s="76"/>
      <c r="BL443" s="76"/>
      <c r="BM443" s="76"/>
      <c r="BN443" s="76"/>
      <c r="BO443" s="76"/>
      <c r="BP443" s="76"/>
      <c r="BQ443" s="76"/>
      <c r="BR443" s="76">
        <v>1000000000</v>
      </c>
      <c r="BS443" s="76"/>
      <c r="BT443" s="76"/>
      <c r="BU443" s="76"/>
      <c r="BV443" s="76"/>
      <c r="BW443" s="76"/>
      <c r="BX443" s="76"/>
      <c r="BY443" s="76"/>
      <c r="BZ443" s="76"/>
      <c r="CA443" s="76"/>
      <c r="CB443" s="76"/>
      <c r="CC443" s="76"/>
      <c r="CD443" s="76"/>
      <c r="CE443" s="76"/>
      <c r="CF443" s="294"/>
      <c r="CG443" s="76"/>
      <c r="CH443" s="76"/>
      <c r="CI443" s="76"/>
      <c r="CJ443" s="76"/>
      <c r="CK443" s="76"/>
      <c r="CL443" s="76"/>
      <c r="CM443" s="76"/>
      <c r="CN443" s="76"/>
      <c r="CO443" s="76"/>
      <c r="CP443" s="76"/>
      <c r="CQ443" s="76"/>
      <c r="CR443" s="76"/>
      <c r="CS443" s="76"/>
      <c r="CT443" s="76"/>
      <c r="CU443" s="76"/>
      <c r="CV443" s="76"/>
      <c r="CW443" s="76"/>
      <c r="CX443" s="76"/>
      <c r="CY443" s="16"/>
      <c r="CZ443" s="16"/>
      <c r="DA443" s="16"/>
    </row>
    <row r="444" spans="1:105" ht="50.25" thickBot="1" x14ac:dyDescent="0.3">
      <c r="A444" s="170">
        <v>16</v>
      </c>
      <c r="B444" s="171" t="s">
        <v>189</v>
      </c>
      <c r="C444" s="171" t="s">
        <v>204</v>
      </c>
      <c r="D444" s="171" t="s">
        <v>206</v>
      </c>
      <c r="E444" s="171" t="s">
        <v>208</v>
      </c>
      <c r="F444" s="171" t="s">
        <v>788</v>
      </c>
      <c r="G444" s="158" t="s">
        <v>739</v>
      </c>
      <c r="H444" s="156">
        <v>5406</v>
      </c>
      <c r="I444" s="158" t="s">
        <v>617</v>
      </c>
      <c r="J444" s="56">
        <f t="shared" si="70"/>
        <v>199582844.68000001</v>
      </c>
      <c r="K444" s="57">
        <f t="shared" si="71"/>
        <v>199582844.68000001</v>
      </c>
      <c r="L444" s="58"/>
      <c r="M444" s="59"/>
      <c r="N444" s="59"/>
      <c r="O444" s="60"/>
      <c r="P444" s="60"/>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6"/>
      <c r="AU444" s="16"/>
      <c r="AV444" s="76">
        <f>SUM(AW444:CS444)</f>
        <v>199582844.68000001</v>
      </c>
      <c r="AW444" s="76"/>
      <c r="AX444" s="76"/>
      <c r="AY444" s="76"/>
      <c r="AZ444" s="76"/>
      <c r="BA444" s="76"/>
      <c r="BB444" s="76"/>
      <c r="BC444" s="76"/>
      <c r="BD444" s="76"/>
      <c r="BE444" s="76"/>
      <c r="BF444" s="76"/>
      <c r="BG444" s="76"/>
      <c r="BH444" s="76"/>
      <c r="BI444" s="76"/>
      <c r="BJ444" s="76"/>
      <c r="BK444" s="76"/>
      <c r="BL444" s="76"/>
      <c r="BM444" s="76"/>
      <c r="BN444" s="76"/>
      <c r="BO444" s="76"/>
      <c r="BP444" s="76"/>
      <c r="BQ444" s="76"/>
      <c r="BR444" s="76"/>
      <c r="BS444" s="76"/>
      <c r="BT444" s="76"/>
      <c r="BU444" s="76"/>
      <c r="BV444" s="76"/>
      <c r="BW444" s="76"/>
      <c r="BX444" s="76"/>
      <c r="BY444" s="76"/>
      <c r="BZ444" s="76"/>
      <c r="CA444" s="76"/>
      <c r="CB444" s="76"/>
      <c r="CC444" s="76"/>
      <c r="CD444" s="76"/>
      <c r="CE444" s="76"/>
      <c r="CF444" s="294"/>
      <c r="CG444" s="76"/>
      <c r="CH444" s="76"/>
      <c r="CI444" s="76"/>
      <c r="CJ444" s="76"/>
      <c r="CK444" s="76"/>
      <c r="CL444" s="76"/>
      <c r="CM444" s="76"/>
      <c r="CN444" s="76"/>
      <c r="CO444" s="76"/>
      <c r="CP444" s="76">
        <f>47039173.84+105504497</f>
        <v>152543670.84</v>
      </c>
      <c r="CQ444" s="76">
        <v>47039173.840000004</v>
      </c>
      <c r="CR444" s="76"/>
      <c r="CS444" s="76"/>
      <c r="CT444" s="76"/>
      <c r="CU444" s="76"/>
      <c r="CV444" s="76"/>
      <c r="CW444" s="76"/>
      <c r="CX444" s="76"/>
      <c r="CY444" s="16"/>
      <c r="CZ444" s="16"/>
      <c r="DA444" s="16"/>
    </row>
    <row r="445" spans="1:105" ht="66.75" thickBot="1" x14ac:dyDescent="0.3">
      <c r="A445" s="170">
        <v>16</v>
      </c>
      <c r="B445" s="171" t="s">
        <v>189</v>
      </c>
      <c r="C445" s="171" t="s">
        <v>204</v>
      </c>
      <c r="D445" s="171" t="s">
        <v>206</v>
      </c>
      <c r="E445" s="171" t="s">
        <v>208</v>
      </c>
      <c r="F445" s="171" t="s">
        <v>788</v>
      </c>
      <c r="G445" s="158" t="s">
        <v>739</v>
      </c>
      <c r="H445" s="156">
        <v>5407</v>
      </c>
      <c r="I445" s="158" t="s">
        <v>618</v>
      </c>
      <c r="J445" s="56">
        <f t="shared" si="70"/>
        <v>71839781</v>
      </c>
      <c r="K445" s="57">
        <f t="shared" si="71"/>
        <v>71839781</v>
      </c>
      <c r="L445" s="58"/>
      <c r="M445" s="59"/>
      <c r="N445" s="59"/>
      <c r="O445" s="60"/>
      <c r="P445" s="60"/>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6"/>
      <c r="AU445" s="16"/>
      <c r="AV445" s="76">
        <f>SUM(AW445:CU445)</f>
        <v>71839781</v>
      </c>
      <c r="AW445" s="76"/>
      <c r="AX445" s="76"/>
      <c r="AY445" s="76"/>
      <c r="AZ445" s="76"/>
      <c r="BA445" s="76"/>
      <c r="BB445" s="76"/>
      <c r="BC445" s="76"/>
      <c r="BD445" s="76"/>
      <c r="BE445" s="76"/>
      <c r="BF445" s="76"/>
      <c r="BG445" s="76"/>
      <c r="BH445" s="76"/>
      <c r="BI445" s="76"/>
      <c r="BJ445" s="76"/>
      <c r="BK445" s="76"/>
      <c r="BL445" s="76"/>
      <c r="BM445" s="76"/>
      <c r="BN445" s="76"/>
      <c r="BO445" s="76"/>
      <c r="BP445" s="76"/>
      <c r="BQ445" s="76"/>
      <c r="BR445" s="76"/>
      <c r="BS445" s="76"/>
      <c r="BT445" s="76"/>
      <c r="BU445" s="76"/>
      <c r="BV445" s="76"/>
      <c r="BW445" s="76"/>
      <c r="BX445" s="76"/>
      <c r="BY445" s="76"/>
      <c r="BZ445" s="76"/>
      <c r="CA445" s="76"/>
      <c r="CB445" s="76"/>
      <c r="CC445" s="76"/>
      <c r="CD445" s="76"/>
      <c r="CE445" s="76"/>
      <c r="CF445" s="294"/>
      <c r="CG445" s="76"/>
      <c r="CH445" s="76"/>
      <c r="CI445" s="76"/>
      <c r="CJ445" s="76"/>
      <c r="CK445" s="76"/>
      <c r="CL445" s="76"/>
      <c r="CM445" s="76"/>
      <c r="CN445" s="76"/>
      <c r="CO445" s="76"/>
      <c r="CP445" s="76"/>
      <c r="CQ445" s="76">
        <v>71832031</v>
      </c>
      <c r="CR445" s="76"/>
      <c r="CS445" s="76"/>
      <c r="CT445" s="76">
        <v>7750</v>
      </c>
      <c r="CU445" s="76"/>
      <c r="CV445" s="76"/>
      <c r="CW445" s="76"/>
      <c r="CX445" s="76"/>
      <c r="CY445" s="16"/>
      <c r="CZ445" s="16"/>
      <c r="DA445" s="16"/>
    </row>
    <row r="446" spans="1:105" ht="49.5" x14ac:dyDescent="0.25">
      <c r="A446" s="170">
        <v>16</v>
      </c>
      <c r="B446" s="171" t="s">
        <v>189</v>
      </c>
      <c r="C446" s="171" t="s">
        <v>204</v>
      </c>
      <c r="D446" s="171" t="s">
        <v>206</v>
      </c>
      <c r="E446" s="171" t="s">
        <v>208</v>
      </c>
      <c r="F446" s="171" t="s">
        <v>788</v>
      </c>
      <c r="G446" s="158" t="s">
        <v>739</v>
      </c>
      <c r="H446" s="156">
        <v>5408</v>
      </c>
      <c r="I446" s="158" t="s">
        <v>619</v>
      </c>
      <c r="J446" s="56">
        <f t="shared" si="70"/>
        <v>70000000</v>
      </c>
      <c r="K446" s="57">
        <f t="shared" si="71"/>
        <v>70000000</v>
      </c>
      <c r="L446" s="58"/>
      <c r="M446" s="59"/>
      <c r="N446" s="59"/>
      <c r="O446" s="60"/>
      <c r="P446" s="60"/>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6"/>
      <c r="AU446" s="16"/>
      <c r="AV446" s="76">
        <f>SUM(AW446:CU446)</f>
        <v>70000000</v>
      </c>
      <c r="AW446" s="76"/>
      <c r="AX446" s="76"/>
      <c r="AY446" s="76"/>
      <c r="AZ446" s="76"/>
      <c r="BA446" s="76"/>
      <c r="BB446" s="76"/>
      <c r="BC446" s="76"/>
      <c r="BD446" s="76"/>
      <c r="BE446" s="76"/>
      <c r="BF446" s="76"/>
      <c r="BG446" s="76"/>
      <c r="BH446" s="76"/>
      <c r="BI446" s="76"/>
      <c r="BJ446" s="76"/>
      <c r="BK446" s="76"/>
      <c r="BL446" s="76"/>
      <c r="BM446" s="76"/>
      <c r="BN446" s="76"/>
      <c r="BO446" s="76"/>
      <c r="BP446" s="76"/>
      <c r="BQ446" s="76"/>
      <c r="BR446" s="76"/>
      <c r="BS446" s="76"/>
      <c r="BT446" s="76"/>
      <c r="BU446" s="76"/>
      <c r="BV446" s="76"/>
      <c r="BW446" s="76"/>
      <c r="BX446" s="76"/>
      <c r="BY446" s="76"/>
      <c r="BZ446" s="76"/>
      <c r="CA446" s="76"/>
      <c r="CB446" s="76"/>
      <c r="CC446" s="76"/>
      <c r="CD446" s="76"/>
      <c r="CE446" s="76"/>
      <c r="CF446" s="294"/>
      <c r="CG446" s="76"/>
      <c r="CH446" s="76"/>
      <c r="CI446" s="76"/>
      <c r="CJ446" s="76"/>
      <c r="CK446" s="76"/>
      <c r="CL446" s="76"/>
      <c r="CM446" s="76"/>
      <c r="CN446" s="76"/>
      <c r="CO446" s="76"/>
      <c r="CP446" s="76">
        <f>53934940+16065000</f>
        <v>69999940</v>
      </c>
      <c r="CQ446" s="76"/>
      <c r="CR446" s="76"/>
      <c r="CS446" s="76"/>
      <c r="CT446" s="76"/>
      <c r="CU446" s="76">
        <v>60</v>
      </c>
      <c r="CV446" s="76"/>
      <c r="CW446" s="76"/>
      <c r="CX446" s="76"/>
      <c r="CY446" s="16"/>
      <c r="CZ446" s="16"/>
      <c r="DA446" s="16"/>
    </row>
    <row r="447" spans="1:105" ht="50.25" thickBot="1" x14ac:dyDescent="0.3">
      <c r="A447" s="261">
        <v>16</v>
      </c>
      <c r="B447" s="189" t="s">
        <v>189</v>
      </c>
      <c r="C447" s="189" t="s">
        <v>204</v>
      </c>
      <c r="D447" s="189" t="s">
        <v>206</v>
      </c>
      <c r="E447" s="189" t="s">
        <v>208</v>
      </c>
      <c r="F447" s="189" t="s">
        <v>788</v>
      </c>
      <c r="G447" s="277" t="s">
        <v>739</v>
      </c>
      <c r="H447" s="280">
        <v>5409</v>
      </c>
      <c r="I447" s="277" t="s">
        <v>620</v>
      </c>
      <c r="J447" s="56">
        <f t="shared" si="70"/>
        <v>100000000</v>
      </c>
      <c r="K447" s="57">
        <f t="shared" si="71"/>
        <v>100000000</v>
      </c>
      <c r="L447" s="58"/>
      <c r="M447" s="59"/>
      <c r="N447" s="59"/>
      <c r="O447" s="60"/>
      <c r="P447" s="60"/>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6"/>
      <c r="AU447" s="16"/>
      <c r="AV447" s="76">
        <f>SUM(AW447:CU447)</f>
        <v>100000000</v>
      </c>
      <c r="AW447" s="76"/>
      <c r="AX447" s="76"/>
      <c r="AY447" s="76"/>
      <c r="AZ447" s="76"/>
      <c r="BA447" s="76"/>
      <c r="BB447" s="76"/>
      <c r="BC447" s="76"/>
      <c r="BD447" s="76"/>
      <c r="BE447" s="76"/>
      <c r="BF447" s="76"/>
      <c r="BG447" s="76"/>
      <c r="BH447" s="76"/>
      <c r="BI447" s="76"/>
      <c r="BJ447" s="76">
        <v>100000000</v>
      </c>
      <c r="BK447" s="76"/>
      <c r="BL447" s="76"/>
      <c r="BM447" s="76"/>
      <c r="BN447" s="76"/>
      <c r="BO447" s="76"/>
      <c r="BP447" s="76"/>
      <c r="BQ447" s="76"/>
      <c r="BR447" s="76"/>
      <c r="BS447" s="76"/>
      <c r="BT447" s="76"/>
      <c r="BU447" s="76"/>
      <c r="BV447" s="76"/>
      <c r="BW447" s="76"/>
      <c r="BX447" s="76"/>
      <c r="BY447" s="76"/>
      <c r="BZ447" s="76"/>
      <c r="CA447" s="76"/>
      <c r="CB447" s="76"/>
      <c r="CC447" s="76"/>
      <c r="CD447" s="76"/>
      <c r="CE447" s="76"/>
      <c r="CF447" s="294"/>
      <c r="CG447" s="76"/>
      <c r="CH447" s="76"/>
      <c r="CI447" s="76"/>
      <c r="CJ447" s="76"/>
      <c r="CK447" s="76"/>
      <c r="CL447" s="76"/>
      <c r="CM447" s="76"/>
      <c r="CN447" s="76"/>
      <c r="CO447" s="76"/>
      <c r="CP447" s="76"/>
      <c r="CQ447" s="76"/>
      <c r="CR447" s="76"/>
      <c r="CS447" s="76"/>
      <c r="CT447" s="76"/>
      <c r="CU447" s="76"/>
      <c r="CV447" s="76"/>
      <c r="CW447" s="76"/>
      <c r="CX447" s="76"/>
      <c r="CY447" s="16"/>
      <c r="CZ447" s="16"/>
      <c r="DA447" s="16"/>
    </row>
    <row r="448" spans="1:105" ht="50.25" thickBot="1" x14ac:dyDescent="0.3">
      <c r="A448" s="170">
        <v>16</v>
      </c>
      <c r="B448" s="171" t="s">
        <v>189</v>
      </c>
      <c r="C448" s="171" t="s">
        <v>204</v>
      </c>
      <c r="D448" s="171" t="s">
        <v>206</v>
      </c>
      <c r="E448" s="171" t="s">
        <v>208</v>
      </c>
      <c r="F448" s="171" t="s">
        <v>788</v>
      </c>
      <c r="G448" s="158" t="s">
        <v>739</v>
      </c>
      <c r="H448" s="156">
        <v>5410</v>
      </c>
      <c r="I448" s="158" t="s">
        <v>621</v>
      </c>
      <c r="J448" s="56">
        <f t="shared" si="70"/>
        <v>500000000</v>
      </c>
      <c r="K448" s="57">
        <f t="shared" si="71"/>
        <v>500000000</v>
      </c>
      <c r="L448" s="58"/>
      <c r="M448" s="59"/>
      <c r="N448" s="59"/>
      <c r="O448" s="60"/>
      <c r="P448" s="60"/>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6"/>
      <c r="AU448" s="16"/>
      <c r="AV448" s="76">
        <f>SUM(AW448:CU448)</f>
        <v>500000000</v>
      </c>
      <c r="AW448" s="76"/>
      <c r="AX448" s="76"/>
      <c r="AY448" s="76"/>
      <c r="AZ448" s="76"/>
      <c r="BA448" s="76"/>
      <c r="BB448" s="76"/>
      <c r="BC448" s="76"/>
      <c r="BD448" s="76"/>
      <c r="BE448" s="76"/>
      <c r="BF448" s="76"/>
      <c r="BG448" s="76"/>
      <c r="BH448" s="76"/>
      <c r="BI448" s="76"/>
      <c r="BJ448" s="76"/>
      <c r="BK448" s="76"/>
      <c r="BL448" s="76"/>
      <c r="BM448" s="76"/>
      <c r="BN448" s="76"/>
      <c r="BO448" s="76"/>
      <c r="BP448" s="76"/>
      <c r="BQ448" s="76"/>
      <c r="BR448" s="76">
        <v>500000000</v>
      </c>
      <c r="BS448" s="76"/>
      <c r="BT448" s="76"/>
      <c r="BU448" s="76"/>
      <c r="BV448" s="76"/>
      <c r="BW448" s="76"/>
      <c r="BX448" s="76"/>
      <c r="BY448" s="76"/>
      <c r="BZ448" s="76"/>
      <c r="CA448" s="76"/>
      <c r="CB448" s="76"/>
      <c r="CC448" s="76"/>
      <c r="CD448" s="76"/>
      <c r="CE448" s="76"/>
      <c r="CF448" s="294"/>
      <c r="CG448" s="76"/>
      <c r="CH448" s="76"/>
      <c r="CI448" s="76"/>
      <c r="CJ448" s="76"/>
      <c r="CK448" s="76"/>
      <c r="CL448" s="76"/>
      <c r="CM448" s="76"/>
      <c r="CN448" s="76"/>
      <c r="CO448" s="76"/>
      <c r="CP448" s="76"/>
      <c r="CQ448" s="76"/>
      <c r="CR448" s="76"/>
      <c r="CS448" s="76"/>
      <c r="CT448" s="76"/>
      <c r="CU448" s="76"/>
      <c r="CV448" s="76"/>
      <c r="CW448" s="76"/>
      <c r="CX448" s="76"/>
      <c r="CY448" s="16"/>
      <c r="CZ448" s="16"/>
      <c r="DA448" s="16"/>
    </row>
    <row r="449" spans="1:105" ht="33.75" thickBot="1" x14ac:dyDescent="0.3">
      <c r="A449" s="170">
        <v>16</v>
      </c>
      <c r="B449" s="171" t="s">
        <v>189</v>
      </c>
      <c r="C449" s="171" t="s">
        <v>204</v>
      </c>
      <c r="D449" s="171" t="s">
        <v>206</v>
      </c>
      <c r="E449" s="171" t="s">
        <v>208</v>
      </c>
      <c r="F449" s="171" t="s">
        <v>785</v>
      </c>
      <c r="G449" s="158" t="s">
        <v>737</v>
      </c>
      <c r="H449" s="156">
        <v>5411</v>
      </c>
      <c r="I449" s="158" t="s">
        <v>622</v>
      </c>
      <c r="J449" s="56">
        <f t="shared" si="70"/>
        <v>942780584.96999991</v>
      </c>
      <c r="K449" s="57">
        <f t="shared" si="71"/>
        <v>942780584.96999991</v>
      </c>
      <c r="L449" s="58"/>
      <c r="M449" s="59"/>
      <c r="N449" s="59"/>
      <c r="O449" s="60"/>
      <c r="P449" s="60"/>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6"/>
      <c r="AU449" s="16"/>
      <c r="AV449" s="76">
        <f>SUM(AW449:CV449)</f>
        <v>942780584.96999991</v>
      </c>
      <c r="AW449" s="76"/>
      <c r="AX449" s="76"/>
      <c r="AY449" s="76"/>
      <c r="AZ449" s="76"/>
      <c r="BA449" s="76"/>
      <c r="BB449" s="76"/>
      <c r="BC449" s="76"/>
      <c r="BD449" s="76"/>
      <c r="BE449" s="76"/>
      <c r="BF449" s="76"/>
      <c r="BG449" s="76"/>
      <c r="BH449" s="76"/>
      <c r="BI449" s="76"/>
      <c r="BJ449" s="76">
        <v>61837613.93</v>
      </c>
      <c r="BK449" s="76"/>
      <c r="BL449" s="76"/>
      <c r="BM449" s="76"/>
      <c r="BN449" s="76"/>
      <c r="BO449" s="76"/>
      <c r="BP449" s="76"/>
      <c r="BQ449" s="76"/>
      <c r="BR449" s="76">
        <v>598760788.32000005</v>
      </c>
      <c r="BS449" s="76"/>
      <c r="BT449" s="76"/>
      <c r="BU449" s="76"/>
      <c r="BV449" s="76"/>
      <c r="BW449" s="76"/>
      <c r="BX449" s="76"/>
      <c r="BY449" s="76"/>
      <c r="BZ449" s="76"/>
      <c r="CA449" s="76"/>
      <c r="CB449" s="76"/>
      <c r="CC449" s="76"/>
      <c r="CD449" s="76"/>
      <c r="CE449" s="76"/>
      <c r="CF449" s="294"/>
      <c r="CG449" s="76"/>
      <c r="CH449" s="76"/>
      <c r="CI449" s="76"/>
      <c r="CJ449" s="76"/>
      <c r="CK449" s="76"/>
      <c r="CL449" s="76"/>
      <c r="CM449" s="76"/>
      <c r="CN449" s="76"/>
      <c r="CO449" s="76">
        <v>23011922.93</v>
      </c>
      <c r="CP449" s="76"/>
      <c r="CQ449" s="76"/>
      <c r="CR449" s="76"/>
      <c r="CS449" s="76"/>
      <c r="CT449" s="76"/>
      <c r="CU449" s="76"/>
      <c r="CV449" s="76">
        <v>259170259.78999999</v>
      </c>
      <c r="CW449" s="76"/>
      <c r="CX449" s="76"/>
      <c r="CY449" s="16"/>
      <c r="CZ449" s="16"/>
      <c r="DA449" s="16"/>
    </row>
    <row r="450" spans="1:105" ht="33.75" thickBot="1" x14ac:dyDescent="0.3">
      <c r="A450" s="170">
        <v>16</v>
      </c>
      <c r="B450" s="171" t="s">
        <v>189</v>
      </c>
      <c r="C450" s="171" t="s">
        <v>204</v>
      </c>
      <c r="D450" s="171" t="s">
        <v>206</v>
      </c>
      <c r="E450" s="171" t="s">
        <v>208</v>
      </c>
      <c r="F450" s="171" t="s">
        <v>905</v>
      </c>
      <c r="G450" s="158" t="s">
        <v>740</v>
      </c>
      <c r="H450" s="156">
        <v>5412</v>
      </c>
      <c r="I450" s="158" t="s">
        <v>623</v>
      </c>
      <c r="J450" s="56">
        <f t="shared" si="70"/>
        <v>51811441.420000002</v>
      </c>
      <c r="K450" s="57">
        <f t="shared" si="71"/>
        <v>51811441.420000002</v>
      </c>
      <c r="L450" s="58"/>
      <c r="M450" s="59"/>
      <c r="N450" s="59"/>
      <c r="O450" s="60"/>
      <c r="P450" s="60"/>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6"/>
      <c r="AU450" s="16"/>
      <c r="AV450" s="76">
        <f>SUM(AW450:CX450)</f>
        <v>51811441.420000002</v>
      </c>
      <c r="AW450" s="76"/>
      <c r="AX450" s="76"/>
      <c r="AY450" s="76"/>
      <c r="AZ450" s="76"/>
      <c r="BA450" s="76"/>
      <c r="BB450" s="76"/>
      <c r="BC450" s="76"/>
      <c r="BD450" s="76"/>
      <c r="BE450" s="76"/>
      <c r="BF450" s="76"/>
      <c r="BG450" s="76"/>
      <c r="BH450" s="76"/>
      <c r="BI450" s="76"/>
      <c r="BJ450" s="76"/>
      <c r="BK450" s="76"/>
      <c r="BL450" s="76"/>
      <c r="BM450" s="76"/>
      <c r="BN450" s="76"/>
      <c r="BO450" s="76"/>
      <c r="BP450" s="76"/>
      <c r="BQ450" s="76"/>
      <c r="BR450" s="76"/>
      <c r="BS450" s="76"/>
      <c r="BT450" s="76"/>
      <c r="BU450" s="76"/>
      <c r="BV450" s="76"/>
      <c r="BW450" s="76"/>
      <c r="BX450" s="76"/>
      <c r="BY450" s="76"/>
      <c r="BZ450" s="76"/>
      <c r="CA450" s="76"/>
      <c r="CB450" s="76"/>
      <c r="CC450" s="76"/>
      <c r="CD450" s="76"/>
      <c r="CE450" s="76"/>
      <c r="CF450" s="294"/>
      <c r="CG450" s="76"/>
      <c r="CH450" s="76"/>
      <c r="CI450" s="76"/>
      <c r="CJ450" s="76"/>
      <c r="CK450" s="76"/>
      <c r="CL450" s="76"/>
      <c r="CM450" s="76"/>
      <c r="CN450" s="76"/>
      <c r="CO450" s="76"/>
      <c r="CP450" s="76"/>
      <c r="CQ450" s="76"/>
      <c r="CR450" s="76"/>
      <c r="CS450" s="76"/>
      <c r="CT450" s="76"/>
      <c r="CU450" s="76"/>
      <c r="CV450" s="76"/>
      <c r="CW450" s="76">
        <v>4969425.82</v>
      </c>
      <c r="CX450" s="76">
        <v>46842015.600000001</v>
      </c>
      <c r="CY450" s="16"/>
      <c r="CZ450" s="16"/>
      <c r="DA450" s="16"/>
    </row>
    <row r="451" spans="1:105" ht="66" x14ac:dyDescent="0.25">
      <c r="A451" s="328" t="s">
        <v>364</v>
      </c>
      <c r="B451" s="329" t="s">
        <v>189</v>
      </c>
      <c r="C451" s="329" t="s">
        <v>204</v>
      </c>
      <c r="D451" s="330">
        <v>14</v>
      </c>
      <c r="E451" s="364">
        <v>60</v>
      </c>
      <c r="F451" s="365">
        <v>491</v>
      </c>
      <c r="G451" s="158" t="s">
        <v>739</v>
      </c>
      <c r="H451" s="331">
        <v>5345</v>
      </c>
      <c r="I451" s="277" t="s">
        <v>758</v>
      </c>
      <c r="J451" s="56">
        <f>+K451</f>
        <v>379000000</v>
      </c>
      <c r="K451" s="57">
        <f t="shared" si="71"/>
        <v>379000000</v>
      </c>
      <c r="L451" s="58"/>
      <c r="M451" s="59"/>
      <c r="N451" s="59"/>
      <c r="O451" s="60"/>
      <c r="P451" s="60"/>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6">
        <v>379000000</v>
      </c>
      <c r="AU451" s="16"/>
      <c r="AV451" s="76"/>
      <c r="AW451" s="327"/>
      <c r="AX451" s="327"/>
      <c r="AY451" s="327"/>
      <c r="AZ451" s="327"/>
      <c r="BA451" s="327"/>
      <c r="BB451" s="327"/>
      <c r="BC451" s="327"/>
      <c r="BD451" s="327"/>
      <c r="BE451" s="327"/>
      <c r="BF451" s="327"/>
      <c r="BG451" s="327"/>
      <c r="BH451" s="327"/>
      <c r="BI451" s="327"/>
      <c r="BJ451" s="327"/>
      <c r="BK451" s="327"/>
      <c r="BL451" s="327"/>
      <c r="BM451" s="327"/>
      <c r="BN451" s="327"/>
      <c r="BO451" s="327"/>
      <c r="BP451" s="327"/>
      <c r="BQ451" s="327"/>
      <c r="BR451" s="327"/>
      <c r="BS451" s="327"/>
      <c r="BT451" s="327"/>
      <c r="BU451" s="327"/>
      <c r="BV451" s="327"/>
      <c r="BW451" s="327"/>
      <c r="BX451" s="327"/>
      <c r="BY451" s="327"/>
      <c r="BZ451" s="327"/>
      <c r="CA451" s="327"/>
      <c r="CB451" s="327"/>
      <c r="CC451" s="327"/>
      <c r="CD451" s="327"/>
      <c r="CE451" s="327"/>
      <c r="CF451" s="327"/>
      <c r="CG451" s="76"/>
      <c r="CH451" s="76"/>
      <c r="CI451" s="76"/>
      <c r="CJ451" s="76"/>
      <c r="CK451" s="76"/>
      <c r="CL451" s="76"/>
      <c r="CM451" s="76"/>
      <c r="CN451" s="76"/>
      <c r="CO451" s="76"/>
      <c r="CP451" s="76"/>
      <c r="CQ451" s="76"/>
      <c r="CR451" s="76"/>
      <c r="CS451" s="76"/>
      <c r="CT451" s="76"/>
      <c r="CU451" s="76"/>
      <c r="CV451" s="76"/>
      <c r="CW451" s="76"/>
      <c r="CX451" s="76"/>
      <c r="CY451" s="16"/>
      <c r="CZ451" s="16"/>
      <c r="DA451" s="16"/>
    </row>
    <row r="452" spans="1:105" ht="33" x14ac:dyDescent="0.25">
      <c r="A452" s="166" t="s">
        <v>364</v>
      </c>
      <c r="B452" s="166" t="s">
        <v>189</v>
      </c>
      <c r="C452" s="166" t="s">
        <v>204</v>
      </c>
      <c r="D452" s="166" t="s">
        <v>206</v>
      </c>
      <c r="E452" s="166" t="s">
        <v>208</v>
      </c>
      <c r="F452" s="166" t="s">
        <v>785</v>
      </c>
      <c r="G452" s="77" t="s">
        <v>737</v>
      </c>
      <c r="H452" s="54" t="s">
        <v>210</v>
      </c>
      <c r="I452" s="77" t="s">
        <v>786</v>
      </c>
      <c r="J452" s="56">
        <v>100000000</v>
      </c>
      <c r="K452" s="57">
        <f>+SUM(M452:P452)</f>
        <v>100000000</v>
      </c>
      <c r="L452" s="58"/>
      <c r="M452" s="59">
        <f>+SUM(Q452:R452)</f>
        <v>0</v>
      </c>
      <c r="N452" s="59">
        <f>+SUM(S452:AE452)</f>
        <v>100000000</v>
      </c>
      <c r="O452" s="60">
        <f>+SUM(AF452:AJ452)</f>
        <v>0</v>
      </c>
      <c r="P452" s="60">
        <f>+SUM(AK452:AS452)</f>
        <v>0</v>
      </c>
      <c r="Q452" s="75"/>
      <c r="R452" s="75"/>
      <c r="S452" s="75"/>
      <c r="T452" s="75"/>
      <c r="U452" s="75"/>
      <c r="V452" s="75"/>
      <c r="W452" s="75"/>
      <c r="X452" s="75"/>
      <c r="Y452" s="75"/>
      <c r="Z452" s="75"/>
      <c r="AA452" s="75"/>
      <c r="AB452" s="75"/>
      <c r="AC452" s="75"/>
      <c r="AD452" s="75"/>
      <c r="AE452" s="75">
        <v>100000000</v>
      </c>
      <c r="AF452" s="75"/>
      <c r="AG452" s="75"/>
      <c r="AH452" s="75"/>
      <c r="AI452" s="75"/>
      <c r="AJ452" s="75"/>
      <c r="AK452" s="75"/>
      <c r="AL452" s="75"/>
      <c r="AM452" s="75"/>
      <c r="AN452" s="75"/>
      <c r="AO452" s="75"/>
      <c r="AP452" s="75"/>
      <c r="AQ452" s="75"/>
      <c r="AR452" s="75"/>
      <c r="AS452" s="75"/>
      <c r="AT452" s="76"/>
      <c r="AU452" s="16"/>
      <c r="AV452" s="298"/>
      <c r="AW452" s="76"/>
      <c r="AX452" s="76"/>
      <c r="AY452" s="76"/>
      <c r="AZ452" s="76"/>
      <c r="BA452" s="76"/>
      <c r="BB452" s="76"/>
      <c r="BC452" s="76"/>
      <c r="BD452" s="76"/>
      <c r="BE452" s="76"/>
      <c r="BF452" s="76"/>
      <c r="BG452" s="76"/>
      <c r="BH452" s="76"/>
      <c r="BI452" s="76"/>
      <c r="BJ452" s="76"/>
      <c r="BK452" s="76"/>
      <c r="BL452" s="76"/>
      <c r="BM452" s="76"/>
      <c r="BN452" s="76"/>
      <c r="BO452" s="76"/>
      <c r="BP452" s="76"/>
      <c r="BQ452" s="76"/>
      <c r="BR452" s="76"/>
      <c r="BS452" s="76"/>
      <c r="BT452" s="76"/>
      <c r="BU452" s="76"/>
      <c r="BV452" s="76"/>
      <c r="BW452" s="76"/>
      <c r="BX452" s="76"/>
      <c r="BY452" s="76"/>
      <c r="BZ452" s="76"/>
      <c r="CA452" s="76"/>
      <c r="CB452" s="76"/>
      <c r="CC452" s="76"/>
      <c r="CD452" s="76"/>
      <c r="CE452" s="76"/>
      <c r="CF452" s="294"/>
      <c r="CG452" s="76"/>
      <c r="CH452" s="76"/>
      <c r="CI452" s="76"/>
      <c r="CJ452" s="76"/>
      <c r="CK452" s="76"/>
      <c r="CL452" s="76"/>
      <c r="CM452" s="76"/>
      <c r="CN452" s="76"/>
      <c r="CO452" s="76"/>
      <c r="CP452" s="76"/>
      <c r="CQ452" s="76"/>
      <c r="CR452" s="76"/>
      <c r="CS452" s="76"/>
      <c r="CT452" s="76"/>
      <c r="CU452" s="76"/>
      <c r="CV452" s="76"/>
      <c r="CW452" s="76"/>
      <c r="CX452" s="76"/>
      <c r="CY452" s="16"/>
      <c r="CZ452" s="16"/>
      <c r="DA452" s="16"/>
    </row>
    <row r="453" spans="1:105" ht="33.75" thickBot="1" x14ac:dyDescent="0.3">
      <c r="A453" s="166" t="s">
        <v>364</v>
      </c>
      <c r="B453" s="166" t="s">
        <v>189</v>
      </c>
      <c r="C453" s="166" t="s">
        <v>204</v>
      </c>
      <c r="D453" s="166" t="s">
        <v>206</v>
      </c>
      <c r="E453" s="166" t="s">
        <v>208</v>
      </c>
      <c r="F453" s="166" t="s">
        <v>787</v>
      </c>
      <c r="G453" s="77" t="s">
        <v>738</v>
      </c>
      <c r="H453" s="54" t="s">
        <v>211</v>
      </c>
      <c r="I453" s="77" t="s">
        <v>212</v>
      </c>
      <c r="J453" s="56">
        <v>100000000</v>
      </c>
      <c r="K453" s="57">
        <f>+SUM(M453:P453)</f>
        <v>100000000</v>
      </c>
      <c r="L453" s="58"/>
      <c r="M453" s="59">
        <f>+SUM(Q453:R453)</f>
        <v>100000000</v>
      </c>
      <c r="N453" s="59">
        <f>+SUM(S453:AE453)</f>
        <v>0</v>
      </c>
      <c r="O453" s="60">
        <f>+SUM(AF453:AJ453)</f>
        <v>0</v>
      </c>
      <c r="P453" s="60">
        <f>+SUM(AK453:AS453)</f>
        <v>0</v>
      </c>
      <c r="Q453" s="75">
        <v>100000000</v>
      </c>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6"/>
      <c r="AU453" s="16"/>
      <c r="AV453" s="76"/>
      <c r="AW453" s="76"/>
      <c r="AX453" s="76"/>
      <c r="AY453" s="76"/>
      <c r="AZ453" s="76"/>
      <c r="BA453" s="76"/>
      <c r="BB453" s="76"/>
      <c r="BC453" s="76"/>
      <c r="BD453" s="76"/>
      <c r="BE453" s="76"/>
      <c r="BF453" s="76"/>
      <c r="BG453" s="76"/>
      <c r="BH453" s="76"/>
      <c r="BI453" s="76"/>
      <c r="BJ453" s="76"/>
      <c r="BK453" s="76"/>
      <c r="BL453" s="76"/>
      <c r="BM453" s="76"/>
      <c r="BN453" s="76"/>
      <c r="BO453" s="76"/>
      <c r="BP453" s="76"/>
      <c r="BQ453" s="76"/>
      <c r="BR453" s="76"/>
      <c r="BS453" s="76"/>
      <c r="BT453" s="76"/>
      <c r="BU453" s="76"/>
      <c r="BV453" s="76"/>
      <c r="BW453" s="76"/>
      <c r="BX453" s="76"/>
      <c r="BY453" s="76"/>
      <c r="BZ453" s="76"/>
      <c r="CA453" s="76"/>
      <c r="CB453" s="76"/>
      <c r="CC453" s="76"/>
      <c r="CD453" s="76"/>
      <c r="CE453" s="76"/>
      <c r="CF453" s="294"/>
      <c r="CG453" s="76"/>
      <c r="CH453" s="76"/>
      <c r="CI453" s="76"/>
      <c r="CJ453" s="76"/>
      <c r="CK453" s="76"/>
      <c r="CL453" s="76"/>
      <c r="CM453" s="76"/>
      <c r="CN453" s="76"/>
      <c r="CO453" s="76"/>
      <c r="CP453" s="76"/>
      <c r="CQ453" s="76"/>
      <c r="CR453" s="76"/>
      <c r="CS453" s="76"/>
      <c r="CT453" s="76"/>
      <c r="CU453" s="76"/>
      <c r="CV453" s="76"/>
      <c r="CW453" s="76"/>
      <c r="CX453" s="76"/>
      <c r="CY453" s="16"/>
      <c r="CZ453" s="16"/>
      <c r="DA453" s="16"/>
    </row>
    <row r="454" spans="1:105" ht="49.5" x14ac:dyDescent="0.25">
      <c r="A454" s="323" t="s">
        <v>364</v>
      </c>
      <c r="B454" s="334" t="s">
        <v>189</v>
      </c>
      <c r="C454" s="334" t="s">
        <v>204</v>
      </c>
      <c r="D454" s="334" t="s">
        <v>206</v>
      </c>
      <c r="E454" s="334" t="s">
        <v>208</v>
      </c>
      <c r="F454" s="172" t="s">
        <v>788</v>
      </c>
      <c r="G454" s="358" t="s">
        <v>739</v>
      </c>
      <c r="H454" s="357">
        <v>5176</v>
      </c>
      <c r="I454" s="358" t="s">
        <v>926</v>
      </c>
      <c r="J454" s="91">
        <f>+K454</f>
        <v>84.94</v>
      </c>
      <c r="K454" s="57">
        <f>+SUM(M454:P454)+BR454</f>
        <v>84.94</v>
      </c>
      <c r="L454" s="359"/>
      <c r="M454" s="361"/>
      <c r="N454" s="361"/>
      <c r="O454" s="360"/>
      <c r="P454" s="360"/>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7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v>84.94</v>
      </c>
      <c r="BS454" s="16"/>
      <c r="BT454" s="16"/>
      <c r="BU454" s="16"/>
      <c r="BV454" s="16"/>
      <c r="BW454" s="16"/>
      <c r="BX454" s="16"/>
      <c r="BY454" s="16"/>
      <c r="BZ454" s="16"/>
      <c r="CA454" s="16"/>
      <c r="CB454" s="16"/>
      <c r="CC454" s="16"/>
      <c r="CD454" s="16"/>
      <c r="CE454" s="16"/>
      <c r="CF454" s="362"/>
      <c r="CG454" s="16"/>
      <c r="CH454" s="16"/>
      <c r="CI454" s="16"/>
      <c r="CJ454" s="16"/>
      <c r="CK454" s="16"/>
      <c r="CL454" s="16"/>
      <c r="CM454" s="16"/>
      <c r="CN454" s="16"/>
      <c r="CO454" s="16"/>
      <c r="CP454" s="16"/>
      <c r="CQ454" s="16"/>
      <c r="CR454" s="16"/>
      <c r="CS454" s="16"/>
      <c r="CT454" s="16"/>
      <c r="CU454" s="16"/>
      <c r="CV454" s="16"/>
      <c r="CW454" s="16"/>
      <c r="CX454" s="16"/>
      <c r="CY454" s="16"/>
      <c r="CZ454" s="16"/>
      <c r="DA454" s="16"/>
    </row>
    <row r="455" spans="1:105" x14ac:dyDescent="0.25">
      <c r="A455" s="198"/>
      <c r="B455" s="198"/>
      <c r="C455" s="198"/>
      <c r="D455" s="198"/>
      <c r="E455" s="198"/>
      <c r="F455" s="198"/>
      <c r="G455" s="138"/>
      <c r="H455" s="19"/>
      <c r="I455" s="138" t="s">
        <v>624</v>
      </c>
      <c r="J455" s="128">
        <f>SUM(J2:J454)</f>
        <v>301861591355.0899</v>
      </c>
      <c r="K455" s="128">
        <f>SUM(K2:K454)</f>
        <v>301861591355.0899</v>
      </c>
      <c r="L455" s="128">
        <f t="shared" ref="L455:AS455" si="72">SUM(L2:L435)</f>
        <v>46073968845</v>
      </c>
      <c r="M455" s="128">
        <f t="shared" si="72"/>
        <v>45700000000</v>
      </c>
      <c r="N455" s="128">
        <f t="shared" si="72"/>
        <v>5486866184</v>
      </c>
      <c r="O455" s="128">
        <f t="shared" si="72"/>
        <v>2491000000</v>
      </c>
      <c r="P455" s="128">
        <f t="shared" si="72"/>
        <v>121204685594.30998</v>
      </c>
      <c r="Q455" s="128">
        <f t="shared" si="72"/>
        <v>7700000000</v>
      </c>
      <c r="R455" s="128">
        <f t="shared" si="72"/>
        <v>38000000000</v>
      </c>
      <c r="S455" s="128">
        <f t="shared" si="72"/>
        <v>13200000</v>
      </c>
      <c r="T455" s="128">
        <f t="shared" si="72"/>
        <v>18900000</v>
      </c>
      <c r="U455" s="128">
        <f t="shared" si="72"/>
        <v>0</v>
      </c>
      <c r="V455" s="128">
        <f t="shared" si="72"/>
        <v>2011348702</v>
      </c>
      <c r="W455" s="128">
        <f t="shared" si="72"/>
        <v>5400000</v>
      </c>
      <c r="X455" s="128">
        <f t="shared" si="72"/>
        <v>714000000</v>
      </c>
      <c r="Y455" s="128">
        <f t="shared" si="72"/>
        <v>25500000</v>
      </c>
      <c r="Z455" s="128">
        <f t="shared" si="72"/>
        <v>20250000</v>
      </c>
      <c r="AA455" s="128">
        <f t="shared" si="72"/>
        <v>32400000</v>
      </c>
      <c r="AB455" s="128">
        <f t="shared" si="72"/>
        <v>20196000</v>
      </c>
      <c r="AC455" s="128">
        <f t="shared" si="72"/>
        <v>25500000</v>
      </c>
      <c r="AD455" s="128">
        <f t="shared" si="72"/>
        <v>250000000</v>
      </c>
      <c r="AE455" s="128">
        <f t="shared" si="72"/>
        <v>2350171482</v>
      </c>
      <c r="AF455" s="128">
        <f t="shared" si="72"/>
        <v>500000000</v>
      </c>
      <c r="AG455" s="128">
        <f t="shared" si="72"/>
        <v>245000000</v>
      </c>
      <c r="AH455" s="128">
        <f t="shared" si="72"/>
        <v>285000000</v>
      </c>
      <c r="AI455" s="128">
        <f t="shared" si="72"/>
        <v>1100000000</v>
      </c>
      <c r="AJ455" s="128">
        <f t="shared" si="72"/>
        <v>361000000</v>
      </c>
      <c r="AK455" s="128">
        <f t="shared" si="72"/>
        <v>382000000</v>
      </c>
      <c r="AL455" s="128">
        <f t="shared" si="72"/>
        <v>280000000</v>
      </c>
      <c r="AM455" s="128">
        <f t="shared" si="72"/>
        <v>10000000</v>
      </c>
      <c r="AN455" s="128">
        <f t="shared" si="72"/>
        <v>20000000</v>
      </c>
      <c r="AO455" s="128">
        <f t="shared" si="72"/>
        <v>1550000000</v>
      </c>
      <c r="AP455" s="128">
        <f t="shared" si="72"/>
        <v>6615000</v>
      </c>
      <c r="AQ455" s="128">
        <f t="shared" si="72"/>
        <v>1550000000</v>
      </c>
      <c r="AR455" s="128">
        <f t="shared" si="72"/>
        <v>97144139891.349976</v>
      </c>
      <c r="AS455" s="128">
        <f t="shared" si="72"/>
        <v>0</v>
      </c>
      <c r="AT455" s="322">
        <f>SUM(AT7:AT451)</f>
        <v>30492042876.959999</v>
      </c>
      <c r="AU455" s="139"/>
      <c r="AV455" s="140">
        <f>SUM(AV7:AV450)</f>
        <v>42389928578.529991</v>
      </c>
    </row>
    <row r="456" spans="1:105" x14ac:dyDescent="0.25">
      <c r="A456" s="199"/>
      <c r="B456" s="199"/>
      <c r="C456" s="199"/>
      <c r="D456" s="199"/>
      <c r="E456" s="199"/>
      <c r="F456" s="199"/>
      <c r="G456" s="141"/>
      <c r="H456" s="1"/>
      <c r="I456" s="141"/>
      <c r="J456" s="2">
        <v>158442110210.94986</v>
      </c>
      <c r="K456" s="142"/>
      <c r="L456" s="143">
        <f>+L455-L457</f>
        <v>0</v>
      </c>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42"/>
      <c r="AP456" s="142"/>
      <c r="AQ456" s="142"/>
      <c r="AR456" s="142"/>
      <c r="AS456" s="142"/>
      <c r="AU456" s="144"/>
    </row>
    <row r="457" spans="1:105" x14ac:dyDescent="0.25">
      <c r="L457" s="321">
        <v>46073968845</v>
      </c>
    </row>
    <row r="463" spans="1:105" x14ac:dyDescent="0.25">
      <c r="J463" s="321">
        <v>158442110210.95001</v>
      </c>
    </row>
    <row r="464" spans="1:105" x14ac:dyDescent="0.25">
      <c r="J464" s="146">
        <v>46073968845</v>
      </c>
    </row>
  </sheetData>
  <autoFilter ref="A1:CX456"/>
  <mergeCells count="16">
    <mergeCell ref="H80:H82"/>
    <mergeCell ref="I80:I82"/>
    <mergeCell ref="H83:H84"/>
    <mergeCell ref="I83:I84"/>
    <mergeCell ref="I7:I11"/>
    <mergeCell ref="H7:H11"/>
    <mergeCell ref="H28:H29"/>
    <mergeCell ref="I28:I29"/>
    <mergeCell ref="H68:H70"/>
    <mergeCell ref="I68:I70"/>
    <mergeCell ref="H152:H154"/>
    <mergeCell ref="I152:I154"/>
    <mergeCell ref="H124:H125"/>
    <mergeCell ref="I124:I125"/>
    <mergeCell ref="H132:H135"/>
    <mergeCell ref="I132:I135"/>
  </mergeCell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2013 UNIFICADO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MARTHA LOPEZ</cp:lastModifiedBy>
  <cp:lastPrinted>2013-05-17T16:34:02Z</cp:lastPrinted>
  <dcterms:created xsi:type="dcterms:W3CDTF">2013-04-22T14:07:58Z</dcterms:created>
  <dcterms:modified xsi:type="dcterms:W3CDTF">2013-06-06T16:21:14Z</dcterms:modified>
</cp:coreProperties>
</file>