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20730" windowHeight="11640" tabRatio="500"/>
  </bookViews>
  <sheets>
    <sheet name="POAI 2013 UNIFICADO" sheetId="1" r:id="rId1"/>
    <sheet name="Hoja1" sheetId="2" r:id="rId2"/>
  </sheets>
  <externalReferences>
    <externalReference r:id="rId3"/>
  </externalReferences>
  <definedNames>
    <definedName name="_Fill" hidden="1">#REF!</definedName>
    <definedName name="_xlnm._FilterDatabase" localSheetId="0" hidden="1">'POAI 2013 UNIFICADO'!$A$1:$CX$456</definedName>
    <definedName name="_IPC1">#REF!</definedName>
    <definedName name="Anexo1">#REF!</definedName>
    <definedName name="ANEXO2">#REF!</definedName>
    <definedName name="asigbastotal">#REF!</definedName>
    <definedName name="_xlnm.Database">#REF!</definedName>
    <definedName name="conpln3">#REF!</definedName>
    <definedName name="conpln4">#REF!</definedName>
    <definedName name="conpln5">#REF!</definedName>
    <definedName name="DOMINGO">#REF!</definedName>
    <definedName name="DTFV">#REF!</definedName>
    <definedName name="ESTAPUBLICOS">#REF!</definedName>
    <definedName name="GRACIA">#REF!</definedName>
    <definedName name="GRACICA">#REF!</definedName>
    <definedName name="IPC">#REF!</definedName>
    <definedName name="LOCO">#REF!</definedName>
    <definedName name="MONTO">#REF!</definedName>
    <definedName name="Nestor" hidden="1">#REF!</definedName>
    <definedName name="NUEVA">'[1]planta base'!$C$504:$AA$803</definedName>
    <definedName name="PAGO1">#REF!</definedName>
    <definedName name="PAGOS">#REF!</definedName>
    <definedName name="PREDIAL1">#REF!</definedName>
    <definedName name="sal">[1]tablas!$D$1:$H$814</definedName>
    <definedName name="SPREAD">#REF!</definedName>
    <definedName name="Total">#REF!</definedName>
    <definedName name="vieja">'[1]planta base'!$C$2:$AC$503</definedName>
    <definedName name="XKX">#REF!</definedName>
    <definedName name="ZZZ" hidden="1">#REF!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304" i="1" l="1"/>
  <c r="J304" i="1" s="1"/>
  <c r="L420" i="1"/>
  <c r="K420" i="1" s="1"/>
  <c r="J420" i="1" s="1"/>
  <c r="AR364" i="1"/>
  <c r="K454" i="1"/>
  <c r="J454" i="1" s="1"/>
  <c r="K437" i="1"/>
  <c r="J437" i="1" s="1"/>
  <c r="K343" i="1"/>
  <c r="J343" i="1" s="1"/>
  <c r="K275" i="1"/>
  <c r="J275" i="1" s="1"/>
  <c r="K274" i="1"/>
  <c r="J274" i="1" s="1"/>
  <c r="K273" i="1"/>
  <c r="J273" i="1" s="1"/>
  <c r="K342" i="1"/>
  <c r="J342" i="1" s="1"/>
  <c r="K256" i="1"/>
  <c r="J256" i="1"/>
  <c r="K117" i="1"/>
  <c r="J117" i="1" s="1"/>
  <c r="AT455" i="1"/>
  <c r="K451" i="1"/>
  <c r="J451" i="1" s="1"/>
  <c r="K201" i="1"/>
  <c r="J201" i="1" s="1"/>
  <c r="K294" i="1"/>
  <c r="J294" i="1" s="1"/>
  <c r="AV334" i="1"/>
  <c r="P315" i="1"/>
  <c r="O315" i="1"/>
  <c r="N315" i="1"/>
  <c r="M315" i="1"/>
  <c r="P237" i="1"/>
  <c r="O237" i="1"/>
  <c r="N237" i="1"/>
  <c r="M237" i="1"/>
  <c r="AV239" i="1"/>
  <c r="K239" i="1" s="1"/>
  <c r="J239" i="1" s="1"/>
  <c r="M224" i="1"/>
  <c r="N224" i="1"/>
  <c r="O224" i="1"/>
  <c r="P224" i="1"/>
  <c r="AV224" i="1"/>
  <c r="N136" i="1"/>
  <c r="P136" i="1"/>
  <c r="AV136" i="1"/>
  <c r="M106" i="1"/>
  <c r="N106" i="1"/>
  <c r="O106" i="1"/>
  <c r="P106" i="1"/>
  <c r="M86" i="1"/>
  <c r="N86" i="1"/>
  <c r="O86" i="1"/>
  <c r="P86" i="1"/>
  <c r="AV86" i="1"/>
  <c r="M79" i="1"/>
  <c r="V79" i="1"/>
  <c r="N79" i="1" s="1"/>
  <c r="O79" i="1"/>
  <c r="P79" i="1"/>
  <c r="AV79" i="1"/>
  <c r="M48" i="1"/>
  <c r="N48" i="1"/>
  <c r="O48" i="1"/>
  <c r="P48" i="1"/>
  <c r="M136" i="1"/>
  <c r="O136" i="1"/>
  <c r="AS455" i="1"/>
  <c r="AQ455" i="1"/>
  <c r="AP455" i="1"/>
  <c r="AO455" i="1"/>
  <c r="AN455" i="1"/>
  <c r="AM455" i="1"/>
  <c r="AL455" i="1"/>
  <c r="AK455" i="1"/>
  <c r="AJ455" i="1"/>
  <c r="AI455" i="1"/>
  <c r="AH455" i="1"/>
  <c r="AG455" i="1"/>
  <c r="AF455" i="1"/>
  <c r="AE85" i="1"/>
  <c r="N85" i="1" s="1"/>
  <c r="AD455" i="1"/>
  <c r="AC68" i="1"/>
  <c r="N68" i="1" s="1"/>
  <c r="AB455" i="1"/>
  <c r="AA455" i="1"/>
  <c r="Z455" i="1"/>
  <c r="Y455" i="1"/>
  <c r="X455" i="1"/>
  <c r="W455" i="1"/>
  <c r="V32" i="1"/>
  <c r="N32" i="1" s="1"/>
  <c r="U455" i="1"/>
  <c r="T455" i="1"/>
  <c r="S455" i="1"/>
  <c r="R455" i="1"/>
  <c r="Q272" i="1"/>
  <c r="Q455" i="1" s="1"/>
  <c r="P6" i="1"/>
  <c r="P12" i="1"/>
  <c r="P15" i="1"/>
  <c r="P17" i="1"/>
  <c r="P18" i="1"/>
  <c r="P19" i="1"/>
  <c r="P20" i="1"/>
  <c r="P21" i="1"/>
  <c r="P22" i="1"/>
  <c r="P23" i="1"/>
  <c r="P24" i="1"/>
  <c r="P25" i="1"/>
  <c r="P26" i="1"/>
  <c r="P27" i="1"/>
  <c r="P28" i="1"/>
  <c r="P30" i="1"/>
  <c r="P31" i="1"/>
  <c r="P32" i="1"/>
  <c r="P33" i="1"/>
  <c r="P35" i="1"/>
  <c r="P36" i="1"/>
  <c r="P37" i="1"/>
  <c r="P40" i="1"/>
  <c r="P41" i="1"/>
  <c r="P42" i="1"/>
  <c r="P44" i="1"/>
  <c r="P45" i="1"/>
  <c r="P46" i="1"/>
  <c r="P47" i="1"/>
  <c r="P51" i="1"/>
  <c r="P52" i="1"/>
  <c r="P53" i="1"/>
  <c r="P57" i="1"/>
  <c r="P58" i="1"/>
  <c r="P59" i="1"/>
  <c r="P60" i="1"/>
  <c r="P61" i="1"/>
  <c r="P63" i="1"/>
  <c r="P65" i="1"/>
  <c r="P68" i="1"/>
  <c r="P71" i="1"/>
  <c r="P56" i="1"/>
  <c r="P452" i="1"/>
  <c r="P453" i="1"/>
  <c r="P77" i="1"/>
  <c r="P78" i="1"/>
  <c r="P80" i="1"/>
  <c r="P83" i="1"/>
  <c r="P85" i="1"/>
  <c r="P98" i="1"/>
  <c r="P99" i="1"/>
  <c r="P100" i="1"/>
  <c r="P101" i="1"/>
  <c r="P107" i="1"/>
  <c r="P108" i="1"/>
  <c r="P109" i="1"/>
  <c r="P110" i="1"/>
  <c r="P112" i="1"/>
  <c r="P113" i="1"/>
  <c r="P114" i="1"/>
  <c r="P115" i="1"/>
  <c r="P116" i="1"/>
  <c r="P118" i="1"/>
  <c r="P119" i="1"/>
  <c r="P121" i="1"/>
  <c r="P122" i="1"/>
  <c r="P123" i="1"/>
  <c r="P124" i="1"/>
  <c r="P128" i="1"/>
  <c r="P129" i="1"/>
  <c r="P130" i="1"/>
  <c r="P131" i="1"/>
  <c r="P132" i="1"/>
  <c r="P150" i="1"/>
  <c r="P151" i="1"/>
  <c r="P152" i="1"/>
  <c r="P155" i="1"/>
  <c r="P156" i="1"/>
  <c r="P157" i="1"/>
  <c r="P158" i="1"/>
  <c r="P160" i="1"/>
  <c r="P166" i="1"/>
  <c r="P171" i="1"/>
  <c r="P175" i="1"/>
  <c r="P177" i="1"/>
  <c r="P179" i="1"/>
  <c r="P184" i="1"/>
  <c r="P192" i="1"/>
  <c r="P193" i="1"/>
  <c r="P202" i="1"/>
  <c r="P203" i="1"/>
  <c r="P211" i="1"/>
  <c r="P212" i="1"/>
  <c r="P215" i="1"/>
  <c r="P216" i="1"/>
  <c r="P217" i="1"/>
  <c r="P218" i="1"/>
  <c r="P219" i="1"/>
  <c r="P220" i="1"/>
  <c r="P221" i="1"/>
  <c r="P225" i="1"/>
  <c r="P226" i="1"/>
  <c r="P227" i="1"/>
  <c r="P228" i="1"/>
  <c r="P229" i="1"/>
  <c r="P230" i="1"/>
  <c r="P235" i="1"/>
  <c r="P236" i="1"/>
  <c r="P245" i="1"/>
  <c r="P246" i="1"/>
  <c r="P248" i="1"/>
  <c r="P250" i="1"/>
  <c r="P266" i="1"/>
  <c r="P267" i="1"/>
  <c r="P270" i="1"/>
  <c r="P271" i="1"/>
  <c r="P272" i="1"/>
  <c r="P278" i="1"/>
  <c r="P281" i="1"/>
  <c r="P282" i="1"/>
  <c r="P283" i="1"/>
  <c r="P284" i="1"/>
  <c r="P287" i="1"/>
  <c r="P291" i="1"/>
  <c r="P292" i="1"/>
  <c r="P293" i="1"/>
  <c r="P295" i="1"/>
  <c r="P296" i="1"/>
  <c r="P297" i="1"/>
  <c r="P298" i="1"/>
  <c r="P299" i="1"/>
  <c r="P300" i="1"/>
  <c r="P301" i="1"/>
  <c r="P307" i="1"/>
  <c r="P310" i="1"/>
  <c r="P311" i="1"/>
  <c r="P317" i="1"/>
  <c r="P323" i="1"/>
  <c r="P324" i="1"/>
  <c r="P325" i="1"/>
  <c r="P331" i="1"/>
  <c r="P332" i="1"/>
  <c r="P333" i="1"/>
  <c r="P334" i="1"/>
  <c r="P335" i="1"/>
  <c r="P336" i="1"/>
  <c r="K336" i="1" s="1"/>
  <c r="P337" i="1"/>
  <c r="P348" i="1"/>
  <c r="P349" i="1"/>
  <c r="P350" i="1"/>
  <c r="P351" i="1"/>
  <c r="P352" i="1"/>
  <c r="P353" i="1"/>
  <c r="P354" i="1"/>
  <c r="P355" i="1"/>
  <c r="P356" i="1"/>
  <c r="P357" i="1"/>
  <c r="P358" i="1"/>
  <c r="P359" i="1"/>
  <c r="P360" i="1"/>
  <c r="P361" i="1"/>
  <c r="P362" i="1"/>
  <c r="P363"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5" i="1"/>
  <c r="P396" i="1"/>
  <c r="P397" i="1"/>
  <c r="P398" i="1"/>
  <c r="P399" i="1"/>
  <c r="P400" i="1"/>
  <c r="P401" i="1"/>
  <c r="P402" i="1"/>
  <c r="P403" i="1"/>
  <c r="P404" i="1"/>
  <c r="P405" i="1"/>
  <c r="P406" i="1"/>
  <c r="P408" i="1"/>
  <c r="P411" i="1"/>
  <c r="P412" i="1"/>
  <c r="P413" i="1"/>
  <c r="P414" i="1"/>
  <c r="P421" i="1"/>
  <c r="P422" i="1"/>
  <c r="P423" i="1"/>
  <c r="P424" i="1"/>
  <c r="P431" i="1"/>
  <c r="P432" i="1"/>
  <c r="P435" i="1"/>
  <c r="O6" i="1"/>
  <c r="O12" i="1"/>
  <c r="O15" i="1"/>
  <c r="O17" i="1"/>
  <c r="O18" i="1"/>
  <c r="O19" i="1"/>
  <c r="O20" i="1"/>
  <c r="O21" i="1"/>
  <c r="O22" i="1"/>
  <c r="O23" i="1"/>
  <c r="O24" i="1"/>
  <c r="O25" i="1"/>
  <c r="O26" i="1"/>
  <c r="O27" i="1"/>
  <c r="O28" i="1"/>
  <c r="O30" i="1"/>
  <c r="O31" i="1"/>
  <c r="O32" i="1"/>
  <c r="O33" i="1"/>
  <c r="O35" i="1"/>
  <c r="O36" i="1"/>
  <c r="O37" i="1"/>
  <c r="O40" i="1"/>
  <c r="O41" i="1"/>
  <c r="O42" i="1"/>
  <c r="O44" i="1"/>
  <c r="O45" i="1"/>
  <c r="O46" i="1"/>
  <c r="O47" i="1"/>
  <c r="O51" i="1"/>
  <c r="O52" i="1"/>
  <c r="O53" i="1"/>
  <c r="O57" i="1"/>
  <c r="O58" i="1"/>
  <c r="O59" i="1"/>
  <c r="O60" i="1"/>
  <c r="O61" i="1"/>
  <c r="O63" i="1"/>
  <c r="O65" i="1"/>
  <c r="O68" i="1"/>
  <c r="O71" i="1"/>
  <c r="O56" i="1"/>
  <c r="O452" i="1"/>
  <c r="O453" i="1"/>
  <c r="O77" i="1"/>
  <c r="O78" i="1"/>
  <c r="O80" i="1"/>
  <c r="O83" i="1"/>
  <c r="O85" i="1"/>
  <c r="O98" i="1"/>
  <c r="O99" i="1"/>
  <c r="O100" i="1"/>
  <c r="O101" i="1"/>
  <c r="O107" i="1"/>
  <c r="O108" i="1"/>
  <c r="O109" i="1"/>
  <c r="O110" i="1"/>
  <c r="O112" i="1"/>
  <c r="O113" i="1"/>
  <c r="O114" i="1"/>
  <c r="O115" i="1"/>
  <c r="O116" i="1"/>
  <c r="O118" i="1"/>
  <c r="O119" i="1"/>
  <c r="O121" i="1"/>
  <c r="O122" i="1"/>
  <c r="O123" i="1"/>
  <c r="O124" i="1"/>
  <c r="O128" i="1"/>
  <c r="O129" i="1"/>
  <c r="O130" i="1"/>
  <c r="O131" i="1"/>
  <c r="O132" i="1"/>
  <c r="O150" i="1"/>
  <c r="O151" i="1"/>
  <c r="O152" i="1"/>
  <c r="O155" i="1"/>
  <c r="O156" i="1"/>
  <c r="O157" i="1"/>
  <c r="O158" i="1"/>
  <c r="O160" i="1"/>
  <c r="O166" i="1"/>
  <c r="O175" i="1"/>
  <c r="O177" i="1"/>
  <c r="O179" i="1"/>
  <c r="O184" i="1"/>
  <c r="O192" i="1"/>
  <c r="O193" i="1"/>
  <c r="O202" i="1"/>
  <c r="O203" i="1"/>
  <c r="O211" i="1"/>
  <c r="O212" i="1"/>
  <c r="O214" i="1"/>
  <c r="O215" i="1"/>
  <c r="O216" i="1"/>
  <c r="O217" i="1"/>
  <c r="O218" i="1"/>
  <c r="O219" i="1"/>
  <c r="O220" i="1"/>
  <c r="O221" i="1"/>
  <c r="O225" i="1"/>
  <c r="O226" i="1"/>
  <c r="O227" i="1"/>
  <c r="O228" i="1"/>
  <c r="O229" i="1"/>
  <c r="O230" i="1"/>
  <c r="O235" i="1"/>
  <c r="O236" i="1"/>
  <c r="O242" i="1"/>
  <c r="O243" i="1"/>
  <c r="O245" i="1"/>
  <c r="O246" i="1"/>
  <c r="O248" i="1"/>
  <c r="O250" i="1"/>
  <c r="O266" i="1"/>
  <c r="O267" i="1"/>
  <c r="O270" i="1"/>
  <c r="O271" i="1"/>
  <c r="O272" i="1"/>
  <c r="O278" i="1"/>
  <c r="O281" i="1"/>
  <c r="O282" i="1"/>
  <c r="O283" i="1"/>
  <c r="O284" i="1"/>
  <c r="O287" i="1"/>
  <c r="O291" i="1"/>
  <c r="O292" i="1"/>
  <c r="O293" i="1"/>
  <c r="O307" i="1"/>
  <c r="O310" i="1"/>
  <c r="O311" i="1"/>
  <c r="O317" i="1"/>
  <c r="O323" i="1"/>
  <c r="O324" i="1"/>
  <c r="O325" i="1"/>
  <c r="O331" i="1"/>
  <c r="O332" i="1"/>
  <c r="O333" i="1"/>
  <c r="O334"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5" i="1"/>
  <c r="O396" i="1"/>
  <c r="O397" i="1"/>
  <c r="O398" i="1"/>
  <c r="O399" i="1"/>
  <c r="O400" i="1"/>
  <c r="O401" i="1"/>
  <c r="O402" i="1"/>
  <c r="O403" i="1"/>
  <c r="O404" i="1"/>
  <c r="O405" i="1"/>
  <c r="O406" i="1"/>
  <c r="O408" i="1"/>
  <c r="O411" i="1"/>
  <c r="O412" i="1"/>
  <c r="O413" i="1"/>
  <c r="O414" i="1"/>
  <c r="O421" i="1"/>
  <c r="O422" i="1"/>
  <c r="O423" i="1"/>
  <c r="O424" i="1"/>
  <c r="O431" i="1"/>
  <c r="O432" i="1"/>
  <c r="O435" i="1"/>
  <c r="N6" i="1"/>
  <c r="N12" i="1"/>
  <c r="N15" i="1"/>
  <c r="N17" i="1"/>
  <c r="N18" i="1"/>
  <c r="N19" i="1"/>
  <c r="N20" i="1"/>
  <c r="N21" i="1"/>
  <c r="N22" i="1"/>
  <c r="N23" i="1"/>
  <c r="N24" i="1"/>
  <c r="N25" i="1"/>
  <c r="N26" i="1"/>
  <c r="N27" i="1"/>
  <c r="N28" i="1"/>
  <c r="N30" i="1"/>
  <c r="N31" i="1"/>
  <c r="N33" i="1"/>
  <c r="N35" i="1"/>
  <c r="N36" i="1"/>
  <c r="N37" i="1"/>
  <c r="N40" i="1"/>
  <c r="N41" i="1"/>
  <c r="N42" i="1"/>
  <c r="N44" i="1"/>
  <c r="N45" i="1"/>
  <c r="N46" i="1"/>
  <c r="N47" i="1"/>
  <c r="N51" i="1"/>
  <c r="N52" i="1"/>
  <c r="N53" i="1"/>
  <c r="N57" i="1"/>
  <c r="N58" i="1"/>
  <c r="N59" i="1"/>
  <c r="N60" i="1"/>
  <c r="N61" i="1"/>
  <c r="N63" i="1"/>
  <c r="N65" i="1"/>
  <c r="N71" i="1"/>
  <c r="N56" i="1"/>
  <c r="N452" i="1"/>
  <c r="N453" i="1"/>
  <c r="N77" i="1"/>
  <c r="N78" i="1"/>
  <c r="N80" i="1"/>
  <c r="N83" i="1"/>
  <c r="N98" i="1"/>
  <c r="N99" i="1"/>
  <c r="N100" i="1"/>
  <c r="N101" i="1"/>
  <c r="N107" i="1"/>
  <c r="N108" i="1"/>
  <c r="N109" i="1"/>
  <c r="N110" i="1"/>
  <c r="N112" i="1"/>
  <c r="N113" i="1"/>
  <c r="N114" i="1"/>
  <c r="N115" i="1"/>
  <c r="N116" i="1"/>
  <c r="N118" i="1"/>
  <c r="N119" i="1"/>
  <c r="N121" i="1"/>
  <c r="N122" i="1"/>
  <c r="N123" i="1"/>
  <c r="N124" i="1"/>
  <c r="N128" i="1"/>
  <c r="N129" i="1"/>
  <c r="N130" i="1"/>
  <c r="N131" i="1"/>
  <c r="N132" i="1"/>
  <c r="N150" i="1"/>
  <c r="N151" i="1"/>
  <c r="N152" i="1"/>
  <c r="N155" i="1"/>
  <c r="N156" i="1"/>
  <c r="N157" i="1"/>
  <c r="N158" i="1"/>
  <c r="N160" i="1"/>
  <c r="N161" i="1"/>
  <c r="N166" i="1"/>
  <c r="N167" i="1"/>
  <c r="N168" i="1"/>
  <c r="N170" i="1"/>
  <c r="N171" i="1"/>
  <c r="N172" i="1"/>
  <c r="N175" i="1"/>
  <c r="N176" i="1"/>
  <c r="N177" i="1"/>
  <c r="N178" i="1"/>
  <c r="N179" i="1"/>
  <c r="N180" i="1"/>
  <c r="N184" i="1"/>
  <c r="N185" i="1"/>
  <c r="N192" i="1"/>
  <c r="N193" i="1"/>
  <c r="N202" i="1"/>
  <c r="N203" i="1"/>
  <c r="N211" i="1"/>
  <c r="N212" i="1"/>
  <c r="N214" i="1"/>
  <c r="N215" i="1"/>
  <c r="N216" i="1"/>
  <c r="N217" i="1"/>
  <c r="K217" i="1" s="1"/>
  <c r="N218" i="1"/>
  <c r="N219" i="1"/>
  <c r="N220" i="1"/>
  <c r="N221" i="1"/>
  <c r="N225" i="1"/>
  <c r="N226" i="1"/>
  <c r="N227" i="1"/>
  <c r="N228" i="1"/>
  <c r="N229" i="1"/>
  <c r="N230" i="1"/>
  <c r="N235" i="1"/>
  <c r="N236" i="1"/>
  <c r="N242" i="1"/>
  <c r="N243" i="1"/>
  <c r="N245" i="1"/>
  <c r="N246" i="1"/>
  <c r="N248" i="1"/>
  <c r="N250" i="1"/>
  <c r="N266" i="1"/>
  <c r="N267" i="1"/>
  <c r="N270" i="1"/>
  <c r="N271" i="1"/>
  <c r="N272" i="1"/>
  <c r="N278" i="1"/>
  <c r="N281" i="1"/>
  <c r="N282" i="1"/>
  <c r="N283" i="1"/>
  <c r="N284" i="1"/>
  <c r="N287" i="1"/>
  <c r="N291" i="1"/>
  <c r="N292" i="1"/>
  <c r="N293" i="1"/>
  <c r="N307" i="1"/>
  <c r="N310" i="1"/>
  <c r="N311" i="1"/>
  <c r="N317" i="1"/>
  <c r="N323" i="1"/>
  <c r="N324" i="1"/>
  <c r="N325" i="1"/>
  <c r="N331" i="1"/>
  <c r="N332" i="1"/>
  <c r="N333" i="1"/>
  <c r="N334"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5" i="1"/>
  <c r="N396" i="1"/>
  <c r="N397" i="1"/>
  <c r="N398" i="1"/>
  <c r="N399" i="1"/>
  <c r="N400" i="1"/>
  <c r="N401" i="1"/>
  <c r="N402" i="1"/>
  <c r="N403" i="1"/>
  <c r="N404" i="1"/>
  <c r="N405" i="1"/>
  <c r="N406" i="1"/>
  <c r="N408" i="1"/>
  <c r="N411" i="1"/>
  <c r="N412" i="1"/>
  <c r="N413" i="1"/>
  <c r="N414" i="1"/>
  <c r="N421" i="1"/>
  <c r="N422" i="1"/>
  <c r="N423" i="1"/>
  <c r="N424" i="1"/>
  <c r="N431" i="1"/>
  <c r="N432" i="1"/>
  <c r="N435" i="1"/>
  <c r="M6" i="1"/>
  <c r="M12" i="1"/>
  <c r="M15" i="1"/>
  <c r="M17" i="1"/>
  <c r="M18" i="1"/>
  <c r="M19" i="1"/>
  <c r="M20" i="1"/>
  <c r="M21" i="1"/>
  <c r="M22" i="1"/>
  <c r="M23" i="1"/>
  <c r="M24" i="1"/>
  <c r="M25" i="1"/>
  <c r="M26" i="1"/>
  <c r="M27" i="1"/>
  <c r="M28" i="1"/>
  <c r="M30" i="1"/>
  <c r="M31" i="1"/>
  <c r="M32" i="1"/>
  <c r="M33" i="1"/>
  <c r="M35" i="1"/>
  <c r="M36" i="1"/>
  <c r="M37" i="1"/>
  <c r="M40" i="1"/>
  <c r="M41" i="1"/>
  <c r="M42" i="1"/>
  <c r="M44" i="1"/>
  <c r="M45" i="1"/>
  <c r="M46" i="1"/>
  <c r="M47" i="1"/>
  <c r="M51" i="1"/>
  <c r="M52" i="1"/>
  <c r="M53" i="1"/>
  <c r="M57" i="1"/>
  <c r="M58" i="1"/>
  <c r="M59" i="1"/>
  <c r="M60" i="1"/>
  <c r="M61" i="1"/>
  <c r="M63" i="1"/>
  <c r="M65" i="1"/>
  <c r="M68" i="1"/>
  <c r="M71" i="1"/>
  <c r="M56" i="1"/>
  <c r="M452" i="1"/>
  <c r="M453" i="1"/>
  <c r="M77" i="1"/>
  <c r="M78" i="1"/>
  <c r="M80" i="1"/>
  <c r="M83" i="1"/>
  <c r="M85" i="1"/>
  <c r="M98" i="1"/>
  <c r="M99" i="1"/>
  <c r="M100" i="1"/>
  <c r="M101" i="1"/>
  <c r="M107" i="1"/>
  <c r="M108" i="1"/>
  <c r="M109" i="1"/>
  <c r="M110" i="1"/>
  <c r="M112" i="1"/>
  <c r="M113" i="1"/>
  <c r="M114" i="1"/>
  <c r="M115" i="1"/>
  <c r="M116" i="1"/>
  <c r="M118" i="1"/>
  <c r="M119" i="1"/>
  <c r="M121" i="1"/>
  <c r="M122" i="1"/>
  <c r="M123" i="1"/>
  <c r="M124" i="1"/>
  <c r="M128" i="1"/>
  <c r="M129" i="1"/>
  <c r="M130" i="1"/>
  <c r="M131" i="1"/>
  <c r="M132" i="1"/>
  <c r="M150" i="1"/>
  <c r="M151" i="1"/>
  <c r="M152" i="1"/>
  <c r="M155" i="1"/>
  <c r="M156" i="1"/>
  <c r="M157" i="1"/>
  <c r="M158" i="1"/>
  <c r="M160" i="1"/>
  <c r="M161" i="1"/>
  <c r="M166" i="1"/>
  <c r="M167" i="1"/>
  <c r="M168" i="1"/>
  <c r="M170" i="1"/>
  <c r="M171" i="1"/>
  <c r="M172" i="1"/>
  <c r="M175" i="1"/>
  <c r="M176" i="1"/>
  <c r="M177" i="1"/>
  <c r="M178" i="1"/>
  <c r="M179" i="1"/>
  <c r="M180" i="1"/>
  <c r="M184" i="1"/>
  <c r="M185" i="1"/>
  <c r="M192" i="1"/>
  <c r="M193" i="1"/>
  <c r="M202" i="1"/>
  <c r="M203" i="1"/>
  <c r="M211" i="1"/>
  <c r="M212" i="1"/>
  <c r="M214" i="1"/>
  <c r="M215" i="1"/>
  <c r="M216" i="1"/>
  <c r="M217" i="1"/>
  <c r="M218" i="1"/>
  <c r="M219" i="1"/>
  <c r="M220" i="1"/>
  <c r="M221" i="1"/>
  <c r="M225" i="1"/>
  <c r="M226" i="1"/>
  <c r="M227" i="1"/>
  <c r="M228" i="1"/>
  <c r="M229" i="1"/>
  <c r="M230" i="1"/>
  <c r="M235" i="1"/>
  <c r="M236" i="1"/>
  <c r="M242" i="1"/>
  <c r="M243" i="1"/>
  <c r="M245" i="1"/>
  <c r="M246" i="1"/>
  <c r="M248" i="1"/>
  <c r="M250" i="1"/>
  <c r="M266" i="1"/>
  <c r="M267" i="1"/>
  <c r="M270" i="1"/>
  <c r="M271" i="1"/>
  <c r="M281" i="1"/>
  <c r="M282" i="1"/>
  <c r="M283" i="1"/>
  <c r="M284" i="1"/>
  <c r="M287" i="1"/>
  <c r="M291" i="1"/>
  <c r="M292" i="1"/>
  <c r="M293" i="1"/>
  <c r="M295" i="1"/>
  <c r="M296" i="1"/>
  <c r="M297" i="1"/>
  <c r="M298" i="1"/>
  <c r="M299" i="1"/>
  <c r="M300" i="1"/>
  <c r="M301" i="1"/>
  <c r="M310" i="1"/>
  <c r="M311" i="1"/>
  <c r="M317" i="1"/>
  <c r="M323" i="1"/>
  <c r="M324" i="1"/>
  <c r="M325" i="1"/>
  <c r="M331" i="1"/>
  <c r="M332" i="1"/>
  <c r="K332" i="1" s="1"/>
  <c r="M333" i="1"/>
  <c r="M334" i="1"/>
  <c r="K334" i="1" s="1"/>
  <c r="J334" i="1" s="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5" i="1"/>
  <c r="M396" i="1"/>
  <c r="M397" i="1"/>
  <c r="M398" i="1"/>
  <c r="M399" i="1"/>
  <c r="M400" i="1"/>
  <c r="M401" i="1"/>
  <c r="M402" i="1"/>
  <c r="M403" i="1"/>
  <c r="M404" i="1"/>
  <c r="M405" i="1"/>
  <c r="M406" i="1"/>
  <c r="M411" i="1"/>
  <c r="M412" i="1"/>
  <c r="M413" i="1"/>
  <c r="M414" i="1"/>
  <c r="M421" i="1"/>
  <c r="M422" i="1"/>
  <c r="M423" i="1"/>
  <c r="M424" i="1"/>
  <c r="M431" i="1"/>
  <c r="M435" i="1"/>
  <c r="AV7" i="1"/>
  <c r="K7" i="1" s="1"/>
  <c r="J7" i="1" s="1"/>
  <c r="AV34" i="1"/>
  <c r="K34" i="1" s="1"/>
  <c r="J34" i="1" s="1"/>
  <c r="AV38" i="1"/>
  <c r="K38" i="1" s="1"/>
  <c r="J38" i="1" s="1"/>
  <c r="AV39" i="1"/>
  <c r="AV43" i="1"/>
  <c r="K43" i="1" s="1"/>
  <c r="J43" i="1" s="1"/>
  <c r="AV49" i="1"/>
  <c r="K49" i="1" s="1"/>
  <c r="J49" i="1" s="1"/>
  <c r="AV50" i="1"/>
  <c r="K50" i="1" s="1"/>
  <c r="J50" i="1" s="1"/>
  <c r="AV62" i="1"/>
  <c r="K62" i="1" s="1"/>
  <c r="J62" i="1" s="1"/>
  <c r="AV72" i="1"/>
  <c r="K72" i="1" s="1"/>
  <c r="J72" i="1" s="1"/>
  <c r="K66" i="1"/>
  <c r="J66" i="1" s="1"/>
  <c r="K74" i="1"/>
  <c r="AV87" i="1"/>
  <c r="K87" i="1" s="1"/>
  <c r="J87" i="1" s="1"/>
  <c r="K93" i="1"/>
  <c r="AV94" i="1"/>
  <c r="K94" i="1" s="1"/>
  <c r="J94" i="1" s="1"/>
  <c r="AV97" i="1"/>
  <c r="K97" i="1" s="1"/>
  <c r="J97" i="1" s="1"/>
  <c r="AV96" i="1"/>
  <c r="K96" i="1" s="1"/>
  <c r="J96" i="1" s="1"/>
  <c r="AV102" i="1"/>
  <c r="K102" i="1" s="1"/>
  <c r="J102" i="1" s="1"/>
  <c r="AV103" i="1"/>
  <c r="K103" i="1" s="1"/>
  <c r="J103" i="1" s="1"/>
  <c r="AV104" i="1"/>
  <c r="K104" i="1" s="1"/>
  <c r="J104" i="1" s="1"/>
  <c r="AV105" i="1"/>
  <c r="K105" i="1" s="1"/>
  <c r="J105" i="1" s="1"/>
  <c r="AV109" i="1"/>
  <c r="AV126" i="1"/>
  <c r="K126" i="1" s="1"/>
  <c r="J126" i="1" s="1"/>
  <c r="AV137" i="1"/>
  <c r="K137" i="1" s="1"/>
  <c r="J137" i="1" s="1"/>
  <c r="AV138" i="1"/>
  <c r="K138" i="1" s="1"/>
  <c r="J138" i="1" s="1"/>
  <c r="K140" i="1"/>
  <c r="J140" i="1" s="1"/>
  <c r="K143" i="1"/>
  <c r="J143" i="1" s="1"/>
  <c r="AV144" i="1"/>
  <c r="K144" i="1" s="1"/>
  <c r="J144" i="1" s="1"/>
  <c r="AV145" i="1"/>
  <c r="K145" i="1" s="1"/>
  <c r="J145" i="1" s="1"/>
  <c r="AV146" i="1"/>
  <c r="K146" i="1" s="1"/>
  <c r="J146" i="1" s="1"/>
  <c r="AV147" i="1"/>
  <c r="K147" i="1" s="1"/>
  <c r="J147" i="1" s="1"/>
  <c r="K164" i="1"/>
  <c r="J164" i="1" s="1"/>
  <c r="AV165" i="1"/>
  <c r="K165" i="1" s="1"/>
  <c r="J165" i="1" s="1"/>
  <c r="AV191" i="1"/>
  <c r="K191" i="1" s="1"/>
  <c r="J191" i="1" s="1"/>
  <c r="K194" i="1"/>
  <c r="J194" i="1" s="1"/>
  <c r="K195" i="1"/>
  <c r="J195" i="1" s="1"/>
  <c r="AV196" i="1"/>
  <c r="K196" i="1" s="1"/>
  <c r="J196" i="1" s="1"/>
  <c r="AV197" i="1"/>
  <c r="K197" i="1" s="1"/>
  <c r="J197" i="1" s="1"/>
  <c r="AV198" i="1"/>
  <c r="K198" i="1" s="1"/>
  <c r="J198" i="1" s="1"/>
  <c r="AV199" i="1"/>
  <c r="K199" i="1" s="1"/>
  <c r="J199" i="1" s="1"/>
  <c r="AV200" i="1"/>
  <c r="K200" i="1" s="1"/>
  <c r="J200" i="1" s="1"/>
  <c r="K204" i="1"/>
  <c r="J204" i="1" s="1"/>
  <c r="K205" i="1"/>
  <c r="K206" i="1"/>
  <c r="AV207" i="1"/>
  <c r="K207" i="1" s="1"/>
  <c r="J207" i="1" s="1"/>
  <c r="AV208" i="1"/>
  <c r="K208" i="1" s="1"/>
  <c r="J208" i="1" s="1"/>
  <c r="AV209" i="1"/>
  <c r="K209" i="1" s="1"/>
  <c r="J209" i="1" s="1"/>
  <c r="AV210" i="1"/>
  <c r="K210" i="1" s="1"/>
  <c r="J210" i="1" s="1"/>
  <c r="AV213" i="1"/>
  <c r="K213" i="1" s="1"/>
  <c r="J213" i="1" s="1"/>
  <c r="AV216" i="1"/>
  <c r="K222" i="1"/>
  <c r="J222" i="1" s="1"/>
  <c r="AV223" i="1"/>
  <c r="K223" i="1" s="1"/>
  <c r="J223" i="1" s="1"/>
  <c r="AV229" i="1"/>
  <c r="K229" i="1" s="1"/>
  <c r="J229" i="1" s="1"/>
  <c r="AV230" i="1"/>
  <c r="K230" i="1" s="1"/>
  <c r="J230" i="1" s="1"/>
  <c r="AV231" i="1"/>
  <c r="K231" i="1" s="1"/>
  <c r="J231" i="1" s="1"/>
  <c r="AV232" i="1"/>
  <c r="K232" i="1" s="1"/>
  <c r="J232" i="1" s="1"/>
  <c r="AV233" i="1"/>
  <c r="K233" i="1" s="1"/>
  <c r="J233" i="1" s="1"/>
  <c r="AV234" i="1"/>
  <c r="K234" i="1" s="1"/>
  <c r="J234" i="1" s="1"/>
  <c r="AV238" i="1"/>
  <c r="K238" i="1" s="1"/>
  <c r="J238" i="1" s="1"/>
  <c r="AV240" i="1"/>
  <c r="K240" i="1" s="1"/>
  <c r="J240" i="1" s="1"/>
  <c r="AV236" i="1"/>
  <c r="K236" i="1" s="1"/>
  <c r="J236" i="1" s="1"/>
  <c r="AV245" i="1"/>
  <c r="K245" i="1" s="1"/>
  <c r="J245" i="1" s="1"/>
  <c r="K260" i="1"/>
  <c r="J260" i="1" s="1"/>
  <c r="K265" i="1"/>
  <c r="J265" i="1" s="1"/>
  <c r="AV269" i="1"/>
  <c r="K269" i="1" s="1"/>
  <c r="J269" i="1" s="1"/>
  <c r="AV266" i="1"/>
  <c r="K266" i="1" s="1"/>
  <c r="J266" i="1" s="1"/>
  <c r="AV277" i="1"/>
  <c r="K277" i="1" s="1"/>
  <c r="J277" i="1" s="1"/>
  <c r="AV285" i="1"/>
  <c r="K285" i="1" s="1"/>
  <c r="J285" i="1" s="1"/>
  <c r="AV286" i="1"/>
  <c r="K286" i="1" s="1"/>
  <c r="J286" i="1" s="1"/>
  <c r="AV298" i="1"/>
  <c r="K298" i="1" s="1"/>
  <c r="J298" i="1" s="1"/>
  <c r="AV302" i="1"/>
  <c r="K302" i="1" s="1"/>
  <c r="J302" i="1" s="1"/>
  <c r="AV303" i="1"/>
  <c r="K303" i="1" s="1"/>
  <c r="J303" i="1" s="1"/>
  <c r="AV306" i="1"/>
  <c r="K306" i="1" s="1"/>
  <c r="J306" i="1" s="1"/>
  <c r="AV311" i="1"/>
  <c r="K312" i="1"/>
  <c r="K313" i="1"/>
  <c r="J313" i="1" s="1"/>
  <c r="AV314" i="1"/>
  <c r="K314" i="1" s="1"/>
  <c r="J314" i="1" s="1"/>
  <c r="AV316" i="1"/>
  <c r="K316" i="1" s="1"/>
  <c r="J316" i="1" s="1"/>
  <c r="AV339" i="1"/>
  <c r="K339" i="1" s="1"/>
  <c r="J339" i="1" s="1"/>
  <c r="AV340" i="1"/>
  <c r="K340" i="1" s="1"/>
  <c r="J340" i="1" s="1"/>
  <c r="AV317" i="1"/>
  <c r="K318" i="1"/>
  <c r="K319" i="1"/>
  <c r="J319" i="1" s="1"/>
  <c r="K321" i="1"/>
  <c r="K322" i="1"/>
  <c r="K326" i="1"/>
  <c r="J326" i="1" s="1"/>
  <c r="K327" i="1"/>
  <c r="AV333" i="1"/>
  <c r="AV335" i="1"/>
  <c r="K337" i="1"/>
  <c r="K338" i="1"/>
  <c r="K341" i="1"/>
  <c r="J341" i="1" s="1"/>
  <c r="K415" i="1"/>
  <c r="AV416" i="1"/>
  <c r="K416" i="1" s="1"/>
  <c r="J416" i="1" s="1"/>
  <c r="AV425" i="1"/>
  <c r="K425" i="1" s="1"/>
  <c r="J425" i="1" s="1"/>
  <c r="AV426" i="1"/>
  <c r="K426" i="1"/>
  <c r="J426" i="1" s="1"/>
  <c r="AV427" i="1"/>
  <c r="K427" i="1" s="1"/>
  <c r="J427" i="1" s="1"/>
  <c r="AV428" i="1"/>
  <c r="K428" i="1" s="1"/>
  <c r="J428" i="1" s="1"/>
  <c r="AV429" i="1"/>
  <c r="K429" i="1" s="1"/>
  <c r="J429" i="1" s="1"/>
  <c r="AV430" i="1"/>
  <c r="K430" i="1" s="1"/>
  <c r="J430" i="1" s="1"/>
  <c r="K418" i="1"/>
  <c r="K419" i="1"/>
  <c r="AV436" i="1"/>
  <c r="K436" i="1"/>
  <c r="J436" i="1" s="1"/>
  <c r="AV443" i="1"/>
  <c r="K443" i="1" s="1"/>
  <c r="J443" i="1" s="1"/>
  <c r="CP444" i="1"/>
  <c r="AV444" i="1" s="1"/>
  <c r="K444" i="1" s="1"/>
  <c r="J444" i="1" s="1"/>
  <c r="AV445" i="1"/>
  <c r="K445" i="1" s="1"/>
  <c r="J445" i="1" s="1"/>
  <c r="CP446" i="1"/>
  <c r="AV446" i="1" s="1"/>
  <c r="K446" i="1" s="1"/>
  <c r="J446" i="1" s="1"/>
  <c r="AV447" i="1"/>
  <c r="K447" i="1" s="1"/>
  <c r="J447" i="1" s="1"/>
  <c r="AV448" i="1"/>
  <c r="K448" i="1" s="1"/>
  <c r="J448" i="1" s="1"/>
  <c r="AV449" i="1"/>
  <c r="K449" i="1"/>
  <c r="J449" i="1" s="1"/>
  <c r="AV450" i="1"/>
  <c r="K450" i="1" s="1"/>
  <c r="J450" i="1" s="1"/>
  <c r="J12" i="1"/>
  <c r="J299" i="1"/>
  <c r="J325" i="1"/>
  <c r="J332" i="1"/>
  <c r="K423" i="1" l="1"/>
  <c r="K167" i="1"/>
  <c r="L455" i="1"/>
  <c r="L456" i="1" s="1"/>
  <c r="M272" i="1"/>
  <c r="K311" i="1"/>
  <c r="J311" i="1" s="1"/>
  <c r="K121" i="1"/>
  <c r="K40" i="1"/>
  <c r="K282" i="1"/>
  <c r="AE455" i="1"/>
  <c r="AC455" i="1"/>
  <c r="K300" i="1"/>
  <c r="K176" i="1"/>
  <c r="K108" i="1"/>
  <c r="K452" i="1"/>
  <c r="K100" i="1"/>
  <c r="K453" i="1"/>
  <c r="K387" i="1"/>
  <c r="J387" i="1" s="1"/>
  <c r="K106" i="1"/>
  <c r="J106" i="1" s="1"/>
  <c r="K237" i="1"/>
  <c r="K315" i="1"/>
  <c r="K363" i="1"/>
  <c r="J363" i="1" s="1"/>
  <c r="K355" i="1"/>
  <c r="J355" i="1" s="1"/>
  <c r="K299" i="1"/>
  <c r="K295" i="1"/>
  <c r="K168" i="1"/>
  <c r="K283" i="1"/>
  <c r="K370" i="1"/>
  <c r="J370" i="1" s="1"/>
  <c r="K250" i="1"/>
  <c r="K68" i="1"/>
  <c r="K403" i="1"/>
  <c r="J403" i="1" s="1"/>
  <c r="K395" i="1"/>
  <c r="K380" i="1"/>
  <c r="J380" i="1" s="1"/>
  <c r="K281" i="1"/>
  <c r="K435" i="1"/>
  <c r="K350" i="1"/>
  <c r="J350" i="1" s="1"/>
  <c r="K323" i="1"/>
  <c r="K193" i="1"/>
  <c r="K51" i="1"/>
  <c r="K248" i="1"/>
  <c r="K218" i="1"/>
  <c r="J218" i="1" s="1"/>
  <c r="K402" i="1"/>
  <c r="J402" i="1" s="1"/>
  <c r="K391" i="1"/>
  <c r="J391" i="1" s="1"/>
  <c r="K379" i="1"/>
  <c r="J379" i="1" s="1"/>
  <c r="K301" i="1"/>
  <c r="K185" i="1"/>
  <c r="J185" i="1" s="1"/>
  <c r="K124" i="1"/>
  <c r="K214" i="1"/>
  <c r="K123" i="1"/>
  <c r="K99" i="1"/>
  <c r="K406" i="1"/>
  <c r="J406" i="1" s="1"/>
  <c r="K398" i="1"/>
  <c r="J398" i="1" s="1"/>
  <c r="K383" i="1"/>
  <c r="J383" i="1" s="1"/>
  <c r="K375" i="1"/>
  <c r="J375" i="1" s="1"/>
  <c r="K367" i="1"/>
  <c r="J367" i="1" s="1"/>
  <c r="K292" i="1"/>
  <c r="K65" i="1"/>
  <c r="K45" i="1"/>
  <c r="K317" i="1"/>
  <c r="J317" i="1" s="1"/>
  <c r="K297" i="1"/>
  <c r="J297" i="1" s="1"/>
  <c r="K179" i="1"/>
  <c r="K160" i="1"/>
  <c r="K155" i="1"/>
  <c r="K132" i="1"/>
  <c r="J132" i="1" s="1"/>
  <c r="K115" i="1"/>
  <c r="K110" i="1"/>
  <c r="K101" i="1"/>
  <c r="K77" i="1"/>
  <c r="K71" i="1"/>
  <c r="K6" i="1"/>
  <c r="K424" i="1"/>
  <c r="K414" i="1"/>
  <c r="K408" i="1"/>
  <c r="K399" i="1"/>
  <c r="J399" i="1" s="1"/>
  <c r="K384" i="1"/>
  <c r="J384" i="1" s="1"/>
  <c r="K376" i="1"/>
  <c r="J376" i="1" s="1"/>
  <c r="K372" i="1"/>
  <c r="J372" i="1" s="1"/>
  <c r="K368" i="1"/>
  <c r="J368" i="1" s="1"/>
  <c r="K356" i="1"/>
  <c r="J356" i="1" s="1"/>
  <c r="K352" i="1"/>
  <c r="J352" i="1" s="1"/>
  <c r="K348" i="1"/>
  <c r="K53" i="1"/>
  <c r="K46" i="1"/>
  <c r="K35" i="1"/>
  <c r="K324" i="1"/>
  <c r="K310" i="1"/>
  <c r="K271" i="1"/>
  <c r="AR455" i="1"/>
  <c r="P364" i="1"/>
  <c r="K364" i="1" s="1"/>
  <c r="J364" i="1" s="1"/>
  <c r="K37" i="1"/>
  <c r="K374" i="1"/>
  <c r="J374" i="1" s="1"/>
  <c r="K354" i="1"/>
  <c r="J354" i="1" s="1"/>
  <c r="K325" i="1"/>
  <c r="K235" i="1"/>
  <c r="K220" i="1"/>
  <c r="K192" i="1"/>
  <c r="K175" i="1"/>
  <c r="K47" i="1"/>
  <c r="K36" i="1"/>
  <c r="K396" i="1"/>
  <c r="K385" i="1"/>
  <c r="J385" i="1" s="1"/>
  <c r="K373" i="1"/>
  <c r="J373" i="1" s="1"/>
  <c r="K365" i="1"/>
  <c r="J365" i="1" s="1"/>
  <c r="K397" i="1"/>
  <c r="J397" i="1" s="1"/>
  <c r="K358" i="1"/>
  <c r="J358" i="1" s="1"/>
  <c r="K333" i="1"/>
  <c r="J333" i="1" s="1"/>
  <c r="K227" i="1"/>
  <c r="K211" i="1"/>
  <c r="K42" i="1"/>
  <c r="K278" i="1"/>
  <c r="K331" i="1"/>
  <c r="K284" i="1"/>
  <c r="K267" i="1"/>
  <c r="K221" i="1"/>
  <c r="K107" i="1"/>
  <c r="K432" i="1"/>
  <c r="K412" i="1"/>
  <c r="K401" i="1"/>
  <c r="J401" i="1" s="1"/>
  <c r="K390" i="1"/>
  <c r="J390" i="1" s="1"/>
  <c r="K382" i="1"/>
  <c r="J382" i="1" s="1"/>
  <c r="K362" i="1"/>
  <c r="J362" i="1" s="1"/>
  <c r="K226" i="1"/>
  <c r="K219" i="1"/>
  <c r="K166" i="1"/>
  <c r="K421" i="1"/>
  <c r="K404" i="1"/>
  <c r="J404" i="1" s="1"/>
  <c r="K357" i="1"/>
  <c r="J357" i="1" s="1"/>
  <c r="K335" i="1"/>
  <c r="J335" i="1" s="1"/>
  <c r="K272" i="1"/>
  <c r="K225" i="1"/>
  <c r="K371" i="1"/>
  <c r="J371" i="1" s="1"/>
  <c r="K177" i="1"/>
  <c r="K171" i="1"/>
  <c r="K157" i="1"/>
  <c r="K151" i="1"/>
  <c r="K178" i="1"/>
  <c r="K158" i="1"/>
  <c r="K48" i="1"/>
  <c r="J48" i="1" s="1"/>
  <c r="K246" i="1"/>
  <c r="K228" i="1"/>
  <c r="J228" i="1" s="1"/>
  <c r="K212" i="1"/>
  <c r="K161" i="1"/>
  <c r="J161" i="1" s="1"/>
  <c r="K122" i="1"/>
  <c r="K98" i="1"/>
  <c r="K15" i="1"/>
  <c r="K422" i="1"/>
  <c r="K405" i="1"/>
  <c r="J405" i="1" s="1"/>
  <c r="K386" i="1"/>
  <c r="J386" i="1" s="1"/>
  <c r="K378" i="1"/>
  <c r="J378" i="1" s="1"/>
  <c r="K366" i="1"/>
  <c r="J366" i="1" s="1"/>
  <c r="K291" i="1"/>
  <c r="K215" i="1"/>
  <c r="K184" i="1"/>
  <c r="K63" i="1"/>
  <c r="K44" i="1"/>
  <c r="K369" i="1"/>
  <c r="J369" i="1" s="1"/>
  <c r="K349" i="1"/>
  <c r="J349" i="1" s="1"/>
  <c r="K216" i="1"/>
  <c r="J216" i="1" s="1"/>
  <c r="K411" i="1"/>
  <c r="K388" i="1"/>
  <c r="J388" i="1" s="1"/>
  <c r="K243" i="1"/>
  <c r="K109" i="1"/>
  <c r="J109" i="1" s="1"/>
  <c r="K413" i="1"/>
  <c r="J413" i="1" s="1"/>
  <c r="K359" i="1"/>
  <c r="J359" i="1" s="1"/>
  <c r="K351" i="1"/>
  <c r="J351" i="1" s="1"/>
  <c r="K52" i="1"/>
  <c r="K12" i="1"/>
  <c r="K389" i="1"/>
  <c r="J389" i="1" s="1"/>
  <c r="K377" i="1"/>
  <c r="J377" i="1" s="1"/>
  <c r="K307" i="1"/>
  <c r="K270" i="1"/>
  <c r="K242" i="1"/>
  <c r="K202" i="1"/>
  <c r="K136" i="1"/>
  <c r="J136" i="1" s="1"/>
  <c r="K224" i="1"/>
  <c r="J224" i="1" s="1"/>
  <c r="K116" i="1"/>
  <c r="K130" i="1"/>
  <c r="J130" i="1" s="1"/>
  <c r="K118" i="1"/>
  <c r="K113" i="1"/>
  <c r="K80" i="1"/>
  <c r="K59" i="1"/>
  <c r="K33" i="1"/>
  <c r="K131" i="1"/>
  <c r="K128" i="1"/>
  <c r="K21" i="1"/>
  <c r="K61" i="1"/>
  <c r="K57" i="1"/>
  <c r="K180" i="1"/>
  <c r="J180" i="1" s="1"/>
  <c r="K170" i="1"/>
  <c r="K156" i="1"/>
  <c r="K150" i="1"/>
  <c r="K129" i="1"/>
  <c r="K112" i="1"/>
  <c r="K60" i="1"/>
  <c r="K78" i="1"/>
  <c r="K56" i="1"/>
  <c r="K27" i="1"/>
  <c r="K19" i="1"/>
  <c r="K172" i="1"/>
  <c r="K152" i="1"/>
  <c r="J152" i="1" s="1"/>
  <c r="K119" i="1"/>
  <c r="K114" i="1"/>
  <c r="K28" i="1"/>
  <c r="K85" i="1"/>
  <c r="K30" i="1"/>
  <c r="N455" i="1"/>
  <c r="K31" i="1"/>
  <c r="K26" i="1"/>
  <c r="K22" i="1"/>
  <c r="K18" i="1"/>
  <c r="K24" i="1"/>
  <c r="K20" i="1"/>
  <c r="K58" i="1"/>
  <c r="K32" i="1"/>
  <c r="K79" i="1"/>
  <c r="J79" i="1" s="1"/>
  <c r="K83" i="1"/>
  <c r="K25" i="1"/>
  <c r="K17" i="1"/>
  <c r="M455" i="1"/>
  <c r="O455" i="1"/>
  <c r="P455" i="1"/>
  <c r="K23" i="1"/>
  <c r="K86" i="1"/>
  <c r="J86" i="1" s="1"/>
  <c r="AV455" i="1"/>
  <c r="K296" i="1"/>
  <c r="V455" i="1"/>
  <c r="K360" i="1"/>
  <c r="J360" i="1" s="1"/>
  <c r="K39" i="1"/>
  <c r="J39" i="1" s="1"/>
  <c r="K361" i="1"/>
  <c r="J361" i="1" s="1"/>
  <c r="K353" i="1"/>
  <c r="J353" i="1" s="1"/>
  <c r="K293" i="1"/>
  <c r="J293" i="1" s="1"/>
  <c r="K203" i="1"/>
  <c r="K41" i="1"/>
  <c r="K400" i="1"/>
  <c r="J400" i="1" s="1"/>
  <c r="K381" i="1"/>
  <c r="J381" i="1" s="1"/>
  <c r="J455" i="1" l="1"/>
  <c r="K455" i="1"/>
</calcChain>
</file>

<file path=xl/comments1.xml><?xml version="1.0" encoding="utf-8"?>
<comments xmlns="http://schemas.openxmlformats.org/spreadsheetml/2006/main">
  <authors>
    <author>Windows 7</author>
    <author>LIBIA KARELIA GALVIS RODRIGUEZ</author>
  </authors>
  <commentList>
    <comment ref="AT201" authorId="0">
      <text>
        <r>
          <rPr>
            <b/>
            <sz val="9"/>
            <color indexed="81"/>
            <rFont val="Tahoma"/>
            <family val="2"/>
          </rPr>
          <t>Windows 7:</t>
        </r>
        <r>
          <rPr>
            <sz val="9"/>
            <color indexed="81"/>
            <rFont val="Tahoma"/>
            <family val="2"/>
          </rPr>
          <t xml:space="preserve">
Recursos para cofinanciacion de coberturas en educación de las Entidades Territoriales Productoras - Arauca (Resolución No. 16841 del 21 Dic 2012).</t>
        </r>
      </text>
    </comment>
    <comment ref="AU273" authorId="0">
      <text>
        <r>
          <rPr>
            <b/>
            <sz val="9"/>
            <color indexed="81"/>
            <rFont val="Tahoma"/>
            <family val="2"/>
          </rPr>
          <t>Windows 7:</t>
        </r>
        <r>
          <rPr>
            <sz val="9"/>
            <color indexed="81"/>
            <rFont val="Tahoma"/>
            <family val="2"/>
          </rPr>
          <t xml:space="preserve">
Banco BBVA Colombia (REGISTRO MINHACIENDA 611515230) </t>
        </r>
      </text>
    </comment>
    <comment ref="AT294" authorId="1">
      <text>
        <r>
          <rPr>
            <b/>
            <sz val="9"/>
            <color indexed="81"/>
            <rFont val="Tahoma"/>
            <family val="2"/>
          </rPr>
          <t>LIBIA KARELIA GALVIS RODRIGUEZ:</t>
        </r>
        <r>
          <rPr>
            <sz val="9"/>
            <color indexed="81"/>
            <rFont val="Tahoma"/>
            <family val="2"/>
          </rPr>
          <t xml:space="preserve">
CONVENIO 374 DE 2012. PACIFIC RUBIALES</t>
        </r>
      </text>
    </comment>
    <comment ref="AT295" authorId="1">
      <text>
        <r>
          <rPr>
            <b/>
            <sz val="9"/>
            <color indexed="81"/>
            <rFont val="Tahoma"/>
            <family val="2"/>
          </rPr>
          <t>LIBIA KARELIA GALVIS RODRIGUEZ:</t>
        </r>
        <r>
          <rPr>
            <sz val="9"/>
            <color indexed="81"/>
            <rFont val="Tahoma"/>
            <family val="2"/>
          </rPr>
          <t xml:space="preserve">
Superavit Convenio 257 de 2012, Invías</t>
        </r>
      </text>
    </comment>
    <comment ref="AT296" authorId="1">
      <text>
        <r>
          <rPr>
            <b/>
            <sz val="9"/>
            <color indexed="81"/>
            <rFont val="Tahoma"/>
            <family val="2"/>
          </rPr>
          <t>LIBIA KARELIA GALVIS RODRIGUEZ:</t>
        </r>
        <r>
          <rPr>
            <sz val="9"/>
            <color indexed="81"/>
            <rFont val="Tahoma"/>
            <family val="2"/>
          </rPr>
          <t xml:space="preserve">
Convenio Interadministrativo 2651 Invias</t>
        </r>
      </text>
    </comment>
    <comment ref="AT336" authorId="1">
      <text>
        <r>
          <rPr>
            <b/>
            <sz val="9"/>
            <color indexed="81"/>
            <rFont val="Tahoma"/>
            <family val="2"/>
          </rPr>
          <t>LIBIA KARELIA GALVIS RODRIGUEZ:</t>
        </r>
        <r>
          <rPr>
            <sz val="9"/>
            <color indexed="81"/>
            <rFont val="Tahoma"/>
            <family val="2"/>
          </rPr>
          <t xml:space="preserve">
Convenio Interadministrativo 2748 de 2012,  Invías</t>
        </r>
      </text>
    </comment>
    <comment ref="AU342" authorId="0">
      <text>
        <r>
          <rPr>
            <b/>
            <sz val="9"/>
            <color indexed="81"/>
            <rFont val="Tahoma"/>
            <family val="2"/>
          </rPr>
          <t>Windows 7:</t>
        </r>
        <r>
          <rPr>
            <sz val="9"/>
            <color indexed="81"/>
            <rFont val="Tahoma"/>
            <family val="2"/>
          </rPr>
          <t xml:space="preserve">
Banco de Bogotá  (REGISTRO MINHACIENDA 611515221)</t>
        </r>
      </text>
    </comment>
    <comment ref="AT451" authorId="0">
      <text>
        <r>
          <rPr>
            <b/>
            <sz val="9"/>
            <color indexed="81"/>
            <rFont val="Tahoma"/>
            <family val="2"/>
          </rPr>
          <t>Windows 7:</t>
        </r>
        <r>
          <rPr>
            <sz val="9"/>
            <color indexed="81"/>
            <rFont val="Tahoma"/>
            <family val="2"/>
          </rPr>
          <t xml:space="preserve">
Convenio de Cooperación No. BIC-SOC-CV-044 entre Oleoducto Bicentenario de Colombia OBC y el DEPARTAMENTO DE ARAUCA.</t>
        </r>
      </text>
    </comment>
  </commentList>
</comments>
</file>

<file path=xl/sharedStrings.xml><?xml version="1.0" encoding="utf-8"?>
<sst xmlns="http://schemas.openxmlformats.org/spreadsheetml/2006/main" count="3190" uniqueCount="965">
  <si>
    <t xml:space="preserve">RENTAS E INGRESOS CORRIENTES DE LIBRE DESTINACION </t>
  </si>
  <si>
    <t>ESTAMPILLAS</t>
  </si>
  <si>
    <t>RENTAS CON DESTINACION  ESPECIFICA</t>
  </si>
  <si>
    <t>TOTAL 2013</t>
  </si>
  <si>
    <t>DESAHORRO FAEP LEY 1530 DE 2012.</t>
  </si>
  <si>
    <t xml:space="preserve">REGALIAS Y COMPENSACIONES </t>
  </si>
  <si>
    <t xml:space="preserve">PARTICIPACION REGALIAS </t>
  </si>
  <si>
    <t>FAEP -VIAS</t>
  </si>
  <si>
    <t>REGISTRO Y ANOTACION</t>
  </si>
  <si>
    <t>TABACO Y CIGARRILLOS NACIONAL</t>
  </si>
  <si>
    <t>TABACO Y CIGARRILLOS EXTRANJERO</t>
  </si>
  <si>
    <t>CONSUMO DE CERVEZA NACIONAL</t>
  </si>
  <si>
    <t>CONSUMO DE CERVEZA EXTRANJERA</t>
  </si>
  <si>
    <t>LICORES NACIONALES</t>
  </si>
  <si>
    <t>LICORES EXTRANJEROS</t>
  </si>
  <si>
    <t>DEGUELLO GANADO MAYOR (MPIO ARAUCA)</t>
  </si>
  <si>
    <t xml:space="preserve">DEGUELLO GANADO MAYOR (OTROS MPIOS) </t>
  </si>
  <si>
    <t>APROVECHAMIENTO Y OTROS INGRESOS</t>
  </si>
  <si>
    <t>SOBRE TASA A LA GASOLINA</t>
  </si>
  <si>
    <t>RENDIMIENTOS FINANCIEROS ICLD</t>
  </si>
  <si>
    <t>IVA</t>
  </si>
  <si>
    <t>PRODESARROLLO</t>
  </si>
  <si>
    <t>PROELECTRIFICACION</t>
  </si>
  <si>
    <t>PROFRONTERA</t>
  </si>
  <si>
    <t>PROCULTURA</t>
  </si>
  <si>
    <t>PROADULTO MAYOR</t>
  </si>
  <si>
    <t>SOBRETASA AL ACPM</t>
  </si>
  <si>
    <t>IVA TELEFONIA MOVIL</t>
  </si>
  <si>
    <t>IVA LICORES EXTRANJEROS (DEPORTES)</t>
  </si>
  <si>
    <t>IVA LICORES NACIONALES (DEPORTES)</t>
  </si>
  <si>
    <t>FONDO DE SEGURIDAD (5%)</t>
  </si>
  <si>
    <t>CIGARRILLOS NACIONALES Y EXTRANJEROS (16%)</t>
  </si>
  <si>
    <t>SGP AGUA POTABLE Y SANEAMIENTO BASICO</t>
  </si>
  <si>
    <t>SGP EDUCACION</t>
  </si>
  <si>
    <t>Arrendamiento de Maquinaria  Agrícola</t>
  </si>
  <si>
    <t>EMPRESTITO</t>
  </si>
  <si>
    <t>SUPERAVIT</t>
  </si>
  <si>
    <t>Superavit Cancelación de Reserva Superavit Estampilla Prodesarrollo Fronterizo</t>
  </si>
  <si>
    <t>Superavit Rendimientos Financieros Estampilla Prodesarrollo Fronterizo</t>
  </si>
  <si>
    <t>Superavit Estampilla Prodesarrollo Fronterizo</t>
  </si>
  <si>
    <t>Superavit Participación Regalías Petrolíferas</t>
  </si>
  <si>
    <t>Superavit Al Consumo de Tabaco y Cigarillo Nacionales</t>
  </si>
  <si>
    <t>Superavit I.V.A.</t>
  </si>
  <si>
    <t>Superavit estampilla pro-adulto mayor</t>
  </si>
  <si>
    <t>Superavit Rendimientos financieros Estampilla Pro Adulto Mayor</t>
  </si>
  <si>
    <t>Superavit al consumo de cerveza nacional(decreto 190/69)</t>
  </si>
  <si>
    <t>Superavit impuesto de registro y anotacion</t>
  </si>
  <si>
    <t>Superavit Iva Licores extranjero-deporte</t>
  </si>
  <si>
    <t>Superavit Iva licores Nacional-deporte</t>
  </si>
  <si>
    <t>Superavit aprovechamiento y otros ingresos</t>
  </si>
  <si>
    <t>Superavit al consumo de tabaco y cigarrillo extranjero</t>
  </si>
  <si>
    <t>Superavit estampilla prodesarrollo departamental (decreto 1222/86)</t>
  </si>
  <si>
    <t>Superavit rendimientos financieros estampilla prodesarrollo departamental</t>
  </si>
  <si>
    <t>Superavit arrendamientos</t>
  </si>
  <si>
    <t>Superavit otras multas de gobierno</t>
  </si>
  <si>
    <t>Superavit Rendimientos financieros ICLD</t>
  </si>
  <si>
    <t>Superavit ICLD en cuenta depositos judiciales</t>
  </si>
  <si>
    <t>Superavit al deguello de ganado mayor otros municipios (Ley 14/83)</t>
  </si>
  <si>
    <t>Superavit ingreso por margen de comercializacion (regalias) art.156 del decreto 4923/2.011</t>
  </si>
  <si>
    <t>Superavit Rendimientos Financieros Regalias</t>
  </si>
  <si>
    <t>Superavit otros ingresos no tributarios</t>
  </si>
  <si>
    <t xml:space="preserve">Supervit sobretasa a la gasolina </t>
  </si>
  <si>
    <t>Superavit al consumo de licores Nacionales (Ley 14/83</t>
  </si>
  <si>
    <t>Superavit estampilla procultura (10% red de bibliotecas)</t>
  </si>
  <si>
    <t>Superavit rendimientos financieros 10% estampilla procultura red de bibliotecas</t>
  </si>
  <si>
    <t>Superavit estampilla procultura</t>
  </si>
  <si>
    <t>Superavit iva telefonia movil</t>
  </si>
  <si>
    <t>Superavit rendimientos financieros estampilla procultura</t>
  </si>
  <si>
    <t>Superavit rendimientos financieros ingresos por margen de comercializacion (regalias) art.156 del decreto 4923/2.011</t>
  </si>
  <si>
    <t>Superavit desahorro FAEP(Ley 1430 de 2010 art. 44)</t>
  </si>
  <si>
    <t>Superavit emprestitos bancarios</t>
  </si>
  <si>
    <t>Superavit ingreso por margen de comercializacion(regalias), art. 156 del decreto 4923/2011</t>
  </si>
  <si>
    <t>Superavit recursos para agua potable y saneamiento basico del sistema general de participaciones-ley 1176/2007</t>
  </si>
  <si>
    <t>Superavit rendimientos financieros recursos para agua potable y saneamiento basico SGP- ley 1176/2007</t>
  </si>
  <si>
    <t>Superavit sobretasa al ACPM</t>
  </si>
  <si>
    <t>Superavit rendimientos financieros sobretasa al ACPM</t>
  </si>
  <si>
    <t>Superavit estampilla proelectrificacion rural</t>
  </si>
  <si>
    <t>Superavit Rendimientos financieros estampilla proelectrificacion</t>
  </si>
  <si>
    <t>Superavit rendimientos financieros FAEP</t>
  </si>
  <si>
    <t>Reintegros participación de regalias</t>
  </si>
  <si>
    <t>Reintegros rendimientos faep</t>
  </si>
  <si>
    <t>Superavit al consumo de cerveza extranjera(decreto 190/69)</t>
  </si>
  <si>
    <t>Reintegros al consumo licores nacionales y extranjeros 14/83</t>
  </si>
  <si>
    <t>Reintegros ingreso por margen de comercialización regalias petroliferas art.156 d 4923/2011</t>
  </si>
  <si>
    <t>Superavit al consumo de licores extranjeros (ley 14/83)</t>
  </si>
  <si>
    <t>Superavit fondo rotatorio agricultura</t>
  </si>
  <si>
    <t>Reintegros rendimientos financieros fiduagraria(regalias)</t>
  </si>
  <si>
    <t>Reintegros licores nacionales y extranjeros</t>
  </si>
  <si>
    <t>Superavit gaceta departamental</t>
  </si>
  <si>
    <t>Superavit rendimientos financieros Fondo del Riesgo</t>
  </si>
  <si>
    <t>Superavit Al Consumo de Tabaco y Cigarrillo Extranjero</t>
  </si>
  <si>
    <t>UN</t>
  </si>
  <si>
    <t>DIM</t>
  </si>
  <si>
    <t xml:space="preserve">OBJ </t>
  </si>
  <si>
    <t>PROG</t>
  </si>
  <si>
    <t>SUBP</t>
  </si>
  <si>
    <t>PROY</t>
  </si>
  <si>
    <t>RUBRO PRESUPUESTAL</t>
  </si>
  <si>
    <t>VALOR TOTAL DEL PROYECTO DE INVERSION</t>
  </si>
  <si>
    <t>02</t>
  </si>
  <si>
    <t>SECRETARIA DE GOBIERNO</t>
  </si>
  <si>
    <t>01</t>
  </si>
  <si>
    <t>Dimension Urbano Regional</t>
  </si>
  <si>
    <t>Promover la integración regional, nacional e internacional para potenciar la visión geoestratégica del departamento de Arauca.</t>
  </si>
  <si>
    <t>Integración regional</t>
  </si>
  <si>
    <t>Integracion y Desarrollo fronterizo</t>
  </si>
  <si>
    <t>Fomento de la integración y el desarrollo fronterizo en el Departamento de Arauca</t>
  </si>
  <si>
    <t>Apoyo para la  formulación  e implementación de estrategias para la promoción y comercialización de productos y servicios en los mercados internacionales en el Departamento de Arauca.</t>
  </si>
  <si>
    <t>Dimension Social cultural</t>
  </si>
  <si>
    <t>Garantizar condiciones de igualdad, oportunidades e identidad, para la prosperidad social</t>
  </si>
  <si>
    <t>09</t>
  </si>
  <si>
    <t>Protección a la infancia, adolescencia y juventud</t>
  </si>
  <si>
    <t>34</t>
  </si>
  <si>
    <t>Protección integral de la niñez y adolescencia</t>
  </si>
  <si>
    <t>Generar acciones de prevención para la proteción del reclutamiento forzado y utilización de violencia sexual en niños, niñas, jóvenes y adolescentes em el conflicto armado.</t>
  </si>
  <si>
    <t>10</t>
  </si>
  <si>
    <t>Equidad social</t>
  </si>
  <si>
    <t>37</t>
  </si>
  <si>
    <t>Mujer,  tienes derechos (Equidad de género y atención de la mujer)</t>
  </si>
  <si>
    <t>Desarrollo de un programa en promoción de mecanismos de participación ciudadana y control social a mujeres con enfoque diferencial en el departamento de Arauca.</t>
  </si>
  <si>
    <t>5004</t>
  </si>
  <si>
    <t xml:space="preserve">Implementación de la estrategia  de comunicaciones "mujer tienes derechos" </t>
  </si>
  <si>
    <t>5005</t>
  </si>
  <si>
    <t>Desarrollo de un programa de prevención de violencia contra la mujer y atención psicosocial a víctimas de violencia sexual basada en género en el departamento de Arauca.</t>
  </si>
  <si>
    <t>5006</t>
  </si>
  <si>
    <t>Implementación de la estrategia integral para prevenir el embarazo adolescente de acuerdo a los establecido en el Conpes 147 de 2012</t>
  </si>
  <si>
    <t>38</t>
  </si>
  <si>
    <t>Protección integral de la Familia Araucana</t>
  </si>
  <si>
    <t>5007</t>
  </si>
  <si>
    <t>Fortalecimiento del núcleo familiar para mejorar las relaciones sociales y familiares  en el departamento  de  Arauca</t>
  </si>
  <si>
    <t>39</t>
  </si>
  <si>
    <t>Protección integral de las víctimas</t>
  </si>
  <si>
    <t>5008</t>
  </si>
  <si>
    <t>Desarrollo del componente de prevención y protección del plan integral único, del departamento de Arauca (PIU 2012 - 2015).</t>
  </si>
  <si>
    <t>5009</t>
  </si>
  <si>
    <t>Apoyo a la medida de asistencia del componente de atención integral con enfoque diferencial en el departamento de Arauca (PIU 2012-2015)</t>
  </si>
  <si>
    <t>5010</t>
  </si>
  <si>
    <t>Desarrollo de un programa de formación en  verdad, justicia, reparación y garantía de no repetición en el departamento de Arauca.</t>
  </si>
  <si>
    <t>5011</t>
  </si>
  <si>
    <t>5012</t>
  </si>
  <si>
    <t>Desarrollo de un programa de reconciliación y paz  que contribuya  a la reparación colectiva en el departamento de Arauca</t>
  </si>
  <si>
    <t>Implementar un proyecto para la generación de ingresos a mujeres víctimas del conflicto armado en el Departamento de Arauca</t>
  </si>
  <si>
    <t>40</t>
  </si>
  <si>
    <t>Protección de las comunidades indígenas</t>
  </si>
  <si>
    <t>5013</t>
  </si>
  <si>
    <t>Fortalecimiento de  la operatividad de la mesa Departamental de concertación indígena</t>
  </si>
  <si>
    <t>5014</t>
  </si>
  <si>
    <t>Diseñar  e implementar un (1) programa de prevenciòn, mitigaciòn, atenciòn y rehabilitaciòn  integral a las familias indigenas con problemas de adicciòn a sustancias psicoactivas y  alcoholismo en  el  departamento  de Arauca.</t>
  </si>
  <si>
    <t>Apoyo para la legalización,  transferencia de predios y adquisicion  de tierras para  el  saneamiento y ampliacion del  territorio  de comunidades  Indigenas priorizadas en el departamento de Arauca</t>
  </si>
  <si>
    <t>Construccion de  planes de vida indígena de los pueblos  Makaguan, U'wa e Inga del Departamento de Arauca</t>
  </si>
  <si>
    <t>41</t>
  </si>
  <si>
    <t>Protección de las comunidades afro colombianas</t>
  </si>
  <si>
    <t>5015</t>
  </si>
  <si>
    <t>Fortalecimiento de las formas tradicionales de organización de las comunidades afrodescendientes del departamento de Arauca</t>
  </si>
  <si>
    <t>5016</t>
  </si>
  <si>
    <t>Implementación de un programa de erradicación de la discriminación racial en el departamento de Arauca</t>
  </si>
  <si>
    <t>Adquisición de predios rurales para territorios colectivos Afrodescendientes del departamento de Arauca.</t>
  </si>
  <si>
    <t>42</t>
  </si>
  <si>
    <t>Protección a la población en discapacidad</t>
  </si>
  <si>
    <t>5017</t>
  </si>
  <si>
    <t xml:space="preserve">Implementación de un proyecto para la generación de Ingresos de las personas con Discapacidad "Arauca Incluyente con Resultados". </t>
  </si>
  <si>
    <t>43</t>
  </si>
  <si>
    <t>Protección al adulto mayor</t>
  </si>
  <si>
    <t>5018</t>
  </si>
  <si>
    <t>Apoyo nutricional a personas de la  tercera edad priorizados por los centros vida del anciano (C.V.A) en el departamento de Arauca</t>
  </si>
  <si>
    <t>5019</t>
  </si>
  <si>
    <t xml:space="preserve">Construcción y/o mejoramiento, adecuación y funcionamiento de dos Centros de bienestar para el Anciano. </t>
  </si>
  <si>
    <t>Implementación de un Programa de seguridad Alimentaria y Nutricional Integral para el adulto mayor priorizados por los centros vida del anciano (C.V.A) en el departamento de Arauca</t>
  </si>
  <si>
    <t>Dotación de Centros de bienestar para el Adulto Mayor en el Departamento de Arauca</t>
  </si>
  <si>
    <t>44</t>
  </si>
  <si>
    <t>Derechos de la población LGBTI (Protección a LGTBI)</t>
  </si>
  <si>
    <t>5020</t>
  </si>
  <si>
    <t>Implementación de un programa de promoción del respeto de los derechos humanos y la diversidad sexual en el Departamento de Arauca</t>
  </si>
  <si>
    <t>04</t>
  </si>
  <si>
    <t>Dimension Politico Institucional</t>
  </si>
  <si>
    <t>Generar gobernanza territorial para la transformación económica y social.</t>
  </si>
  <si>
    <t>12</t>
  </si>
  <si>
    <t>Desempeño Territorial - Gestión gubernamental orientada a resultados</t>
  </si>
  <si>
    <t>54</t>
  </si>
  <si>
    <t>Ciudadanía activa</t>
  </si>
  <si>
    <t>5021</t>
  </si>
  <si>
    <t>Apoyo al fortalecimiento de organismos de Acción comunal y organizaciones sociales en el Departamento de Arauca</t>
  </si>
  <si>
    <t>5022</t>
  </si>
  <si>
    <t>Desarrollo a programas de formación al sector comunal en el Departamento de Arauca</t>
  </si>
  <si>
    <t>5023</t>
  </si>
  <si>
    <t>Apoyo a programa para la generacion de desarrollo socioeconomico de las organizaciones comunales y sociales</t>
  </si>
  <si>
    <t>Construir condiciones de paz y seguridad para la prosperidad democrática</t>
  </si>
  <si>
    <t>Paz y seguridad ciudadana</t>
  </si>
  <si>
    <t>Diseño, implementación y puesta en marcha mediante la aplicación web para el registro y control de las organizaciones sociales del Departamento de Arauca</t>
  </si>
  <si>
    <t>05</t>
  </si>
  <si>
    <t>13</t>
  </si>
  <si>
    <t>5024</t>
  </si>
  <si>
    <t>Dotación y apoyo al establecimiento penitenciario y carcelario de Arauca.</t>
  </si>
  <si>
    <t>5025</t>
  </si>
  <si>
    <t>Implementacion de estrategias para la promocion de los derechos humanos y DIH en el departamento de Arauca</t>
  </si>
  <si>
    <t>5026</t>
  </si>
  <si>
    <t>Fortalecimiento a la operatividad del Consejo Departamental de Paz</t>
  </si>
  <si>
    <t>57</t>
  </si>
  <si>
    <t>Fortalecimiento de las personerias del departamento de Arauca</t>
  </si>
  <si>
    <t>08</t>
  </si>
  <si>
    <t>5027</t>
  </si>
  <si>
    <t>Implementar un (1) programa intersectorial con enfoque poblacional y territorial de cultura ciudadana en el Departamento de Arauca</t>
  </si>
  <si>
    <t>Adquisicion de predios para el desarrollo del programa "Casa de Justicia" en el municipio de Arauca, Departamento de Arauca</t>
  </si>
  <si>
    <t>Dimension Natural Ambiental</t>
  </si>
  <si>
    <t>06</t>
  </si>
  <si>
    <t>Lograr la sostenibilidad ambiental alrededor del agua, como factor de desarrollo y seguridad humana</t>
  </si>
  <si>
    <t>14</t>
  </si>
  <si>
    <t>Sostenibilidad ambiental</t>
  </si>
  <si>
    <t>60</t>
  </si>
  <si>
    <t>Gestión del riesgo de desastres</t>
  </si>
  <si>
    <t>5028</t>
  </si>
  <si>
    <t>5029</t>
  </si>
  <si>
    <t>Implementación de programas de educación en reducción del riesgo y atención de emergencia</t>
  </si>
  <si>
    <t>03</t>
  </si>
  <si>
    <t>SECRETARIA GENERAL</t>
  </si>
  <si>
    <t>52</t>
  </si>
  <si>
    <t>Nueva Gestión Pública Departamental</t>
  </si>
  <si>
    <t>5030</t>
  </si>
  <si>
    <t>Fortalecimiento del programa de gestiòn documental de la administración departamental</t>
  </si>
  <si>
    <t>5031</t>
  </si>
  <si>
    <t>Remodelación y adecuación de las dependencias y sedes administrativas del departamento de Arauca</t>
  </si>
  <si>
    <t>5032</t>
  </si>
  <si>
    <t>Proyecto de modernización del fondo de pensiones públicas del departamento</t>
  </si>
  <si>
    <t>5033</t>
  </si>
  <si>
    <t>Certificación de calidad a los procesos de la gobernación</t>
  </si>
  <si>
    <t>5034</t>
  </si>
  <si>
    <t>Adquisición de equipos de cómputo, ups y otros dispositivos de tecnología en hardware y comunicaciones</t>
  </si>
  <si>
    <t>5035</t>
  </si>
  <si>
    <t>Fortalecimiento de los componentes de la información y la comunicación pública del dpto. de Arauca en el nivel local, regional y nacional</t>
  </si>
  <si>
    <t>Remodelación y adecuación de las dependencias y sedes administrativas del departamento de Arauca (Interventoría)</t>
  </si>
  <si>
    <t>SECRETARIA DE HACIENDA</t>
  </si>
  <si>
    <t>Gestión deportiva</t>
  </si>
  <si>
    <t>18</t>
  </si>
  <si>
    <t>Recreación y deporte formativo</t>
  </si>
  <si>
    <t>Implementacion de un programa ludico-recreativo para el aprovechamiento del tiempo libre en el departamento de Arauca</t>
  </si>
  <si>
    <t>5036</t>
  </si>
  <si>
    <t>Implementacion del programa de formación deportiva y recreativa dirigida a representantes del sector de cada uno de los municipios del Departamento de Arauca</t>
  </si>
  <si>
    <t>Apoyo a la realización de juegos intercolegiados en el Departamento de Arauca</t>
  </si>
  <si>
    <t>Apoyo a la generación de estímulos para los deportista de alto rendimiento en el departamento de Arauca</t>
  </si>
  <si>
    <t>19</t>
  </si>
  <si>
    <t>Deporte asociado y competitivo</t>
  </si>
  <si>
    <t>Apoyo a las ligas de deporte asociado y competitivo en el Departamento de Arauca</t>
  </si>
  <si>
    <t>20</t>
  </si>
  <si>
    <t>Deporte comunitario</t>
  </si>
  <si>
    <t>5038</t>
  </si>
  <si>
    <t>Apoyo a la realizaciòn de eventos deportivos para el bienestar del adulto mayor en el Dpto de Arauca</t>
  </si>
  <si>
    <t>5039</t>
  </si>
  <si>
    <t>Apoyo a la realización de las olimpiadas a los maestros de las instituciones educativas del Dpto de Arauca</t>
  </si>
  <si>
    <t>5040</t>
  </si>
  <si>
    <t>Apoyo a la realización de las olimpiadas para población en condición de discapacidad del Dpto de Arauca</t>
  </si>
  <si>
    <t>Apoyo a la realización de olimpiadas veredales en el departamento de Arauca</t>
  </si>
  <si>
    <t>Apoyo a la realización de las olimpiadas comunales en el Departamento de Arauca</t>
  </si>
  <si>
    <t>Apoyo a la realización de las olimpiadas indígenas en el Departamento de Arauca</t>
  </si>
  <si>
    <t>Apoyo a las primeras olimpiadas del sector salud en el Departamento de Arauca</t>
  </si>
  <si>
    <t>21</t>
  </si>
  <si>
    <t>Infraestructura deportiva</t>
  </si>
  <si>
    <t>5041</t>
  </si>
  <si>
    <t>Construcción de pista, gradería  y camerinos del patinódromo en el Municipio de Arauca, Dpto de Arauca</t>
  </si>
  <si>
    <t>5042</t>
  </si>
  <si>
    <t>Adecuación, construcción y mejoramiento de la infraestructura deportiva del Departamento de Arauca</t>
  </si>
  <si>
    <t>53</t>
  </si>
  <si>
    <t>Gestión financiera</t>
  </si>
  <si>
    <t>5043</t>
  </si>
  <si>
    <t>Adquisición de un software contable, presupuestal, tributario y  financiero para la administración central del departamento de Arauca</t>
  </si>
  <si>
    <t>5044</t>
  </si>
  <si>
    <t>Apoyo al proceso de control integral del impuesto al consumo  y a la trazabilidad de los productos</t>
  </si>
  <si>
    <t>5045</t>
  </si>
  <si>
    <t>Implementación de un programa de cultura tributaria</t>
  </si>
  <si>
    <t>SECRETARIA DE PLANEACION</t>
  </si>
  <si>
    <t>Construcción de región competitiva</t>
  </si>
  <si>
    <t>5046</t>
  </si>
  <si>
    <t>Apoyo a la implementación del plan regional de competitividad</t>
  </si>
  <si>
    <t>5047</t>
  </si>
  <si>
    <t>Apoyo al establecimiento de esquemas de asociación para la integración territorial, promoción de alianzas competitivas regionales, aprovechamiento de TLC  y proyectos estratégicos para el dpto de Arauca</t>
  </si>
  <si>
    <t>5413</t>
  </si>
  <si>
    <t>Construcción de un espacio Lúdico recreativo en el Centro Poblado de Puerto Jordán, Municipio de Tame, Departamento de Arauca</t>
  </si>
  <si>
    <t>Planeación territorial</t>
  </si>
  <si>
    <t>Ordenamiento del territorio</t>
  </si>
  <si>
    <t>5048</t>
  </si>
  <si>
    <t>Estudios y diseños para la implementación del observatorio de planificación territorial en el Dpto de Arauca</t>
  </si>
  <si>
    <t>5049</t>
  </si>
  <si>
    <t>Apoyo a los procesos de actualización catastral y revisión, formulación y ajustes de Planes Básicos de ordenamiento territorial</t>
  </si>
  <si>
    <t>Planeación Estratégica</t>
  </si>
  <si>
    <t>5050</t>
  </si>
  <si>
    <t>Asistencia Técnica Municipal, seguimiento y evaluación de Planes de Desarrollo, evaluaciones de desempeño y sanemaiento fiscal de los Municipios y el Departamento de Arauca</t>
  </si>
  <si>
    <t>5051</t>
  </si>
  <si>
    <t>Apoyo a la cofinanciación de programas y proyectos para la articulación de políticas de interés nacional</t>
  </si>
  <si>
    <t>5361</t>
  </si>
  <si>
    <t>Formulacion de las politicas publicas departamentales de mujer, primera infancia, niñez y adolescencia, juventud, familia, indígenas, afrodescendientes y actualizacion de la Politica Publica Departamental de discapacidad</t>
  </si>
  <si>
    <t>5362</t>
  </si>
  <si>
    <t>Estudios técnicos  y diseños a detalle para los proyectos de inversión del Departamento de Arauca</t>
  </si>
  <si>
    <t>Infraestructura de transporte</t>
  </si>
  <si>
    <t>Adquisicion de un  predio para la construccion del terminal de transporte terrestre en el municipio de Saravena, Departamento de Arauca</t>
  </si>
  <si>
    <t>Ciudades Amables con Resultados</t>
  </si>
  <si>
    <t>26</t>
  </si>
  <si>
    <t xml:space="preserve">Vivienda </t>
  </si>
  <si>
    <t>Apoyo a la estructuración de proyectos de vivienda de interés social rural dispersa en el departamento de Arauca</t>
  </si>
  <si>
    <t>Adecuación de predios para el desarrollo de vivienda de interes social prioritaria en el Departamento de Arauca.</t>
  </si>
  <si>
    <t>Asignación de recursos complementarios en la modalidad de adquisición  de vivienda de interés social prioritaria en el área urbana y rural del Departamento de Arauca</t>
  </si>
  <si>
    <t>Apoyo a la legalización de predios para el acceso a vivienda propia de las familias del Departamento de Arauca</t>
  </si>
  <si>
    <t>Adquisición de predios para el desarrollo de vivienda de interes social en el Municipio de Saravena</t>
  </si>
  <si>
    <t>33</t>
  </si>
  <si>
    <t>Atención integral de la primera infancia</t>
  </si>
  <si>
    <t>5052</t>
  </si>
  <si>
    <t>5053</t>
  </si>
  <si>
    <t>Apoyo en la implementacion de estrategias de proteccion integral de la niñez y adolescencia en el departamento de Arauca</t>
  </si>
  <si>
    <t>35</t>
  </si>
  <si>
    <t>Desarrollo de la juventud</t>
  </si>
  <si>
    <t>5054</t>
  </si>
  <si>
    <t>Apoyo en la implementacion de estrategias que permitan el desarrollo de la juventud en el departamento de Arauca</t>
  </si>
  <si>
    <t>36</t>
  </si>
  <si>
    <t>Pobreza extrema</t>
  </si>
  <si>
    <t>5055</t>
  </si>
  <si>
    <t>Apoyo a los procesos que integran los ejes de la estrategia Unidos en el Departamento de Arauca</t>
  </si>
  <si>
    <t>5309</t>
  </si>
  <si>
    <t>Apoyo a la conformacion de la red de hogares  de paso del Departamento de Arauca</t>
  </si>
  <si>
    <t>Asistencia social en temas de orientación, derechos de estado, promoción, formación,  y fortalecimiento del núcleo familiar para  optimizar la calidad de las relaciones sociales y familiares en el Dpto de Arauca</t>
  </si>
  <si>
    <t>5056</t>
  </si>
  <si>
    <t>Apoyo a la implementación de soluciones de vivienda indígena en el Departamento</t>
  </si>
  <si>
    <t>Dimension Economico Productivo</t>
  </si>
  <si>
    <t>Construir Desarrollo Socio Económico Local para lograr el crecimiento sostenible y la competitividad</t>
  </si>
  <si>
    <t>11</t>
  </si>
  <si>
    <t>Transformación competitiva del sistema socio económico productivo</t>
  </si>
  <si>
    <t>48</t>
  </si>
  <si>
    <t>Turismo con resultados</t>
  </si>
  <si>
    <t>5057</t>
  </si>
  <si>
    <t>Apoyo al desarrollo de estrategias para la promoción y fortalecimiento del sector turístico en el Dpto de Arauca</t>
  </si>
  <si>
    <t>49</t>
  </si>
  <si>
    <t>5058</t>
  </si>
  <si>
    <t>Implementacion del Programa integral de empleo: "habilitación e inserción laboral" en el Departamento de Arauca</t>
  </si>
  <si>
    <t>50</t>
  </si>
  <si>
    <t>Ciencia, tecnología, innovación</t>
  </si>
  <si>
    <t>5059</t>
  </si>
  <si>
    <t>Apoyo a la Ciencia, tecnología e  innovación como potencial de crecimiento del departamento de Arauca</t>
  </si>
  <si>
    <t>51</t>
  </si>
  <si>
    <t>TICS</t>
  </si>
  <si>
    <t>5060</t>
  </si>
  <si>
    <t>Apoyo al uso y apropiación de Tecnologías de Información y Comunicaciones - TIC como servicio a la calidad de vida de los ciudadanos del departamento de Arauca</t>
  </si>
  <si>
    <t>5061</t>
  </si>
  <si>
    <t>Promoción de estrategias que promuevan la participación ciudadana y el control social de la inversión pública en el Dpto de Arauca</t>
  </si>
  <si>
    <t>SECRETARIA DE EDUCACION</t>
  </si>
  <si>
    <t>Educación, Factor de Conocimiento, Progreso y Ascenso Social</t>
  </si>
  <si>
    <t>Educación inicial</t>
  </si>
  <si>
    <t>Dotación para el centro de Desarrollo Infantil en el Municipio de Tame, Departamento de Arauca (Convenio ICBF)</t>
  </si>
  <si>
    <t xml:space="preserve">Acceso y permanencia para la educación </t>
  </si>
  <si>
    <t>5062</t>
  </si>
  <si>
    <t>Mejoramiento de la Infraestructura física de las instituciones educativas del departamento de Arauca</t>
  </si>
  <si>
    <t>Construccion, adecuacion de la infraestructura fisica del centro educativo Brisas del Cusai, vereda el Paraiso, Municipio de Arauquita, Departamento de Arauca</t>
  </si>
  <si>
    <t>Dotacion de material pedagogico para el desarrollo de los procesos Educativos en las instituciones educativas del departamento de Arauca</t>
  </si>
  <si>
    <t>Apoyo a la legalización de predios de las sedes educativas del Departamento de Arauca.</t>
  </si>
  <si>
    <t>Adecuación de la cancha múltiple del Colegio La inmaculada del Municipio de Puerto Rondón</t>
  </si>
  <si>
    <t>Construcción, adecuación,  mejoramiento y dotación   de los establecimientos educativos del Dpto. de Arauca</t>
  </si>
  <si>
    <t>Implantación y Desarrollo del Proyecto de Educación Rural PER en el departamento de Arauca (Convenio MEN)</t>
  </si>
  <si>
    <t>15</t>
  </si>
  <si>
    <t>Mejor Desempeño, mejor Resultado</t>
  </si>
  <si>
    <t>5063</t>
  </si>
  <si>
    <t>Aplicación del programa de fomento educativo en el departamento de Arauca</t>
  </si>
  <si>
    <t>Adecuación de las instalaciones del Centro del niño especial "alegre despertar" en el municipio de Tame</t>
  </si>
  <si>
    <t xml:space="preserve">Apoyo a la inclusión social de la población sorda mediante el fortalecimiento de sus competencias lingûisticas y la promoción de los derechos de la persona sorda  en el municipio de arauca </t>
  </si>
  <si>
    <t>implementacion de las tecnologias de la informacion y la comunicación a los procesos de enseñanza-aprendizaje en las instituciones y centros  educativos del departamento de arauca</t>
  </si>
  <si>
    <t>Apoyar la educación superior mediante la contrucción de infraestructura física en Universidades Públicas en el Dpto de Arauca.</t>
  </si>
  <si>
    <t>Implementación de un programa de formación a docentes con nuevas estrategias metodológicas para el mejoramiento del aprendizaje en los estudiantes de las instituciones educativas del Departamento de Arauca</t>
  </si>
  <si>
    <t>Apoyo y fomento al acceso a la Educación Superior en el Departamento de Arauca</t>
  </si>
  <si>
    <t>Apoyo a la implementación  del Plan de educación Rural en el Departamento de Arauca</t>
  </si>
  <si>
    <t>16</t>
  </si>
  <si>
    <t>Educación con pertinencia</t>
  </si>
  <si>
    <t>5064</t>
  </si>
  <si>
    <t>Apoyar  la formulación de un (1) currículo binacional Arauca-Apure</t>
  </si>
  <si>
    <t>07</t>
  </si>
  <si>
    <t>Gestión  cultural</t>
  </si>
  <si>
    <t>22</t>
  </si>
  <si>
    <t>Formación cultural</t>
  </si>
  <si>
    <t>5065</t>
  </si>
  <si>
    <t>Fortalecer las bibliotecas que integran la red departamental de bibliotecas públicas en los municipios del departamento de Arauca.</t>
  </si>
  <si>
    <t>5066</t>
  </si>
  <si>
    <t>5067</t>
  </si>
  <si>
    <t>Apoyo a operatividad a programas culturales en el departamento de Arauca.</t>
  </si>
  <si>
    <t>5068</t>
  </si>
  <si>
    <t>Apoyo y fortalecimiento  de cinematografía en el departamento de Arauca</t>
  </si>
  <si>
    <t>5069</t>
  </si>
  <si>
    <t>Apoyo a grupos de danzas en el departamento de Arauca.</t>
  </si>
  <si>
    <t>5070</t>
  </si>
  <si>
    <t>Capacitación en artes plásticas y dibujo en el departamento de Arauca.</t>
  </si>
  <si>
    <t>5071</t>
  </si>
  <si>
    <t>Implementación del programa de formación artística y cultural "padrotes del Arauca", en los municipios del departamento de Arauca.</t>
  </si>
  <si>
    <t>23</t>
  </si>
  <si>
    <t>Arte y cultura</t>
  </si>
  <si>
    <t>5072</t>
  </si>
  <si>
    <t>Apoyo y fortalecimiento las artes  escénicas en el departamento de Arauca</t>
  </si>
  <si>
    <t>5073</t>
  </si>
  <si>
    <t>Apoyo a la formación en artesanías  en el departamento de Arauca para promover su comercialización.</t>
  </si>
  <si>
    <t>5074</t>
  </si>
  <si>
    <t>Apoyo a la realización de los eventos en las instituciones educativas del departamento de Arauca.</t>
  </si>
  <si>
    <t>5075</t>
  </si>
  <si>
    <t>Apoyo  a la realización de eventos culturales en los municipios del departamento de Arauca.</t>
  </si>
  <si>
    <t>5076</t>
  </si>
  <si>
    <t>Difusión, promoción y posicionamiento de la imagen cultural del departamento de Arauca.</t>
  </si>
  <si>
    <t>Apoyo a programas de fomento cultural dentro del centro de conocimiento público de Tame en el Departamento de Arauca</t>
  </si>
  <si>
    <t xml:space="preserve">Apoyo a creadores y gestores culturales mediante la implementación  de estímulos en el departamento de Arauca. </t>
  </si>
  <si>
    <t xml:space="preserve">Capacitación a formadores cultural en el departamento de Arauca. </t>
  </si>
  <si>
    <t xml:space="preserve">Capacitación en la elaboración de artesanias autoctonas y culturales en el muncipio de Cravo Norte, Departamento de Arauca. </t>
  </si>
  <si>
    <t>25</t>
  </si>
  <si>
    <t xml:space="preserve">Elaboración y construcción del monumento "la tierra del joropo", en el municipio de Arauca departamento de Arauca. </t>
  </si>
  <si>
    <t>Adecuación, mantenimiento e implementación de la infraestructura fisica de la Casa Departamental de la cultura, departamento de Arauca.</t>
  </si>
  <si>
    <t>24</t>
  </si>
  <si>
    <t>Patrimonio cultural</t>
  </si>
  <si>
    <t>5077</t>
  </si>
  <si>
    <t>Investigación e identificación del patrimonio cultural  en los municipios del  departamento de Arauca.</t>
  </si>
  <si>
    <t>5078</t>
  </si>
  <si>
    <t>Diseño del plan de acción de emergencia educativa para la población víctima del conflicto armado e inclusión pedagógica de la niñez en situación de desplazamiento con enfoque diferencial en el Departamento</t>
  </si>
  <si>
    <t>5079</t>
  </si>
  <si>
    <t>Apoyo  al encuentro cultural y deportivo de las comunidades indígenas del departamento de Arauca.</t>
  </si>
  <si>
    <t>5080</t>
  </si>
  <si>
    <t>Implementación del proyecto de etnoeducación en los CEIN del Dpto. de Arauca</t>
  </si>
  <si>
    <t>5081</t>
  </si>
  <si>
    <t>Implementar un programa de rescate de la identidad cultural de los pueblos afrodescendientes en el departamento de Arauca.</t>
  </si>
  <si>
    <t>5082</t>
  </si>
  <si>
    <t>Apoyo a la formación artística y cultural a personas discapacitadas en el departamento de Arauca.</t>
  </si>
  <si>
    <t>SECRETARIA DE DESARROLLO AGROPECUARIO</t>
  </si>
  <si>
    <t>Socio Cultural</t>
  </si>
  <si>
    <t>Implementación de un proyecto de seguridad alimentaria (programa RESA) para la población afro colombiana en el Departamento de Arauca</t>
  </si>
  <si>
    <t>Económico Productiva</t>
  </si>
  <si>
    <t>Construir Desarrollo Económico Local para lograr el crecimiento sostenible y la competitividad</t>
  </si>
  <si>
    <t>45</t>
  </si>
  <si>
    <t>Desarrollo rural</t>
  </si>
  <si>
    <t>Implementación del incentivo de capitalización rural ICR, complementario para el Departamento de Arauca</t>
  </si>
  <si>
    <t>46</t>
  </si>
  <si>
    <t>Producir y transformar con resultados</t>
  </si>
  <si>
    <t>Apoyo para la comercialización de productos agropecuarios del departamento de Arauca, mediante la participacion de eventos feriales a nivel local, regional y/o nacional</t>
  </si>
  <si>
    <t>5083</t>
  </si>
  <si>
    <t>Apoyar a 200 pequeños productores en el fomento de especies menores, piscicultura, ganaderia y granjas integrales</t>
  </si>
  <si>
    <t>5084</t>
  </si>
  <si>
    <t xml:space="preserve">Apoyar  y gestionar  programas de formalización de la propiedad de la tierra </t>
  </si>
  <si>
    <t>5085</t>
  </si>
  <si>
    <t>Ofrecer asistencia técnica a 10.000 productores para mejorar la productividad</t>
  </si>
  <si>
    <t>5086</t>
  </si>
  <si>
    <t>Apoyar la continuidad de los índices de prevalencias de las enfermedades de Fiebre Aftosa (0%), Rabia Bovina (4 focos), TBC (0%), Encefalitis Equina (0%)</t>
  </si>
  <si>
    <t>5087</t>
  </si>
  <si>
    <t xml:space="preserve">Apoyar a los productores para que participen en 40 eventos feriales del nivel local, regional y/o nacional </t>
  </si>
  <si>
    <t>Generacion de empleos e ingresos</t>
  </si>
  <si>
    <t>5387</t>
  </si>
  <si>
    <t>Apoyo al mejoramiento y adecuación de las areas verdes y espacio público de los Municipios del Departamento de Arauca</t>
  </si>
  <si>
    <t>59</t>
  </si>
  <si>
    <t xml:space="preserve">Gestión ambiental </t>
  </si>
  <si>
    <t>5089</t>
  </si>
  <si>
    <t>Mantenimiento y/o adquisión de predios en áreas de importancia hídrica o zonas de protección ambiental</t>
  </si>
  <si>
    <t>5090</t>
  </si>
  <si>
    <t>Apoyar la implementación de los programas de uso eficiente y ahorro del agua en los municipios del Departamento de Arauca</t>
  </si>
  <si>
    <t>5091</t>
  </si>
  <si>
    <t>Implementar un  (1) programa de producción más limpia y uso eficiente de la energía en los municipios del departamento de Arauca</t>
  </si>
  <si>
    <t>5388</t>
  </si>
  <si>
    <t>Formulación del Plan de manejo y ordenamiento   de un área del  sistema Departamental de áreas protegidas en el Departamento de Arauca</t>
  </si>
  <si>
    <t>5389</t>
  </si>
  <si>
    <t>Desarrollo de acciones de restauración ecológica participativa en el costado oriental del PNN cocuy Departamento de Arauca, como estrategia para la regulación del ciclo hídrico en la zona y el aumento de la cobertura vegetal ( Interventoria)</t>
  </si>
  <si>
    <t>SECRETARIA DE INFRAESTRUCTURA FISICA</t>
  </si>
  <si>
    <t>Infraestructura para el desarrollo</t>
  </si>
  <si>
    <t>5092</t>
  </si>
  <si>
    <t>Construción, mejoramiento, rehabilitación y/o mantenimiento de la red vial urbana contemplada en el Plan Vial Departamental</t>
  </si>
  <si>
    <t>5093</t>
  </si>
  <si>
    <t>Mejoramiento y rehabilitación de las vías contempladas en el Plan Vial Regional del Departamento de Arauca</t>
  </si>
  <si>
    <t>MEJORAMIENTO Y MANTENIMIENTO DE LA CARRETERA TAME-ARAUCA EN EL DEPARTAEMNTO DE ARAUCA, SECTORES BETOYES-PUEBLO NUEVO-PANAMA Y LA ANTIOQUEÑA PUENTE INTERNACIONAL JOSE ANTONIO PAEZ, RUTA 66 TRAMO 6605 Y 6606</t>
  </si>
  <si>
    <t>Mejoramiento y mantenimiento de las vías Cravo Norte-Arauca, Rondon-Tame, Corocoro-Arauca, en el Departamento de Arauca</t>
  </si>
  <si>
    <t>Construcción, mejoramiento, rehabilitación y/o mantenimiento de la malla vial urbana del municipio de Arauca, Departamento de Arauca</t>
  </si>
  <si>
    <t>Construcción, mejoramiento, rehabilitación y/o mantenimiento de la malla vial urbana del municipio de Tame, departamento de Arauca</t>
  </si>
  <si>
    <t>Construcción, mejoramiento, rehabilitación y/o mantenimiento de la malla vial urbana del municipio de Arauquita, departamento de Arauca</t>
  </si>
  <si>
    <t xml:space="preserve">Mejoramiento de las vías urbanas a nivel de pavimento rígido en el centro poblado de la esmeralda en el municipio de Arauquita, departamento de Arauca. </t>
  </si>
  <si>
    <t xml:space="preserve">Mejoramiento de las vías urbanas a nivel de pavimento rígido en el centro poblado de la pesquera en el municipio de Arauquita, departamento de Arauca. </t>
  </si>
  <si>
    <t>Mejoramiento y rehabilitación de la vía Tame- Puerto Rondón  en el Departamento de Arauca</t>
  </si>
  <si>
    <t>Construcción, mejoramiento y rehabilitación  de la malla vial urbana de la inspección de Panamá de Arauca, Municipio de Arauquita, Departamento de Arauca</t>
  </si>
  <si>
    <t>Diseños de la segunda etapa del plan de masificación del gas natural domiciliario en el dpto. de Arauca  (Interventoria)</t>
  </si>
  <si>
    <t>Dimension Socio Cultural</t>
  </si>
  <si>
    <t>27</t>
  </si>
  <si>
    <t>Agua, para una mejor calidad de vida</t>
  </si>
  <si>
    <t>5094</t>
  </si>
  <si>
    <t>Ampliación y optimización de los sistemas de acueducto en el área urbana del departamento de Arauca</t>
  </si>
  <si>
    <t>Mejoramiento y optimización de la línea principal del acueducto urbano del municipio de Saravena, Departamento de Arauca</t>
  </si>
  <si>
    <t>Ampliación y optimización de los sistemas de acueducto en el área urbana del municipio de Tame, departamento de Arauca</t>
  </si>
  <si>
    <t>Obras de construcción de soluciones individuales hidrosanitarias y ambientales para la prestación del servicio  de agua apta para consumo humano en el área Rural del Departamento de Arauca (Licencias e Interventoría)</t>
  </si>
  <si>
    <t>28</t>
  </si>
  <si>
    <t>Obras de construcción de soluciones individuales hidrosanitarias y ambientales para la prestación del servicio  de Saneamiento Básico en el área Rural del Departamento de Arauca (Licencias e Interventoría)</t>
  </si>
  <si>
    <t>Construcción, mejoramiento y mantenimiento  de las Vias terciarias del Municipio de Puerto Rondón, Departamento de Arauca</t>
  </si>
  <si>
    <t>Mejoramiento, mantenimiento y rehabilitación de las vías terciarias del Plan Vial Regional en el Departamento de Arauca</t>
  </si>
  <si>
    <t>Gestión de los residuos líquidos</t>
  </si>
  <si>
    <t>5095</t>
  </si>
  <si>
    <t>Ampliación y optimización de los sistemas de alcantarillado sanitario en el área urbana del departamento de Arauca</t>
  </si>
  <si>
    <t>Ampliación y optimización de los sistemas de alcantarillado sanitario en el área urbana del Municipio de Tame, sector Brisas de Satena, Departamento de Arauca</t>
  </si>
  <si>
    <t>Mejoramiento de las estaciones de bombeo del alcantarillado sanitario mediante la adquisicion de bombas sumergibles en el  municipio de Arauca, Departamento de Arauca</t>
  </si>
  <si>
    <t>29</t>
  </si>
  <si>
    <t>Manejo integral de los residuos sólidos</t>
  </si>
  <si>
    <t>Construcción del relleno sanitario regional del piedemonte araucano, departamento de arauca.</t>
  </si>
  <si>
    <t>Mejoramiento de la via que conduce al sistema de disposicion final de residuos solidos del municipio de cravo norte, departamento de Arauca</t>
  </si>
  <si>
    <t>31</t>
  </si>
  <si>
    <t>Desarrollo urbano (equipamientos y espacio público)</t>
  </si>
  <si>
    <t>5096</t>
  </si>
  <si>
    <t>Adecuación y mejoramiento de la infraestructura física del bloque posterior del edificio sede unidad administrativa especial de salud UAESA en el municipio de Arauca, departamento de Arauca</t>
  </si>
  <si>
    <t>5097</t>
  </si>
  <si>
    <t>Construcción tercera etapa de la plaza de mercado de Tame en el municipio de Tame, departamento de Arauca</t>
  </si>
  <si>
    <t>Construcción de la cancha múltiple en el barrio San Isidro del  municipio de Arauquita, Departamento de Arauca</t>
  </si>
  <si>
    <t>Construcción de circulaciones peatonales y ciclovia en el municipio de Fortul en el departamento de Arauca.</t>
  </si>
  <si>
    <t>Economico Productivo</t>
  </si>
  <si>
    <t>5098</t>
  </si>
  <si>
    <t>Mejoramiento, mantenimiento y/o pavimentación  de las vías terciarias del Plan Vial Regional en el Departamento de Arauca</t>
  </si>
  <si>
    <t>5099</t>
  </si>
  <si>
    <t>Construcción, mejoramiento y mantenimiento de las vias terciarias en el Departamento de Arauca</t>
  </si>
  <si>
    <t>5100</t>
  </si>
  <si>
    <t>Ampliacion de la cobertura del servicio de energía en el área rural del Departamento de Arauca</t>
  </si>
  <si>
    <t>Ampliacion de la electrificación de la vereda Carraos en el Municipio de Tame, Departamento de Arauca</t>
  </si>
  <si>
    <t>Mantenimiento y Mejoramiento de las Vías Terciarias del Municipio Fortul, Departamento de Arauca</t>
  </si>
  <si>
    <t>Ampliación de la electrificación en la vereda el Samuco en el municipio de Cravo Norte, departamento de Arauca</t>
  </si>
  <si>
    <t>Construcción puente vehicular vereda el Carmen municipio de Arauquita, departamento de Arauca.</t>
  </si>
  <si>
    <t>Construcción de soluciones individuales hidrosanitarias para la prestación del servicio de saneamiento basico y agua apta para el consumo humano en el área rural del departamento de Arauca</t>
  </si>
  <si>
    <t>SGP - EDUCACION</t>
  </si>
  <si>
    <t>Dimensión Socio cultural</t>
  </si>
  <si>
    <t>17</t>
  </si>
  <si>
    <t>Eficiencia y Transparencia del sector educativo</t>
  </si>
  <si>
    <t>ADQUISICIÓN DE CALZADO Y VESTIDO DE LABOR PARA EL PERSONAL  ADMINISTRATIVO DE LOS ESTABLECIMIENTOS EDUCATIVOS OFICIALES  DEL DEPARTAMENTO DE ARAUCA. (Ley 70/88 y Decreto Reglamentario N°1978/89)</t>
  </si>
  <si>
    <t>NÓMINA DE LOS FUNCIONARIOS ENCARGADOS DE DESARROLLAR LABORES ADMINISTRATIVAS NECESARIAS PARA EL FUNCIONAMIENTO DE LOS ESTABLECIMIENTOS EDUCATIVOS OFICIALES DEL DEPARTAMENTO DE ARAUCA</t>
  </si>
  <si>
    <t>APORTE PARAFISCAL DESTINADO POR LA LEY 21 DE 1982 PARA  PROVEER EL PAGO DEL SUBSIDIO FAMILIAR, LIQUIDACIÓN SOBRE NÓMINA DE  ADMINISTRATIVOS DE LOS ESTABLECIMIENTOS EDUCATIVOS OFICIALES DEL DEPARTAMENTO DE ARAUCA</t>
  </si>
  <si>
    <t>APORTE DE PREVISIÓN SOCIAL CESANTÍAS FONDOS SECTOR PRIVADO Y PUBLICO, LIQUIDACIÓN SOBRE NÓMINA DE ADMINISTRATIVOS  DE LOS ESTABLECIMIENTOS EDUCATIVOS OFICIALES DEL DEPARTAMENTO DE ARAUCA (Incluye provisión para pago de los Intereses sobre Cesantias de los empleados del regimen anualizado)</t>
  </si>
  <si>
    <t xml:space="preserve">APORTE DE PREVISIÓN SOCIAL SALUD EPS SECTOR PRIVADO,  LIQUIDACIÓN SOBRE NÓMINA DE ADMINISTRATIVOS  DE LOS ESTABLECIMIENTOS EDUCATIVOS OFICIALES DEL DEPARTAMENTO DE ARAUCA </t>
  </si>
  <si>
    <t xml:space="preserve">APORTE DE PREVISIÓN SOCIAL PENSIÓN FONDOS SECTOR PRIVADO,  LIQUIDACIÓN SOBRE NÓMINA DE ADMINISTRATIVOS  DE LOS ESTABLECIMIENTOS EDUCATIVOS OFICIALES DEL DEPARTAMENTO DE ARAUCA </t>
  </si>
  <si>
    <t>APORTE PARAFISCAL  DESTINADO POR LA LEY 21 DE 1982  AL SERVICIO NACIÓNAL DE APRENDIZAJE SENA, LIQUIDACIÓN SOBRE LA NÓMINA DE ADMINISTRATIVOS DE LOS ESTABLECIMIENTOS EDUCATIVOS OFICIALES DEL DEPARTAMENTO DE ARAUCA</t>
  </si>
  <si>
    <t>APORTE PARAFISCAL DESTINADO POR LA LEY 89 DE 1988 AL INSTITUTO COLOMBIANO DE BIENESTAR FAMILIAR I.C.B.F., LIQUIDACIÓN SOBRE NÓMINA DE ADMINISTRATIVOS DE LOS ESTABLECIMIENTOS EDUCATIVOS OFICIALES DEL DEPARTAMENTO DE ARAUCA</t>
  </si>
  <si>
    <t>APORTE PARAFISCAL  DESTINADO POR LA LEY 21 DE 1982 PARA LAS ESCUELAS INDUSTRIALES E INSTITUTOS TÉCNICOS,  LIQUIDACIÓN SOBRE NÓMINA DE ADMINISTRATIVOS DE LOS ESTABLECIMIENTOS EDUCATIVOS OFICIALES DEL DEPARTAMENTO DE ARAUCA</t>
  </si>
  <si>
    <t xml:space="preserve">APORTE PARAFISCAL DESTINADO POR LA LEY 21 DE 1982 PARA LA ESCUELA SUPERIOR DE ADMINISTRACIÓN PUBLICA  ESAP,  LIQUIDACIÓN SOBRE NÓMINA DE ADMINISTRATIVOS DE LOS ESTABLECIMIENTOS EDUCATIVOS OFICIALES DEL DEPARTAMENTO DE ARAUCA </t>
  </si>
  <si>
    <t xml:space="preserve">APORTE PREVISIÓN SOCIAL ADMINISTRADORA DE RIESGOS PROFESIONALES SECTOR PÚBLICO, LIQUIDACIÓN SOBRE NÓMINA DE ADMINISTRATIVOS  DE LOS ESTABLECIMIENTOS EDUCATIVOS OFICIALES DEL DEPARTAMENTO DE ARAUCA </t>
  </si>
  <si>
    <t>APOYO CON PERSONAL OCACIONAL PARA EL DESARROLLO DE ACTIVIDADES NETAMENTE TRANSITORIAS DIFERENTES A DOCENCIA EN LAS I.E. PÚBLICAS DEL DPTO DE ARAUCA. (Incluye los pagos a la Comisión Nacional del Servicio Civil - CNSC,  por convocatoria de concursos públicos para proveer cargos de Administrativos, en cumplimiento del artículo 9º del Dec. 3982/2006)</t>
  </si>
  <si>
    <t xml:space="preserve">CONTRATACIÓN DEL SERVICIO DE ASEO PARA LAS INSTITUCIONES Y CENTROS EDUCATIVOS PÚBLICOS DEL DEPARTAMENTO DE ARAUCA </t>
  </si>
  <si>
    <t xml:space="preserve">CONTRATACIÓN DEL SERVICIO DE VIGILANCIA PARA LAS INSTITUCIONES Y CENTROS EDUCATIVOS PÚBLICOS DEL DEPARTAMENTO DE ARAUCA </t>
  </si>
  <si>
    <t>ADQUISICIÓN DE CALZADO Y VESTIDO DE LABOR PARA EL PERSONAL  DOCENTE DE LOS ESTABLECIMIENTOS EDUCATIVOS OFICIALES  DEL DEPARTAMENTO DE ARAUCA. (Ley 70/88 y Decreto Reglamentario N°1978/89)</t>
  </si>
  <si>
    <t>NÓMINA DE DOCENTES VINCULADOS A LA PLANTA DE PERSONAL CERTIFICADA DE LA E.T. DEDICADOS A DESARROLLAR LOS PROCESOS DE FORMACIÓN INTEGRAL DE LOS ESTUDIANTES MATRICULADOS EN LOS ESTABLECIMIENTOS EDUCATIVOS OFICIALES DEL DEPARTAMENTO DE ARAUCA</t>
  </si>
  <si>
    <t>APORTE PARAFISCAL DESTINADO POR LA LEY 21 DE 1982 PARA   PROVEER EL PAGO DEL SUBSIDIO FAMILIAR, LIQUIDACIÓN SOBRE NÓMINA DEL PERSONAL DOCENTE DEL DEPARTAMENTO DE ARAUCA</t>
  </si>
  <si>
    <t>APORTE PARAFISCAL DESTINADO POR LA LEY 21 DE 1982  AL SERVICIO NACIÓNAL DE APRENDIZAJE SENA, LIQUIDACIÓN SOBRE NÓMINA DEL PERSONAL DOCENTE DEL DEPARTAMENTO DE ARAUCA</t>
  </si>
  <si>
    <t>APORTE PARAFISCAL DESTINADO POR LA LEY 89 DE 1988 AL INSTITUTO COLOMBIANO DE BIENESTAR FAMILIAR I.C.B.F. , LIQUIDACIÓN SOBRE NÓMINA DEL PERSONAL DOCENTE DEL DEPARTAMENTO DE ARAUCA</t>
  </si>
  <si>
    <t>APORTE PARAFISCAL DESTINADO POR LA LEY 21 DE 1982 PARA LAS ESCUELAS INDUSTRIALES E INSTITUTOS TÉCNICOS, LIQUIDACIÓN SOBRE NÓMINA DEL PERSONAL DOCENTE DEL DEPARTAMENTO DE ARAUCA</t>
  </si>
  <si>
    <t>APORTE PARAFISCAL DESTINADOS POR LA LEY 21 DE 1982 PARA LA ESCUELA SUPERIOR DE ADMINISTRACIÓN PUBLICA ESAP, LIQUIDACIÓN SOBRE NÓMINA DEL PERSONAL DOCENTE DEL DEPARTAMENTO DE ARAUCA</t>
  </si>
  <si>
    <t>APORTE PATRONAL DE PREVISIÓN SOCIAL CESANTÍAS, LIQUIDACIÓN SOBRE EL VALOR DE LA NÓMINA DEL PERSONAL DOCENTE DEL DEPARTAMENTO DE ARAUCA (Sin Situación de Fondos)</t>
  </si>
  <si>
    <t>APORTES PATRONAL DE PREVISIÓN SOCIAL POR CONCEPTO DE SALUD ESTABLECIDO DE CONFORMIDAD CON LA LEY 100 DE 1993 DEL PERSONAL DOCENTE AFILIADO AL FONDO DE PRESTACIONES SOCIALES DEL MAGISTERIO, QUE LABORA EN EL DPTO DE ARAUCA. (Sin Situación de Fondos)</t>
  </si>
  <si>
    <t>ADQUISICIÓN DE CALZADO Y VESTIDO DE LABOR PARA EL PERSONAL  DIRECTIVO DOCENTE DE LOS ESTABLECIMIENTOS EDUCATIVOS OFICIALES  DEL DEPARTAMENTO DE ARAUCA. (Ley 70/88 y Decreto Reglamentario N°1978/89)</t>
  </si>
  <si>
    <t>NÓMINA DE LOS DIRECTIVOS DOCENTES VINCULADOS A LA PLANTA DE PERSONAL CERTIFICADA DEL DEPARTAMENTO DE ARAUCA (Supervisores, Rectores, Directores Rurales y Coordinadores)</t>
  </si>
  <si>
    <t>APORTE PARAFISCAL DESTINADO POR LA LEY 21 DE 1982 PARA   PROVEER EL PAGO DEL SUBSIDIO FAMILIAR, LIQUIDACIÓN SOBRE NÓMINA DEL PERSONAL DIRECTIVO DOCENTE DEL DEPARTAMENTO DE ARAUCA</t>
  </si>
  <si>
    <t>APORTE PARAFISCAL DESTINADO POR LA LEY 21 DE 1982  AL SERVICIO NACIÓNAL DE APRENDIZAJE SENA, LIQUIDACIÓN SOBRE NÓMINA DEL PERSONAL DIRECTIVO DOCENTE DEL DEPARTAMENTO DE ARAUCA</t>
  </si>
  <si>
    <t>APORTE PARAFISCAL DESTINADO POR LA LEY 89 DE 1988 AL INSTITUTO COLOMBIANO DE BIENESTAR FAMILIAR I.C.B.F. LIQUIDACIÓN SOBRE NÓMINA DEL PERSONAL DIRECTIVO DOCENTE DEL DEPARTAMENTO DE ARAUCA</t>
  </si>
  <si>
    <t>APORTE PARAFISCAL DESTINADO POR LA LEY 21 DE 1982 PARA LAS ESCUELAS INDUSTRIALES E INSTITUTOS TÉCNICOS, LIQUIDACIÓN SOBRE NÓMINA DEL PERSONAL DIRECTIVO  DOCENTE DEL DEPARTAMENTO DE ARAUCA</t>
  </si>
  <si>
    <t>APORTE PARAFISCAL DESTINADOS POR LA LEY 21 DE 1982 PARA LA ESCUELA SUPERIOR DE ADMINISTRACIÓN PUBLICA ESAP, LIQUIDACIÓN SOBRE NÓMINA DEL PERSONAL DIRECTIVO DOCENTE DEL DEPARTAMENTO DE ARAUCA</t>
  </si>
  <si>
    <t>APORTE PATRONAL DE PREVISIÓN SOCIAL CESANTÍAS, LIQUIDACIÓN SOBRE EL VALOR DE LA NÓMINA DEL PERSONAL DIRECTIVO DOCENTE DEL DEPARTAMENTO DE ARAUCA (Sin Situación de Fondos)</t>
  </si>
  <si>
    <t>APORTES PATRONAL DE PREVISIÓN SOCIAL POR CONCEPTO DE SALUD ESTABLECIDO DE CONFORMIDAD CON LA LEY 100 DE 1993 DEL PERSONAL DIRECTIVO DOCENTE AFILIADO AL FONDO DE PRESTACIONES SOCIALES DEL MAGISTERIO, QUE LABORA EN EL DPTO DE ARAUCA. (Sin Situación de Fondos)</t>
  </si>
  <si>
    <t>MEJORAMIENTO Y MANTENIMIENTO DE LA INFRAESTRUCTURA FISICA DE LOS  INTERNADOS  EDUCATIVOS RURALES DEL DEPARTAMENTO DE ARAUCA</t>
  </si>
  <si>
    <t>DOTACIÓN DE  INTERNADOS  EDUCATIVOS PÚBLICOS DE LA ZONA RURAL DEL DEPARTAMENTO DE ARAUCA</t>
  </si>
  <si>
    <t>COMPENSACIÓN A ENTIDADES FINANCIERAS POR LOS COSTOS EN QUE ESTAS INCURREN POR LA PRESTACIÓN DEL SERVICIO DE PAGO DE LAS NÓMINAS DE EDUCADORES Y ADMINISTRATIVOS A CARGO DEL SGP-EDUCACIÓN EN EL DEPARTAMENTO DE ARAUCA</t>
  </si>
  <si>
    <t>APOYO CON ENFOQUE DIFERENCIAL A LOS ESTABLECIMIENTOS EDUCATIVOS OFICIALES DEL DEPARTAMENTO DE ARAUCA PARA GARANTIZAR PARA GARANTIZAR  LA SOSTENIBILIDAD DE LA CONECTIVIDAD  A TRAVÉS DEL PROGRAMA CONEXIÓN TOTAL, IMPLEMENTADO POR EL MEN</t>
  </si>
  <si>
    <t>PAGOS A LA COMISIÓN NACIONAL DEL SERVICIO CIVIL - CNSC,  POR CONVOCATORIA DE CONCURSOS PÚBLICOS PARA PROVEER CARGOS DE DOCENTES Y DIRECTIVOS DOCENTES, EN CUMPLIMIENTO DEL ARTÍCULO 9º DEL DEC. 3982/2006)</t>
  </si>
  <si>
    <t>APOYO PARA VIATICOS, GASTOS DE VIAJE Y CAPACITACIÓN NO FORMAL DEL PERSONAL DOCENTE, DIRECTIVO DOCENTE Y ADMINISTRATIVO,  DE LAS INSTITUCIONES EDUCATIVAS PÚBLICAS DEL DEPARTAMENTO DE ARAUCA.</t>
  </si>
  <si>
    <t>COMPROMISO PARA PAGO DE SENTENCIAS Y CONCILIACIONES LABORALES DEL PERSONAL DOCENTE, DIRECTIVO DOCENTE Y ADMINISTRATIVO DEL SECTOR EDUCATIVO</t>
  </si>
  <si>
    <t>APOYO  A POBLACIÓN EN CONDICIÓN DE DISCAPACIDAD CON NECESIDADES EDUCATIVAS ESPECIALES (NEE) EN ESTABLECIMIENTOS EDUCATIVOS OFICIALES DEL DEPARTAMENTO DE ARAUCA (Excepto baja visión y baja audición).</t>
  </si>
  <si>
    <t>COMPLEMENTO DE ALIMENTACIÓN ESCOLAR A LOS ESTUDIANTES DE LOS CENTROS INDIGENAS DEL DEPARTAMENTO DE ARAUCA</t>
  </si>
  <si>
    <t>SERVICIO DE TRANSPORTE ESCOLAR PARA GARANTIZAR EL ACCESO Y PERMANENCIA EN EL SISTEMA EDUCATIVO DE LOS NIÑOS Y NIÑAS PERTENECIENTES A LOS NIVELES 1 Y 2 DEL SISBEN EN EL DPTO DE ARAUCA</t>
  </si>
  <si>
    <t xml:space="preserve">PAGO PENSIÓN Y DEMÁS PRESTACIONES DEL PERSONAL NACIONALIZADO POR LA LEY 43 DE 1975, (Que en virtud e la Ley 91 de 1989 no quedaron a cargo del FNPSM), INCLUYE EL PERSONAL ADMTVO PENSIONADO (Que causaron el derecho antes de entrar en vigencia la Ley 100 de 1993, en los entes territoriales el 1º de enero de 1996) </t>
  </si>
  <si>
    <t>FONDO DE SEGURIDAD</t>
  </si>
  <si>
    <t>Político Institucional</t>
  </si>
  <si>
    <t>55</t>
  </si>
  <si>
    <t>Seguridad y convivencia ciudadana</t>
  </si>
  <si>
    <t>5144</t>
  </si>
  <si>
    <t>Implementación de un plan de acción para la prevención del distribución y consumo de drogas en el Departamento de Arauca</t>
  </si>
  <si>
    <t>5145</t>
  </si>
  <si>
    <t>Desarrollo de un programa de desarme para la prevención de los homicidios en el Departamento</t>
  </si>
  <si>
    <t>5146</t>
  </si>
  <si>
    <t xml:space="preserve">Implementación de acciones para fortalecimiento de la Convivencia Ciudadana para la Reconstrucción de tejido social en las comunidades del departamento </t>
  </si>
  <si>
    <t>5147</t>
  </si>
  <si>
    <t>Adquisición de medios de transporte para la protección a la vida, libertad e integridad de los servidores publicos del Departamento de Arauca</t>
  </si>
  <si>
    <t>5148</t>
  </si>
  <si>
    <t>Fortalecimiento a los observatorios del delito y DDHH en el Departamento de Arauca</t>
  </si>
  <si>
    <t>5149</t>
  </si>
  <si>
    <t>Fortalecimiento de la estrategia para la prevención de delitos en adolescentes del Departamento de Arauca</t>
  </si>
  <si>
    <t>5150</t>
  </si>
  <si>
    <t>Implementar un plan de acción para la prevención de la trata de personas en el Departamento de Arauca</t>
  </si>
  <si>
    <t>5151</t>
  </si>
  <si>
    <t>Apoyo a la seguridad de Servidores publicos en el Departamento de Arauca</t>
  </si>
  <si>
    <t>5152</t>
  </si>
  <si>
    <t>Fortalecimiento de infraestructura tecnológica y operativa de la Fuerza Pública en el Departamento de Arauca</t>
  </si>
  <si>
    <t>5153</t>
  </si>
  <si>
    <t>Construcción de Infraestructura física a la fuerza pública del Departamento de Arauca</t>
  </si>
  <si>
    <t>FONDO LOCAL DE SALUD</t>
  </si>
  <si>
    <t>Salud con Igualdad</t>
  </si>
  <si>
    <t>Prestación y desarrollo de servicios de salud</t>
  </si>
  <si>
    <t>5154</t>
  </si>
  <si>
    <t>Prestación de los servicios de salud en lo no cubierto con subsidios a la demanda en la población elegible del departamento de Arauca</t>
  </si>
  <si>
    <t>5155</t>
  </si>
  <si>
    <t>Apoyo a la prestación de los servicios de salud en lo no poss a la población pobre afiliada al régimen subsidiado en el dpto. de Arauca</t>
  </si>
  <si>
    <t>5156</t>
  </si>
  <si>
    <t>Implementación de las políticas de calidad, a través del sistema de verificación de las condiciones de habilitación de los prestadores de servicios de salud del departamento de Arauca.</t>
  </si>
  <si>
    <t xml:space="preserve">Actualizacion de la red integral de la prestación de servicios de salud del departamento de Arauca </t>
  </si>
  <si>
    <t>Mejoramiento de los recursos físicos , tecnológicos, mobiliario  y equipos para el Hospital San Vicente del Departamento de Arauca</t>
  </si>
  <si>
    <t>Fortalecimiento a las acciones del programa ampliado de inmunizaciones para la disminución de la morbimortalidad infantil asociada a enfermedades inmunoprevenibles en el Departamento de Arauca.</t>
  </si>
  <si>
    <t>Fortalecimiento de las acciones en promoción de la salud, prevención de la enfermedad y recuperación del daño por medicina especializada en el Departamento de Arauca.</t>
  </si>
  <si>
    <t>Fortalecimiento e inteligencia epidemiológica, operativa y logística con un abordaje ecosistémico de la enfermedad de Chagas y dengue en los municipios de Cravo Norte, Saravena y Fortul.</t>
  </si>
  <si>
    <t>Proyecto de apoyo a las capacidades para una Arauca inclusiva en los municipios del Departamento de Arauca</t>
  </si>
  <si>
    <t>Actualización de la Red Integral de la prestación de Servicios de Salud del Departamento de Arauca</t>
  </si>
  <si>
    <t>Fortalecimiento de la vigilancia epidemiológica en el departamento de Arauca</t>
  </si>
  <si>
    <t>Salud pública, atención primaria en salud y promoción y prevención</t>
  </si>
  <si>
    <t>Implementación de acciones de mediana complejidad en salud para la reducción de la morbilidad y la mortalidad en la población del Departamento de Arauca</t>
  </si>
  <si>
    <t>Implementacion de un programa integral para la prevencion y atencion en salud mental y consumo de sustancias psicoactivas en el municipio de Arauca, Departamento de Arauca</t>
  </si>
  <si>
    <t>Apoyo a la implementacion de las lineas de accion de maternidad segura, planificacion familiar, salud sexual y reproductiva para adolescentes y jovenes en la red de servicios de salud del departamento de Arauca</t>
  </si>
  <si>
    <t>5157</t>
  </si>
  <si>
    <t>Acciones de promoción social en salud dirigido a las poblaciones especiales del departamento de Arauca.</t>
  </si>
  <si>
    <t>5158</t>
  </si>
  <si>
    <t>Acciones de salud oral dirigidos a la población del departamento de Arauca</t>
  </si>
  <si>
    <t>5159</t>
  </si>
  <si>
    <t>Fortalecimiento de las acciones de la salud ocupacional y ambiental en los siete municipios del departamento de Arauca</t>
  </si>
  <si>
    <t>5160</t>
  </si>
  <si>
    <t>Apoyo a las acciones de  vigilancia y control de las enfermedades transmisibles en el departamento de Arauca.</t>
  </si>
  <si>
    <t>FONDO ROTATORIO SECRETARIA DE DESARROLLO AGROPECUARIO Y SOSTENIBILIDAD DEL DEPARTAMENTO DE ARAUCA</t>
  </si>
  <si>
    <t>Apoyo a la Movilidad para la Prestación de servicio de Asistencia Técnica de la Secretaría de Desarrollo Agropecuario y Sostenible del Departamento de Arauca en los siete municipios.</t>
  </si>
  <si>
    <t>FONDO DE GESTION DEL RIESGO</t>
  </si>
  <si>
    <t>Natural ambiental</t>
  </si>
  <si>
    <t>5405</t>
  </si>
  <si>
    <t>Construcción obras de protección  hidraúlica, realce y construcción dique sectores críticos Isla Reinera, Municipio de Arauquita, Departamento de Arauca</t>
  </si>
  <si>
    <t>Construcción de Obras para la Prevención y Mitigación  del riesgo en el rio  Caranal, Sectores críticos, Municipio de Arauquita, Departamento de Arauca</t>
  </si>
  <si>
    <t>Construcción Obras de Protección en puntos críticos Vereda Tamacay, Bajo Tamacay, Cravo Charo y la Meseta del Municipio de Tame, Departamento de Arauca (Evaluación y Compensación Ambiental)</t>
  </si>
  <si>
    <t>Mejoramiento de la dinámica  fluvial a través del dragado del río Arauca, en el Departamento de Arauca (Compensación Ambiental)</t>
  </si>
  <si>
    <t>Construcción de obras de protección para la prevención del riesgo en el Departamento de Arauca</t>
  </si>
  <si>
    <t>Construcción de obras de protección para el caño juju en el Municipio de Arauquita, Departamento de Arauca</t>
  </si>
  <si>
    <t>Dotación para la mitigación del riesgo físico y antrópico de los cuerpos de socorro del departamento de Arauca</t>
  </si>
  <si>
    <t>Implementar 1 sistema de monitoreo y alerta temprana en el departamento de arauca</t>
  </si>
  <si>
    <t>TOTAL POR FUENTE MATRIZ PLURIANUAL</t>
  </si>
  <si>
    <t>Meta de Producto</t>
  </si>
  <si>
    <t>Desarrollar estrategias para la implementación de una (1) plataforma logística para el desarrollo del Comercio Exterior</t>
  </si>
  <si>
    <t>Cod Meta</t>
  </si>
  <si>
    <t>Apoyar la implementación del plan regional de competitividad</t>
  </si>
  <si>
    <t>Implementar una (1) estrategia de apoyo y transformación para el sector empresarial y productivo que permita aprovechar las oportunidades de los Tratados de Libre Comercio</t>
  </si>
  <si>
    <t>Implementar una (1) estrategia de fortalecimiento de los servicios conexos a migraciones</t>
  </si>
  <si>
    <t>Implementar el Observatorio de Planificación Territorial (Consolidación del Sistema de Información Geográfico Departamental y Censo Departamental)</t>
  </si>
  <si>
    <t>Cofinanciar al 100% de los municipios los procesos de actualización catastral, de estudios de amenazas y riesgos, de cartografía y de revisión general de los planes básicos de ordenamiento territorial</t>
  </si>
  <si>
    <t>Cofinanciar cinco (5) programas para articulación de políticas de interés nacional</t>
  </si>
  <si>
    <t>Formular  y actualizar mínimo once (11) políticas públicas (Empleo, Mujer, Primera infancia, niñez y adolescencia, Juventud, Familia, Indígenas, Afrodescendientes, Participación ciudadana (ajustada al CONPES 3661 de 2010), Minero-Energética, Seguridad Alimentaria y Nutricional, discapacidad, entre otras) y cuatro (4) Planes Estratégicos departamentales (Ciencia, tecnología e innovación, plan departamental de aguas, Plan de movilidad y adaptación al cambio climático, entre otros)</t>
  </si>
  <si>
    <t>Realizar la formulación y evaluación ex ante del 100% de los proyectos de inversión susceptibles de financiar o cofinanciar con los recursos del presupuesto del departamento (Financiación de estudios de pre inversión)</t>
  </si>
  <si>
    <t>Apoyar la construcción de un (1) terminal de carga y/o transporte intermodal</t>
  </si>
  <si>
    <t>Pavimentar y/o mejorar diez (10) kilómetros de vías urbanas</t>
  </si>
  <si>
    <t>Mejorar y/o rehabilitar 120 kilómetros de red de carreteras principales y de las contempladas en el Plan Vial Regional</t>
  </si>
  <si>
    <t>Realizar mantenimiento a 200 kilómetros de vías principales por año</t>
  </si>
  <si>
    <t>Terminar los diseños y la etapa de pre inversión del plan de masificación del gas natural domiciliario del Departamento</t>
  </si>
  <si>
    <t>Implementar un (1) programa de solución de vivienda saludable indígena pertinente de acuerdo a la oferta ambiental para las comunidades indígenas del departamento de Arauca</t>
  </si>
  <si>
    <t>Brindar asistencia psicológica y/o social a 1000 familias en temas de orientación, derechos de estado, promoción, formación, acompañamiento y fortalecimiento del núcleo familiar a nivel de intervención emocional que permita optimizar la calidad de las relaciones sociales y familiares</t>
  </si>
  <si>
    <t xml:space="preserve">Garantizar la atención de los servicios de salud al 100% de la población elegible </t>
  </si>
  <si>
    <t>Atender el 100% de los eventos de salud en la población pobre en lo no cubiertos con subsidio a la demanda</t>
  </si>
  <si>
    <t>Realizar visitas de verificación  al 50% (81/162) de los prestadores de servicios de salud habilitados en el primer año de la vigencia y en un 75% anualmente</t>
  </si>
  <si>
    <t xml:space="preserve">Actualizar el documento de redes integrales de prestación de servicios de salud del departamento de Arauca </t>
  </si>
  <si>
    <t xml:space="preserve">Mejorar en un 45% la prestación del servicio hospitalario mediante la dotación de equipos y mobiliario de la red pública Hospitalaria  del Departamento </t>
  </si>
  <si>
    <t>Lograr cobertura de vacunación (esquema regular) del 95% de los niñ@s menores de un año del departamento de Arauca</t>
  </si>
  <si>
    <t>Mantener como mínimo en un 95% la notificación oportuna del sistema de vigilancia en salud pública y el desarrollo de acciones de vigilancia y control epidemiológico en todo el departamento</t>
  </si>
  <si>
    <t xml:space="preserve">Fortalecer en un 100% las atenciones de salud de alta complejidad con  especialistas </t>
  </si>
  <si>
    <t>Promoción de la salud mental y estilos de vida saludable en los 7 municipios del departamento</t>
  </si>
  <si>
    <t>Garantizar el cumplimiento en los 7 municipios de las líneas de acción de maternidad segura, fomento de planificación familiar, fomento de salud sexual y reproductiva para adolescentes jóvenes, prevención de ITS/VIH, detección de casos de cáncer de cuello uterino, cáncer mama y prevención de violencia doméstica sexual en la red prestadora de servicios de salud en el departamento de Arauca</t>
  </si>
  <si>
    <t>Realizar acciones de rehabilitación basada en comunidad al 50% (4.996) de la población con discapacidad</t>
  </si>
  <si>
    <t>Lograr que el 80% de IPS centinelas reporten las variables para el cálculo del índice de COP</t>
  </si>
  <si>
    <t>Verificar en el 100% (7) de los municipios la implementación de la política de riesgos profesionales (salud ocupacional y seguridad industrial)</t>
  </si>
  <si>
    <t xml:space="preserve">Diseñar, construir y/o adecuar la infraestructura física de 54 Establecimientos Educativos de la zona Urbana y Rural </t>
  </si>
  <si>
    <t>Dotar 60 Establecimientos Educativos de la zona Urbana y Rural con los insumos necesarios para desarrollar el proceso Educativo</t>
  </si>
  <si>
    <t xml:space="preserve">Adquirir y/o legalizar los predios de 282 sedes de Establecimientos Educativos de la zona Urbana y Rural  </t>
  </si>
  <si>
    <t>Apoyar a 300 niños y jóvenes con el programa de Atención a Población con Necesidades Educativas Especiales en el departamento</t>
  </si>
  <si>
    <t>Formular, aprobar e implementar el Plan de Educación Rural Departamental</t>
  </si>
  <si>
    <t>Implementar las redes de conocimiento para el mejoramiento de las practicas pedagogicas de las diferentes areas del conocimiento mediante el uso de contenidos, metodologias y MTICs,</t>
  </si>
  <si>
    <t xml:space="preserve">Apoyar y fomentar el acceso a la educación superior como mìnimo de  284 estudiantes </t>
  </si>
  <si>
    <t>Garantizar la eficiencia, operación y prestación del servicio educativo en el 100% de las instituciones y centros educativos del Departamento de Arauca</t>
  </si>
  <si>
    <t>Construir, ampliar, mejorar y dotar infraestructura, escenarios culturales y bibliotecas</t>
  </si>
  <si>
    <t>Permitir a 2400 familias del Departamento acceder a soluciones de vivienda propia (Vivienda Urbana 400, Casa en sitio propio 500, 1500 predios legalizados)</t>
  </si>
  <si>
    <t>Adecuar 35 Hectáreas para el desarrollo de proyectos de vivienda de interés prioritario nuevas</t>
  </si>
  <si>
    <t>Adquirir 35 Hectáreas para el desarrollo de proyectos de vivienda de interés prioritario nuevas</t>
  </si>
  <si>
    <t xml:space="preserve">Apoyar la optimización de siete (7) sistemas de acueducto en el área urbana de los municipios del departamento </t>
  </si>
  <si>
    <t xml:space="preserve">Apoyar la ampliación y optimización siete (7) sistemas de tratamiento de las aguas residuales en el área urbana de los municipios del departamento </t>
  </si>
  <si>
    <t xml:space="preserve">Apoyar la ampliación y  optimización de  tres (3) rellenos regionales para el tratamiento y disposición final de los residuos sólidos </t>
  </si>
  <si>
    <t>Apoyar la construcción, adecuación y/o terminación de la infraestructura física de 3 equipamientos colectivos</t>
  </si>
  <si>
    <t>Apoyar la construcciòn, adecuaciòn y/o mejoramiento de 3 espacios públicos en el departamento de Arauca</t>
  </si>
  <si>
    <t>Apoyar a 300 jóvenes con proyectos de emprendimiento productivo  a travès del Fondo Emprender entre otras estrategias</t>
  </si>
  <si>
    <t>Apoyar 800 adultos mayores con la implementación de un (1) programa de bienestar y aprovechamiento del tiempo libre acorde con las políticas nacionales de envejecimiento y vejez que incluya a los siete (7) municipios</t>
  </si>
  <si>
    <t xml:space="preserve"> Apoyar la construcciòn, mejoramiento, adecuaciòn y dotar dos centros de bienestar para el adulto mayor</t>
  </si>
  <si>
    <t xml:space="preserve">Apoyar la consecución del cálculo de logros establecidos en la estrategia Unidos </t>
  </si>
  <si>
    <t>Promover siete (7) proyectos en emprendimiento empresarial y productivos para generación de ingresos e independencia económica de las mujeres a nivel rural y urbano</t>
  </si>
  <si>
    <t xml:space="preserve">Capacitar a 400 mujeres urbanas y rural en mecanismos de participación y control ciudadano </t>
  </si>
  <si>
    <t xml:space="preserve">Implementar una (1) estrategia de comunicaciones "mujer tienes derechos" </t>
  </si>
  <si>
    <t xml:space="preserve">Gestionar y promover el Diseño e implementación de un (1) programa de atención psicosocial en violencia sexual basada en genero </t>
  </si>
  <si>
    <t>Crear una red de hogares de paso en el Departamento que apoye transitoriamente a las familias pobres y vulnerables que deban desplazarse a lugares diferentes a los de su residencia</t>
  </si>
  <si>
    <t xml:space="preserve">Realizar gestión interinstitucional e intersectorial para lograr 90 intervenciones en función del componente de Atención Integral (1.Atención Humanitaria: alojamiento, utensilios domésticos, vestuario, alimentación, atención médica y psicosocial inmediata; 2.Atención integral básica: identificación, abordaje psicosocial, reunificación familiar, seguridad alimentaria, educación y salud; 3.Generación de ingresos y acceso a tierras; 4.Vivienda; 5.Retorno y reubicación) del PIU 2012-2015 </t>
  </si>
  <si>
    <t xml:space="preserve">Realizar gestión interinstitucional e intersectorial para lograr 25 intervenciones en función del componente de Verdad, justicia, reparación y garantía de no repetición (1. Verdad, 2. Justicia, 3. Restitución (tierras y vivienda), 4. Rehabilitación (psicosocial, física, asistencia jurídica), 4. Indemnización, 5. Medidas de satisfacción, 6. Garantías de no repetición) del PIU 2012-2015 
</t>
  </si>
  <si>
    <t xml:space="preserve">Realizar gestión interinstitucional e intersectorial para lograr 10 intervenciones en función del componente de Participación de la Población Desplazada (1. Participación efectiva de la población desplazada, 2.Apoyo logístico a las OPD ) del PIU 2012-2015 
</t>
  </si>
  <si>
    <t xml:space="preserve">implementar un programa hacia la construccion colectiva de iniciativas para la reconciliacion y la paz en Arauca, propiciando espacios de participaciòn que permita el anàlisis de reparaciòn colectiva (Ley 975 del 2005 y Decreto 1737 - Justicia y Paz), </t>
  </si>
  <si>
    <t>Fortalecer la operatividad de la mesa Departamental de concertación indígena</t>
  </si>
  <si>
    <t>Diseñar  e implementar un (1) programa de prevenciòn, mitigaciòn, atenciòn y rehabilitaciòn  integral a las familias indigenas con problemas de adicciòn a sustancias psicoactivas, alcoholismo y abandono, maltrato, inserción a grupos armados,  ESCNNA, explotación laboral entre otras con enfoque de garantía de su etnia y costumbres ancestrales</t>
  </si>
  <si>
    <t>Apoyar el trámite para la legalización y transferencia de trece (13) predios alos pueblo U´wa, Sikuani, Makaguan, Hitnu, Cuiloto Cocuisa Marrero e Inga</t>
  </si>
  <si>
    <t>Construir tres (3) planes de vida indígena de los pueblos  Makaguan, U'wa e Inga del Departamento de Arauca</t>
  </si>
  <si>
    <t>Implementar el proyecto de etnoeducación en los 04 CEIN del Dpto. de Arauca</t>
  </si>
  <si>
    <t xml:space="preserve">Apoyar el fortalecimiento del  100% de las formas tradicionales de organizaciòn de las comunidades afrodescendientes </t>
  </si>
  <si>
    <t>Implementar un (1) proyecto de erradicación de la discriminación racial</t>
  </si>
  <si>
    <t>Apoyar la adquisiciòn  de 500 has de tierra  para ampliación de territorios colectivos de la población afrodescendiente</t>
  </si>
  <si>
    <t xml:space="preserve">Implementar un (1) proyecto de rescate de la identidad cultural de los pueblos afrodescendientes </t>
  </si>
  <si>
    <t>Implementar un (1) proyecto de seguridad alimentaria (Programa RESA)</t>
  </si>
  <si>
    <t>Crear un proyecto de espacios adecuados para la expresión artística y cultural para las personas con discapacidad</t>
  </si>
  <si>
    <t>Diseñar e implementar un proyecto de capacitación permanente al personal de las instituciones y a la sociedad civil sobre el respeto de los derechos de la población LGBTI, para disminuir los índices de discriminación y endodiscriminación en el Departamento de Arauca</t>
  </si>
  <si>
    <t>Apoyar 2000 pequeños y medianos productores con ICR y/o FAG</t>
  </si>
  <si>
    <t>Mantener, pavimentar y/o rehabilitar 1000 kilómetros de vías veredales</t>
  </si>
  <si>
    <t xml:space="preserve">Incrementar en 1000 el número de usuarios atendidos con el servicio de energía en el área rural </t>
  </si>
  <si>
    <t>Construir 800 unidades de sistemas individuales alternativos de suministro y potabilización de agua en el sector rural</t>
  </si>
  <si>
    <t>implementar una estrategia de comercialización de los productos araucanos que permita posicionarlos en el mercado nacional e internacional</t>
  </si>
  <si>
    <t>Apoyar el mejoramiento de las capacidades turísticas y de calidad de servicios al 50% de los prestadores de servicios turísticos y asociados (artesanías, hoteles, restaurantes, transporte, entre otros)</t>
  </si>
  <si>
    <t>Apoyar tres (3) iniciativas de desarrollo local que promueva la generación de empleo e ingresos (actividades del programa GOBIERNO CON RESULTADOS, Autoconstrucción, entre otras)</t>
  </si>
  <si>
    <t>Mejorar y adecuar 20.000 m2 de áreas verdes, equipamientos y espacio público</t>
  </si>
  <si>
    <t>Desarrollar 22 proyectos concursables en investigación experimental y/o aplicada, desarrollo e innovación para el mejoramiento del sector productivo, ambiental, tecnológico y sociocultural</t>
  </si>
  <si>
    <t>Formar y capacitar 10.000 personas, a través de las herramientas tecnológicas, para superar las barreras de oportunidad y conocimiento en el desarrollo económico y crecimiento sostenible.</t>
  </si>
  <si>
    <t xml:space="preserve">Implementar un (1) programa intersectorial con enfoque poblacional y territorial de cultura ciudadana </t>
  </si>
  <si>
    <t>58</t>
  </si>
  <si>
    <t xml:space="preserve">Ejecutar un plan de acción para el fortalecimiento y continuidad del programa de gestión documental </t>
  </si>
  <si>
    <t>Remodelación y adecuación de seis (6) áreas de infraestructura física de la administración departamental</t>
  </si>
  <si>
    <t>Desarrollar y ejecutar al 100% un (1) programa de reingeniería del modelo de operación por procesos para sistema de gestión de la calidad en armonía con el Sistema de control interno MECI 1000:2005</t>
  </si>
  <si>
    <t xml:space="preserve">Implementar una estrategia de adquisición de equipos y remodelación de la red de datos </t>
  </si>
  <si>
    <t>Desarrollar un programa que permita mejorar y posicionar la imagen del departamento de Arauca en el contexto Nacional, armonizando con las políticas, programas y proyecto que en este sentido contiene el Plan Nacional de Desarrollo.</t>
  </si>
  <si>
    <t>Modernizar  y optimizar el sistema  contable, presupuestal, tributario y financiero</t>
  </si>
  <si>
    <t xml:space="preserve">Implementar los servicios y automatización para el control integral de los impuestos Departamentales </t>
  </si>
  <si>
    <t>Implementar una (1) campaña permanente de promoción de la cultura tributaria</t>
  </si>
  <si>
    <t>Implementar un (1) programa para la generación de desarrollo socioeconómico para las organizaciones comunales y sociales</t>
  </si>
  <si>
    <t>Promover cuatro (4) estrategias de promocion y  fortalecimiento a expresiones asociativas de la sociedad civil</t>
  </si>
  <si>
    <t>Desarrollar   e implementar dos   (2) programas de fortalecimiento de la participación ciudadana y el control social</t>
  </si>
  <si>
    <t xml:space="preserve">Implementar un plan de acción  para la prevención del tráfico y la comercialización de sustancias psicoactivas </t>
  </si>
  <si>
    <t>Implementar   con las autoridades competentes dos (2) acciones en el marco de los planes de desarme</t>
  </si>
  <si>
    <t>Apoyar diez (10) acciones del Plan de Seguridad y Convivencia Ciudadana, en coordinación con las entidades pertinentes</t>
  </si>
  <si>
    <t>Fortalecer el Observatorio de la Convivencia Ciudadana y Derechos Humanos</t>
  </si>
  <si>
    <t>Realizar cinco (5) acciones para el fortalecimiento a la infraestructura tecnológica, operativa y física de la Fuerza Publica</t>
  </si>
  <si>
    <t>Apoyar la disminuciòn del número de   adolescentes infractores de la ley reincidentes</t>
  </si>
  <si>
    <t>Realizar   Un (1) programa para prevenir la trata de personas</t>
  </si>
  <si>
    <t>Implementar una (1) estrategia de protección a la vida, libertad e integridad de los servidores públicos del Departamento</t>
  </si>
  <si>
    <t>Fortalecer mediante tres (3) acciones al sistema carcelario y penitenciario departamental</t>
  </si>
  <si>
    <t>Implementar una (1)  estrategia para la promocion de los DD.HH. Y DIH</t>
  </si>
  <si>
    <t>Apoyar el fortalecimiento de las personerías en el 100% de los municipios</t>
  </si>
  <si>
    <t>Adquirir 2500 has nuevas en áreas de importancia hídrica</t>
  </si>
  <si>
    <t>Apoyar la implementación de los programas de uso eficiente y ahorro del agua en los siete  (7) municipios</t>
  </si>
  <si>
    <t>Apoyar la implementación de un (1) plan de ordenación y manejo ambiental de una cuenca hidrográfica</t>
  </si>
  <si>
    <t>Implementar un  (1) programa de producción más limpia y uso eficiente de la energía</t>
  </si>
  <si>
    <t>Establecer  500 has forestales protectoras en ecosistemas naturales</t>
  </si>
  <si>
    <t xml:space="preserve">Dotar y fortalecer el Crepad y los Clopads </t>
  </si>
  <si>
    <t xml:space="preserve">Implementar una estrategia de educación en prevención y atención de emergencias y desastres  </t>
  </si>
  <si>
    <t>Diseñar y construir  obras para la prevención y mitigación del riesgo urbano y rural, de conformidad con el plan de gestión del riesgo</t>
  </si>
  <si>
    <t xml:space="preserve">Implementar 4 sistemas de monitoreo y alertas tempranas </t>
  </si>
  <si>
    <t>230</t>
  </si>
  <si>
    <t>232</t>
  </si>
  <si>
    <t>234</t>
  </si>
  <si>
    <t>237</t>
  </si>
  <si>
    <t>Implementar una estrategia integral para prevenir el embarazo en la adolescencia (CONPES 147 de 2012)</t>
  </si>
  <si>
    <t>238</t>
  </si>
  <si>
    <t>242</t>
  </si>
  <si>
    <t>250</t>
  </si>
  <si>
    <t>251</t>
  </si>
  <si>
    <t>Infraestructura cultural</t>
  </si>
  <si>
    <t>Ciudades amables con resultado</t>
  </si>
  <si>
    <t>Paz y seguridad Ciudadana</t>
  </si>
  <si>
    <t>Justicia</t>
  </si>
  <si>
    <t>Derechos humanos, DHI y justicia transicional</t>
  </si>
  <si>
    <t>Desarrollo energetico y minero</t>
  </si>
  <si>
    <t>Mantenimiento y mejoramiento de la via cravo norte-corocoro en el tramo comprendido entre el puente botijon y el puente aguas linda del municipio de cravo norte departamento de arauca.</t>
  </si>
  <si>
    <t>IMPLEMENTACION DEL PROGRAMA DE ALIMENTACION ESCOLAR CON ENFOQUE DIFERENCIAL EN LAS INSTITUCIONES Y CENTROS EDUCATIVOS DEL DEPARTAMENTO DE ARAUCA</t>
  </si>
  <si>
    <t>CONSTRUCCION DE OBRAS DE PROTECCION Y CONTENCION SOBRE LOS PUNTOS CRITICOS DEL RIO ARAUCA EN EL MUNICIPIO DE SARAVENA (PRIMERA FASE), DPTO DE ARAUCA</t>
  </si>
  <si>
    <t>252</t>
  </si>
  <si>
    <t>256</t>
  </si>
  <si>
    <t>387</t>
  </si>
  <si>
    <t>274</t>
  </si>
  <si>
    <t>289</t>
  </si>
  <si>
    <t>257</t>
  </si>
  <si>
    <t>273</t>
  </si>
  <si>
    <t>308</t>
  </si>
  <si>
    <t>310</t>
  </si>
  <si>
    <t>Implementar una estrategia que garantice la generación de ingresos a  personas con discapacidad en el departamento de Arauca</t>
  </si>
  <si>
    <t>311</t>
  </si>
  <si>
    <t>324</t>
  </si>
  <si>
    <t>323</t>
  </si>
  <si>
    <t>325</t>
  </si>
  <si>
    <t>472</t>
  </si>
  <si>
    <t>Apoyar el fortalecimiento de mínimo 10 organizaciones que participen activamente en las actividades de control social comunitario</t>
  </si>
  <si>
    <t>432</t>
  </si>
  <si>
    <t xml:space="preserve">Fortalecer  al sector comunal de los (7) municipios con  programas de formación </t>
  </si>
  <si>
    <t>433</t>
  </si>
  <si>
    <t>434</t>
  </si>
  <si>
    <t>435</t>
  </si>
  <si>
    <t>460</t>
  </si>
  <si>
    <t xml:space="preserve">Fortalecer el 100% de los Municipios del departamento de Arauca,  los programas de mediación, conciliación en equidad, justicia de paz amigable, composición y arbitraje </t>
  </si>
  <si>
    <t>461</t>
  </si>
  <si>
    <t>466</t>
  </si>
  <si>
    <t>465</t>
  </si>
  <si>
    <t>492</t>
  </si>
  <si>
    <t>Dotación de elementos e implementos para el fortalecimiento de los clopads del departamento</t>
  </si>
  <si>
    <t>494</t>
  </si>
  <si>
    <t>491</t>
  </si>
  <si>
    <t>424</t>
  </si>
  <si>
    <t>426</t>
  </si>
  <si>
    <t>Desarrollar un (1) proceso de modernización de la administración departamental</t>
  </si>
  <si>
    <t>417</t>
  </si>
  <si>
    <t>423</t>
  </si>
  <si>
    <t>421</t>
  </si>
  <si>
    <t>425</t>
  </si>
  <si>
    <t xml:space="preserve">Beneficiar a 5.000 niñas, niños y adolescentes de 5 a 17 años con actividades deportivas y recreativas </t>
  </si>
  <si>
    <t>161</t>
  </si>
  <si>
    <t xml:space="preserve">Realizar cuatro (4) programas integrales lúdicos recreativos para la promoción del juego en la primera infancia, niñez, adolescencia y juventud </t>
  </si>
  <si>
    <t>162</t>
  </si>
  <si>
    <t>Apoyar las once (11) ligas de deporte asociado y competitivo en el departamento de Arauca</t>
  </si>
  <si>
    <t>163</t>
  </si>
  <si>
    <t>Adecuar y/o construir 8 escenarios deportivos</t>
  </si>
  <si>
    <t>165</t>
  </si>
  <si>
    <t>427</t>
  </si>
  <si>
    <t>428</t>
  </si>
  <si>
    <t>429</t>
  </si>
  <si>
    <t>185</t>
  </si>
  <si>
    <t>180</t>
  </si>
  <si>
    <t>184</t>
  </si>
  <si>
    <t>Apoyo en la implementacion de estrategias de atencion integral de la primera infancia en el departamento de Arauca</t>
  </si>
  <si>
    <t>Realizar 4 jornadas interinstitucionales a nivel departamental para garantizar que NNA cuenten con tarjeta de identidad del sector urbano y rural.</t>
  </si>
  <si>
    <t>215</t>
  </si>
  <si>
    <t>221</t>
  </si>
  <si>
    <t>228</t>
  </si>
  <si>
    <t>247</t>
  </si>
  <si>
    <t>283</t>
  </si>
  <si>
    <t>378</t>
  </si>
  <si>
    <t>389</t>
  </si>
  <si>
    <t>407</t>
  </si>
  <si>
    <t>438</t>
  </si>
  <si>
    <t>Dotar tres centros de Desarrollo para la atención Integral en el Departamento de Arauca.</t>
  </si>
  <si>
    <t>132</t>
  </si>
  <si>
    <t>133</t>
  </si>
  <si>
    <t>135</t>
  </si>
  <si>
    <t>134</t>
  </si>
  <si>
    <t>Apoyo a la inclusión educativa mediante la implementación de estrategias para atender a la población con NEE</t>
  </si>
  <si>
    <t>143</t>
  </si>
  <si>
    <t>142</t>
  </si>
  <si>
    <t>Beneficiar a 40.000 Estudiantes con alimentación escolar</t>
  </si>
  <si>
    <t>138</t>
  </si>
  <si>
    <t>159</t>
  </si>
  <si>
    <t>144</t>
  </si>
  <si>
    <t>148</t>
  </si>
  <si>
    <t>152</t>
  </si>
  <si>
    <t>Fortalecer y operativizar la red de bibliotecas públicas del departamento de Arauca</t>
  </si>
  <si>
    <t>166</t>
  </si>
  <si>
    <t>Apoyo al sistema nacional de cultura en el departamento de Arauca.</t>
  </si>
  <si>
    <t xml:space="preserve">Realizar cuatro (4) programas para el apoyo y desarrollo de eventos y manifestaciones culturales y/o fiestas patronales, folclor llanero y demás manifestaciones multiculturales y artísticas de la región. </t>
  </si>
  <si>
    <t>176</t>
  </si>
  <si>
    <t xml:space="preserve">Promocion, difusión y posicionamiento de la imagen cultural y turistica del Departamento a través de la implementación de un programa de marketing territorial que fomente el desarrollo integral con oferta de bienes y servicios
</t>
  </si>
  <si>
    <t xml:space="preserve">Realizar cuatro (4) programas para el apoyo y desarrollo de eventos y manifestaciones culturales y/o fiestas patronales, folclor llanero y demás manifestaciones multiculturales y artísticas de la región. 
</t>
  </si>
  <si>
    <t xml:space="preserve">Formar a cuatro mil (4000) personas en procesos de capacitación cultural
</t>
  </si>
  <si>
    <t>170</t>
  </si>
  <si>
    <t xml:space="preserve">Realizar treinta (30) iniciativas y/o actividades que promoción de la identidad y las tradiciones  culturales  del departamento 
</t>
  </si>
  <si>
    <t>173</t>
  </si>
  <si>
    <t>Apoyo a la literatura llanera en el municipio de Arauca, departamento de Arauca.</t>
  </si>
  <si>
    <t>Apoyo a programas de fomento cultural del centro del conocimiento publico de Tame en el Departamento de Arauca</t>
  </si>
  <si>
    <t xml:space="preserve">Beneficiar a 25.000 niños, niñas y adolescentes entre 0 a 17 años con programas artísticos y culturales </t>
  </si>
  <si>
    <t>174</t>
  </si>
  <si>
    <t>Promocion, difusión y posicionamiento de la imagen cultural y turistica del Departamento a través de la implementación de un programa de marketing territorial que fomente el desarrollo integral con oferta de bienes y servicios</t>
  </si>
  <si>
    <t>175</t>
  </si>
  <si>
    <t>Realizar cuatro (4) convocatorias de estímulos a creadores culturales</t>
  </si>
  <si>
    <t>172</t>
  </si>
  <si>
    <t>Realizar cuatro (4) iniciativas para fortalecer el patrimonio cultural material e inmaterial del departamento de Arauca</t>
  </si>
  <si>
    <t>177</t>
  </si>
  <si>
    <t>178</t>
  </si>
  <si>
    <t>Adecuación y mantenimiento  a la infraestructura fisica del auditorio llanerias en el municipio de Arauca, deparamento de Arauca.</t>
  </si>
  <si>
    <t xml:space="preserve">Formular, aprobar e implementar y  hacer seguimiento al  Plan de Acción en atenciòn y reparación Integral a las Víctimas del Conflicto Armado interno - ley 1448 que incluya la caracterización de la población Victima, Apoyo a Centros Regionales de Atención a Victimas y demás componentes, teniendo en cuenta el Plan Nacional de Atención y Reparación Integral a las Víctimas del Conflicto Armado y las disposiciones ue sobre este tema entregue el Gobierno Nacional. </t>
  </si>
  <si>
    <t>255</t>
  </si>
  <si>
    <t xml:space="preserve">Implementar un (1) programa para el rescate y fortalecimiento de la identidad cultural de los pueblos indígenas </t>
  </si>
  <si>
    <t>261</t>
  </si>
  <si>
    <t>268</t>
  </si>
  <si>
    <t>304</t>
  </si>
  <si>
    <t>309</t>
  </si>
  <si>
    <t>353</t>
  </si>
  <si>
    <t>329</t>
  </si>
  <si>
    <t>334</t>
  </si>
  <si>
    <t>358</t>
  </si>
  <si>
    <t>354</t>
  </si>
  <si>
    <t>357</t>
  </si>
  <si>
    <t>359</t>
  </si>
  <si>
    <t>385</t>
  </si>
  <si>
    <t>473</t>
  </si>
  <si>
    <t>479</t>
  </si>
  <si>
    <t>484</t>
  </si>
  <si>
    <t>478</t>
  </si>
  <si>
    <t>485</t>
  </si>
  <si>
    <t>32</t>
  </si>
  <si>
    <t>30</t>
  </si>
  <si>
    <t>186</t>
  </si>
  <si>
    <t>188</t>
  </si>
  <si>
    <t>190</t>
  </si>
  <si>
    <t>196</t>
  </si>
  <si>
    <t>344</t>
  </si>
  <si>
    <t>343</t>
  </si>
  <si>
    <t>339</t>
  </si>
  <si>
    <t>445</t>
  </si>
  <si>
    <t>447</t>
  </si>
  <si>
    <t>448</t>
  </si>
  <si>
    <t>455</t>
  </si>
  <si>
    <t>452</t>
  </si>
  <si>
    <t>444</t>
  </si>
  <si>
    <t>454</t>
  </si>
  <si>
    <t>456</t>
  </si>
  <si>
    <t>74</t>
  </si>
  <si>
    <t>70</t>
  </si>
  <si>
    <t>124</t>
  </si>
  <si>
    <t>72</t>
  </si>
  <si>
    <t>127</t>
  </si>
  <si>
    <t>113</t>
  </si>
  <si>
    <t>Atención primaria en salud (ley 1438 de 2011) a 6.000 familias en población del nivel I y II del SISBEN del departamento de Arauca</t>
  </si>
  <si>
    <t>115</t>
  </si>
  <si>
    <t>Gestionar el mejoramiento y/o construcciòn  de infraestructura para el desarrollo agropecuario</t>
  </si>
  <si>
    <t>360</t>
  </si>
  <si>
    <t>493</t>
  </si>
  <si>
    <t>Apoyo a la lucha del Departamento contra la introducción ilegal de cigarrillos y licores, el diseño y puesta en marcha de los planes operativos contra el comercio de estos ilegales y de mecanismos preventivos para evitar la evasión fiscal y el contrabando en el Departamento de Arauca</t>
  </si>
  <si>
    <t>CONVENIOS VIAS Y OTROS.</t>
  </si>
  <si>
    <t>Implementar una campaña anual para reducir el contrabando de productos</t>
  </si>
  <si>
    <t>ADQUISICION DE BANCO DE MAQUINARIA AGRICOLA PARA EL MEJORAMIENTO DE LA PRODUCCION AGROPECUARIA EN EL DEPARTAMENTO DE ARAUCA</t>
  </si>
  <si>
    <t>Integracion y desarrollo fronterizo</t>
  </si>
  <si>
    <t>APOYO A PROYECTOS ORIENTADOS A MEJORAR LA PRODUCTIVIDAD Y LA COMPETITIVIDAD EMPRESARIAL MEDIANTE LA PROMOCION DE ALIANZAS ESTRATEGICAS PARA LA ASISTENCIA TECNICA, ASESORIA INTEGRAL Y ACOMPAÑAMIENTO Y FINANCIAMIENTO CREDITICIO EN EL DPTO DE ARAUCA</t>
  </si>
  <si>
    <t>Apoyar 12 proyectos bajo el esquema de alianzas productivas</t>
  </si>
  <si>
    <t>352</t>
  </si>
  <si>
    <t>ADQUISICION DE BANCO DE MAQUINARIA PARA EL MEJORAMIENTO DE LA MALLA VIAL EN EL DEPARTAMENTO DE ARAUCA.</t>
  </si>
  <si>
    <t>Adquirir siete (7) bancos de maquinaria de obra pública municipal</t>
  </si>
  <si>
    <t>346</t>
  </si>
  <si>
    <t>ESTUDIO DE FACTIBILIDAD PARA EL MONTAJE DE UNA PLANTA DE TRANSFORMACION AGROINDUSTRIAL DE PLATANO EN EL MUNICIPIO DE TAME, DPTO DE ARAUCA.</t>
  </si>
  <si>
    <t>ASISTENCIA TECNICA Y CAPACITACION PARA EL FORTALECIMIENTO SOCIO EMPRESARIAL EN EL MUNICIPIO DE ARAUQUITA, DPTO DE ARAUCA.</t>
  </si>
  <si>
    <t xml:space="preserve">Apoyar el montaje y/o consolidar de seis plantas de producción agroindustrial </t>
  </si>
  <si>
    <t>363</t>
  </si>
  <si>
    <t>Rendimientos Financieros FAEP</t>
  </si>
  <si>
    <t>CONSTRUCCION DE CAMINOS VEREDALES EN LA ISLA DE REINERA, MUNICIPIO DE ARAUQUITA, DEPARTAMENTO DE ARAUCA</t>
  </si>
  <si>
    <t>SGP. Educación prestacion de servicios.</t>
  </si>
  <si>
    <t>CAPACITACION Y ASISTENCIA TECNICA AGROPECUARIA DEL DEPARTAMENTO DE ARAUCA</t>
  </si>
  <si>
    <t>Arrendamientos de Maquinaria Agricola</t>
  </si>
  <si>
    <t>Construcción obras de protección en puntos críticos vereda Tamacay, bajo Tamacay, Cravo Charo y la meseta del Municipio de Tame, Departamento de Arauca</t>
  </si>
  <si>
    <t>Mejoramiento y rehabilitación de las vias contempladas en el Plan Vial Regional del Departamento de Arauca(Interventoria, tecnica, administrativa, financiera y ambiental a las obras de mantenimiento y mejoramiento de la via 6605 sector saravena - La esmeralda Departamento de Arauca).</t>
  </si>
  <si>
    <t>Promover  y apoyar la implementaciòn del servicio  de  rehabilitación y atención integral para la atención a las personas con discapacidad</t>
  </si>
  <si>
    <t>315</t>
  </si>
  <si>
    <t>219</t>
  </si>
  <si>
    <t>Implementar 08 acciones para prevenir la vinculaciòn de niños, adolescentes en grupos armados</t>
  </si>
  <si>
    <t xml:space="preserve">Implementar una (1) estrategia para reconocer la habilitación del puente internacional de fronteras José Antonio Páez </t>
  </si>
  <si>
    <t>Implementar una (1) estrategia para la importación del combustible</t>
  </si>
  <si>
    <t>Crear y/o reactivar dos (2) instancias de concertación fronteriza</t>
  </si>
  <si>
    <t>Formular e implementar tres (3) estrategias para la promoción y aplicación de la Ley de Fronteras, de la Política Pública de Fronteras y de los Acuerdos Binacionales</t>
  </si>
  <si>
    <t>Implementacion de un Proyecto en  Emprendimiento Empresarial  y Productivo para la generacion de ingresos  e independencia economica de la mujer a nivel rural y urbano del Departamento de Arauca</t>
  </si>
  <si>
    <t>249</t>
  </si>
  <si>
    <r>
      <t xml:space="preserve">Realizar gestión interinstitucional e intersectorial para lograr 23 intervenciones en función del componente de </t>
    </r>
    <r>
      <rPr>
        <b/>
        <sz val="11"/>
        <color rgb="FF0000FF"/>
        <rFont val="Arial Narrow"/>
      </rPr>
      <t>Prevención y protección</t>
    </r>
    <r>
      <rPr>
        <sz val="11"/>
        <color rgb="FF0000FF"/>
        <rFont val="Arial Narrow"/>
      </rPr>
      <t xml:space="preserve"> (1. Vida, 2. Integridad, 3. Libertad, 4. Seguridad, 5.Protección de Bienes y Tierras) del PIU 2012-2015 
</t>
    </r>
  </si>
  <si>
    <t>254</t>
  </si>
  <si>
    <t>Diseñar o validar un plan de acción y realizar la gestión efectiva para el cumplimiento y seguimiento del 100% de tal instrumento, en el desarrollo de las ordenes impartidas por la Corte Constitucional en relación al cumplimiento del Auto 382 de 2010 frente a pueblos indígenas y Auto 383 frente a la PVFD</t>
  </si>
  <si>
    <t>Desarrollo del componente  de participación de población desplazada del departamento de Arauca (PIU 2012-2015)</t>
  </si>
  <si>
    <t>307</t>
  </si>
  <si>
    <t>467</t>
  </si>
  <si>
    <t>Implementar un (1) programa de capacitación en Derechos Humanos, a Funcionarios Públicos y miembros de la Fuerza Pública</t>
  </si>
  <si>
    <t>471</t>
  </si>
  <si>
    <t>Apoyar   una (1) estrategia para los defensores, lideres,  organizaciones sociales y comunitarias que promuevan los Derechos Humanos.</t>
  </si>
  <si>
    <t>164</t>
  </si>
  <si>
    <t>Realizar doce (12) programas integrales de deporte social y comunitario</t>
  </si>
  <si>
    <t>167</t>
  </si>
  <si>
    <t>168</t>
  </si>
  <si>
    <t>169</t>
  </si>
  <si>
    <t>171</t>
  </si>
  <si>
    <t xml:space="preserve">Fomentar tres (3) esquemas de asociación para la integración territorial </t>
  </si>
  <si>
    <t>Lograr que ocho (8) proyectos de interés departamental tengan cofinanciación de cooperación internacional</t>
  </si>
  <si>
    <t xml:space="preserve">Definir e implementar un esquema de monitoreo, seguimiento y evaluación al cumplimiento física y financiera del 80% como mínimo de las metas de producto y de resultado del plan de desarrollo departamental </t>
  </si>
  <si>
    <t>Implementar un programa de fortalecimiento de las capacidades institucionales para mejorar el desempeño municipal, que incluya los procesos de focalización del gasto social, planeación socioeconómica, ambiental y territorial, finanzas públicas, formulación de proyectos, control interno, gobierno en línea, contratación, gestión documental, entre otros</t>
  </si>
  <si>
    <t xml:space="preserve">Realizar anualmente evaluaciones al desempeño de los 7 municipios del Departamento </t>
  </si>
  <si>
    <t>Orientar la formulación, implementación y hacer seguimiento al 100% de los programas de saneamiento fiscal y financiero adoptados por los municipios que incumplan la Ley 617 de 2000.</t>
  </si>
  <si>
    <t>179</t>
  </si>
  <si>
    <t>Diseñar de manera articulada con los municipios 1700 soluciones de vivienda de interés prioritaria nueva en el Departamento de Arauca</t>
  </si>
  <si>
    <t>225</t>
  </si>
  <si>
    <t>Apoyar y coordinar intersectorialmente la implementación de un (1) plan de acción para la prevención del consumo y atención a niños,  jóvenes y adultos consumidores de sustancias psicoactivas</t>
  </si>
  <si>
    <t>227</t>
  </si>
  <si>
    <t>Realizar 4 jornadas interinstitucionales para garantizar que los jóvenes incluidos en el RUPD definan su situación militar del sector urbano y rural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</si>
</sst>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quot;$&quot;\ * #,##0_-;\-&quot;$&quot;\ * #,##0_-;_-&quot;$&quot;\ * &quot;-&quot;_-;_-@_-"/>
    <numFmt numFmtId="165" formatCode="_-[$$-409]* #,##0.00_ ;_-[$$-409]* \-#,##0.00\ ;_-[$$-409]* &quot;-&quot;??_ ;_-@_ "/>
    <numFmt numFmtId="166" formatCode="_([$$-240A]\ * #,##0.00_);_([$$-240A]\ * \(#,##0.00\);_([$$-240A]\ * &quot;-&quot;??_);_(@_)"/>
    <numFmt numFmtId="167" formatCode="_-[$$-409]* #,##0.0000_ ;_-[$$-409]* \-#,##0.0000\ ;_-[$$-409]* &quot;-&quot;??_ ;_-@_ "/>
    <numFmt numFmtId="168" formatCode="_-* #,##0.00\ _p_t_a_-;\-* #,##0.00\ _p_t_a_-;_-* &quot;-&quot;??\ _p_t_a_-;_-@_-"/>
    <numFmt numFmtId="169" formatCode="#."/>
    <numFmt numFmtId="170" formatCode="0.000"/>
    <numFmt numFmtId="171" formatCode="#,##0."/>
    <numFmt numFmtId="172" formatCode="_(* #,##0.00_);_(* \(#,##0.00\);_(* \-??_);_(@_)"/>
    <numFmt numFmtId="173" formatCode="_ * #,##0.00_ ;_ * \-#,##0.00_ ;_ * &quot;-&quot;??_ ;_ @_ "/>
    <numFmt numFmtId="174" formatCode="_ &quot;$&quot;\ * #,##0.00_ ;_ &quot;$&quot;\ * \-#,##0.00_ ;_ &quot;$&quot;\ * &quot;-&quot;??_ ;_ @_ "/>
    <numFmt numFmtId="175" formatCode="_-* #,##0\ &quot;€&quot;_-;\-* #,##0\ &quot;€&quot;_-;_-* &quot;-&quot;\ &quot;€&quot;_-;_-@_-"/>
    <numFmt numFmtId="176" formatCode="00"/>
  </numFmts>
  <fonts count="41" x14ac:knownFonts="1">
    <font>
      <sz val="11"/>
      <color theme="1"/>
      <name val="Calibri"/>
      <family val="2"/>
      <scheme val="minor"/>
    </font>
    <font>
      <sz val="11"/>
      <color theme="1"/>
      <name val="Calibri"/>
      <family val="2"/>
      <scheme val="minor"/>
    </font>
    <font>
      <sz val="11"/>
      <color indexed="8"/>
      <name val="Arial Narrow"/>
      <family val="2"/>
    </font>
    <font>
      <sz val="10"/>
      <name val="Arial"/>
      <family val="2"/>
    </font>
    <font>
      <b/>
      <sz val="11"/>
      <name val="Arial Narrow"/>
      <family val="2"/>
    </font>
    <font>
      <b/>
      <sz val="11"/>
      <color indexed="8"/>
      <name val="Arial Narrow"/>
      <family val="2"/>
    </font>
    <font>
      <b/>
      <sz val="11"/>
      <color theme="1"/>
      <name val="Arial Narrow"/>
      <family val="2"/>
    </font>
    <font>
      <sz val="10"/>
      <color indexed="8"/>
      <name val="Arial"/>
      <family val="2"/>
    </font>
    <font>
      <sz val="11"/>
      <color indexed="8"/>
      <name val="Calibri"/>
      <family val="2"/>
    </font>
    <font>
      <sz val="11"/>
      <name val="Arial Narrow"/>
      <family val="2"/>
    </font>
    <font>
      <b/>
      <sz val="11"/>
      <color rgb="FFFF0000"/>
      <name val="Arial Narrow"/>
      <family val="2"/>
    </font>
    <font>
      <sz val="11"/>
      <color rgb="FF7030A0"/>
      <name val="Arial Narrow"/>
      <family val="2"/>
    </font>
    <font>
      <sz val="11"/>
      <color theme="1"/>
      <name val="Arial Narrow"/>
      <family val="2"/>
    </font>
    <font>
      <sz val="11"/>
      <color rgb="FF000000"/>
      <name val="Arial Narrow"/>
      <family val="2"/>
    </font>
    <font>
      <b/>
      <sz val="9"/>
      <color indexed="81"/>
      <name val="Tahoma"/>
      <family val="2"/>
    </font>
    <font>
      <sz val="9"/>
      <color indexed="81"/>
      <name val="Tahoma"/>
      <family val="2"/>
    </font>
    <font>
      <sz val="1"/>
      <color indexed="16"/>
      <name val="Courier"/>
      <family val="3"/>
    </font>
    <font>
      <sz val="12"/>
      <color indexed="9"/>
      <name val="Helvetica"/>
    </font>
    <font>
      <sz val="1"/>
      <color indexed="8"/>
      <name val="Courier"/>
      <family val="3"/>
    </font>
    <font>
      <b/>
      <sz val="1"/>
      <color indexed="8"/>
      <name val="Courier"/>
      <family val="3"/>
    </font>
    <font>
      <b/>
      <i/>
      <sz val="1"/>
      <color indexed="8"/>
      <name val="Courier"/>
      <family val="3"/>
    </font>
    <font>
      <b/>
      <sz val="1"/>
      <color indexed="16"/>
      <name val="Courier"/>
      <family val="3"/>
    </font>
    <font>
      <sz val="12"/>
      <name val="Courier"/>
      <family val="3"/>
    </font>
    <font>
      <u/>
      <sz val="11"/>
      <color theme="10"/>
      <name val="Calibri"/>
      <family val="2"/>
      <scheme val="minor"/>
    </font>
    <font>
      <u/>
      <sz val="11"/>
      <color theme="11"/>
      <name val="Calibri"/>
      <family val="2"/>
      <scheme val="minor"/>
    </font>
    <font>
      <sz val="11"/>
      <color rgb="FFFF0000"/>
      <name val="Arial Narrow"/>
    </font>
    <font>
      <b/>
      <sz val="10"/>
      <name val="Arial"/>
      <family val="2"/>
    </font>
    <font>
      <sz val="10"/>
      <color theme="1"/>
      <name val="Arial"/>
      <family val="2"/>
    </font>
    <font>
      <b/>
      <sz val="12"/>
      <name val="Arial"/>
      <family val="2"/>
    </font>
    <font>
      <b/>
      <sz val="11"/>
      <color theme="3" tint="0.79998168889431442"/>
      <name val="Arial Narrow"/>
      <family val="2"/>
    </font>
    <font>
      <b/>
      <sz val="9"/>
      <name val="Arial"/>
      <family val="2"/>
    </font>
    <font>
      <b/>
      <sz val="11"/>
      <name val="Arial"/>
      <family val="2"/>
    </font>
    <font>
      <b/>
      <sz val="10"/>
      <color theme="1"/>
      <name val="Arial"/>
      <family val="2"/>
    </font>
    <font>
      <b/>
      <sz val="10"/>
      <color indexed="8"/>
      <name val="Arial"/>
      <family val="2"/>
    </font>
    <font>
      <b/>
      <sz val="10"/>
      <name val="Arial Rounded MT Bold"/>
      <family val="2"/>
    </font>
    <font>
      <sz val="11"/>
      <color rgb="FF0000FF"/>
      <name val="Arial Narrow"/>
    </font>
    <font>
      <b/>
      <sz val="11"/>
      <color rgb="FF0000FF"/>
      <name val="Arial Narrow"/>
    </font>
    <font>
      <sz val="11"/>
      <color rgb="FF0000FF"/>
      <name val="Arial"/>
      <family val="2"/>
    </font>
    <font>
      <b/>
      <sz val="10"/>
      <color rgb="FFFF0000"/>
      <name val="Arial Rounded MT Bold"/>
    </font>
    <font>
      <sz val="11"/>
      <color rgb="FF0000CC"/>
      <name val="Arial Narrow"/>
      <family val="2"/>
    </font>
    <font>
      <sz val="11"/>
      <color rgb="FF0000CC"/>
      <name val="Arial"/>
      <family val="2"/>
    </font>
  </fonts>
  <fills count="22">
    <fill>
      <patternFill patternType="none"/>
    </fill>
    <fill>
      <patternFill patternType="gray125"/>
    </fill>
    <fill>
      <patternFill patternType="solid">
        <fgColor rgb="FF00FFFF"/>
        <bgColor indexed="64"/>
      </patternFill>
    </fill>
    <fill>
      <patternFill patternType="solid">
        <fgColor rgb="FFFFFF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66CC"/>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79998168889431442"/>
        <bgColor theme="4" tint="0.79998168889431442"/>
      </patternFill>
    </fill>
    <fill>
      <patternFill patternType="solid">
        <fgColor rgb="FF00B0F0"/>
        <bgColor indexed="64"/>
      </patternFill>
    </fill>
    <fill>
      <patternFill patternType="solid">
        <fgColor rgb="FFFFFF99"/>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CCFFCC"/>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indexed="9"/>
        <bgColor indexed="9"/>
      </patternFill>
    </fill>
    <fill>
      <patternFill patternType="solid">
        <fgColor rgb="FFFF33CC"/>
        <bgColor indexed="64"/>
      </patternFill>
    </fill>
  </fills>
  <borders count="18">
    <border>
      <left/>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medium">
        <color auto="1"/>
      </top>
      <bottom/>
      <diagonal/>
    </border>
    <border>
      <left style="thin">
        <color auto="1"/>
      </left>
      <right/>
      <top style="medium">
        <color auto="1"/>
      </top>
      <bottom/>
      <diagonal/>
    </border>
  </borders>
  <cellStyleXfs count="160">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7" fillId="0" borderId="0">
      <alignment vertical="top"/>
    </xf>
    <xf numFmtId="44" fontId="8" fillId="0" borderId="0" applyFont="0" applyFill="0" applyBorder="0" applyAlignment="0" applyProtection="0"/>
    <xf numFmtId="0" fontId="8" fillId="0" borderId="0"/>
    <xf numFmtId="168" fontId="3" fillId="0" borderId="0" applyFont="0" applyFill="0" applyBorder="0" applyAlignment="0" applyProtection="0"/>
    <xf numFmtId="169" fontId="16" fillId="0" borderId="0">
      <protection locked="0"/>
    </xf>
    <xf numFmtId="169" fontId="16" fillId="0" borderId="0">
      <protection locked="0"/>
    </xf>
    <xf numFmtId="169" fontId="16" fillId="0" borderId="0">
      <protection locked="0"/>
    </xf>
    <xf numFmtId="0" fontId="17" fillId="0" borderId="0">
      <protection locked="0"/>
    </xf>
    <xf numFmtId="0" fontId="7" fillId="0" borderId="0">
      <alignment vertical="top"/>
    </xf>
    <xf numFmtId="170" fontId="3" fillId="0" borderId="0" applyFont="0" applyFill="0" applyBorder="0" applyAlignment="0" applyProtection="0"/>
    <xf numFmtId="171" fontId="18" fillId="0" borderId="0">
      <protection locked="0"/>
    </xf>
    <xf numFmtId="171" fontId="18" fillId="0" borderId="0">
      <protection locked="0"/>
    </xf>
    <xf numFmtId="171" fontId="18" fillId="0" borderId="0">
      <protection locked="0"/>
    </xf>
    <xf numFmtId="171" fontId="19" fillId="0" borderId="0">
      <protection locked="0"/>
    </xf>
    <xf numFmtId="171" fontId="20" fillId="0" borderId="0">
      <protection locked="0"/>
    </xf>
    <xf numFmtId="171" fontId="19" fillId="0" borderId="0">
      <protection locked="0"/>
    </xf>
    <xf numFmtId="171" fontId="20" fillId="0" borderId="0">
      <protection locked="0"/>
    </xf>
    <xf numFmtId="169" fontId="16" fillId="0" borderId="0">
      <protection locked="0"/>
    </xf>
    <xf numFmtId="169" fontId="21" fillId="0" borderId="0">
      <protection locked="0"/>
    </xf>
    <xf numFmtId="169" fontId="21" fillId="0" borderId="0">
      <protection locked="0"/>
    </xf>
    <xf numFmtId="171" fontId="3" fillId="0" borderId="0" applyFont="0" applyFill="0" applyBorder="0" applyAlignment="0" applyProtection="0"/>
    <xf numFmtId="172" fontId="8" fillId="0" borderId="0" applyFill="0" applyBorder="0" applyAlignment="0" applyProtection="0"/>
    <xf numFmtId="0" fontId="7" fillId="0" borderId="0">
      <alignment vertical="top"/>
    </xf>
    <xf numFmtId="43" fontId="8"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4" fontId="8" fillId="0" borderId="0" applyFont="0" applyFill="0" applyBorder="0" applyAlignment="0" applyProtection="0"/>
    <xf numFmtId="0" fontId="3" fillId="0" borderId="0" applyFont="0" applyFill="0" applyBorder="0" applyAlignment="0" applyProtection="0"/>
    <xf numFmtId="44" fontId="8"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44" fontId="8" fillId="0" borderId="0" applyFont="0" applyFill="0" applyBorder="0" applyAlignment="0" applyProtection="0"/>
    <xf numFmtId="0" fontId="3" fillId="0" borderId="0">
      <alignment vertical="top"/>
    </xf>
    <xf numFmtId="0" fontId="8" fillId="0" borderId="0"/>
    <xf numFmtId="171" fontId="22" fillId="0" borderId="0"/>
    <xf numFmtId="0" fontId="22" fillId="0" borderId="0"/>
    <xf numFmtId="0" fontId="1" fillId="0" borderId="0"/>
    <xf numFmtId="169" fontId="16" fillId="0" borderId="0">
      <protection locked="0"/>
    </xf>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441">
    <xf numFmtId="0" fontId="0" fillId="0" borderId="0" xfId="0"/>
    <xf numFmtId="0" fontId="2" fillId="0" borderId="0" xfId="0" applyFont="1" applyAlignment="1">
      <alignment horizontal="center" vertical="center"/>
    </xf>
    <xf numFmtId="165" fontId="2" fillId="2" borderId="0" xfId="3" applyNumberFormat="1" applyFont="1" applyFill="1" applyAlignment="1">
      <alignment vertical="center"/>
    </xf>
    <xf numFmtId="0" fontId="2" fillId="0" borderId="0" xfId="0" applyFont="1" applyFill="1" applyAlignment="1">
      <alignment vertical="center"/>
    </xf>
    <xf numFmtId="166" fontId="4" fillId="5" borderId="1" xfId="4" applyNumberFormat="1" applyFont="1" applyFill="1" applyBorder="1" applyAlignment="1">
      <alignment horizontal="center" vertical="center" wrapText="1"/>
    </xf>
    <xf numFmtId="166" fontId="4" fillId="6" borderId="1" xfId="4" applyNumberFormat="1" applyFont="1" applyFill="1" applyBorder="1" applyAlignment="1">
      <alignment horizontal="center" vertical="center" wrapText="1"/>
    </xf>
    <xf numFmtId="166" fontId="4" fillId="7" borderId="1" xfId="4" applyNumberFormat="1" applyFont="1" applyFill="1" applyBorder="1" applyAlignment="1">
      <alignment horizontal="center" vertical="center" wrapText="1"/>
    </xf>
    <xf numFmtId="166" fontId="4" fillId="8" borderId="1" xfId="4" applyNumberFormat="1" applyFont="1" applyFill="1" applyBorder="1" applyAlignment="1">
      <alignment horizontal="center" vertical="center" wrapText="1"/>
    </xf>
    <xf numFmtId="166" fontId="4" fillId="4" borderId="1" xfId="4" applyNumberFormat="1" applyFont="1" applyFill="1" applyBorder="1" applyAlignment="1">
      <alignment horizontal="center" vertical="center" wrapText="1"/>
    </xf>
    <xf numFmtId="166" fontId="4" fillId="4" borderId="2" xfId="4" applyNumberFormat="1" applyFont="1" applyFill="1" applyBorder="1" applyAlignment="1">
      <alignment horizontal="center" vertical="center" wrapText="1"/>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wrapText="1"/>
    </xf>
    <xf numFmtId="49" fontId="6" fillId="9"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165" fontId="4" fillId="2" borderId="3" xfId="3" applyNumberFormat="1" applyFont="1" applyFill="1" applyBorder="1" applyAlignment="1">
      <alignment horizontal="center" vertical="center" wrapText="1"/>
    </xf>
    <xf numFmtId="0" fontId="2" fillId="0" borderId="3" xfId="0" applyFont="1" applyFill="1" applyBorder="1" applyAlignment="1">
      <alignment vertical="center"/>
    </xf>
    <xf numFmtId="49" fontId="4" fillId="10" borderId="3" xfId="0" applyNumberFormat="1" applyFont="1" applyFill="1" applyBorder="1" applyAlignment="1">
      <alignment horizontal="center" vertical="center" wrapText="1"/>
    </xf>
    <xf numFmtId="49" fontId="9" fillId="10" borderId="3" xfId="0" applyNumberFormat="1" applyFont="1" applyFill="1" applyBorder="1" applyAlignment="1">
      <alignment horizontal="center" vertical="center" wrapText="1"/>
    </xf>
    <xf numFmtId="0" fontId="10" fillId="10" borderId="3" xfId="0" applyFont="1" applyFill="1" applyBorder="1" applyAlignment="1">
      <alignment horizontal="center" vertical="center"/>
    </xf>
    <xf numFmtId="0" fontId="4" fillId="10" borderId="3" xfId="4" applyFont="1" applyFill="1" applyBorder="1" applyAlignment="1">
      <alignment vertical="center" wrapText="1"/>
    </xf>
    <xf numFmtId="165" fontId="9" fillId="10" borderId="3" xfId="3" applyNumberFormat="1" applyFont="1" applyFill="1" applyBorder="1" applyAlignment="1">
      <alignment vertical="center" wrapText="1"/>
    </xf>
    <xf numFmtId="166" fontId="9" fillId="10" borderId="3" xfId="7" applyNumberFormat="1" applyFont="1" applyFill="1" applyBorder="1" applyAlignment="1">
      <alignment horizontal="right" vertical="center"/>
    </xf>
    <xf numFmtId="166" fontId="2" fillId="10" borderId="3" xfId="0" applyNumberFormat="1" applyFont="1" applyFill="1" applyBorder="1" applyAlignment="1">
      <alignment vertical="center"/>
    </xf>
    <xf numFmtId="0" fontId="2" fillId="10" borderId="3" xfId="0" applyFont="1" applyFill="1" applyBorder="1" applyAlignment="1">
      <alignment vertical="center"/>
    </xf>
    <xf numFmtId="49" fontId="4" fillId="11" borderId="3" xfId="0" applyNumberFormat="1" applyFont="1" applyFill="1" applyBorder="1" applyAlignment="1">
      <alignment horizontal="center" vertical="center" wrapText="1"/>
    </xf>
    <xf numFmtId="49" fontId="9" fillId="11" borderId="3" xfId="0" applyNumberFormat="1" applyFont="1" applyFill="1" applyBorder="1" applyAlignment="1">
      <alignment horizontal="center" vertical="center" wrapText="1"/>
    </xf>
    <xf numFmtId="0" fontId="10" fillId="11" borderId="3" xfId="0" applyFont="1" applyFill="1" applyBorder="1" applyAlignment="1">
      <alignment horizontal="center" vertical="center"/>
    </xf>
    <xf numFmtId="0" fontId="4" fillId="11" borderId="3" xfId="4" applyFont="1" applyFill="1" applyBorder="1" applyAlignment="1">
      <alignment vertical="center" wrapText="1"/>
    </xf>
    <xf numFmtId="165" fontId="9" fillId="11" borderId="3" xfId="3" applyNumberFormat="1" applyFont="1" applyFill="1" applyBorder="1" applyAlignment="1">
      <alignment vertical="center" wrapText="1"/>
    </xf>
    <xf numFmtId="166" fontId="9" fillId="11" borderId="3" xfId="7" applyNumberFormat="1" applyFont="1" applyFill="1" applyBorder="1" applyAlignment="1">
      <alignment horizontal="right" vertical="center"/>
    </xf>
    <xf numFmtId="166" fontId="2" fillId="11" borderId="3" xfId="0" applyNumberFormat="1" applyFont="1" applyFill="1" applyBorder="1" applyAlignment="1">
      <alignment vertical="center"/>
    </xf>
    <xf numFmtId="0" fontId="2" fillId="11" borderId="3" xfId="0" applyFont="1" applyFill="1" applyBorder="1" applyAlignment="1">
      <alignment vertical="center"/>
    </xf>
    <xf numFmtId="49" fontId="9" fillId="11" borderId="3" xfId="0" quotePrefix="1" applyNumberFormat="1" applyFont="1" applyFill="1" applyBorder="1" applyAlignment="1">
      <alignment horizontal="center" vertical="center" wrapText="1"/>
    </xf>
    <xf numFmtId="49" fontId="4" fillId="12" borderId="3" xfId="0" applyNumberFormat="1" applyFont="1" applyFill="1" applyBorder="1" applyAlignment="1">
      <alignment horizontal="center" vertical="center" wrapText="1"/>
    </xf>
    <xf numFmtId="49" fontId="9" fillId="12" borderId="3" xfId="0" applyNumberFormat="1" applyFont="1" applyFill="1" applyBorder="1" applyAlignment="1">
      <alignment horizontal="center" vertical="center" wrapText="1"/>
    </xf>
    <xf numFmtId="49" fontId="9" fillId="12" borderId="3" xfId="0" quotePrefix="1" applyNumberFormat="1" applyFont="1" applyFill="1" applyBorder="1" applyAlignment="1">
      <alignment horizontal="center" vertical="center" wrapText="1"/>
    </xf>
    <xf numFmtId="0" fontId="10" fillId="12" borderId="3" xfId="0" applyFont="1" applyFill="1" applyBorder="1" applyAlignment="1">
      <alignment horizontal="center" vertical="center"/>
    </xf>
    <xf numFmtId="0" fontId="4" fillId="12" borderId="3" xfId="4" applyFont="1" applyFill="1" applyBorder="1" applyAlignment="1">
      <alignment vertical="center" wrapText="1"/>
    </xf>
    <xf numFmtId="165" fontId="9" fillId="12" borderId="3" xfId="3" applyNumberFormat="1" applyFont="1" applyFill="1" applyBorder="1" applyAlignment="1">
      <alignment vertical="center" wrapText="1"/>
    </xf>
    <xf numFmtId="166" fontId="9" fillId="12" borderId="3" xfId="7" applyNumberFormat="1" applyFont="1" applyFill="1" applyBorder="1" applyAlignment="1">
      <alignment horizontal="right" vertical="center"/>
    </xf>
    <xf numFmtId="166" fontId="2" fillId="12" borderId="3" xfId="0" applyNumberFormat="1" applyFont="1" applyFill="1" applyBorder="1" applyAlignment="1">
      <alignment vertical="center"/>
    </xf>
    <xf numFmtId="0" fontId="2" fillId="12" borderId="3" xfId="0" applyFont="1" applyFill="1" applyBorder="1" applyAlignment="1">
      <alignment vertical="center"/>
    </xf>
    <xf numFmtId="49" fontId="4" fillId="13" borderId="3" xfId="0" applyNumberFormat="1" applyFont="1" applyFill="1" applyBorder="1" applyAlignment="1">
      <alignment horizontal="center" vertical="center" wrapText="1"/>
    </xf>
    <xf numFmtId="49" fontId="9" fillId="13" borderId="3" xfId="0" applyNumberFormat="1" applyFont="1" applyFill="1" applyBorder="1" applyAlignment="1">
      <alignment horizontal="center" vertical="center" wrapText="1"/>
    </xf>
    <xf numFmtId="49" fontId="9" fillId="13" borderId="3" xfId="0" quotePrefix="1" applyNumberFormat="1" applyFont="1" applyFill="1" applyBorder="1" applyAlignment="1">
      <alignment horizontal="center" vertical="center" wrapText="1"/>
    </xf>
    <xf numFmtId="0" fontId="10" fillId="13" borderId="3" xfId="0" applyFont="1" applyFill="1" applyBorder="1" applyAlignment="1">
      <alignment horizontal="center" vertical="center"/>
    </xf>
    <xf numFmtId="0" fontId="4" fillId="13" borderId="3" xfId="0" applyFont="1" applyFill="1" applyBorder="1" applyAlignment="1">
      <alignment vertical="center" wrapText="1"/>
    </xf>
    <xf numFmtId="165" fontId="9" fillId="13" borderId="3" xfId="3" applyNumberFormat="1" applyFont="1" applyFill="1" applyBorder="1" applyAlignment="1">
      <alignment horizontal="justify" vertical="center" wrapText="1"/>
    </xf>
    <xf numFmtId="166" fontId="9" fillId="13" borderId="3" xfId="7" applyNumberFormat="1" applyFont="1" applyFill="1" applyBorder="1" applyAlignment="1">
      <alignment horizontal="right" vertical="center"/>
    </xf>
    <xf numFmtId="166" fontId="2" fillId="13" borderId="3" xfId="0" applyNumberFormat="1" applyFont="1" applyFill="1" applyBorder="1" applyAlignment="1">
      <alignment vertical="center"/>
    </xf>
    <xf numFmtId="0" fontId="2" fillId="13" borderId="3" xfId="0" applyFont="1" applyFill="1" applyBorder="1" applyAlignment="1">
      <alignment vertical="center"/>
    </xf>
    <xf numFmtId="49" fontId="4"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1" fillId="0" borderId="3" xfId="0" applyFont="1" applyFill="1" applyBorder="1" applyAlignment="1">
      <alignment vertical="center" wrapText="1"/>
    </xf>
    <xf numFmtId="165" fontId="9" fillId="2" borderId="3" xfId="3" applyNumberFormat="1" applyFont="1" applyFill="1" applyBorder="1" applyAlignment="1">
      <alignment horizontal="justify" vertical="center" wrapText="1"/>
    </xf>
    <xf numFmtId="166" fontId="9" fillId="5" borderId="3" xfId="7" applyNumberFormat="1" applyFont="1" applyFill="1" applyBorder="1" applyAlignment="1">
      <alignment horizontal="right" vertical="center"/>
    </xf>
    <xf numFmtId="166" fontId="9" fillId="6" borderId="3" xfId="7" applyNumberFormat="1" applyFont="1" applyFill="1" applyBorder="1" applyAlignment="1">
      <alignment horizontal="right" vertical="center"/>
    </xf>
    <xf numFmtId="166" fontId="9" fillId="3" borderId="3" xfId="7" applyNumberFormat="1" applyFont="1" applyFill="1" applyBorder="1" applyAlignment="1">
      <alignment horizontal="right" vertical="center"/>
    </xf>
    <xf numFmtId="166" fontId="9" fillId="8" borderId="3" xfId="7" applyNumberFormat="1" applyFont="1" applyFill="1" applyBorder="1" applyAlignment="1">
      <alignment horizontal="right" vertical="center"/>
    </xf>
    <xf numFmtId="166" fontId="2" fillId="0" borderId="3" xfId="0" applyNumberFormat="1" applyFont="1" applyBorder="1" applyAlignment="1">
      <alignment vertical="center"/>
    </xf>
    <xf numFmtId="166" fontId="9" fillId="0" borderId="3" xfId="7" applyNumberFormat="1" applyFont="1" applyFill="1" applyBorder="1" applyAlignment="1">
      <alignment horizontal="right" vertical="center"/>
    </xf>
    <xf numFmtId="166" fontId="2" fillId="0" borderId="3" xfId="0" applyNumberFormat="1" applyFont="1" applyFill="1" applyBorder="1" applyAlignment="1">
      <alignment vertical="center"/>
    </xf>
    <xf numFmtId="165" fontId="2" fillId="11" borderId="3" xfId="3" applyNumberFormat="1" applyFont="1" applyFill="1" applyBorder="1" applyAlignment="1">
      <alignment horizontal="justify" vertical="center"/>
    </xf>
    <xf numFmtId="165" fontId="2" fillId="12" borderId="3" xfId="3" applyNumberFormat="1" applyFont="1" applyFill="1" applyBorder="1" applyAlignment="1">
      <alignment horizontal="justify" vertical="center"/>
    </xf>
    <xf numFmtId="2" fontId="10" fillId="13" borderId="3" xfId="0" applyNumberFormat="1" applyFont="1" applyFill="1" applyBorder="1" applyAlignment="1">
      <alignment horizontal="center" vertical="center" wrapText="1"/>
    </xf>
    <xf numFmtId="165" fontId="9" fillId="2" borderId="3" xfId="3" applyNumberFormat="1" applyFont="1" applyFill="1" applyBorder="1" applyAlignment="1">
      <alignment vertical="center" wrapText="1"/>
    </xf>
    <xf numFmtId="0" fontId="4" fillId="13" borderId="3" xfId="4" applyFont="1" applyFill="1" applyBorder="1" applyAlignment="1">
      <alignment vertical="center" wrapText="1"/>
    </xf>
    <xf numFmtId="165" fontId="9" fillId="13" borderId="3" xfId="3" applyNumberFormat="1" applyFont="1" applyFill="1" applyBorder="1" applyAlignment="1">
      <alignment vertical="center" wrapText="1"/>
    </xf>
    <xf numFmtId="0" fontId="11" fillId="0" borderId="3" xfId="0" applyFont="1" applyFill="1" applyBorder="1" applyAlignment="1">
      <alignment horizontal="left" vertical="center" wrapText="1"/>
    </xf>
    <xf numFmtId="0" fontId="11" fillId="0" borderId="3" xfId="4" applyFont="1" applyFill="1" applyBorder="1" applyAlignment="1">
      <alignment vertical="center" wrapText="1"/>
    </xf>
    <xf numFmtId="165" fontId="2" fillId="13" borderId="3" xfId="3" applyNumberFormat="1" applyFont="1" applyFill="1" applyBorder="1" applyAlignment="1">
      <alignment horizontal="justify" vertical="center"/>
    </xf>
    <xf numFmtId="44" fontId="2" fillId="13" borderId="3" xfId="7" applyFont="1" applyFill="1" applyBorder="1" applyAlignment="1">
      <alignment vertical="center"/>
    </xf>
    <xf numFmtId="165" fontId="2" fillId="2" borderId="3" xfId="3" applyNumberFormat="1" applyFont="1" applyFill="1" applyBorder="1" applyAlignment="1">
      <alignment horizontal="justify" vertical="center"/>
    </xf>
    <xf numFmtId="44" fontId="2" fillId="0" borderId="3" xfId="7" applyFont="1" applyBorder="1" applyAlignment="1">
      <alignment vertical="center"/>
    </xf>
    <xf numFmtId="43" fontId="2" fillId="0" borderId="3" xfId="1" applyFont="1" applyFill="1" applyBorder="1" applyAlignment="1">
      <alignment vertical="center"/>
    </xf>
    <xf numFmtId="0" fontId="11" fillId="0" borderId="3" xfId="0" applyFont="1" applyFill="1" applyBorder="1" applyAlignment="1">
      <alignment horizontal="justify" vertical="center" wrapText="1"/>
    </xf>
    <xf numFmtId="165" fontId="9" fillId="14" borderId="3" xfId="3" applyNumberFormat="1" applyFont="1" applyFill="1" applyBorder="1" applyAlignment="1">
      <alignment horizontal="justify" vertical="center" wrapText="1"/>
    </xf>
    <xf numFmtId="165" fontId="9" fillId="11" borderId="3" xfId="3" applyNumberFormat="1" applyFont="1" applyFill="1" applyBorder="1" applyAlignment="1">
      <alignment horizontal="justify" vertical="center" wrapText="1"/>
    </xf>
    <xf numFmtId="44" fontId="2" fillId="11" borderId="3" xfId="7" applyFont="1" applyFill="1" applyBorder="1" applyAlignment="1">
      <alignment vertical="center"/>
    </xf>
    <xf numFmtId="165" fontId="9" fillId="12" borderId="3" xfId="3" applyNumberFormat="1" applyFont="1" applyFill="1" applyBorder="1" applyAlignment="1">
      <alignment horizontal="justify" vertical="center" wrapText="1"/>
    </xf>
    <xf numFmtId="44" fontId="2" fillId="12" borderId="3" xfId="7" applyFont="1" applyFill="1" applyBorder="1" applyAlignment="1">
      <alignment vertical="center"/>
    </xf>
    <xf numFmtId="0" fontId="11" fillId="0" borderId="3" xfId="8" applyFont="1" applyFill="1" applyBorder="1" applyAlignment="1">
      <alignment horizontal="justify" vertical="center" wrapText="1"/>
    </xf>
    <xf numFmtId="0" fontId="4" fillId="13" borderId="3" xfId="0" applyFont="1" applyFill="1" applyBorder="1" applyAlignment="1">
      <alignment horizontal="justify" vertical="center" wrapText="1"/>
    </xf>
    <xf numFmtId="0" fontId="4" fillId="10" borderId="3" xfId="0" applyFont="1" applyFill="1" applyBorder="1" applyAlignment="1">
      <alignment horizontal="justify" vertical="center" wrapText="1"/>
    </xf>
    <xf numFmtId="165" fontId="9" fillId="10" borderId="3" xfId="3" applyNumberFormat="1" applyFont="1" applyFill="1" applyBorder="1" applyAlignment="1">
      <alignment horizontal="justify" vertical="center" wrapText="1"/>
    </xf>
    <xf numFmtId="44" fontId="2" fillId="10" borderId="3" xfId="7" applyFont="1" applyFill="1" applyBorder="1" applyAlignment="1">
      <alignment vertical="center"/>
    </xf>
    <xf numFmtId="165" fontId="2" fillId="2" borderId="3" xfId="3" applyNumberFormat="1" applyFont="1" applyFill="1" applyBorder="1" applyAlignment="1">
      <alignment vertical="center" wrapText="1"/>
    </xf>
    <xf numFmtId="165" fontId="2" fillId="13" borderId="3" xfId="3" applyNumberFormat="1" applyFont="1" applyFill="1" applyBorder="1" applyAlignment="1">
      <alignment vertical="center" wrapText="1"/>
    </xf>
    <xf numFmtId="165" fontId="9" fillId="2" borderId="3" xfId="3" applyNumberFormat="1" applyFont="1" applyFill="1" applyBorder="1" applyAlignment="1">
      <alignment horizontal="justify" vertical="center"/>
    </xf>
    <xf numFmtId="165" fontId="2" fillId="2" borderId="3" xfId="3" applyNumberFormat="1" applyFont="1" applyFill="1" applyBorder="1" applyAlignment="1">
      <alignment vertical="center"/>
    </xf>
    <xf numFmtId="0" fontId="4" fillId="10" borderId="3" xfId="0" applyFont="1" applyFill="1" applyBorder="1" applyAlignment="1">
      <alignment vertical="center" wrapText="1"/>
    </xf>
    <xf numFmtId="165" fontId="4" fillId="10" borderId="3" xfId="3" applyNumberFormat="1" applyFont="1" applyFill="1" applyBorder="1" applyAlignment="1">
      <alignment vertical="center"/>
    </xf>
    <xf numFmtId="166" fontId="4" fillId="10" borderId="3" xfId="0" applyNumberFormat="1" applyFont="1" applyFill="1" applyBorder="1" applyAlignment="1">
      <alignment vertical="center"/>
    </xf>
    <xf numFmtId="0" fontId="4" fillId="10" borderId="3" xfId="0" applyFont="1" applyFill="1" applyBorder="1" applyAlignment="1">
      <alignment vertical="center"/>
    </xf>
    <xf numFmtId="165" fontId="2" fillId="11" borderId="3" xfId="3" applyNumberFormat="1" applyFont="1" applyFill="1" applyBorder="1" applyAlignment="1">
      <alignment vertical="center"/>
    </xf>
    <xf numFmtId="165" fontId="2" fillId="12" borderId="3" xfId="3" applyNumberFormat="1" applyFont="1" applyFill="1" applyBorder="1" applyAlignment="1">
      <alignment vertical="center"/>
    </xf>
    <xf numFmtId="166" fontId="2" fillId="13" borderId="3" xfId="7" applyNumberFormat="1" applyFont="1" applyFill="1" applyBorder="1" applyAlignment="1">
      <alignment vertical="center"/>
    </xf>
    <xf numFmtId="166" fontId="2" fillId="0" borderId="3" xfId="7" applyNumberFormat="1" applyFont="1" applyBorder="1" applyAlignment="1">
      <alignment vertical="center"/>
    </xf>
    <xf numFmtId="0" fontId="10" fillId="3" borderId="3" xfId="0" applyFont="1" applyFill="1" applyBorder="1" applyAlignment="1">
      <alignment horizontal="center" vertical="center"/>
    </xf>
    <xf numFmtId="166" fontId="9" fillId="13" borderId="3" xfId="7" applyNumberFormat="1" applyFont="1" applyFill="1" applyBorder="1" applyAlignment="1">
      <alignment vertical="center"/>
    </xf>
    <xf numFmtId="0" fontId="9" fillId="13" borderId="3" xfId="0" applyFont="1" applyFill="1" applyBorder="1" applyAlignment="1">
      <alignment vertical="center"/>
    </xf>
    <xf numFmtId="166" fontId="2" fillId="12" borderId="3" xfId="7" applyNumberFormat="1" applyFont="1" applyFill="1" applyBorder="1" applyAlignment="1">
      <alignment vertical="center"/>
    </xf>
    <xf numFmtId="166" fontId="13" fillId="0" borderId="3" xfId="0" applyNumberFormat="1" applyFont="1" applyBorder="1" applyAlignment="1">
      <alignment vertical="center"/>
    </xf>
    <xf numFmtId="165" fontId="9" fillId="10" borderId="3" xfId="3" applyNumberFormat="1" applyFont="1" applyFill="1" applyBorder="1" applyAlignment="1">
      <alignment horizontal="left" vertical="center" wrapText="1"/>
    </xf>
    <xf numFmtId="167" fontId="9" fillId="10" borderId="3" xfId="3" applyNumberFormat="1" applyFont="1" applyFill="1" applyBorder="1" applyAlignment="1">
      <alignment horizontal="left" vertical="center" wrapText="1"/>
    </xf>
    <xf numFmtId="165" fontId="9" fillId="12" borderId="3" xfId="3" applyNumberFormat="1" applyFont="1" applyFill="1" applyBorder="1" applyAlignment="1">
      <alignment horizontal="left" vertical="center" wrapText="1"/>
    </xf>
    <xf numFmtId="165" fontId="9" fillId="15" borderId="3" xfId="3" applyNumberFormat="1" applyFont="1" applyFill="1" applyBorder="1" applyAlignment="1">
      <alignment horizontal="left" vertical="center" wrapText="1"/>
    </xf>
    <xf numFmtId="166" fontId="9" fillId="15" borderId="3" xfId="7" applyNumberFormat="1" applyFont="1" applyFill="1" applyBorder="1" applyAlignment="1">
      <alignment horizontal="right" vertical="center"/>
    </xf>
    <xf numFmtId="166" fontId="2" fillId="15" borderId="3" xfId="0" applyNumberFormat="1" applyFont="1" applyFill="1" applyBorder="1" applyAlignment="1">
      <alignment vertical="center"/>
    </xf>
    <xf numFmtId="0" fontId="2" fillId="15" borderId="3" xfId="0" applyFont="1" applyFill="1" applyBorder="1" applyAlignment="1">
      <alignment vertical="center"/>
    </xf>
    <xf numFmtId="0" fontId="11" fillId="0" borderId="3" xfId="4" applyFont="1" applyBorder="1" applyAlignment="1">
      <alignment vertical="center" wrapText="1"/>
    </xf>
    <xf numFmtId="165" fontId="2" fillId="12" borderId="3" xfId="3" applyNumberFormat="1" applyFont="1" applyFill="1" applyBorder="1" applyAlignment="1">
      <alignment vertical="center" wrapText="1"/>
    </xf>
    <xf numFmtId="166" fontId="2" fillId="16" borderId="3" xfId="0" applyNumberFormat="1" applyFont="1" applyFill="1" applyBorder="1" applyAlignment="1">
      <alignment vertical="center"/>
    </xf>
    <xf numFmtId="0" fontId="6" fillId="18" borderId="3" xfId="0" applyFont="1" applyFill="1" applyBorder="1" applyAlignment="1">
      <alignment horizontal="center" vertical="center"/>
    </xf>
    <xf numFmtId="0" fontId="6" fillId="18" borderId="3" xfId="0" applyFont="1" applyFill="1" applyBorder="1" applyAlignment="1">
      <alignment horizontal="justify" vertical="center" wrapText="1"/>
    </xf>
    <xf numFmtId="165" fontId="6" fillId="18" borderId="3" xfId="3" applyNumberFormat="1" applyFont="1" applyFill="1" applyBorder="1" applyAlignment="1">
      <alignment horizontal="justify" vertical="center" wrapText="1"/>
    </xf>
    <xf numFmtId="166" fontId="6" fillId="18" borderId="3" xfId="7" applyNumberFormat="1" applyFont="1" applyFill="1" applyBorder="1" applyAlignment="1">
      <alignment horizontal="right" vertical="center"/>
    </xf>
    <xf numFmtId="44" fontId="6" fillId="18" borderId="3" xfId="7" applyFont="1" applyFill="1" applyBorder="1" applyAlignment="1">
      <alignment vertical="center"/>
    </xf>
    <xf numFmtId="0" fontId="6" fillId="18" borderId="3" xfId="0" applyFont="1" applyFill="1" applyBorder="1" applyAlignment="1">
      <alignment vertical="center"/>
    </xf>
    <xf numFmtId="165" fontId="9" fillId="11" borderId="3" xfId="3" applyNumberFormat="1" applyFont="1" applyFill="1" applyBorder="1" applyAlignment="1">
      <alignment horizontal="left" vertical="center" wrapText="1"/>
    </xf>
    <xf numFmtId="167" fontId="9" fillId="10" borderId="3" xfId="3" applyNumberFormat="1" applyFont="1" applyFill="1" applyBorder="1" applyAlignment="1">
      <alignment vertical="center" wrapText="1"/>
    </xf>
    <xf numFmtId="43" fontId="2" fillId="0" borderId="3" xfId="1" applyFont="1" applyFill="1" applyBorder="1" applyAlignment="1">
      <alignment vertical="center" wrapText="1"/>
    </xf>
    <xf numFmtId="43" fontId="2" fillId="12" borderId="3" xfId="1" applyFont="1" applyFill="1" applyBorder="1" applyAlignment="1">
      <alignment vertical="center"/>
    </xf>
    <xf numFmtId="43" fontId="2" fillId="12" borderId="3" xfId="1" applyFont="1" applyFill="1" applyBorder="1" applyAlignment="1">
      <alignment vertical="center" wrapText="1"/>
    </xf>
    <xf numFmtId="0" fontId="4" fillId="12" borderId="3" xfId="0" applyFont="1" applyFill="1" applyBorder="1" applyAlignment="1">
      <alignment vertical="center" wrapText="1"/>
    </xf>
    <xf numFmtId="165" fontId="4" fillId="13" borderId="3" xfId="3" applyNumberFormat="1" applyFont="1" applyFill="1" applyBorder="1" applyAlignment="1">
      <alignment vertical="center" wrapText="1"/>
    </xf>
    <xf numFmtId="165" fontId="4" fillId="2" borderId="3" xfId="3" applyNumberFormat="1" applyFont="1" applyFill="1" applyBorder="1" applyAlignment="1">
      <alignment vertical="center" wrapText="1"/>
    </xf>
    <xf numFmtId="165" fontId="4" fillId="10" borderId="3" xfId="3" applyNumberFormat="1" applyFont="1" applyFill="1" applyBorder="1" applyAlignment="1">
      <alignment vertical="center" wrapText="1"/>
    </xf>
    <xf numFmtId="165" fontId="4" fillId="11" borderId="3" xfId="3" applyNumberFormat="1" applyFont="1" applyFill="1" applyBorder="1" applyAlignment="1">
      <alignment vertical="center" wrapText="1"/>
    </xf>
    <xf numFmtId="166" fontId="2" fillId="10" borderId="3" xfId="7" applyNumberFormat="1" applyFont="1" applyFill="1" applyBorder="1" applyAlignment="1">
      <alignment vertical="center"/>
    </xf>
    <xf numFmtId="165" fontId="9" fillId="13" borderId="3" xfId="3" applyNumberFormat="1" applyFont="1" applyFill="1" applyBorder="1" applyAlignment="1">
      <alignment horizontal="left" vertical="center" wrapText="1"/>
    </xf>
    <xf numFmtId="165" fontId="9" fillId="2" borderId="3" xfId="3" applyNumberFormat="1" applyFont="1" applyFill="1" applyBorder="1" applyAlignment="1">
      <alignment horizontal="left" vertical="center" wrapText="1"/>
    </xf>
    <xf numFmtId="165" fontId="4" fillId="10" borderId="3" xfId="4" applyNumberFormat="1" applyFont="1" applyFill="1" applyBorder="1" applyAlignment="1">
      <alignment vertical="center" wrapText="1"/>
    </xf>
    <xf numFmtId="167" fontId="4" fillId="10" borderId="3" xfId="4" applyNumberFormat="1" applyFont="1" applyFill="1" applyBorder="1" applyAlignment="1">
      <alignment vertical="center" wrapText="1"/>
    </xf>
    <xf numFmtId="167" fontId="4" fillId="6" borderId="3" xfId="4" applyNumberFormat="1" applyFont="1" applyFill="1" applyBorder="1" applyAlignment="1">
      <alignment vertical="center" wrapText="1"/>
    </xf>
    <xf numFmtId="43" fontId="2" fillId="10" borderId="3" xfId="1" applyFont="1" applyFill="1" applyBorder="1" applyAlignment="1">
      <alignment vertical="center"/>
    </xf>
    <xf numFmtId="168" fontId="4" fillId="10" borderId="3" xfId="9" applyFont="1" applyFill="1" applyBorder="1" applyAlignment="1">
      <alignment vertical="center" wrapText="1"/>
    </xf>
    <xf numFmtId="0" fontId="2" fillId="2" borderId="3" xfId="0" applyFont="1" applyFill="1" applyBorder="1" applyAlignment="1">
      <alignment vertical="center"/>
    </xf>
    <xf numFmtId="43" fontId="2" fillId="2" borderId="3" xfId="0" applyNumberFormat="1" applyFont="1" applyFill="1" applyBorder="1" applyAlignment="1">
      <alignment vertical="center"/>
    </xf>
    <xf numFmtId="0" fontId="2" fillId="0" borderId="0" xfId="0" applyFont="1" applyAlignment="1">
      <alignment vertical="center"/>
    </xf>
    <xf numFmtId="166" fontId="2" fillId="0" borderId="0" xfId="0" applyNumberFormat="1" applyFont="1" applyAlignment="1">
      <alignment vertical="center"/>
    </xf>
    <xf numFmtId="166" fontId="2" fillId="6" borderId="0" xfId="0" applyNumberFormat="1" applyFont="1" applyFill="1" applyAlignment="1">
      <alignment vertical="center"/>
    </xf>
    <xf numFmtId="166" fontId="2" fillId="0" borderId="0" xfId="0" applyNumberFormat="1" applyFont="1" applyFill="1" applyAlignment="1">
      <alignment vertical="center"/>
    </xf>
    <xf numFmtId="0" fontId="2" fillId="0" borderId="0" xfId="0" applyFont="1" applyFill="1" applyAlignment="1">
      <alignment horizontal="center" vertical="center"/>
    </xf>
    <xf numFmtId="165" fontId="2" fillId="0" borderId="0" xfId="3" applyNumberFormat="1" applyFont="1" applyFill="1" applyAlignment="1">
      <alignment vertical="center"/>
    </xf>
    <xf numFmtId="0" fontId="9" fillId="0" borderId="0" xfId="0" applyFont="1" applyFill="1" applyAlignment="1">
      <alignment vertical="center"/>
    </xf>
    <xf numFmtId="0" fontId="6" fillId="0" borderId="0" xfId="0" applyFont="1" applyFill="1" applyAlignment="1">
      <alignment vertical="center"/>
    </xf>
    <xf numFmtId="43" fontId="5" fillId="2" borderId="4" xfId="1"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4" xfId="5" applyFont="1" applyFill="1" applyBorder="1" applyAlignment="1">
      <alignment horizontal="center" vertical="center" wrapText="1"/>
    </xf>
    <xf numFmtId="0" fontId="5" fillId="2" borderId="0" xfId="0" applyFont="1" applyFill="1" applyAlignment="1">
      <alignment horizontal="center" vertical="center" wrapText="1"/>
    </xf>
    <xf numFmtId="4" fontId="4" fillId="2" borderId="4" xfId="5" applyNumberFormat="1" applyFont="1" applyFill="1" applyBorder="1" applyAlignment="1">
      <alignment horizontal="center" vertical="center" wrapText="1"/>
    </xf>
    <xf numFmtId="2" fontId="4" fillId="2" borderId="4" xfId="6"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1" fillId="0" borderId="1" xfId="0" applyFont="1" applyFill="1" applyBorder="1" applyAlignment="1">
      <alignment horizontal="justify" vertical="center" wrapText="1"/>
    </xf>
    <xf numFmtId="0" fontId="11" fillId="0" borderId="1" xfId="4" applyFont="1" applyFill="1" applyBorder="1" applyAlignment="1">
      <alignment vertical="center" wrapText="1"/>
    </xf>
    <xf numFmtId="0" fontId="11" fillId="0" borderId="1" xfId="0" applyFont="1" applyFill="1" applyBorder="1" applyAlignment="1">
      <alignment vertical="center" wrapText="1"/>
    </xf>
    <xf numFmtId="165" fontId="9" fillId="2" borderId="7" xfId="3" applyNumberFormat="1" applyFont="1" applyFill="1" applyBorder="1" applyAlignment="1">
      <alignment horizontal="justify" vertical="center" wrapText="1"/>
    </xf>
    <xf numFmtId="165" fontId="9" fillId="2" borderId="1" xfId="3" applyNumberFormat="1" applyFont="1" applyFill="1" applyBorder="1" applyAlignment="1">
      <alignment vertical="center" wrapText="1"/>
    </xf>
    <xf numFmtId="166" fontId="9" fillId="6" borderId="10" xfId="7" applyNumberFormat="1" applyFont="1" applyFill="1" applyBorder="1" applyAlignment="1">
      <alignment horizontal="right" vertical="center"/>
    </xf>
    <xf numFmtId="166" fontId="9" fillId="6" borderId="9" xfId="7" applyNumberFormat="1" applyFont="1" applyFill="1" applyBorder="1" applyAlignment="1">
      <alignment horizontal="right" vertical="center"/>
    </xf>
    <xf numFmtId="49" fontId="2" fillId="13" borderId="3" xfId="0" applyNumberFormat="1" applyFont="1" applyFill="1" applyBorder="1" applyAlignment="1">
      <alignment horizontal="center" vertical="center"/>
    </xf>
    <xf numFmtId="49" fontId="2" fillId="0" borderId="3" xfId="0" applyNumberFormat="1" applyFont="1" applyBorder="1" applyAlignment="1">
      <alignment horizontal="center" vertical="center"/>
    </xf>
    <xf numFmtId="49" fontId="2" fillId="12" borderId="3" xfId="0" applyNumberFormat="1" applyFont="1" applyFill="1" applyBorder="1" applyAlignment="1">
      <alignment horizontal="center" vertical="center"/>
    </xf>
    <xf numFmtId="49" fontId="2" fillId="11" borderId="3" xfId="0" applyNumberFormat="1" applyFont="1" applyFill="1" applyBorder="1" applyAlignment="1">
      <alignment horizontal="center" vertical="center"/>
    </xf>
    <xf numFmtId="49" fontId="2" fillId="11" borderId="3" xfId="0" quotePrefix="1" applyNumberFormat="1" applyFont="1" applyFill="1" applyBorder="1" applyAlignment="1">
      <alignment horizontal="center" vertical="center"/>
    </xf>
    <xf numFmtId="49" fontId="2" fillId="0" borderId="8"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13" borderId="3" xfId="0" quotePrefix="1" applyNumberFormat="1" applyFont="1" applyFill="1" applyBorder="1" applyAlignment="1">
      <alignment horizontal="center" vertical="center"/>
    </xf>
    <xf numFmtId="49" fontId="2" fillId="0" borderId="3" xfId="0" quotePrefix="1" applyNumberFormat="1" applyFont="1" applyFill="1" applyBorder="1" applyAlignment="1">
      <alignment horizontal="center" vertical="center"/>
    </xf>
    <xf numFmtId="49" fontId="6" fillId="13" borderId="3" xfId="0" applyNumberFormat="1" applyFont="1" applyFill="1" applyBorder="1" applyAlignment="1">
      <alignment horizontal="center" vertical="center" wrapText="1"/>
    </xf>
    <xf numFmtId="49" fontId="12" fillId="13"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6" fillId="12" borderId="3" xfId="0" applyNumberFormat="1" applyFont="1" applyFill="1" applyBorder="1" applyAlignment="1">
      <alignment horizontal="center" vertical="center" wrapText="1"/>
    </xf>
    <xf numFmtId="49" fontId="12" fillId="12" borderId="3" xfId="0" applyNumberFormat="1" applyFont="1" applyFill="1" applyBorder="1" applyAlignment="1">
      <alignment horizontal="center" vertical="center" wrapText="1"/>
    </xf>
    <xf numFmtId="49" fontId="12" fillId="13" borderId="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49" fontId="12" fillId="11" borderId="3"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49" fontId="6" fillId="18" borderId="3" xfId="0" applyNumberFormat="1" applyFont="1" applyFill="1" applyBorder="1" applyAlignment="1">
      <alignment horizontal="center" vertical="center"/>
    </xf>
    <xf numFmtId="49" fontId="5" fillId="13" borderId="3" xfId="0" quotePrefix="1" applyNumberFormat="1" applyFont="1" applyFill="1" applyBorder="1" applyAlignment="1">
      <alignment horizontal="center" vertical="center"/>
    </xf>
    <xf numFmtId="49" fontId="5" fillId="0" borderId="3" xfId="0" quotePrefix="1" applyNumberFormat="1" applyFont="1" applyFill="1" applyBorder="1" applyAlignment="1">
      <alignment horizontal="center" vertical="center"/>
    </xf>
    <xf numFmtId="49" fontId="12" fillId="12" borderId="3" xfId="0" applyNumberFormat="1" applyFont="1" applyFill="1" applyBorder="1" applyAlignment="1">
      <alignment horizontal="center" vertical="center"/>
    </xf>
    <xf numFmtId="49" fontId="5" fillId="12" borderId="3" xfId="0" quotePrefix="1" applyNumberFormat="1" applyFont="1" applyFill="1" applyBorder="1" applyAlignment="1">
      <alignment horizontal="center" vertical="center"/>
    </xf>
    <xf numFmtId="49" fontId="6" fillId="11" borderId="3" xfId="0" applyNumberFormat="1" applyFont="1" applyFill="1" applyBorder="1" applyAlignment="1">
      <alignment horizontal="center" vertical="center" wrapText="1"/>
    </xf>
    <xf numFmtId="49" fontId="12" fillId="11" borderId="3" xfId="0" applyNumberFormat="1" applyFont="1" applyFill="1" applyBorder="1" applyAlignment="1">
      <alignment horizontal="center" vertical="center"/>
    </xf>
    <xf numFmtId="49" fontId="5" fillId="11" borderId="3" xfId="0" quotePrefix="1"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Fill="1" applyAlignment="1">
      <alignment horizontal="center" vertical="center"/>
    </xf>
    <xf numFmtId="49" fontId="9" fillId="13" borderId="3" xfId="0" quotePrefix="1" applyNumberFormat="1" applyFont="1" applyFill="1" applyBorder="1" applyAlignment="1">
      <alignment horizontal="center" vertical="center"/>
    </xf>
    <xf numFmtId="49" fontId="9" fillId="13" borderId="3" xfId="0" applyNumberFormat="1" applyFont="1" applyFill="1" applyBorder="1" applyAlignment="1">
      <alignment horizontal="center" vertical="center"/>
    </xf>
    <xf numFmtId="49" fontId="2" fillId="0" borderId="3" xfId="0" quotePrefix="1" applyNumberFormat="1" applyFont="1" applyBorder="1" applyAlignment="1">
      <alignment horizontal="center" vertical="center"/>
    </xf>
    <xf numFmtId="49" fontId="5" fillId="17" borderId="3" xfId="0" applyNumberFormat="1" applyFont="1" applyFill="1" applyBorder="1" applyAlignment="1">
      <alignment horizontal="center" vertical="center"/>
    </xf>
    <xf numFmtId="49" fontId="2" fillId="17" borderId="3" xfId="0" applyNumberFormat="1" applyFont="1" applyFill="1" applyBorder="1" applyAlignment="1">
      <alignment horizontal="center" vertical="center"/>
    </xf>
    <xf numFmtId="49" fontId="2" fillId="17" borderId="3" xfId="0" quotePrefix="1" applyNumberFormat="1" applyFont="1" applyFill="1" applyBorder="1" applyAlignment="1">
      <alignment horizontal="center" vertical="center"/>
    </xf>
    <xf numFmtId="49" fontId="5" fillId="16" borderId="3"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4" fillId="12" borderId="3" xfId="5" applyNumberFormat="1" applyFont="1" applyFill="1" applyBorder="1" applyAlignment="1">
      <alignment horizontal="center" vertical="center"/>
    </xf>
    <xf numFmtId="0" fontId="9" fillId="15" borderId="3" xfId="5" applyFont="1" applyFill="1" applyBorder="1" applyAlignment="1">
      <alignment horizontal="center" vertical="center"/>
    </xf>
    <xf numFmtId="49" fontId="4" fillId="0" borderId="12" xfId="5" applyNumberFormat="1" applyFont="1" applyFill="1" applyBorder="1" applyAlignment="1">
      <alignment horizontal="center" vertical="center"/>
    </xf>
    <xf numFmtId="49" fontId="4" fillId="0" borderId="11" xfId="5" quotePrefix="1" applyNumberFormat="1" applyFont="1" applyFill="1" applyBorder="1" applyAlignment="1">
      <alignment horizontal="center" vertical="center"/>
    </xf>
    <xf numFmtId="49" fontId="4" fillId="0" borderId="11" xfId="5" applyNumberFormat="1" applyFont="1" applyFill="1" applyBorder="1" applyAlignment="1">
      <alignment horizontal="center" vertical="center"/>
    </xf>
    <xf numFmtId="0" fontId="4" fillId="13" borderId="3" xfId="0" applyFont="1" applyFill="1" applyBorder="1" applyAlignment="1">
      <alignment horizontal="center" vertical="center"/>
    </xf>
    <xf numFmtId="165" fontId="9" fillId="2" borderId="1" xfId="3" applyNumberFormat="1" applyFont="1" applyFill="1" applyBorder="1" applyAlignment="1">
      <alignment horizontal="justify" vertical="center" wrapText="1"/>
    </xf>
    <xf numFmtId="0" fontId="11" fillId="16" borderId="3" xfId="0" applyFont="1" applyFill="1" applyBorder="1" applyAlignment="1">
      <alignment horizontal="justify" vertical="center" wrapText="1"/>
    </xf>
    <xf numFmtId="0" fontId="9" fillId="13" borderId="3" xfId="0" applyFont="1" applyFill="1" applyBorder="1" applyAlignment="1">
      <alignment horizontal="justify" vertical="center" wrapText="1"/>
    </xf>
    <xf numFmtId="165" fontId="2" fillId="13" borderId="3" xfId="3" applyNumberFormat="1" applyFont="1" applyFill="1" applyBorder="1" applyAlignment="1">
      <alignment vertical="center"/>
    </xf>
    <xf numFmtId="165" fontId="9" fillId="6" borderId="3" xfId="3" applyNumberFormat="1" applyFont="1" applyFill="1" applyBorder="1" applyAlignment="1">
      <alignment vertical="center" wrapText="1"/>
    </xf>
    <xf numFmtId="165" fontId="12" fillId="6" borderId="3" xfId="0" applyNumberFormat="1" applyFont="1" applyFill="1" applyBorder="1" applyAlignment="1">
      <alignment vertical="center"/>
    </xf>
    <xf numFmtId="0" fontId="11" fillId="0" borderId="3" xfId="4" applyFont="1" applyBorder="1" applyAlignment="1">
      <alignment horizontal="left" vertical="center" wrapText="1"/>
    </xf>
    <xf numFmtId="0" fontId="4" fillId="17" borderId="3" xfId="0" applyFont="1" applyFill="1" applyBorder="1" applyAlignment="1">
      <alignment horizontal="justify" vertical="center" wrapText="1"/>
    </xf>
    <xf numFmtId="0" fontId="10" fillId="17" borderId="3" xfId="0" applyFont="1" applyFill="1" applyBorder="1" applyAlignment="1">
      <alignment horizontal="center" vertical="center"/>
    </xf>
    <xf numFmtId="165" fontId="9" fillId="17" borderId="3" xfId="3" applyNumberFormat="1" applyFont="1" applyFill="1" applyBorder="1" applyAlignment="1">
      <alignment horizontal="justify" vertical="center" wrapText="1"/>
    </xf>
    <xf numFmtId="4" fontId="9" fillId="13" borderId="3" xfId="3" applyNumberFormat="1" applyFont="1" applyFill="1" applyBorder="1" applyAlignment="1">
      <alignment horizontal="right" vertical="center" wrapText="1"/>
    </xf>
    <xf numFmtId="0" fontId="9" fillId="11" borderId="3" xfId="0" applyFont="1" applyFill="1" applyBorder="1" applyAlignment="1">
      <alignment horizontal="justify" vertical="center" wrapText="1"/>
    </xf>
    <xf numFmtId="0" fontId="25" fillId="11" borderId="3" xfId="0" applyFont="1" applyFill="1" applyBorder="1" applyAlignment="1">
      <alignment horizontal="center" vertical="center"/>
    </xf>
    <xf numFmtId="4" fontId="9" fillId="11" borderId="3" xfId="3" applyNumberFormat="1" applyFont="1" applyFill="1" applyBorder="1" applyAlignment="1">
      <alignment horizontal="right" vertical="center" wrapText="1"/>
    </xf>
    <xf numFmtId="0" fontId="6" fillId="12" borderId="3" xfId="0" applyFont="1" applyFill="1" applyBorder="1" applyAlignment="1">
      <alignment vertical="center" wrapText="1"/>
    </xf>
    <xf numFmtId="0" fontId="9" fillId="11" borderId="3" xfId="4" applyFont="1" applyFill="1" applyBorder="1" applyAlignment="1">
      <alignment horizontal="justify" vertical="center" wrapText="1"/>
    </xf>
    <xf numFmtId="4" fontId="9" fillId="10" borderId="3" xfId="3" applyNumberFormat="1" applyFont="1" applyFill="1" applyBorder="1" applyAlignment="1">
      <alignment horizontal="right" vertical="center" wrapText="1"/>
    </xf>
    <xf numFmtId="2" fontId="4" fillId="2" borderId="4" xfId="5" applyNumberFormat="1" applyFont="1" applyFill="1" applyBorder="1" applyAlignment="1">
      <alignment horizontal="center" vertical="center" wrapText="1"/>
    </xf>
    <xf numFmtId="4" fontId="4" fillId="2" borderId="4" xfId="4" applyNumberFormat="1" applyFont="1" applyFill="1" applyBorder="1" applyAlignment="1">
      <alignment horizontal="center" vertical="center" wrapText="1"/>
    </xf>
    <xf numFmtId="4" fontId="4" fillId="6" borderId="3" xfId="5" applyNumberFormat="1" applyFont="1" applyFill="1" applyBorder="1" applyAlignment="1">
      <alignment horizontal="right" vertical="center" wrapText="1"/>
    </xf>
    <xf numFmtId="0" fontId="4" fillId="12" borderId="3" xfId="5" applyFont="1" applyFill="1" applyBorder="1" applyAlignment="1">
      <alignment horizontal="justify" vertical="center" wrapText="1"/>
    </xf>
    <xf numFmtId="0" fontId="4" fillId="12" borderId="3" xfId="5" applyFont="1" applyFill="1" applyBorder="1" applyAlignment="1">
      <alignment horizontal="center" vertical="center"/>
    </xf>
    <xf numFmtId="0" fontId="9" fillId="15" borderId="3" xfId="5" applyFont="1" applyFill="1" applyBorder="1" applyAlignment="1">
      <alignment vertical="center" wrapText="1"/>
    </xf>
    <xf numFmtId="0" fontId="11" fillId="0" borderId="3" xfId="0" applyFont="1" applyBorder="1" applyAlignment="1">
      <alignment vertical="center" wrapText="1"/>
    </xf>
    <xf numFmtId="0" fontId="9" fillId="0" borderId="3" xfId="5" applyFont="1" applyFill="1" applyBorder="1" applyAlignment="1">
      <alignment vertical="center" wrapText="1"/>
    </xf>
    <xf numFmtId="0" fontId="9" fillId="0" borderId="11" xfId="5" applyFont="1" applyFill="1" applyBorder="1" applyAlignment="1">
      <alignment vertical="center" wrapText="1"/>
    </xf>
    <xf numFmtId="0" fontId="12" fillId="3" borderId="3" xfId="0" applyFont="1" applyFill="1" applyBorder="1" applyAlignment="1">
      <alignment vertical="center"/>
    </xf>
    <xf numFmtId="0" fontId="12" fillId="8" borderId="3" xfId="0" applyFont="1" applyFill="1" applyBorder="1" applyAlignment="1">
      <alignment vertical="center"/>
    </xf>
    <xf numFmtId="0" fontId="12" fillId="0" borderId="3" xfId="0" applyFont="1" applyBorder="1" applyAlignment="1">
      <alignment vertical="center"/>
    </xf>
    <xf numFmtId="0" fontId="12" fillId="13" borderId="3" xfId="0" applyFont="1" applyFill="1" applyBorder="1" applyAlignment="1">
      <alignment vertical="center"/>
    </xf>
    <xf numFmtId="0" fontId="12" fillId="12" borderId="3" xfId="0" applyFont="1" applyFill="1" applyBorder="1" applyAlignment="1">
      <alignment vertical="center"/>
    </xf>
    <xf numFmtId="0" fontId="12" fillId="0" borderId="0" xfId="0" applyFont="1" applyFill="1" applyAlignment="1">
      <alignment vertical="center"/>
    </xf>
    <xf numFmtId="0" fontId="12" fillId="5" borderId="3" xfId="0" applyFont="1" applyFill="1" applyBorder="1" applyAlignment="1">
      <alignment vertical="center"/>
    </xf>
    <xf numFmtId="0" fontId="12" fillId="6" borderId="3" xfId="0" applyFont="1" applyFill="1" applyBorder="1" applyAlignment="1">
      <alignment vertical="center"/>
    </xf>
    <xf numFmtId="0" fontId="12" fillId="11" borderId="3" xfId="0" applyFont="1" applyFill="1" applyBorder="1" applyAlignment="1">
      <alignment vertical="center"/>
    </xf>
    <xf numFmtId="0" fontId="12" fillId="10" borderId="3" xfId="0" applyFont="1" applyFill="1" applyBorder="1" applyAlignment="1">
      <alignment vertical="center"/>
    </xf>
    <xf numFmtId="49" fontId="9" fillId="15" borderId="3" xfId="5" applyNumberFormat="1" applyFont="1" applyFill="1" applyBorder="1" applyAlignment="1">
      <alignment horizontal="center" vertical="center"/>
    </xf>
    <xf numFmtId="49" fontId="12" fillId="0" borderId="3" xfId="0" applyNumberFormat="1" applyFont="1" applyBorder="1" applyAlignment="1">
      <alignment horizontal="center" vertical="center"/>
    </xf>
    <xf numFmtId="49" fontId="4" fillId="10" borderId="12" xfId="5" applyNumberFormat="1" applyFont="1" applyFill="1" applyBorder="1" applyAlignment="1">
      <alignment horizontal="center" vertical="center"/>
    </xf>
    <xf numFmtId="49" fontId="4" fillId="10" borderId="3" xfId="0" quotePrefix="1" applyNumberFormat="1" applyFont="1" applyFill="1" applyBorder="1" applyAlignment="1">
      <alignment horizontal="center" vertical="center"/>
    </xf>
    <xf numFmtId="49" fontId="6" fillId="13" borderId="12" xfId="0" applyNumberFormat="1" applyFont="1" applyFill="1" applyBorder="1" applyAlignment="1">
      <alignment horizontal="center" vertical="center" wrapText="1"/>
    </xf>
    <xf numFmtId="49" fontId="2" fillId="10" borderId="3" xfId="0" quotePrefix="1" applyNumberFormat="1" applyFont="1" applyFill="1" applyBorder="1" applyAlignment="1">
      <alignment horizontal="center" vertical="center"/>
    </xf>
    <xf numFmtId="49" fontId="2" fillId="0" borderId="12" xfId="0" applyNumberFormat="1" applyFont="1" applyBorder="1" applyAlignment="1">
      <alignment horizontal="center" vertical="center"/>
    </xf>
    <xf numFmtId="49" fontId="5" fillId="10" borderId="3" xfId="0" quotePrefix="1" applyNumberFormat="1" applyFont="1" applyFill="1" applyBorder="1" applyAlignment="1">
      <alignment horizontal="center" vertical="center"/>
    </xf>
    <xf numFmtId="49" fontId="12" fillId="0" borderId="6" xfId="0" applyNumberFormat="1" applyFont="1" applyBorder="1" applyAlignment="1">
      <alignment horizontal="center" vertical="center"/>
    </xf>
    <xf numFmtId="49" fontId="5" fillId="16" borderId="8" xfId="0" applyNumberFormat="1" applyFont="1" applyFill="1" applyBorder="1" applyAlignment="1">
      <alignment horizontal="center" vertical="center"/>
    </xf>
    <xf numFmtId="49" fontId="2" fillId="0" borderId="14" xfId="0" applyNumberFormat="1" applyFont="1" applyBorder="1" applyAlignment="1">
      <alignment horizontal="center" vertical="center"/>
    </xf>
    <xf numFmtId="49" fontId="5" fillId="12" borderId="3" xfId="0" applyNumberFormat="1" applyFont="1" applyFill="1" applyBorder="1" applyAlignment="1">
      <alignment horizontal="center" vertical="center"/>
    </xf>
    <xf numFmtId="49" fontId="5" fillId="10" borderId="3" xfId="0" applyNumberFormat="1" applyFont="1" applyFill="1" applyBorder="1" applyAlignment="1">
      <alignment horizontal="center" vertical="center"/>
    </xf>
    <xf numFmtId="49" fontId="4" fillId="10" borderId="11" xfId="5" quotePrefix="1" applyNumberFormat="1" applyFont="1" applyFill="1" applyBorder="1" applyAlignment="1">
      <alignment horizontal="center" vertical="center"/>
    </xf>
    <xf numFmtId="49" fontId="4" fillId="10" borderId="3" xfId="0" applyNumberFormat="1" applyFont="1" applyFill="1" applyBorder="1" applyAlignment="1">
      <alignment horizontal="center" vertical="center"/>
    </xf>
    <xf numFmtId="49" fontId="12" fillId="13" borderId="11" xfId="0" applyNumberFormat="1" applyFont="1" applyFill="1" applyBorder="1" applyAlignment="1">
      <alignment horizontal="center" vertical="center" wrapText="1"/>
    </xf>
    <xf numFmtId="49" fontId="4" fillId="10" borderId="11" xfId="5" applyNumberFormat="1" applyFont="1" applyFill="1" applyBorder="1" applyAlignment="1">
      <alignment horizontal="center" vertical="center"/>
    </xf>
    <xf numFmtId="49" fontId="12" fillId="13" borderId="11" xfId="0" applyNumberFormat="1" applyFont="1" applyFill="1" applyBorder="1" applyAlignment="1">
      <alignment horizontal="center" vertical="center"/>
    </xf>
    <xf numFmtId="49" fontId="2" fillId="13" borderId="11" xfId="0" applyNumberFormat="1" applyFont="1" applyFill="1" applyBorder="1" applyAlignment="1">
      <alignment horizontal="center" vertical="center"/>
    </xf>
    <xf numFmtId="49" fontId="2" fillId="0" borderId="1" xfId="0" quotePrefix="1" applyNumberFormat="1" applyFont="1" applyFill="1" applyBorder="1" applyAlignment="1">
      <alignment horizontal="center" vertical="center"/>
    </xf>
    <xf numFmtId="49" fontId="2" fillId="13" borderId="13" xfId="0" applyNumberFormat="1" applyFont="1" applyFill="1" applyBorder="1" applyAlignment="1">
      <alignment horizontal="center" vertical="center"/>
    </xf>
    <xf numFmtId="0" fontId="4" fillId="10" borderId="11" xfId="5" applyFont="1" applyFill="1" applyBorder="1" applyAlignment="1">
      <alignment vertical="center" wrapText="1"/>
    </xf>
    <xf numFmtId="0" fontId="4" fillId="13" borderId="4" xfId="0" applyFont="1" applyFill="1" applyBorder="1" applyAlignment="1">
      <alignment horizontal="justify" vertical="center" wrapText="1"/>
    </xf>
    <xf numFmtId="0" fontId="11" fillId="0" borderId="1" xfId="4" applyFont="1" applyBorder="1" applyAlignment="1">
      <alignment vertical="center" wrapText="1"/>
    </xf>
    <xf numFmtId="0" fontId="4" fillId="10" borderId="3" xfId="4" applyFont="1" applyFill="1" applyBorder="1" applyAlignment="1">
      <alignment horizontal="justify" vertical="center" wrapText="1"/>
    </xf>
    <xf numFmtId="0" fontId="6" fillId="13" borderId="3" xfId="0" applyFont="1" applyFill="1" applyBorder="1" applyAlignment="1">
      <alignment vertical="center" wrapText="1"/>
    </xf>
    <xf numFmtId="0" fontId="11" fillId="0" borderId="11" xfId="0" applyFont="1" applyFill="1" applyBorder="1" applyAlignment="1">
      <alignment horizontal="justify" vertical="center" wrapText="1"/>
    </xf>
    <xf numFmtId="0" fontId="4" fillId="10" borderId="11" xfId="5" applyFont="1" applyFill="1" applyBorder="1" applyAlignment="1">
      <alignment horizontal="center" vertical="center"/>
    </xf>
    <xf numFmtId="0" fontId="10" fillId="13" borderId="11" xfId="0" applyFont="1" applyFill="1" applyBorder="1" applyAlignment="1">
      <alignment horizontal="center" vertical="center"/>
    </xf>
    <xf numFmtId="0" fontId="10" fillId="0" borderId="11" xfId="0" applyFont="1" applyBorder="1" applyAlignment="1">
      <alignment horizontal="center" vertical="center"/>
    </xf>
    <xf numFmtId="49" fontId="10" fillId="13" borderId="3" xfId="0" applyNumberFormat="1" applyFont="1" applyFill="1" applyBorder="1" applyAlignment="1">
      <alignment horizontal="center" vertical="center" wrapText="1"/>
    </xf>
    <xf numFmtId="0" fontId="25" fillId="13" borderId="3" xfId="0" applyFont="1" applyFill="1" applyBorder="1" applyAlignment="1">
      <alignment horizontal="center" vertical="center"/>
    </xf>
    <xf numFmtId="165" fontId="2" fillId="2" borderId="7" xfId="3" applyNumberFormat="1" applyFont="1" applyFill="1" applyBorder="1" applyAlignment="1">
      <alignment horizontal="justify" vertical="center"/>
    </xf>
    <xf numFmtId="165" fontId="9" fillId="2" borderId="11" xfId="3" applyNumberFormat="1" applyFont="1" applyFill="1" applyBorder="1" applyAlignment="1">
      <alignment vertical="center" wrapText="1"/>
    </xf>
    <xf numFmtId="43" fontId="6" fillId="0" borderId="7" xfId="1" applyFont="1" applyBorder="1" applyAlignment="1">
      <alignment vertical="center" wrapText="1"/>
    </xf>
    <xf numFmtId="165" fontId="2" fillId="2" borderId="1" xfId="3" applyNumberFormat="1" applyFont="1" applyFill="1" applyBorder="1" applyAlignment="1">
      <alignment horizontal="justify" vertical="center"/>
    </xf>
    <xf numFmtId="44" fontId="12" fillId="0" borderId="7" xfId="2" applyFont="1" applyFill="1" applyBorder="1" applyAlignment="1">
      <alignment vertical="center"/>
    </xf>
    <xf numFmtId="43" fontId="2" fillId="10" borderId="5" xfId="1" applyFont="1" applyFill="1" applyBorder="1" applyAlignment="1">
      <alignment vertical="center"/>
    </xf>
    <xf numFmtId="43" fontId="2" fillId="11" borderId="5" xfId="1" applyFont="1" applyFill="1" applyBorder="1" applyAlignment="1">
      <alignment vertical="center"/>
    </xf>
    <xf numFmtId="43" fontId="2" fillId="11" borderId="3" xfId="1" applyFont="1" applyFill="1" applyBorder="1" applyAlignment="1">
      <alignment vertical="center"/>
    </xf>
    <xf numFmtId="43" fontId="2" fillId="12" borderId="5" xfId="1" applyFont="1" applyFill="1" applyBorder="1" applyAlignment="1">
      <alignment vertical="center"/>
    </xf>
    <xf numFmtId="43" fontId="2" fillId="13" borderId="5" xfId="1" applyFont="1" applyFill="1" applyBorder="1" applyAlignment="1">
      <alignment vertical="center"/>
    </xf>
    <xf numFmtId="43" fontId="2" fillId="13" borderId="3" xfId="1" applyFont="1" applyFill="1" applyBorder="1" applyAlignment="1">
      <alignment vertical="center"/>
    </xf>
    <xf numFmtId="43" fontId="2" fillId="0" borderId="5" xfId="1" applyFont="1" applyFill="1" applyBorder="1" applyAlignment="1">
      <alignment vertical="center"/>
    </xf>
    <xf numFmtId="43" fontId="12" fillId="0" borderId="5" xfId="1" applyFont="1" applyFill="1" applyBorder="1" applyAlignment="1">
      <alignment vertical="center"/>
    </xf>
    <xf numFmtId="43" fontId="9" fillId="0" borderId="3" xfId="1" applyFont="1" applyFill="1" applyBorder="1" applyAlignment="1">
      <alignment horizontal="right" vertical="center" wrapText="1"/>
    </xf>
    <xf numFmtId="43" fontId="2" fillId="13" borderId="11" xfId="1" applyFont="1" applyFill="1" applyBorder="1" applyAlignment="1">
      <alignment vertical="center"/>
    </xf>
    <xf numFmtId="43" fontId="2" fillId="0" borderId="11" xfId="1" applyFont="1" applyFill="1" applyBorder="1" applyAlignment="1">
      <alignment vertical="center"/>
    </xf>
    <xf numFmtId="43" fontId="12" fillId="10" borderId="3" xfId="1" applyFont="1" applyFill="1" applyBorder="1" applyAlignment="1">
      <alignment vertical="center"/>
    </xf>
    <xf numFmtId="43" fontId="12" fillId="11" borderId="3" xfId="1" applyFont="1" applyFill="1" applyBorder="1" applyAlignment="1">
      <alignment vertical="center"/>
    </xf>
    <xf numFmtId="43" fontId="12" fillId="12" borderId="3" xfId="1" applyFont="1" applyFill="1" applyBorder="1" applyAlignment="1">
      <alignment vertical="center"/>
    </xf>
    <xf numFmtId="43" fontId="12" fillId="13" borderId="3" xfId="1" applyFont="1" applyFill="1" applyBorder="1" applyAlignment="1">
      <alignment vertical="center"/>
    </xf>
    <xf numFmtId="43" fontId="4" fillId="10" borderId="3" xfId="1" applyFont="1" applyFill="1" applyBorder="1" applyAlignment="1">
      <alignment vertical="center"/>
    </xf>
    <xf numFmtId="43" fontId="9" fillId="13" borderId="3" xfId="1" applyFont="1" applyFill="1" applyBorder="1" applyAlignment="1">
      <alignment vertical="center"/>
    </xf>
    <xf numFmtId="43" fontId="12" fillId="0" borderId="3" xfId="1" applyFont="1" applyBorder="1" applyAlignment="1">
      <alignment vertical="center"/>
    </xf>
    <xf numFmtId="43" fontId="2" fillId="15" borderId="3" xfId="1" applyFont="1" applyFill="1" applyBorder="1" applyAlignment="1">
      <alignment vertical="center"/>
    </xf>
    <xf numFmtId="43" fontId="6" fillId="18" borderId="3" xfId="1" applyFont="1" applyFill="1" applyBorder="1" applyAlignment="1">
      <alignment vertical="center"/>
    </xf>
    <xf numFmtId="49" fontId="2" fillId="18" borderId="3" xfId="0" applyNumberFormat="1" applyFont="1" applyFill="1" applyBorder="1" applyAlignment="1">
      <alignment horizontal="center" vertical="center"/>
    </xf>
    <xf numFmtId="0" fontId="10" fillId="18" borderId="3" xfId="0" applyFont="1" applyFill="1" applyBorder="1" applyAlignment="1">
      <alignment horizontal="center" vertical="center"/>
    </xf>
    <xf numFmtId="166" fontId="9" fillId="18" borderId="3" xfId="7" applyNumberFormat="1" applyFont="1" applyFill="1" applyBorder="1" applyAlignment="1">
      <alignment horizontal="right" vertical="center"/>
    </xf>
    <xf numFmtId="0" fontId="2" fillId="18" borderId="3" xfId="0" applyFont="1" applyFill="1" applyBorder="1" applyAlignment="1">
      <alignment vertical="center"/>
    </xf>
    <xf numFmtId="43" fontId="2" fillId="18" borderId="3" xfId="1" applyFont="1" applyFill="1" applyBorder="1" applyAlignment="1">
      <alignment vertical="center"/>
    </xf>
    <xf numFmtId="0" fontId="2" fillId="18" borderId="0" xfId="0" applyFont="1" applyFill="1" applyAlignment="1">
      <alignment vertical="center"/>
    </xf>
    <xf numFmtId="49" fontId="6" fillId="18" borderId="3" xfId="0" applyNumberFormat="1" applyFont="1" applyFill="1" applyBorder="1" applyAlignment="1">
      <alignment horizontal="center" vertical="center" wrapText="1"/>
    </xf>
    <xf numFmtId="49" fontId="12" fillId="18" borderId="3" xfId="0" applyNumberFormat="1" applyFont="1" applyFill="1" applyBorder="1" applyAlignment="1">
      <alignment horizontal="center" vertical="center" wrapText="1"/>
    </xf>
    <xf numFmtId="0" fontId="2" fillId="11" borderId="0" xfId="0" applyFont="1" applyFill="1" applyAlignment="1">
      <alignment vertical="center"/>
    </xf>
    <xf numFmtId="49" fontId="12" fillId="18" borderId="3" xfId="0" applyNumberFormat="1" applyFont="1" applyFill="1" applyBorder="1" applyAlignment="1">
      <alignment horizontal="center" vertical="center"/>
    </xf>
    <xf numFmtId="0" fontId="4" fillId="18" borderId="3" xfId="4" applyFont="1" applyFill="1" applyBorder="1" applyAlignment="1">
      <alignment vertical="center" wrapText="1"/>
    </xf>
    <xf numFmtId="165" fontId="9" fillId="18" borderId="3" xfId="3" applyNumberFormat="1" applyFont="1" applyFill="1" applyBorder="1" applyAlignment="1">
      <alignment horizontal="justify" vertical="center" wrapText="1"/>
    </xf>
    <xf numFmtId="44" fontId="2" fillId="18" borderId="3" xfId="7" applyFont="1" applyFill="1" applyBorder="1" applyAlignment="1">
      <alignment vertical="center"/>
    </xf>
    <xf numFmtId="43" fontId="2" fillId="0" borderId="0" xfId="1" applyFont="1" applyFill="1" applyAlignment="1">
      <alignment vertical="center"/>
    </xf>
    <xf numFmtId="43" fontId="2" fillId="2" borderId="3" xfId="1" applyFont="1" applyFill="1" applyBorder="1" applyAlignment="1">
      <alignment vertical="center"/>
    </xf>
    <xf numFmtId="49" fontId="26" fillId="0" borderId="8" xfId="0" applyNumberFormat="1" applyFont="1" applyFill="1" applyBorder="1" applyAlignment="1">
      <alignment horizontal="center" vertical="center"/>
    </xf>
    <xf numFmtId="49" fontId="27" fillId="0" borderId="1" xfId="0" applyNumberFormat="1" applyFont="1" applyFill="1" applyBorder="1" applyAlignment="1">
      <alignment vertical="center" wrapText="1"/>
    </xf>
    <xf numFmtId="0" fontId="28" fillId="0" borderId="1" xfId="0" applyFont="1" applyFill="1" applyBorder="1" applyAlignment="1">
      <alignment horizontal="center" vertical="center"/>
    </xf>
    <xf numFmtId="173" fontId="26" fillId="0" borderId="2" xfId="0" applyNumberFormat="1" applyFont="1" applyFill="1" applyBorder="1" applyAlignment="1">
      <alignment vertical="center"/>
    </xf>
    <xf numFmtId="43" fontId="2" fillId="0" borderId="0" xfId="1" applyFont="1" applyFill="1" applyBorder="1" applyAlignment="1">
      <alignment vertical="center"/>
    </xf>
    <xf numFmtId="49" fontId="26" fillId="0" borderId="8" xfId="42" applyNumberFormat="1" applyFont="1" applyFill="1" applyBorder="1" applyAlignment="1">
      <alignment horizontal="justify" vertical="center"/>
    </xf>
    <xf numFmtId="176" fontId="26" fillId="0" borderId="1" xfId="0" quotePrefix="1" applyNumberFormat="1" applyFont="1" applyFill="1" applyBorder="1" applyAlignment="1">
      <alignment horizontal="justify" vertical="center"/>
    </xf>
    <xf numFmtId="176" fontId="26" fillId="0" borderId="1" xfId="0" applyNumberFormat="1" applyFont="1" applyFill="1" applyBorder="1" applyAlignment="1">
      <alignment horizontal="justify" vertical="center"/>
    </xf>
    <xf numFmtId="0" fontId="29" fillId="19" borderId="11" xfId="0" applyFont="1" applyFill="1" applyBorder="1" applyAlignment="1">
      <alignment horizontal="center" vertical="center"/>
    </xf>
    <xf numFmtId="0" fontId="11" fillId="0" borderId="3" xfId="4" applyFont="1" applyFill="1" applyBorder="1" applyAlignment="1">
      <alignment horizontal="justify" vertical="center" wrapText="1"/>
    </xf>
    <xf numFmtId="49" fontId="32" fillId="0" borderId="1" xfId="0" quotePrefix="1"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0" fontId="33" fillId="20" borderId="1" xfId="1" applyNumberFormat="1" applyFont="1" applyFill="1" applyBorder="1" applyAlignment="1">
      <alignment vertical="center" wrapText="1" readingOrder="1"/>
    </xf>
    <xf numFmtId="0" fontId="34" fillId="0" borderId="1" xfId="0" applyFont="1" applyFill="1" applyBorder="1" applyAlignment="1">
      <alignment horizontal="center" vertical="center"/>
    </xf>
    <xf numFmtId="173" fontId="26" fillId="0" borderId="9" xfId="0" applyNumberFormat="1" applyFont="1" applyFill="1" applyBorder="1" applyAlignment="1">
      <alignment vertical="center"/>
    </xf>
    <xf numFmtId="43" fontId="5" fillId="3" borderId="3" xfId="1" applyFont="1" applyFill="1" applyBorder="1" applyAlignment="1">
      <alignment horizontal="center" vertical="center" wrapText="1"/>
    </xf>
    <xf numFmtId="0" fontId="9" fillId="0" borderId="3" xfId="4" applyFont="1" applyFill="1" applyBorder="1" applyAlignment="1">
      <alignment horizontal="justify" vertical="center" wrapText="1"/>
    </xf>
    <xf numFmtId="4" fontId="9" fillId="0" borderId="3" xfId="3" applyNumberFormat="1" applyFont="1" applyFill="1" applyBorder="1" applyAlignment="1">
      <alignment horizontal="right" vertical="center" wrapText="1"/>
    </xf>
    <xf numFmtId="0" fontId="10" fillId="0" borderId="3" xfId="0" applyFont="1" applyFill="1" applyBorder="1" applyAlignment="1">
      <alignment horizontal="center" vertical="center"/>
    </xf>
    <xf numFmtId="0" fontId="2" fillId="11" borderId="3" xfId="0" applyFont="1" applyFill="1" applyBorder="1" applyAlignment="1">
      <alignment horizontal="justify" vertical="center" wrapText="1"/>
    </xf>
    <xf numFmtId="0" fontId="9" fillId="11" borderId="3" xfId="0" applyFont="1" applyFill="1" applyBorder="1" applyAlignment="1">
      <alignment vertical="center" wrapText="1"/>
    </xf>
    <xf numFmtId="176" fontId="30" fillId="0" borderId="8" xfId="0" quotePrefix="1" applyNumberFormat="1" applyFont="1" applyFill="1" applyBorder="1" applyAlignment="1">
      <alignment horizontal="center" vertical="center"/>
    </xf>
    <xf numFmtId="176" fontId="30" fillId="0" borderId="1" xfId="0" quotePrefix="1" applyNumberFormat="1" applyFont="1" applyFill="1" applyBorder="1" applyAlignment="1">
      <alignment horizontal="center" vertical="center"/>
    </xf>
    <xf numFmtId="176" fontId="30" fillId="0" borderId="1" xfId="0" applyNumberFormat="1" applyFont="1" applyFill="1" applyBorder="1" applyAlignment="1">
      <alignment horizontal="center" vertical="center"/>
    </xf>
    <xf numFmtId="176" fontId="34" fillId="0" borderId="1"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0" fontId="10" fillId="0" borderId="11" xfId="0" applyFont="1" applyBorder="1" applyAlignment="1">
      <alignment horizontal="center" vertical="center"/>
    </xf>
    <xf numFmtId="0" fontId="5" fillId="2" borderId="3" xfId="0" applyFont="1" applyFill="1" applyBorder="1" applyAlignment="1">
      <alignment vertical="center" wrapText="1"/>
    </xf>
    <xf numFmtId="0" fontId="9" fillId="0" borderId="3" xfId="0" applyFont="1" applyFill="1" applyBorder="1" applyAlignment="1">
      <alignment vertical="center"/>
    </xf>
    <xf numFmtId="0" fontId="12" fillId="0" borderId="3" xfId="0" applyFont="1" applyFill="1" applyBorder="1" applyAlignment="1">
      <alignment vertical="center"/>
    </xf>
    <xf numFmtId="0" fontId="6" fillId="0" borderId="3" xfId="0" applyFont="1" applyFill="1" applyBorder="1" applyAlignment="1">
      <alignment vertical="center"/>
    </xf>
    <xf numFmtId="176" fontId="34" fillId="0" borderId="11" xfId="0" applyNumberFormat="1" applyFont="1" applyFill="1" applyBorder="1" applyAlignment="1">
      <alignment horizontal="center" vertical="center"/>
    </xf>
    <xf numFmtId="166" fontId="4" fillId="6" borderId="3" xfId="7" applyNumberFormat="1" applyFont="1" applyFill="1" applyBorder="1" applyAlignment="1">
      <alignment horizontal="right" vertical="center"/>
    </xf>
    <xf numFmtId="0" fontId="11" fillId="0" borderId="11" xfId="4" applyFont="1" applyFill="1" applyBorder="1" applyAlignment="1">
      <alignment vertical="center" wrapText="1"/>
    </xf>
    <xf numFmtId="0" fontId="5" fillId="0" borderId="3" xfId="0" applyFont="1" applyFill="1" applyBorder="1" applyAlignment="1">
      <alignment horizontal="center" vertical="center"/>
    </xf>
    <xf numFmtId="0" fontId="2" fillId="0" borderId="3" xfId="0" applyFont="1" applyFill="1" applyBorder="1" applyAlignment="1">
      <alignment vertical="center" wrapText="1"/>
    </xf>
    <xf numFmtId="166" fontId="2" fillId="21" borderId="3" xfId="0" applyNumberFormat="1" applyFont="1" applyFill="1" applyBorder="1" applyAlignment="1">
      <alignment vertical="center"/>
    </xf>
    <xf numFmtId="166" fontId="2" fillId="8" borderId="3" xfId="0" applyNumberFormat="1" applyFont="1" applyFill="1" applyBorder="1" applyAlignment="1">
      <alignment vertical="center"/>
    </xf>
    <xf numFmtId="166" fontId="2" fillId="3" borderId="3" xfId="0" applyNumberFormat="1" applyFont="1" applyFill="1" applyBorder="1" applyAlignment="1">
      <alignment vertical="center"/>
    </xf>
    <xf numFmtId="0" fontId="2" fillId="0" borderId="5" xfId="0" applyFont="1" applyFill="1" applyBorder="1" applyAlignment="1">
      <alignment vertical="center"/>
    </xf>
    <xf numFmtId="165" fontId="9" fillId="0" borderId="3" xfId="3" applyNumberFormat="1" applyFont="1" applyFill="1" applyBorder="1" applyAlignment="1">
      <alignment vertical="center" wrapText="1"/>
    </xf>
    <xf numFmtId="176" fontId="26" fillId="0" borderId="1" xfId="0" applyNumberFormat="1" applyFont="1" applyFill="1" applyBorder="1" applyAlignment="1">
      <alignment horizontal="center" vertical="center"/>
    </xf>
    <xf numFmtId="176" fontId="31" fillId="0" borderId="1" xfId="0" applyNumberFormat="1" applyFont="1" applyFill="1" applyBorder="1" applyAlignment="1">
      <alignment horizontal="center" vertical="center"/>
    </xf>
    <xf numFmtId="43" fontId="2" fillId="0" borderId="4" xfId="1" applyFont="1" applyFill="1" applyBorder="1" applyAlignment="1">
      <alignment horizontal="center" vertical="center"/>
    </xf>
    <xf numFmtId="44" fontId="2" fillId="0" borderId="4" xfId="7" applyFont="1" applyBorder="1" applyAlignment="1">
      <alignment horizontal="center" vertical="center"/>
    </xf>
    <xf numFmtId="0" fontId="2" fillId="0" borderId="4" xfId="0" applyFont="1" applyFill="1" applyBorder="1" applyAlignment="1">
      <alignment horizontal="center" vertical="center"/>
    </xf>
    <xf numFmtId="166" fontId="9" fillId="3" borderId="4" xfId="7" applyNumberFormat="1" applyFont="1" applyFill="1" applyBorder="1" applyAlignment="1">
      <alignment horizontal="center" vertical="center"/>
    </xf>
    <xf numFmtId="166" fontId="9" fillId="8" borderId="4" xfId="7" applyNumberFormat="1" applyFont="1" applyFill="1" applyBorder="1" applyAlignment="1">
      <alignment horizontal="center" vertical="center"/>
    </xf>
    <xf numFmtId="0" fontId="10" fillId="0" borderId="4" xfId="0" applyFont="1" applyBorder="1" applyAlignment="1">
      <alignment horizontal="center" vertical="center"/>
    </xf>
    <xf numFmtId="0" fontId="11" fillId="0" borderId="4" xfId="0" applyFont="1" applyFill="1" applyBorder="1" applyAlignment="1">
      <alignment horizontal="center" vertical="center" wrapText="1"/>
    </xf>
    <xf numFmtId="165" fontId="9" fillId="2" borderId="4" xfId="3" applyNumberFormat="1" applyFont="1" applyFill="1" applyBorder="1" applyAlignment="1">
      <alignment horizontal="center" vertical="center" wrapText="1"/>
    </xf>
    <xf numFmtId="166" fontId="9" fillId="5" borderId="4" xfId="7" applyNumberFormat="1" applyFont="1" applyFill="1" applyBorder="1" applyAlignment="1">
      <alignment horizontal="center" vertical="center"/>
    </xf>
    <xf numFmtId="166" fontId="9" fillId="6" borderId="4" xfId="7" applyNumberFormat="1" applyFont="1" applyFill="1" applyBorder="1" applyAlignment="1">
      <alignment horizontal="center" vertical="center"/>
    </xf>
    <xf numFmtId="49" fontId="6" fillId="0" borderId="4"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xf>
    <xf numFmtId="165" fontId="9" fillId="2" borderId="16" xfId="3" applyNumberFormat="1" applyFont="1" applyFill="1" applyBorder="1" applyAlignment="1">
      <alignment horizontal="center" vertical="center" wrapText="1"/>
    </xf>
    <xf numFmtId="166" fontId="9" fillId="6" borderId="17" xfId="7" applyNumberFormat="1" applyFont="1" applyFill="1" applyBorder="1" applyAlignment="1">
      <alignment horizontal="center" vertical="center"/>
    </xf>
    <xf numFmtId="166" fontId="2" fillId="0" borderId="4" xfId="0" applyNumberFormat="1" applyFont="1" applyBorder="1" applyAlignment="1">
      <alignment horizontal="center" vertical="center"/>
    </xf>
    <xf numFmtId="0" fontId="11" fillId="0" borderId="4" xfId="4" applyFont="1" applyFill="1" applyBorder="1" applyAlignment="1">
      <alignment horizontal="center" vertical="center" wrapText="1"/>
    </xf>
    <xf numFmtId="165" fontId="9" fillId="2" borderId="15" xfId="3" applyNumberFormat="1" applyFont="1" applyFill="1" applyBorder="1" applyAlignment="1">
      <alignment horizontal="center" vertical="center" wrapText="1"/>
    </xf>
    <xf numFmtId="0" fontId="35" fillId="0" borderId="3" xfId="0" applyFont="1" applyFill="1" applyBorder="1" applyAlignment="1">
      <alignment vertical="center" wrapText="1"/>
    </xf>
    <xf numFmtId="0" fontId="36" fillId="11" borderId="3" xfId="4" applyFont="1" applyFill="1" applyBorder="1" applyAlignment="1">
      <alignment vertical="center" wrapText="1"/>
    </xf>
    <xf numFmtId="0" fontId="36" fillId="12" borderId="3" xfId="4" applyFont="1" applyFill="1" applyBorder="1" applyAlignment="1">
      <alignment vertical="center" wrapText="1"/>
    </xf>
    <xf numFmtId="0" fontId="36" fillId="13" borderId="3" xfId="0" applyFont="1" applyFill="1" applyBorder="1" applyAlignment="1">
      <alignment vertical="center" wrapText="1"/>
    </xf>
    <xf numFmtId="0" fontId="36" fillId="13" borderId="3" xfId="4" applyFont="1" applyFill="1" applyBorder="1" applyAlignment="1">
      <alignment vertical="center" wrapText="1"/>
    </xf>
    <xf numFmtId="0" fontId="35" fillId="0" borderId="3" xfId="0" applyFont="1" applyFill="1" applyBorder="1" applyAlignment="1">
      <alignment horizontal="left" vertical="center" wrapText="1"/>
    </xf>
    <xf numFmtId="44" fontId="12" fillId="0" borderId="5" xfId="2" applyFont="1" applyFill="1" applyBorder="1" applyAlignment="1">
      <alignment vertical="center"/>
    </xf>
    <xf numFmtId="49" fontId="35" fillId="0" borderId="3" xfId="0" applyNumberFormat="1" applyFont="1" applyFill="1" applyBorder="1" applyAlignment="1">
      <alignment horizontal="center" vertical="center" wrapText="1"/>
    </xf>
    <xf numFmtId="0" fontId="37" fillId="0" borderId="3" xfId="0" quotePrefix="1" applyNumberFormat="1" applyFont="1" applyFill="1" applyBorder="1" applyAlignment="1" applyProtection="1">
      <alignment horizontal="center" vertical="center" wrapText="1"/>
      <protection locked="0"/>
    </xf>
    <xf numFmtId="0" fontId="37" fillId="0" borderId="3" xfId="0" applyFont="1" applyFill="1" applyBorder="1" applyAlignment="1">
      <alignment horizontal="justify" vertical="center" wrapText="1"/>
    </xf>
    <xf numFmtId="0" fontId="35" fillId="0" borderId="3" xfId="0" quotePrefix="1" applyNumberFormat="1" applyFont="1" applyFill="1" applyBorder="1" applyAlignment="1" applyProtection="1">
      <alignment horizontal="center" vertical="center" wrapText="1"/>
      <protection locked="0"/>
    </xf>
    <xf numFmtId="0" fontId="35" fillId="0" borderId="3" xfId="0" applyNumberFormat="1" applyFont="1" applyFill="1" applyBorder="1" applyAlignment="1" applyProtection="1">
      <alignment horizontal="justify" vertical="center" wrapText="1"/>
      <protection locked="0"/>
    </xf>
    <xf numFmtId="49" fontId="35" fillId="12" borderId="3" xfId="0" applyNumberFormat="1" applyFont="1" applyFill="1" applyBorder="1" applyAlignment="1">
      <alignment horizontal="center" vertical="center" wrapText="1"/>
    </xf>
    <xf numFmtId="49" fontId="35" fillId="13" borderId="3" xfId="0" applyNumberFormat="1" applyFont="1" applyFill="1" applyBorder="1" applyAlignment="1">
      <alignment horizontal="center" vertical="center" wrapText="1"/>
    </xf>
    <xf numFmtId="0" fontId="35" fillId="0" borderId="3" xfId="4" applyFont="1" applyFill="1" applyBorder="1" applyAlignment="1">
      <alignment vertical="center" wrapText="1"/>
    </xf>
    <xf numFmtId="49" fontId="35" fillId="0" borderId="3" xfId="0" applyNumberFormat="1" applyFont="1" applyFill="1" applyBorder="1" applyAlignment="1">
      <alignment horizontal="center" vertical="center"/>
    </xf>
    <xf numFmtId="0" fontId="35" fillId="0" borderId="3" xfId="0" applyFont="1" applyFill="1" applyBorder="1" applyAlignment="1">
      <alignment horizontal="justify" vertical="center" wrapText="1"/>
    </xf>
    <xf numFmtId="49" fontId="35" fillId="0" borderId="3" xfId="0" applyNumberFormat="1" applyFont="1" applyBorder="1" applyAlignment="1">
      <alignment horizontal="center" vertical="center"/>
    </xf>
    <xf numFmtId="49" fontId="35" fillId="0" borderId="1" xfId="0" applyNumberFormat="1" applyFont="1" applyBorder="1" applyAlignment="1">
      <alignment horizontal="center" vertical="center"/>
    </xf>
    <xf numFmtId="0" fontId="35" fillId="0" borderId="1" xfId="4" applyFont="1" applyFill="1" applyBorder="1" applyAlignment="1">
      <alignment vertical="center" wrapText="1"/>
    </xf>
    <xf numFmtId="0" fontId="35" fillId="0" borderId="1" xfId="0" applyFont="1" applyFill="1" applyBorder="1" applyAlignment="1">
      <alignment horizontal="justify" vertical="center" wrapText="1"/>
    </xf>
    <xf numFmtId="0" fontId="35" fillId="0" borderId="3" xfId="8" applyFont="1" applyFill="1" applyBorder="1" applyAlignment="1">
      <alignment horizontal="justify" vertical="center" wrapText="1"/>
    </xf>
    <xf numFmtId="0" fontId="35" fillId="0" borderId="3" xfId="39" applyFont="1" applyFill="1" applyBorder="1" applyAlignment="1">
      <alignment horizontal="justify" vertical="center" wrapText="1"/>
    </xf>
    <xf numFmtId="0" fontId="35" fillId="0" borderId="3" xfId="0" applyFont="1" applyBorder="1" applyAlignment="1">
      <alignment vertical="center" wrapText="1"/>
    </xf>
    <xf numFmtId="49" fontId="25" fillId="0" borderId="3" xfId="0" applyNumberFormat="1" applyFont="1" applyBorder="1" applyAlignment="1">
      <alignment horizontal="center" vertical="center"/>
    </xf>
    <xf numFmtId="0" fontId="25" fillId="0" borderId="3" xfId="0" applyFont="1" applyFill="1" applyBorder="1" applyAlignment="1">
      <alignment horizontal="justify" vertical="center" wrapText="1"/>
    </xf>
    <xf numFmtId="49" fontId="35" fillId="0" borderId="3" xfId="0" quotePrefix="1" applyNumberFormat="1" applyFont="1" applyFill="1" applyBorder="1" applyAlignment="1">
      <alignment horizontal="center" vertical="center"/>
    </xf>
    <xf numFmtId="0" fontId="38" fillId="0" borderId="1" xfId="0" applyFont="1" applyFill="1" applyBorder="1" applyAlignment="1">
      <alignment horizontal="center" vertical="center"/>
    </xf>
    <xf numFmtId="49" fontId="25" fillId="0" borderId="3" xfId="0" quotePrefix="1" applyNumberFormat="1" applyFont="1" applyFill="1" applyBorder="1" applyAlignment="1">
      <alignment horizontal="center" vertical="center"/>
    </xf>
    <xf numFmtId="49" fontId="25" fillId="13" borderId="3" xfId="0" applyNumberFormat="1" applyFont="1" applyFill="1" applyBorder="1" applyAlignment="1">
      <alignment horizontal="center" vertical="center"/>
    </xf>
    <xf numFmtId="0" fontId="10" fillId="13" borderId="3" xfId="0" applyFont="1" applyFill="1" applyBorder="1" applyAlignment="1">
      <alignment horizontal="justify" vertical="center" wrapText="1"/>
    </xf>
    <xf numFmtId="0" fontId="25" fillId="16" borderId="3" xfId="0" applyFont="1" applyFill="1" applyBorder="1" applyAlignment="1">
      <alignment horizontal="justify" vertical="center" wrapText="1"/>
    </xf>
    <xf numFmtId="0" fontId="25" fillId="0" borderId="3" xfId="4" applyFont="1" applyFill="1" applyBorder="1" applyAlignment="1">
      <alignment vertical="center" wrapText="1"/>
    </xf>
    <xf numFmtId="0" fontId="11" fillId="0" borderId="4" xfId="0" applyFont="1" applyFill="1" applyBorder="1" applyAlignment="1">
      <alignment horizontal="left" vertical="center" wrapText="1"/>
    </xf>
    <xf numFmtId="0" fontId="39" fillId="0" borderId="3" xfId="4" applyFont="1" applyFill="1" applyBorder="1" applyAlignment="1">
      <alignment vertical="center" wrapText="1"/>
    </xf>
    <xf numFmtId="0" fontId="39" fillId="0" borderId="3" xfId="4" applyFont="1" applyBorder="1" applyAlignment="1">
      <alignment vertical="center" wrapText="1"/>
    </xf>
    <xf numFmtId="0" fontId="39" fillId="0" borderId="3" xfId="4" applyFont="1" applyBorder="1" applyAlignment="1">
      <alignment horizontal="left" vertical="center" wrapText="1"/>
    </xf>
    <xf numFmtId="0" fontId="39" fillId="0" borderId="1" xfId="4" applyFont="1" applyBorder="1" applyAlignment="1">
      <alignment vertical="center" wrapText="1"/>
    </xf>
    <xf numFmtId="49" fontId="39" fillId="0" borderId="3" xfId="0" applyNumberFormat="1" applyFont="1" applyBorder="1" applyAlignment="1">
      <alignment horizontal="center" vertical="center"/>
    </xf>
    <xf numFmtId="0" fontId="39" fillId="0" borderId="3" xfId="0" applyFont="1" applyFill="1" applyBorder="1" applyAlignment="1">
      <alignment horizontal="justify" vertical="center" wrapText="1"/>
    </xf>
    <xf numFmtId="49" fontId="39" fillId="0" borderId="3" xfId="0" quotePrefix="1" applyNumberFormat="1" applyFont="1" applyFill="1" applyBorder="1" applyAlignment="1">
      <alignment horizontal="center" vertical="center"/>
    </xf>
    <xf numFmtId="0" fontId="40" fillId="0" borderId="3" xfId="0" quotePrefix="1" applyNumberFormat="1" applyFont="1" applyFill="1" applyBorder="1" applyAlignment="1" applyProtection="1">
      <alignment horizontal="center" vertical="center" wrapText="1"/>
      <protection locked="0"/>
    </xf>
    <xf numFmtId="0" fontId="39" fillId="0" borderId="3" xfId="0" quotePrefix="1" applyNumberFormat="1" applyFont="1" applyFill="1" applyBorder="1" applyAlignment="1" applyProtection="1">
      <alignment horizontal="center" vertical="center" wrapText="1"/>
      <protection locked="0"/>
    </xf>
    <xf numFmtId="49" fontId="39" fillId="0" borderId="1" xfId="0" quotePrefix="1" applyNumberFormat="1" applyFont="1" applyFill="1" applyBorder="1" applyAlignment="1">
      <alignment horizontal="center" vertical="center"/>
    </xf>
    <xf numFmtId="0" fontId="39" fillId="0" borderId="1" xfId="0" applyFont="1" applyFill="1" applyBorder="1" applyAlignment="1">
      <alignment horizontal="justify" vertical="center" wrapText="1"/>
    </xf>
    <xf numFmtId="0" fontId="39" fillId="0" borderId="3" xfId="39" applyFont="1" applyFill="1" applyBorder="1" applyAlignment="1">
      <alignment horizontal="justify" vertical="center" wrapText="1"/>
    </xf>
    <xf numFmtId="0" fontId="39" fillId="0" borderId="3" xfId="0" applyFont="1" applyFill="1" applyBorder="1" applyAlignment="1">
      <alignment horizontal="justify"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4" xfId="0" applyFont="1" applyFill="1" applyBorder="1" applyAlignment="1">
      <alignment horizontal="justify" vertical="justify" wrapText="1"/>
    </xf>
    <xf numFmtId="0" fontId="11" fillId="0" borderId="11" xfId="0" applyFont="1" applyFill="1" applyBorder="1" applyAlignment="1">
      <alignment horizontal="justify" vertical="justify" wrapText="1"/>
    </xf>
    <xf numFmtId="0" fontId="11" fillId="0" borderId="4" xfId="4" applyFont="1" applyFill="1" applyBorder="1" applyAlignment="1">
      <alignment horizontal="center" vertical="center" wrapText="1"/>
    </xf>
    <xf numFmtId="0" fontId="11" fillId="0" borderId="11" xfId="4" applyFont="1" applyFill="1" applyBorder="1" applyAlignment="1">
      <alignment horizontal="center" vertical="center" wrapText="1"/>
    </xf>
  </cellXfs>
  <cellStyles count="160">
    <cellStyle name="Comma" xfId="10"/>
    <cellStyle name="Currency" xfId="11"/>
    <cellStyle name="Date" xfId="12"/>
    <cellStyle name="Default" xfId="13"/>
    <cellStyle name="Estilo 1" xfId="14"/>
    <cellStyle name="Euro" xfId="15"/>
    <cellStyle name="F2" xfId="16"/>
    <cellStyle name="F3" xfId="17"/>
    <cellStyle name="F4" xfId="18"/>
    <cellStyle name="F5" xfId="19"/>
    <cellStyle name="F6" xfId="20"/>
    <cellStyle name="F7" xfId="21"/>
    <cellStyle name="F8" xfId="22"/>
    <cellStyle name="Fixed" xfId="23"/>
    <cellStyle name="Heading1" xfId="24"/>
    <cellStyle name="Heading2" xfId="25"/>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Millares" xfId="1" builtinId="3"/>
    <cellStyle name="Millares 2" xfId="9"/>
    <cellStyle name="Millares 2 2" xfId="26"/>
    <cellStyle name="Millares 3" xfId="27"/>
    <cellStyle name="Millares 3 2" xfId="28"/>
    <cellStyle name="Millares 4" xfId="29"/>
    <cellStyle name="Millares 5" xfId="30"/>
    <cellStyle name="Millares 6" xfId="31"/>
    <cellStyle name="Moneda" xfId="2" builtinId="4"/>
    <cellStyle name="Moneda [0]" xfId="3" builtinId="7"/>
    <cellStyle name="Moneda [0] 2" xfId="32"/>
    <cellStyle name="Moneda 2" xfId="7"/>
    <cellStyle name="Moneda 2 2" xfId="33"/>
    <cellStyle name="Moneda 2 3" xfId="34"/>
    <cellStyle name="Moneda 3" xfId="35"/>
    <cellStyle name="Moneda 3 2" xfId="36"/>
    <cellStyle name="Moneda 4" xfId="37"/>
    <cellStyle name="Normal" xfId="0" builtinId="0"/>
    <cellStyle name="Normal 2" xfId="4"/>
    <cellStyle name="Normal 3" xfId="5"/>
    <cellStyle name="Normal 3 2" xfId="38"/>
    <cellStyle name="Normal 4" xfId="39"/>
    <cellStyle name="Normal 4 2" xfId="8"/>
    <cellStyle name="Normal 5" xfId="40"/>
    <cellStyle name="Normal 6" xfId="41"/>
    <cellStyle name="Normal 7" xfId="42"/>
    <cellStyle name="Normal_CERTIFICACION PPTO PLAN DE DLLO 2008" xfId="6"/>
    <cellStyle name="Percent" xfId="43"/>
    <cellStyle name="Porcentaje 2" xfId="44"/>
    <cellStyle name="Porcentual 2" xfId="45"/>
    <cellStyle name="Porcentual 3" xfId="46"/>
    <cellStyle name="Porcentual 4" xfId="47"/>
  </cellStyles>
  <dxfs count="0"/>
  <tableStyles count="0" defaultTableStyle="TableStyleMedium9" defaultPivotStyle="PivotStyleMedium4"/>
  <colors>
    <mruColors>
      <color rgb="FF0000CC"/>
      <color rgb="FFFF33CC"/>
      <color rgb="FF00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G/F/Documents%20and%20Settings/Windows%20XP/Mis%20documentos/My%20Completed%20Downloads/Documents%20and%20Settings/Eparada/Mis%20documentos/Ren%20Admon%20Publ/BASURA2%2012nov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
      <sheetName val="Plan Moder"/>
      <sheetName val="tablas"/>
      <sheetName val="planta p"/>
      <sheetName val="resum"/>
      <sheetName val="cp"/>
      <sheetName val="dnp"/>
      <sheetName val="dnp1"/>
      <sheetName val="fp2"/>
      <sheetName val="fp3"/>
      <sheetName val="TRANS ES"/>
      <sheetName val="ap"/>
      <sheetName val="cr"/>
      <sheetName val="decreto"/>
      <sheetName val="ret2"/>
      <sheetName val="ret1"/>
      <sheetName val="ret"/>
      <sheetName val="fp"/>
      <sheetName val="ma"/>
      <sheetName val="planta base"/>
      <sheetName val="tb"/>
    </sheetNames>
    <sheetDataSet>
      <sheetData sheetId="0" refreshError="1"/>
      <sheetData sheetId="1" refreshError="1"/>
      <sheetData sheetId="2">
        <row r="1">
          <cell r="D1" t="str">
            <v>codigo</v>
          </cell>
          <cell r="E1" t="str">
            <v>Sueldo</v>
          </cell>
          <cell r="F1" t="str">
            <v>CTO AÑO</v>
          </cell>
          <cell r="G1" t="str">
            <v>Nivel</v>
          </cell>
          <cell r="H1" t="str">
            <v>Denominación del empleo</v>
          </cell>
        </row>
        <row r="2">
          <cell r="D2" t="str">
            <v>0170-00</v>
          </cell>
          <cell r="E2" t="e">
            <v>#N/A</v>
          </cell>
          <cell r="F2" t="e">
            <v>#VALUE!</v>
          </cell>
          <cell r="G2" t="str">
            <v>1Directivo</v>
          </cell>
          <cell r="H2" t="str">
            <v>Comisionado Nacional de la Policía o para la lucha contra la Corrupción</v>
          </cell>
        </row>
        <row r="3">
          <cell r="D3" t="str">
            <v>0023-00</v>
          </cell>
          <cell r="E3" t="e">
            <v>#N/A</v>
          </cell>
          <cell r="F3" t="e">
            <v>#VALUE!</v>
          </cell>
          <cell r="G3" t="str">
            <v>1Directivo</v>
          </cell>
          <cell r="H3" t="str">
            <v>Consejero Comercial</v>
          </cell>
        </row>
        <row r="4">
          <cell r="D4" t="str">
            <v>0004-25</v>
          </cell>
          <cell r="E4">
            <v>5343919</v>
          </cell>
          <cell r="F4">
            <v>140559647.24833331</v>
          </cell>
          <cell r="G4" t="str">
            <v>1Directivo</v>
          </cell>
          <cell r="H4" t="str">
            <v>Contador General de la Nación</v>
          </cell>
        </row>
        <row r="5">
          <cell r="D5" t="str">
            <v>0004-24</v>
          </cell>
          <cell r="E5">
            <v>4951937</v>
          </cell>
          <cell r="F5">
            <v>130249451.36208333</v>
          </cell>
          <cell r="G5" t="str">
            <v>1Directivo</v>
          </cell>
          <cell r="H5" t="str">
            <v>Contador General de la Nación</v>
          </cell>
        </row>
        <row r="6">
          <cell r="D6" t="str">
            <v>0026-21</v>
          </cell>
          <cell r="E6">
            <v>3767529</v>
          </cell>
          <cell r="F6">
            <v>99096290.052500039</v>
          </cell>
          <cell r="G6" t="str">
            <v>1Directivo</v>
          </cell>
          <cell r="H6" t="str">
            <v>Coordinador Regional de Planificación</v>
          </cell>
        </row>
        <row r="7">
          <cell r="D7" t="str">
            <v>0026-20</v>
          </cell>
          <cell r="E7">
            <v>3714119</v>
          </cell>
          <cell r="F7">
            <v>97691461.347499996</v>
          </cell>
          <cell r="G7" t="str">
            <v>1Directivo</v>
          </cell>
          <cell r="H7" t="str">
            <v>Coordinador Regional de Planificación</v>
          </cell>
        </row>
        <row r="8">
          <cell r="D8" t="str">
            <v>0026-19</v>
          </cell>
          <cell r="E8">
            <v>3371711</v>
          </cell>
          <cell r="F8">
            <v>88685196.898750022</v>
          </cell>
          <cell r="G8" t="str">
            <v>1Directivo</v>
          </cell>
          <cell r="H8" t="str">
            <v>Coordinador Regional de Planificación</v>
          </cell>
        </row>
        <row r="9">
          <cell r="D9" t="str">
            <v>0160-06</v>
          </cell>
          <cell r="E9">
            <v>1879165</v>
          </cell>
          <cell r="F9">
            <v>38152175.625416674</v>
          </cell>
          <cell r="G9" t="str">
            <v>1Directivo</v>
          </cell>
          <cell r="H9" t="str">
            <v>Decano de Institución Universitaria o de Escuela Tecnológica</v>
          </cell>
        </row>
        <row r="10">
          <cell r="D10" t="str">
            <v>0160-04</v>
          </cell>
          <cell r="E10">
            <v>1750380</v>
          </cell>
          <cell r="F10">
            <v>35537488.8125</v>
          </cell>
          <cell r="G10" t="str">
            <v>1Directivo</v>
          </cell>
          <cell r="H10" t="str">
            <v>Decano de Institución Universitaria o de Escuela Tecnológica</v>
          </cell>
        </row>
        <row r="11">
          <cell r="D11" t="str">
            <v>0160-02</v>
          </cell>
          <cell r="E11">
            <v>1554144</v>
          </cell>
          <cell r="F11">
            <v>31553362.715</v>
          </cell>
          <cell r="G11" t="str">
            <v>1Directivo</v>
          </cell>
          <cell r="H11" t="str">
            <v>Decano de Institución Universitaria o de Escuela Tecnológica</v>
          </cell>
        </row>
        <row r="12">
          <cell r="D12" t="str">
            <v>0160-01</v>
          </cell>
          <cell r="E12">
            <v>1386033</v>
          </cell>
          <cell r="F12">
            <v>28140250.822083335</v>
          </cell>
          <cell r="G12" t="str">
            <v>1Directivo</v>
          </cell>
          <cell r="H12" t="str">
            <v>Decano de Institución Universitaria o de Escuela Tecnológica</v>
          </cell>
        </row>
        <row r="13">
          <cell r="D13" t="str">
            <v>0085-18</v>
          </cell>
          <cell r="E13">
            <v>3126904</v>
          </cell>
          <cell r="F13">
            <v>82246105.011250004</v>
          </cell>
          <cell r="G13" t="str">
            <v>1Directivo</v>
          </cell>
          <cell r="H13" t="str">
            <v>Decano de Universidad o de Escuela Superior</v>
          </cell>
        </row>
        <row r="14">
          <cell r="D14" t="str">
            <v>0085-17</v>
          </cell>
          <cell r="E14">
            <v>2882184</v>
          </cell>
          <cell r="F14">
            <v>75809301.451250017</v>
          </cell>
          <cell r="G14" t="str">
            <v>1Directivo</v>
          </cell>
          <cell r="H14" t="str">
            <v>Decano de Universidad o de Escuela Superior</v>
          </cell>
        </row>
        <row r="15">
          <cell r="D15" t="str">
            <v>0085-15</v>
          </cell>
          <cell r="E15">
            <v>2688771</v>
          </cell>
          <cell r="F15">
            <v>70722011.942916676</v>
          </cell>
          <cell r="G15" t="str">
            <v>1Directivo</v>
          </cell>
          <cell r="H15" t="str">
            <v>Decano de Universidad o de Escuela Superior</v>
          </cell>
        </row>
        <row r="16">
          <cell r="D16" t="str">
            <v>0085-13</v>
          </cell>
          <cell r="E16">
            <v>2494548</v>
          </cell>
          <cell r="F16">
            <v>65613417.210416675</v>
          </cell>
          <cell r="G16" t="str">
            <v>1Directivo</v>
          </cell>
          <cell r="H16" t="str">
            <v>Decano de Universidad o de Escuela Superior</v>
          </cell>
        </row>
        <row r="17">
          <cell r="D17" t="str">
            <v>0085-12</v>
          </cell>
          <cell r="E17">
            <v>2387836</v>
          </cell>
          <cell r="F17">
            <v>62806600.521250002</v>
          </cell>
          <cell r="G17" t="str">
            <v>1Directivo</v>
          </cell>
          <cell r="H17" t="str">
            <v>Decano de Universidad o de Escuela Superior</v>
          </cell>
        </row>
        <row r="18">
          <cell r="D18" t="str">
            <v>0085-10</v>
          </cell>
          <cell r="E18">
            <v>2277479</v>
          </cell>
          <cell r="F18">
            <v>59903910.372499995</v>
          </cell>
          <cell r="G18" t="str">
            <v>1Directivo</v>
          </cell>
          <cell r="H18" t="str">
            <v>Decano de Universidad o de Escuela Superior</v>
          </cell>
        </row>
        <row r="19">
          <cell r="D19" t="str">
            <v>0085-09</v>
          </cell>
          <cell r="E19">
            <v>2116347</v>
          </cell>
          <cell r="F19">
            <v>55665699.230000004</v>
          </cell>
          <cell r="G19" t="str">
            <v>1Directivo</v>
          </cell>
          <cell r="H19" t="str">
            <v>Decano de Universidad o de Escuela Superior</v>
          </cell>
        </row>
        <row r="20">
          <cell r="D20" t="str">
            <v>0085-07</v>
          </cell>
          <cell r="E20">
            <v>1992289</v>
          </cell>
          <cell r="F20">
            <v>52402635.422499999</v>
          </cell>
          <cell r="G20" t="str">
            <v>1Directivo</v>
          </cell>
          <cell r="H20" t="str">
            <v>Decano de Universidad o de Escuela Superior</v>
          </cell>
        </row>
        <row r="21">
          <cell r="D21" t="str">
            <v>0085-06</v>
          </cell>
          <cell r="E21">
            <v>1879165</v>
          </cell>
          <cell r="F21">
            <v>49427165.625416681</v>
          </cell>
          <cell r="G21" t="str">
            <v>1Directivo</v>
          </cell>
          <cell r="H21" t="str">
            <v>Decano de Universidad o de Escuela Superior</v>
          </cell>
        </row>
        <row r="22">
          <cell r="D22" t="str">
            <v>0100-23</v>
          </cell>
          <cell r="E22">
            <v>4586915</v>
          </cell>
          <cell r="F22">
            <v>93126887.037499994</v>
          </cell>
          <cell r="G22" t="str">
            <v>1Directivo</v>
          </cell>
          <cell r="H22" t="str">
            <v>Director Administrativo y/o Financiero o Técnico u Operativo</v>
          </cell>
        </row>
        <row r="23">
          <cell r="D23" t="str">
            <v>0100-22</v>
          </cell>
          <cell r="E23">
            <v>4172597</v>
          </cell>
          <cell r="F23">
            <v>84715101.422499999</v>
          </cell>
          <cell r="G23" t="str">
            <v>1Directivo</v>
          </cell>
          <cell r="H23" t="str">
            <v>Director Administrativo y/o Financiero o Técnico u Operativo</v>
          </cell>
        </row>
        <row r="24">
          <cell r="D24" t="str">
            <v>0100-21</v>
          </cell>
          <cell r="E24">
            <v>3767529</v>
          </cell>
          <cell r="F24">
            <v>76491116.052500024</v>
          </cell>
          <cell r="G24" t="str">
            <v>1Directivo</v>
          </cell>
          <cell r="H24" t="str">
            <v>Director Administrativo y/o Financiero o Técnico u Operativo</v>
          </cell>
        </row>
        <row r="25">
          <cell r="D25" t="str">
            <v>0100-20</v>
          </cell>
          <cell r="E25">
            <v>3714119</v>
          </cell>
          <cell r="F25">
            <v>75406747.347499996</v>
          </cell>
          <cell r="G25" t="str">
            <v>1Directivo</v>
          </cell>
          <cell r="H25" t="str">
            <v>Director Administrativo y/o Financiero o Técnico u Operativo</v>
          </cell>
        </row>
        <row r="26">
          <cell r="D26" t="str">
            <v>0100-19</v>
          </cell>
          <cell r="E26">
            <v>3371711</v>
          </cell>
          <cell r="F26">
            <v>68454930.898750007</v>
          </cell>
          <cell r="G26" t="str">
            <v>1Directivo</v>
          </cell>
          <cell r="H26" t="str">
            <v>Director Administrativo y/o Financiero o Técnico u Operativo</v>
          </cell>
        </row>
        <row r="27">
          <cell r="D27" t="str">
            <v>0100-18</v>
          </cell>
          <cell r="E27">
            <v>3126904</v>
          </cell>
          <cell r="F27">
            <v>63484681.011249997</v>
          </cell>
          <cell r="G27" t="str">
            <v>1Directivo</v>
          </cell>
          <cell r="H27" t="str">
            <v>Director Administrativo y/o Financiero o Técnico u Operativo</v>
          </cell>
        </row>
        <row r="28">
          <cell r="D28" t="str">
            <v>0100-17</v>
          </cell>
          <cell r="E28">
            <v>2882184</v>
          </cell>
          <cell r="F28">
            <v>58516197.451250002</v>
          </cell>
          <cell r="G28" t="str">
            <v>1Directivo</v>
          </cell>
          <cell r="H28" t="str">
            <v>Director Administrativo y/o Financiero o Técnico u Operativo</v>
          </cell>
        </row>
        <row r="29">
          <cell r="D29" t="str">
            <v>0100-16</v>
          </cell>
          <cell r="E29">
            <v>2727257</v>
          </cell>
          <cell r="F29">
            <v>55370756.720000014</v>
          </cell>
          <cell r="G29" t="str">
            <v>1Directivo</v>
          </cell>
          <cell r="H29" t="str">
            <v>Director Administrativo y/o Financiero o Técnico u Operativo</v>
          </cell>
        </row>
        <row r="30">
          <cell r="D30" t="str">
            <v>0086-19</v>
          </cell>
          <cell r="E30">
            <v>3371711</v>
          </cell>
          <cell r="F30">
            <v>88685196.898750022</v>
          </cell>
          <cell r="G30" t="str">
            <v>1Directivo</v>
          </cell>
          <cell r="H30" t="str">
            <v>Director de Academia Diplomática</v>
          </cell>
        </row>
        <row r="31">
          <cell r="D31" t="str">
            <v>0086-18</v>
          </cell>
          <cell r="E31">
            <v>3126904</v>
          </cell>
          <cell r="F31">
            <v>82246105.011250004</v>
          </cell>
          <cell r="G31" t="str">
            <v>1Directivo</v>
          </cell>
          <cell r="H31" t="str">
            <v>Director de Academia Diplomática</v>
          </cell>
        </row>
        <row r="32">
          <cell r="D32" t="str">
            <v>0010-00</v>
          </cell>
          <cell r="E32" t="e">
            <v>#N/A</v>
          </cell>
          <cell r="F32" t="e">
            <v>#VALUE!</v>
          </cell>
          <cell r="G32" t="str">
            <v>1Directivo</v>
          </cell>
          <cell r="H32" t="str">
            <v>Director de Departamento Administrativo</v>
          </cell>
        </row>
        <row r="33">
          <cell r="D33" t="str">
            <v>0095-09</v>
          </cell>
          <cell r="E33">
            <v>2116347</v>
          </cell>
          <cell r="F33">
            <v>55665699.230000004</v>
          </cell>
          <cell r="G33" t="str">
            <v>1Directivo</v>
          </cell>
          <cell r="H33" t="str">
            <v>Director de Escuela, o de Instituto, o de Centro o Jefe de Departamento de Universidad</v>
          </cell>
        </row>
        <row r="34">
          <cell r="D34" t="str">
            <v>0095-08</v>
          </cell>
          <cell r="E34">
            <v>2037979</v>
          </cell>
          <cell r="F34">
            <v>53604407.058750004</v>
          </cell>
          <cell r="G34" t="str">
            <v>1Directivo</v>
          </cell>
          <cell r="H34" t="str">
            <v>Director de Escuela, o de Instituto, o de Centro o Jefe de Departamento de Universidad</v>
          </cell>
        </row>
        <row r="35">
          <cell r="D35" t="str">
            <v>0095-07</v>
          </cell>
          <cell r="E35">
            <v>1992289</v>
          </cell>
          <cell r="F35">
            <v>52402635.422499999</v>
          </cell>
          <cell r="G35" t="str">
            <v>1Directivo</v>
          </cell>
          <cell r="H35" t="str">
            <v>Director de Escuela, o de Instituto, o de Centro o Jefe de Departamento de Universidad</v>
          </cell>
        </row>
        <row r="36">
          <cell r="D36" t="str">
            <v>0095-06</v>
          </cell>
          <cell r="E36">
            <v>1879165</v>
          </cell>
          <cell r="F36">
            <v>49427165.625416681</v>
          </cell>
          <cell r="G36" t="str">
            <v>1Directivo</v>
          </cell>
          <cell r="H36" t="str">
            <v>Director de Escuela, o de Instituto, o de Centro o Jefe de Departamento de Universidad</v>
          </cell>
        </row>
        <row r="37">
          <cell r="D37" t="str">
            <v>0095-05</v>
          </cell>
          <cell r="E37">
            <v>1796281</v>
          </cell>
          <cell r="F37">
            <v>47247090.345416673</v>
          </cell>
          <cell r="G37" t="str">
            <v>1Directivo</v>
          </cell>
          <cell r="H37" t="str">
            <v>Director de Escuela, o de Instituto, o de Centro o Jefe de Departamento de Universidad</v>
          </cell>
        </row>
        <row r="38">
          <cell r="D38" t="str">
            <v>0095-04</v>
          </cell>
          <cell r="E38">
            <v>1750380</v>
          </cell>
          <cell r="F38">
            <v>46039768.8125</v>
          </cell>
          <cell r="G38" t="str">
            <v>1Directivo</v>
          </cell>
          <cell r="H38" t="str">
            <v>Director de Escuela, o de Instituto, o de Centro o Jefe de Departamento de Universidad</v>
          </cell>
        </row>
        <row r="39">
          <cell r="D39" t="str">
            <v>0095-03</v>
          </cell>
          <cell r="E39">
            <v>1643860</v>
          </cell>
          <cell r="F39">
            <v>43238002.249999993</v>
          </cell>
          <cell r="G39" t="str">
            <v>1Directivo</v>
          </cell>
          <cell r="H39" t="str">
            <v>Director de Escuela, o de Instituto, o de Centro o Jefe de Departamento de Universidad</v>
          </cell>
        </row>
        <row r="40">
          <cell r="D40" t="str">
            <v>0095-02</v>
          </cell>
          <cell r="E40">
            <v>1554144</v>
          </cell>
          <cell r="F40">
            <v>40878226.714999996</v>
          </cell>
          <cell r="G40" t="str">
            <v>1Directivo</v>
          </cell>
          <cell r="H40" t="str">
            <v>Director de Escuela, o de Instituto, o de Centro o Jefe de Departamento de Universidad</v>
          </cell>
        </row>
        <row r="41">
          <cell r="D41" t="str">
            <v>0095-01</v>
          </cell>
          <cell r="E41">
            <v>1386033</v>
          </cell>
          <cell r="F41">
            <v>36456448.822083339</v>
          </cell>
          <cell r="G41" t="str">
            <v>1Directivo</v>
          </cell>
          <cell r="H41" t="str">
            <v>Director de Escuela, o de Instituto, o de Centro o Jefe de Departamento de Universidad</v>
          </cell>
        </row>
        <row r="42">
          <cell r="D42" t="str">
            <v>0105-19</v>
          </cell>
          <cell r="E42">
            <v>3371711</v>
          </cell>
          <cell r="F42">
            <v>68454930.898750007</v>
          </cell>
          <cell r="G42" t="str">
            <v>1Directivo</v>
          </cell>
          <cell r="H42" t="str">
            <v>Director de Superintendencia</v>
          </cell>
        </row>
        <row r="43">
          <cell r="D43" t="str">
            <v>0105-18</v>
          </cell>
          <cell r="E43">
            <v>3126904</v>
          </cell>
          <cell r="F43">
            <v>63484681.011249997</v>
          </cell>
          <cell r="G43" t="str">
            <v>1Directivo</v>
          </cell>
          <cell r="H43" t="str">
            <v>Director de Superintendencia</v>
          </cell>
        </row>
        <row r="44">
          <cell r="D44" t="str">
            <v>0105-17</v>
          </cell>
          <cell r="E44">
            <v>2882184</v>
          </cell>
          <cell r="F44">
            <v>58516197.451250002</v>
          </cell>
          <cell r="G44" t="str">
            <v>1Directivo</v>
          </cell>
          <cell r="H44" t="str">
            <v>Director de Superintendencia</v>
          </cell>
        </row>
        <row r="45">
          <cell r="D45" t="str">
            <v>0105-15</v>
          </cell>
          <cell r="E45">
            <v>2688771</v>
          </cell>
          <cell r="F45">
            <v>54589385.942916669</v>
          </cell>
          <cell r="G45" t="str">
            <v>1Directivo</v>
          </cell>
          <cell r="H45" t="str">
            <v>Director de Superintendencia</v>
          </cell>
        </row>
        <row r="46">
          <cell r="D46" t="str">
            <v>0105-13</v>
          </cell>
          <cell r="E46">
            <v>2494548</v>
          </cell>
          <cell r="F46">
            <v>50646129.210416675</v>
          </cell>
          <cell r="G46" t="str">
            <v>1Directivo</v>
          </cell>
          <cell r="H46" t="str">
            <v>Director de Superintendencia</v>
          </cell>
        </row>
        <row r="47">
          <cell r="D47" t="str">
            <v>0105-11</v>
          </cell>
          <cell r="E47">
            <v>2313908</v>
          </cell>
          <cell r="F47">
            <v>46978644.443333343</v>
          </cell>
          <cell r="G47" t="str">
            <v>1Directivo</v>
          </cell>
          <cell r="H47" t="str">
            <v>Director de Superintendencia</v>
          </cell>
        </row>
        <row r="48">
          <cell r="D48" t="str">
            <v>0180-21</v>
          </cell>
          <cell r="E48">
            <v>3767529</v>
          </cell>
          <cell r="F48">
            <v>76491116.052500024</v>
          </cell>
          <cell r="G48" t="str">
            <v>1Directivo</v>
          </cell>
          <cell r="H48" t="str">
            <v>Director de Unidad Hospitalaria</v>
          </cell>
        </row>
        <row r="49">
          <cell r="D49" t="str">
            <v>0180-20</v>
          </cell>
          <cell r="E49">
            <v>3714119</v>
          </cell>
          <cell r="F49">
            <v>75406747.347499996</v>
          </cell>
          <cell r="G49" t="str">
            <v>1Directivo</v>
          </cell>
          <cell r="H49" t="str">
            <v>Director de Unidad Hospitalaria</v>
          </cell>
        </row>
        <row r="50">
          <cell r="D50" t="str">
            <v>0180-19</v>
          </cell>
          <cell r="E50">
            <v>3371711</v>
          </cell>
          <cell r="F50">
            <v>68454930.898750007</v>
          </cell>
          <cell r="G50" t="str">
            <v>1Directivo</v>
          </cell>
          <cell r="H50" t="str">
            <v>Director de Unidad Hospitalaria</v>
          </cell>
        </row>
        <row r="51">
          <cell r="D51" t="str">
            <v>0180-18</v>
          </cell>
          <cell r="E51">
            <v>3126904</v>
          </cell>
          <cell r="F51">
            <v>63484681.011249997</v>
          </cell>
          <cell r="G51" t="str">
            <v>1Directivo</v>
          </cell>
          <cell r="H51" t="str">
            <v>Director de Unidad Hospitalaria</v>
          </cell>
        </row>
        <row r="52">
          <cell r="D52" t="str">
            <v>0156-23</v>
          </cell>
          <cell r="E52">
            <v>4586915</v>
          </cell>
          <cell r="F52">
            <v>93126887.037499994</v>
          </cell>
          <cell r="G52" t="str">
            <v>1Directivo</v>
          </cell>
          <cell r="H52" t="str">
            <v>Director del Comisionado Nacional de la Policía o Comisionado Delegado</v>
          </cell>
        </row>
        <row r="53">
          <cell r="D53" t="str">
            <v>0156-22</v>
          </cell>
          <cell r="E53">
            <v>4172597</v>
          </cell>
          <cell r="F53">
            <v>84715101.422499999</v>
          </cell>
          <cell r="G53" t="str">
            <v>1Directivo</v>
          </cell>
          <cell r="H53" t="str">
            <v>Director del Comisionado Nacional de la Policía o Comisionado Delegado</v>
          </cell>
        </row>
        <row r="54">
          <cell r="D54" t="str">
            <v>0087-19</v>
          </cell>
          <cell r="E54">
            <v>3371711</v>
          </cell>
          <cell r="F54">
            <v>88685196.898750022</v>
          </cell>
          <cell r="G54" t="str">
            <v>1Directivo</v>
          </cell>
          <cell r="H54" t="str">
            <v>Director General de Protocolo</v>
          </cell>
        </row>
        <row r="55">
          <cell r="D55" t="str">
            <v>0087-18</v>
          </cell>
          <cell r="E55">
            <v>3126904</v>
          </cell>
          <cell r="F55">
            <v>82246105.011250004</v>
          </cell>
          <cell r="G55" t="str">
            <v>1Directivo</v>
          </cell>
          <cell r="H55" t="str">
            <v>Director General de Protocolo</v>
          </cell>
        </row>
        <row r="56">
          <cell r="D56" t="str">
            <v>0042-18</v>
          </cell>
          <cell r="E56">
            <v>3126904</v>
          </cell>
          <cell r="F56">
            <v>82246105.011250004</v>
          </cell>
          <cell r="G56" t="str">
            <v>1Directivo</v>
          </cell>
          <cell r="H56" t="str">
            <v>Director Territorial</v>
          </cell>
        </row>
        <row r="57">
          <cell r="D57" t="str">
            <v>0042-17</v>
          </cell>
          <cell r="E57">
            <v>2882184</v>
          </cell>
          <cell r="F57">
            <v>75809301.451250017</v>
          </cell>
          <cell r="G57" t="str">
            <v>1Directivo</v>
          </cell>
          <cell r="H57" t="str">
            <v>Director Territorial</v>
          </cell>
        </row>
        <row r="58">
          <cell r="D58" t="str">
            <v>0042-15</v>
          </cell>
          <cell r="E58">
            <v>2688771</v>
          </cell>
          <cell r="F58">
            <v>70722011.942916676</v>
          </cell>
          <cell r="G58" t="str">
            <v>1Directivo</v>
          </cell>
          <cell r="H58" t="str">
            <v>Director Territorial</v>
          </cell>
        </row>
        <row r="59">
          <cell r="D59" t="str">
            <v>0042-14</v>
          </cell>
          <cell r="E59">
            <v>2632711</v>
          </cell>
          <cell r="F59">
            <v>69247481.006250009</v>
          </cell>
          <cell r="G59" t="str">
            <v>1Directivo</v>
          </cell>
          <cell r="H59" t="str">
            <v>Director Territorial</v>
          </cell>
        </row>
        <row r="60">
          <cell r="D60" t="str">
            <v>0042-13</v>
          </cell>
          <cell r="E60">
            <v>2494548</v>
          </cell>
          <cell r="F60">
            <v>65613417.210416675</v>
          </cell>
          <cell r="G60" t="str">
            <v>1Directivo</v>
          </cell>
          <cell r="H60" t="str">
            <v>Director Territorial</v>
          </cell>
        </row>
        <row r="61">
          <cell r="D61" t="str">
            <v>0042-12</v>
          </cell>
          <cell r="E61">
            <v>2387836</v>
          </cell>
          <cell r="F61">
            <v>62806600.521250002</v>
          </cell>
          <cell r="G61" t="str">
            <v>1Directivo</v>
          </cell>
          <cell r="H61" t="str">
            <v>Director Territorial</v>
          </cell>
        </row>
        <row r="62">
          <cell r="D62" t="str">
            <v>0042-11</v>
          </cell>
          <cell r="E62">
            <v>2313908</v>
          </cell>
          <cell r="F62">
            <v>60862092.443333343</v>
          </cell>
          <cell r="G62" t="str">
            <v>1Directivo</v>
          </cell>
          <cell r="H62" t="str">
            <v>Director Territorial</v>
          </cell>
        </row>
        <row r="63">
          <cell r="D63" t="str">
            <v>0042-10</v>
          </cell>
          <cell r="E63">
            <v>2277479</v>
          </cell>
          <cell r="F63">
            <v>59903910.372499995</v>
          </cell>
          <cell r="G63" t="str">
            <v>1Directivo</v>
          </cell>
          <cell r="H63" t="str">
            <v>Director Territorial</v>
          </cell>
        </row>
        <row r="64">
          <cell r="D64" t="str">
            <v>0090-00</v>
          </cell>
          <cell r="E64" t="e">
            <v>#N/A</v>
          </cell>
          <cell r="F64" t="e">
            <v>#VALUE!</v>
          </cell>
          <cell r="G64" t="str">
            <v>1Directivo</v>
          </cell>
          <cell r="H64" t="str">
            <v>Experto de Comisión Reguladora o de Comisión Nacional de Regalías o Interventor de Petróleos</v>
          </cell>
        </row>
        <row r="65">
          <cell r="D65" t="str">
            <v>0015-25</v>
          </cell>
          <cell r="E65">
            <v>5343919</v>
          </cell>
          <cell r="F65">
            <v>140559647.24833331</v>
          </cell>
          <cell r="G65" t="str">
            <v>1Directivo</v>
          </cell>
          <cell r="H65" t="str">
            <v>Gerente, Presidente o Director General o Nacional de Entidad Descentralizada o de Unidad Administrativa Especial.</v>
          </cell>
        </row>
        <row r="66">
          <cell r="D66" t="str">
            <v>0015-24</v>
          </cell>
          <cell r="E66">
            <v>4951937</v>
          </cell>
          <cell r="F66">
            <v>130249451.36208333</v>
          </cell>
          <cell r="G66" t="str">
            <v>1Directivo</v>
          </cell>
          <cell r="H66" t="str">
            <v>Gerente, Presidente o Director General o Nacional de Entidad Descentralizada o de Unidad Administrativa Especial.</v>
          </cell>
        </row>
        <row r="67">
          <cell r="D67" t="str">
            <v>0015-23</v>
          </cell>
          <cell r="E67">
            <v>4586915</v>
          </cell>
          <cell r="F67">
            <v>120648377.03749999</v>
          </cell>
          <cell r="G67" t="str">
            <v>1Directivo</v>
          </cell>
          <cell r="H67" t="str">
            <v>Gerente, Presidente o Director General o Nacional de Entidad Descentralizada o de Unidad Administrativa Especial.</v>
          </cell>
        </row>
        <row r="68">
          <cell r="D68" t="str">
            <v>0015-22</v>
          </cell>
          <cell r="E68">
            <v>4172597</v>
          </cell>
          <cell r="F68">
            <v>109750683.4225</v>
          </cell>
          <cell r="G68" t="str">
            <v>1Directivo</v>
          </cell>
          <cell r="H68" t="str">
            <v>Gerente, Presidente o Director General o Nacional de Entidad Descentralizada o de Unidad Administrativa Especial.</v>
          </cell>
        </row>
        <row r="69">
          <cell r="D69" t="str">
            <v>0015-21</v>
          </cell>
          <cell r="E69">
            <v>3767529</v>
          </cell>
          <cell r="F69">
            <v>99096290.052500039</v>
          </cell>
          <cell r="G69" t="str">
            <v>1Directivo</v>
          </cell>
          <cell r="H69" t="str">
            <v>Gerente, Presidente o Director General o Nacional de Entidad Descentralizada o de Unidad Administrativa Especial.</v>
          </cell>
        </row>
        <row r="70">
          <cell r="D70" t="str">
            <v>0015-20</v>
          </cell>
          <cell r="E70">
            <v>3714119</v>
          </cell>
          <cell r="F70">
            <v>97691461.347499996</v>
          </cell>
          <cell r="G70" t="str">
            <v>1Directivo</v>
          </cell>
          <cell r="H70" t="str">
            <v>Gerente, Presidente o Director General o Nacional de Entidad Descentralizada o de Unidad Administrativa Especial.</v>
          </cell>
        </row>
        <row r="71">
          <cell r="D71" t="str">
            <v>0015-19</v>
          </cell>
          <cell r="E71">
            <v>3371711</v>
          </cell>
          <cell r="F71">
            <v>88685196.898750022</v>
          </cell>
          <cell r="G71" t="str">
            <v>1Directivo</v>
          </cell>
          <cell r="H71" t="str">
            <v>Gerente, Presidente o Director General o Nacional de Entidad Descentralizada o de Unidad Administrativa Especial.</v>
          </cell>
        </row>
        <row r="72">
          <cell r="D72" t="str">
            <v>0015-18</v>
          </cell>
          <cell r="E72">
            <v>3126904</v>
          </cell>
          <cell r="F72">
            <v>82246105.011250004</v>
          </cell>
          <cell r="G72" t="str">
            <v>1Directivo</v>
          </cell>
          <cell r="H72" t="str">
            <v>Gerente, Presidente o Director General o Nacional de Entidad Descentralizada o de Unidad Administrativa Especial.</v>
          </cell>
        </row>
        <row r="73">
          <cell r="D73" t="str">
            <v>0015-17</v>
          </cell>
          <cell r="E73">
            <v>2882184</v>
          </cell>
          <cell r="F73">
            <v>75809301.451250017</v>
          </cell>
          <cell r="G73" t="str">
            <v>1Directivo</v>
          </cell>
          <cell r="H73" t="str">
            <v>Gerente, Presidente o Director General o Nacional de Entidad Descentralizada o de Unidad Administrativa Especial.</v>
          </cell>
        </row>
        <row r="74">
          <cell r="D74" t="str">
            <v>0015-16</v>
          </cell>
          <cell r="E74">
            <v>2727257</v>
          </cell>
          <cell r="F74">
            <v>71734298.720000014</v>
          </cell>
          <cell r="G74" t="str">
            <v>1Directivo</v>
          </cell>
          <cell r="H74" t="str">
            <v>Gerente, Presidente o Director General o Nacional de Entidad Descentralizada o de Unidad Administrativa Especial.</v>
          </cell>
        </row>
        <row r="75">
          <cell r="D75" t="str">
            <v>0138-19</v>
          </cell>
          <cell r="E75">
            <v>3371711</v>
          </cell>
          <cell r="F75">
            <v>68454930.898750007</v>
          </cell>
          <cell r="G75" t="str">
            <v>1Directivo</v>
          </cell>
          <cell r="H75" t="str">
            <v>Intendente</v>
          </cell>
        </row>
        <row r="76">
          <cell r="D76" t="str">
            <v>0138-18</v>
          </cell>
          <cell r="E76">
            <v>3126904</v>
          </cell>
          <cell r="F76">
            <v>63484681.011249997</v>
          </cell>
          <cell r="G76" t="str">
            <v>1Directivo</v>
          </cell>
          <cell r="H76" t="str">
            <v>Intendente</v>
          </cell>
        </row>
        <row r="77">
          <cell r="D77" t="str">
            <v>0138-17</v>
          </cell>
          <cell r="E77">
            <v>2882184</v>
          </cell>
          <cell r="F77">
            <v>58516197.451250002</v>
          </cell>
          <cell r="G77" t="str">
            <v>1Directivo</v>
          </cell>
          <cell r="H77" t="str">
            <v>Intendente</v>
          </cell>
        </row>
        <row r="78">
          <cell r="D78" t="str">
            <v>0138-15</v>
          </cell>
          <cell r="E78">
            <v>2688771</v>
          </cell>
          <cell r="F78">
            <v>54589385.942916669</v>
          </cell>
          <cell r="G78" t="str">
            <v>1Directivo</v>
          </cell>
          <cell r="H78" t="str">
            <v>Intendente</v>
          </cell>
        </row>
        <row r="79">
          <cell r="D79" t="str">
            <v>0138-13</v>
          </cell>
          <cell r="E79">
            <v>2494548</v>
          </cell>
          <cell r="F79">
            <v>50646129.210416675</v>
          </cell>
          <cell r="G79" t="str">
            <v>1Directivo</v>
          </cell>
          <cell r="H79" t="str">
            <v>Intendente</v>
          </cell>
        </row>
        <row r="80">
          <cell r="D80" t="str">
            <v>0137-20</v>
          </cell>
          <cell r="E80">
            <v>3714119</v>
          </cell>
          <cell r="F80">
            <v>75406747.347499996</v>
          </cell>
          <cell r="G80" t="str">
            <v>1Directivo</v>
          </cell>
          <cell r="H80" t="str">
            <v>Jefe de Oficina</v>
          </cell>
        </row>
        <row r="81">
          <cell r="D81" t="str">
            <v>0137-19</v>
          </cell>
          <cell r="E81">
            <v>3371711</v>
          </cell>
          <cell r="F81">
            <v>68454930.898750007</v>
          </cell>
          <cell r="G81" t="str">
            <v>1Directivo</v>
          </cell>
          <cell r="H81" t="str">
            <v>Jefe de Oficina</v>
          </cell>
        </row>
        <row r="82">
          <cell r="D82" t="str">
            <v>0137-18</v>
          </cell>
          <cell r="E82">
            <v>3126904</v>
          </cell>
          <cell r="F82">
            <v>63484681.011249997</v>
          </cell>
          <cell r="G82" t="str">
            <v>1Directivo</v>
          </cell>
          <cell r="H82" t="str">
            <v>Jefe de Oficina</v>
          </cell>
        </row>
        <row r="83">
          <cell r="D83" t="str">
            <v>0137-17</v>
          </cell>
          <cell r="E83">
            <v>2882184</v>
          </cell>
          <cell r="F83">
            <v>58516197.451250002</v>
          </cell>
          <cell r="G83" t="str">
            <v>1Directivo</v>
          </cell>
          <cell r="H83" t="str">
            <v>Jefe de Oficina</v>
          </cell>
        </row>
        <row r="84">
          <cell r="D84" t="str">
            <v>0137-16</v>
          </cell>
          <cell r="E84">
            <v>2727257</v>
          </cell>
          <cell r="F84">
            <v>55370756.720000014</v>
          </cell>
          <cell r="G84" t="str">
            <v>1Directivo</v>
          </cell>
          <cell r="H84" t="str">
            <v>Jefe de Oficina</v>
          </cell>
        </row>
        <row r="85">
          <cell r="D85" t="str">
            <v>0137-15</v>
          </cell>
          <cell r="E85">
            <v>2688771</v>
          </cell>
          <cell r="F85">
            <v>54589385.942916669</v>
          </cell>
          <cell r="G85" t="str">
            <v>1Directivo</v>
          </cell>
          <cell r="H85" t="str">
            <v>Jefe de Oficina</v>
          </cell>
        </row>
        <row r="86">
          <cell r="D86" t="str">
            <v>0137-14</v>
          </cell>
          <cell r="E86">
            <v>2632711</v>
          </cell>
          <cell r="F86">
            <v>53451215.006250009</v>
          </cell>
          <cell r="G86" t="str">
            <v>1Directivo</v>
          </cell>
          <cell r="H86" t="str">
            <v>Jefe de Oficina</v>
          </cell>
        </row>
        <row r="87">
          <cell r="D87" t="str">
            <v>0137-13</v>
          </cell>
          <cell r="E87">
            <v>2494548</v>
          </cell>
          <cell r="F87">
            <v>50646129.210416675</v>
          </cell>
          <cell r="G87" t="str">
            <v>1Directivo</v>
          </cell>
          <cell r="H87" t="str">
            <v>Jefe de Oficina</v>
          </cell>
        </row>
        <row r="88">
          <cell r="D88" t="str">
            <v>0137-12</v>
          </cell>
          <cell r="E88">
            <v>2387836</v>
          </cell>
          <cell r="F88">
            <v>48479584.521250002</v>
          </cell>
          <cell r="G88" t="str">
            <v>1Directivo</v>
          </cell>
          <cell r="H88" t="str">
            <v>Jefe de Oficina</v>
          </cell>
        </row>
        <row r="89">
          <cell r="D89" t="str">
            <v>0137-11</v>
          </cell>
          <cell r="E89">
            <v>2313908</v>
          </cell>
          <cell r="F89">
            <v>46978644.443333343</v>
          </cell>
          <cell r="G89" t="str">
            <v>1Directivo</v>
          </cell>
          <cell r="H89" t="str">
            <v>Jefe de Oficina</v>
          </cell>
        </row>
        <row r="90">
          <cell r="D90" t="str">
            <v>0028-23</v>
          </cell>
          <cell r="E90">
            <v>4586915</v>
          </cell>
          <cell r="F90">
            <v>120648377.03749999</v>
          </cell>
          <cell r="G90" t="str">
            <v>1Directivo</v>
          </cell>
          <cell r="H90" t="str">
            <v>Jefe de Unidad Especial</v>
          </cell>
        </row>
        <row r="91">
          <cell r="D91" t="str">
            <v>0028-22</v>
          </cell>
          <cell r="E91">
            <v>4172597</v>
          </cell>
          <cell r="F91">
            <v>109750683.4225</v>
          </cell>
          <cell r="G91" t="str">
            <v>1Directivo</v>
          </cell>
          <cell r="H91" t="str">
            <v>Jefe de Unidad Especial</v>
          </cell>
        </row>
        <row r="92">
          <cell r="D92" t="str">
            <v>0005-00</v>
          </cell>
          <cell r="E92" t="e">
            <v>#N/A</v>
          </cell>
          <cell r="F92" t="e">
            <v>#VALUE!</v>
          </cell>
          <cell r="G92" t="str">
            <v>1Directivo</v>
          </cell>
          <cell r="H92" t="str">
            <v>Ministro</v>
          </cell>
        </row>
        <row r="93">
          <cell r="D93" t="str">
            <v>0074-19</v>
          </cell>
          <cell r="E93">
            <v>3371711</v>
          </cell>
          <cell r="F93">
            <v>88685196.898750022</v>
          </cell>
          <cell r="G93" t="str">
            <v>1Directivo</v>
          </cell>
          <cell r="H93" t="str">
            <v>Ministro Plenipotenciario</v>
          </cell>
        </row>
        <row r="94">
          <cell r="D94" t="str">
            <v>0074-18</v>
          </cell>
          <cell r="E94">
            <v>3126904</v>
          </cell>
          <cell r="F94">
            <v>82246105.011250004</v>
          </cell>
          <cell r="G94" t="str">
            <v>1Directivo</v>
          </cell>
          <cell r="H94" t="str">
            <v>Ministro Plenipotenciario</v>
          </cell>
        </row>
        <row r="95">
          <cell r="D95" t="str">
            <v>0088-00</v>
          </cell>
          <cell r="E95" t="e">
            <v>#N/A</v>
          </cell>
          <cell r="F95" t="e">
            <v>#VALUE!</v>
          </cell>
          <cell r="G95" t="str">
            <v>1Directivo</v>
          </cell>
          <cell r="H95" t="str">
            <v>Negociador Internacional</v>
          </cell>
        </row>
        <row r="96">
          <cell r="D96" t="str">
            <v>0052-13</v>
          </cell>
          <cell r="E96">
            <v>2494548</v>
          </cell>
          <cell r="F96">
            <v>65613417.210416675</v>
          </cell>
          <cell r="G96" t="str">
            <v>1Directivo</v>
          </cell>
          <cell r="H96" t="str">
            <v>Rector de Institución Universitaria o de Escuela Tecnológica</v>
          </cell>
        </row>
        <row r="97">
          <cell r="D97" t="str">
            <v>0052-11</v>
          </cell>
          <cell r="E97">
            <v>2313908</v>
          </cell>
          <cell r="F97">
            <v>60862092.443333343</v>
          </cell>
          <cell r="G97" t="str">
            <v>1Directivo</v>
          </cell>
          <cell r="H97" t="str">
            <v>Rector de Institución Universitaria o de Escuela Tecnológica</v>
          </cell>
        </row>
        <row r="98">
          <cell r="D98" t="str">
            <v>0052-09</v>
          </cell>
          <cell r="E98">
            <v>2116347</v>
          </cell>
          <cell r="F98">
            <v>55665699.230000004</v>
          </cell>
          <cell r="G98" t="str">
            <v>1Directivo</v>
          </cell>
          <cell r="H98" t="str">
            <v>Rector de Institución Universitaria o de Escuela Tecnológica</v>
          </cell>
        </row>
        <row r="99">
          <cell r="D99" t="str">
            <v>0052-07</v>
          </cell>
          <cell r="E99">
            <v>1992289</v>
          </cell>
          <cell r="F99">
            <v>52402635.422499999</v>
          </cell>
          <cell r="G99" t="str">
            <v>1Directivo</v>
          </cell>
          <cell r="H99" t="str">
            <v>Rector de Institución Universitaria o de Escuela Tecnológica</v>
          </cell>
        </row>
        <row r="100">
          <cell r="D100" t="str">
            <v>0052-05</v>
          </cell>
          <cell r="E100">
            <v>1796281</v>
          </cell>
          <cell r="F100">
            <v>47247090.345416673</v>
          </cell>
          <cell r="G100" t="str">
            <v>1Directivo</v>
          </cell>
          <cell r="H100" t="str">
            <v>Rector de Institución Universitaria o de Escuela Tecnológica</v>
          </cell>
        </row>
        <row r="101">
          <cell r="D101" t="str">
            <v>0045-22</v>
          </cell>
          <cell r="E101">
            <v>4172597</v>
          </cell>
          <cell r="F101">
            <v>109750683.4225</v>
          </cell>
          <cell r="G101" t="str">
            <v>1Directivo</v>
          </cell>
          <cell r="H101" t="str">
            <v>Rector de Universidad</v>
          </cell>
        </row>
        <row r="102">
          <cell r="D102" t="str">
            <v>0045-21</v>
          </cell>
          <cell r="E102">
            <v>3767529</v>
          </cell>
          <cell r="F102">
            <v>99096290.052500039</v>
          </cell>
          <cell r="G102" t="str">
            <v>1Directivo</v>
          </cell>
          <cell r="H102" t="str">
            <v>Rector de Universidad</v>
          </cell>
        </row>
        <row r="103">
          <cell r="D103" t="str">
            <v>0045-20</v>
          </cell>
          <cell r="E103">
            <v>3714119</v>
          </cell>
          <cell r="F103">
            <v>97691461.347499996</v>
          </cell>
          <cell r="G103" t="str">
            <v>1Directivo</v>
          </cell>
          <cell r="H103" t="str">
            <v>Rector de Universidad</v>
          </cell>
        </row>
        <row r="104">
          <cell r="D104" t="str">
            <v>0045-19</v>
          </cell>
          <cell r="E104">
            <v>3371711</v>
          </cell>
          <cell r="F104">
            <v>88685196.898750022</v>
          </cell>
          <cell r="G104" t="str">
            <v>1Directivo</v>
          </cell>
          <cell r="H104" t="str">
            <v>Rector de Universidad</v>
          </cell>
        </row>
        <row r="105">
          <cell r="D105" t="str">
            <v>0045-18</v>
          </cell>
          <cell r="E105">
            <v>3126904</v>
          </cell>
          <cell r="F105">
            <v>82246105.011250004</v>
          </cell>
          <cell r="G105" t="str">
            <v>1Directivo</v>
          </cell>
          <cell r="H105" t="str">
            <v>Rector de Universidad</v>
          </cell>
        </row>
        <row r="106">
          <cell r="D106" t="str">
            <v>0045-17</v>
          </cell>
          <cell r="E106">
            <v>2882184</v>
          </cell>
          <cell r="F106">
            <v>75809301.451250017</v>
          </cell>
          <cell r="G106" t="str">
            <v>1Directivo</v>
          </cell>
          <cell r="H106" t="str">
            <v>Rector de Universidad</v>
          </cell>
        </row>
        <row r="107">
          <cell r="D107" t="str">
            <v>0045-16</v>
          </cell>
          <cell r="E107">
            <v>2727257</v>
          </cell>
          <cell r="F107">
            <v>71734298.720000014</v>
          </cell>
          <cell r="G107" t="str">
            <v>1Directivo</v>
          </cell>
          <cell r="H107" t="str">
            <v>Rector de Universidad</v>
          </cell>
        </row>
        <row r="108">
          <cell r="D108" t="str">
            <v>0185-06</v>
          </cell>
          <cell r="E108">
            <v>1879165</v>
          </cell>
          <cell r="F108">
            <v>38152175.625416674</v>
          </cell>
          <cell r="G108" t="str">
            <v>1Directivo</v>
          </cell>
          <cell r="H108" t="str">
            <v>Secretario General de Institución Universitaria o de Escuela Tecnológica</v>
          </cell>
        </row>
        <row r="109">
          <cell r="D109" t="str">
            <v>0185-04</v>
          </cell>
          <cell r="E109">
            <v>1750380</v>
          </cell>
          <cell r="F109">
            <v>35537488.8125</v>
          </cell>
          <cell r="G109" t="str">
            <v>1Directivo</v>
          </cell>
          <cell r="H109" t="str">
            <v>Secretario General de Institución Universitaria o de Escuela Tecnológica</v>
          </cell>
        </row>
        <row r="110">
          <cell r="D110" t="str">
            <v>0185-02</v>
          </cell>
          <cell r="E110">
            <v>1554144</v>
          </cell>
          <cell r="F110">
            <v>31553362.715</v>
          </cell>
          <cell r="G110" t="str">
            <v>1Directivo</v>
          </cell>
          <cell r="H110" t="str">
            <v>Secretario General de Institución Universitaria o de Escuela Tecnológica</v>
          </cell>
        </row>
        <row r="111">
          <cell r="D111" t="str">
            <v>0185-01</v>
          </cell>
          <cell r="E111">
            <v>1386033</v>
          </cell>
          <cell r="F111">
            <v>28140250.822083335</v>
          </cell>
          <cell r="G111" t="str">
            <v>1Directivo</v>
          </cell>
          <cell r="H111" t="str">
            <v>Secretario General de Institución Universitaria o de Escuela Tecnológica</v>
          </cell>
        </row>
        <row r="112">
          <cell r="D112" t="str">
            <v>0035-23</v>
          </cell>
          <cell r="E112">
            <v>4586915</v>
          </cell>
          <cell r="F112">
            <v>120648377.03749999</v>
          </cell>
          <cell r="G112" t="str">
            <v>1Directivo</v>
          </cell>
          <cell r="H112" t="str">
            <v>Secretario General de Ministerio o de Departamento Administrativo</v>
          </cell>
        </row>
        <row r="113">
          <cell r="D113" t="str">
            <v>0035-22</v>
          </cell>
          <cell r="E113">
            <v>4172597</v>
          </cell>
          <cell r="F113">
            <v>109750683.4225</v>
          </cell>
          <cell r="G113" t="str">
            <v>1Directivo</v>
          </cell>
          <cell r="H113" t="str">
            <v>Secretario General de Ministerio o de Departamento Administrativo</v>
          </cell>
        </row>
        <row r="114">
          <cell r="D114" t="str">
            <v>0035-21</v>
          </cell>
          <cell r="E114">
            <v>3767529</v>
          </cell>
          <cell r="F114">
            <v>99096290.052500039</v>
          </cell>
          <cell r="G114" t="str">
            <v>1Directivo</v>
          </cell>
          <cell r="H114" t="str">
            <v>Secretario General de Ministerio o de Departamento Administrativo</v>
          </cell>
        </row>
        <row r="115">
          <cell r="D115" t="str">
            <v>0035-20</v>
          </cell>
          <cell r="E115">
            <v>3714119</v>
          </cell>
          <cell r="F115">
            <v>97691461.347499996</v>
          </cell>
          <cell r="G115" t="str">
            <v>1Directivo</v>
          </cell>
          <cell r="H115" t="str">
            <v>Secretario General de Ministerio o de Departamento Administrativo</v>
          </cell>
        </row>
        <row r="116">
          <cell r="D116" t="str">
            <v>0035-19</v>
          </cell>
          <cell r="E116">
            <v>3371711</v>
          </cell>
          <cell r="F116">
            <v>88685196.898750022</v>
          </cell>
          <cell r="G116" t="str">
            <v>1Directivo</v>
          </cell>
          <cell r="H116" t="str">
            <v>Secretario General de Ministerio o de Departamento Administrativo</v>
          </cell>
        </row>
        <row r="117">
          <cell r="D117" t="str">
            <v>0037-23</v>
          </cell>
          <cell r="E117">
            <v>4586915</v>
          </cell>
          <cell r="F117">
            <v>120648377.03749999</v>
          </cell>
          <cell r="G117" t="str">
            <v>1Directivo</v>
          </cell>
          <cell r="H117" t="str">
            <v>Secretario General de Unidad Administrativa Especial, o de Superintendencia o de Entidad Descentralizada</v>
          </cell>
        </row>
        <row r="118">
          <cell r="D118" t="str">
            <v>0037-22</v>
          </cell>
          <cell r="E118">
            <v>4172597</v>
          </cell>
          <cell r="F118">
            <v>109750683.4225</v>
          </cell>
          <cell r="G118" t="str">
            <v>1Directivo</v>
          </cell>
          <cell r="H118" t="str">
            <v>Secretario General de Unidad Administrativa Especial, o de Superintendencia o de Entidad Descentralizada</v>
          </cell>
        </row>
        <row r="119">
          <cell r="D119" t="str">
            <v>0037-21</v>
          </cell>
          <cell r="E119">
            <v>3767529</v>
          </cell>
          <cell r="F119">
            <v>99096290.052500039</v>
          </cell>
          <cell r="G119" t="str">
            <v>1Directivo</v>
          </cell>
          <cell r="H119" t="str">
            <v>Secretario General de Unidad Administrativa Especial, o de Superintendencia o de Entidad Descentralizada</v>
          </cell>
        </row>
        <row r="120">
          <cell r="D120" t="str">
            <v>0037-20</v>
          </cell>
          <cell r="E120">
            <v>3714119</v>
          </cell>
          <cell r="F120">
            <v>97691461.347499996</v>
          </cell>
          <cell r="G120" t="str">
            <v>1Directivo</v>
          </cell>
          <cell r="H120" t="str">
            <v>Secretario General de Unidad Administrativa Especial, o de Superintendencia o de Entidad Descentralizada</v>
          </cell>
        </row>
        <row r="121">
          <cell r="D121" t="str">
            <v>0037-19</v>
          </cell>
          <cell r="E121">
            <v>3371711</v>
          </cell>
          <cell r="F121">
            <v>88685196.898750022</v>
          </cell>
          <cell r="G121" t="str">
            <v>1Directivo</v>
          </cell>
          <cell r="H121" t="str">
            <v>Secretario General de Unidad Administrativa Especial, o de Superintendencia o de Entidad Descentralizada</v>
          </cell>
        </row>
        <row r="122">
          <cell r="D122" t="str">
            <v>0037-18</v>
          </cell>
          <cell r="E122">
            <v>3126904</v>
          </cell>
          <cell r="F122">
            <v>82246105.011250004</v>
          </cell>
          <cell r="G122" t="str">
            <v>1Directivo</v>
          </cell>
          <cell r="H122" t="str">
            <v>Secretario General de Unidad Administrativa Especial, o de Superintendencia o de Entidad Descentralizada</v>
          </cell>
        </row>
        <row r="123">
          <cell r="D123" t="str">
            <v>0037-17</v>
          </cell>
          <cell r="E123">
            <v>2882184</v>
          </cell>
          <cell r="F123">
            <v>75809301.451250017</v>
          </cell>
          <cell r="G123" t="str">
            <v>1Directivo</v>
          </cell>
          <cell r="H123" t="str">
            <v>Secretario General de Unidad Administrativa Especial, o de Superintendencia o de Entidad Descentralizada</v>
          </cell>
        </row>
        <row r="124">
          <cell r="D124" t="str">
            <v>0037-16</v>
          </cell>
          <cell r="E124">
            <v>2727257</v>
          </cell>
          <cell r="F124">
            <v>71734298.720000014</v>
          </cell>
          <cell r="G124" t="str">
            <v>1Directivo</v>
          </cell>
          <cell r="H124" t="str">
            <v>Secretario General de Unidad Administrativa Especial, o de Superintendencia o de Entidad Descentralizada</v>
          </cell>
        </row>
        <row r="125">
          <cell r="D125" t="str">
            <v>0037-15</v>
          </cell>
          <cell r="E125">
            <v>2688771</v>
          </cell>
          <cell r="F125">
            <v>70722011.942916676</v>
          </cell>
          <cell r="G125" t="str">
            <v>1Directivo</v>
          </cell>
          <cell r="H125" t="str">
            <v>Secretario General de Unidad Administrativa Especial, o de Superintendencia o de Entidad Descentralizada</v>
          </cell>
        </row>
        <row r="126">
          <cell r="D126" t="str">
            <v>0037-14</v>
          </cell>
          <cell r="E126">
            <v>2632711</v>
          </cell>
          <cell r="F126">
            <v>69247481.006250009</v>
          </cell>
          <cell r="G126" t="str">
            <v>1Directivo</v>
          </cell>
          <cell r="H126" t="str">
            <v>Secretario General de Unidad Administrativa Especial, o de Superintendencia o de Entidad Descentralizada</v>
          </cell>
        </row>
        <row r="127">
          <cell r="D127" t="str">
            <v>0038-23</v>
          </cell>
          <cell r="E127">
            <v>4586915</v>
          </cell>
          <cell r="F127">
            <v>120648377.03749999</v>
          </cell>
          <cell r="G127" t="str">
            <v>1Directivo</v>
          </cell>
          <cell r="H127" t="str">
            <v>Secretario General del Comisionado Nacional de la Policía</v>
          </cell>
        </row>
        <row r="128">
          <cell r="D128" t="str">
            <v>0038-22</v>
          </cell>
          <cell r="E128">
            <v>4172597</v>
          </cell>
          <cell r="F128">
            <v>109750683.4225</v>
          </cell>
          <cell r="G128" t="str">
            <v>1Directivo</v>
          </cell>
          <cell r="H128" t="str">
            <v>Secretario General del Comisionado Nacional de la Policía</v>
          </cell>
        </row>
        <row r="129">
          <cell r="D129" t="str">
            <v>0008-22</v>
          </cell>
          <cell r="E129">
            <v>4172597</v>
          </cell>
          <cell r="F129">
            <v>109750683.4225</v>
          </cell>
          <cell r="G129" t="str">
            <v>1Directivo</v>
          </cell>
          <cell r="H129" t="str">
            <v>Subcontador General de la Nación</v>
          </cell>
        </row>
        <row r="130">
          <cell r="D130" t="str">
            <v>0008-21</v>
          </cell>
          <cell r="E130">
            <v>3767529</v>
          </cell>
          <cell r="F130">
            <v>99096290.052500039</v>
          </cell>
          <cell r="G130" t="str">
            <v>1Directivo</v>
          </cell>
          <cell r="H130" t="str">
            <v>Subcontador General de la Nación</v>
          </cell>
        </row>
        <row r="131">
          <cell r="D131" t="str">
            <v>0150-21</v>
          </cell>
          <cell r="E131">
            <v>3767529</v>
          </cell>
          <cell r="F131">
            <v>76491116.052500024</v>
          </cell>
          <cell r="G131" t="str">
            <v>1Directivo</v>
          </cell>
          <cell r="H131" t="str">
            <v>Subdirector Administrativo y/o Financiero o Técnico u Operativo</v>
          </cell>
        </row>
        <row r="132">
          <cell r="D132" t="str">
            <v>0150-20</v>
          </cell>
          <cell r="E132">
            <v>3714119</v>
          </cell>
          <cell r="F132">
            <v>75406747.347499996</v>
          </cell>
          <cell r="G132" t="str">
            <v>1Directivo</v>
          </cell>
          <cell r="H132" t="str">
            <v>Subdirector Administrativo y/o Financiero o Técnico u Operativo</v>
          </cell>
        </row>
        <row r="133">
          <cell r="D133" t="str">
            <v>0150-19</v>
          </cell>
          <cell r="E133">
            <v>3371711</v>
          </cell>
          <cell r="F133">
            <v>68454930.898750007</v>
          </cell>
          <cell r="G133" t="str">
            <v>1Directivo</v>
          </cell>
          <cell r="H133" t="str">
            <v>Subdirector Administrativo y/o Financiero o Técnico u Operativo</v>
          </cell>
        </row>
        <row r="134">
          <cell r="D134" t="str">
            <v>0150-18</v>
          </cell>
          <cell r="E134">
            <v>3126904</v>
          </cell>
          <cell r="F134">
            <v>63484681.011249997</v>
          </cell>
          <cell r="G134" t="str">
            <v>1Directivo</v>
          </cell>
          <cell r="H134" t="str">
            <v>Subdirector Administrativo y/o Financiero o Técnico u Operativo</v>
          </cell>
        </row>
        <row r="135">
          <cell r="D135" t="str">
            <v>0150-17</v>
          </cell>
          <cell r="E135">
            <v>2882184</v>
          </cell>
          <cell r="F135">
            <v>58516197.451250002</v>
          </cell>
          <cell r="G135" t="str">
            <v>1Directivo</v>
          </cell>
          <cell r="H135" t="str">
            <v>Subdirector Administrativo y/o Financiero o Técnico u Operativo</v>
          </cell>
        </row>
        <row r="136">
          <cell r="D136" t="str">
            <v>0150-16</v>
          </cell>
          <cell r="E136">
            <v>2727257</v>
          </cell>
          <cell r="F136">
            <v>55370756.720000014</v>
          </cell>
          <cell r="G136" t="str">
            <v>1Directivo</v>
          </cell>
          <cell r="H136" t="str">
            <v>Subdirector Administrativo y/o Financiero o Técnico u Operativo</v>
          </cell>
        </row>
        <row r="137">
          <cell r="D137" t="str">
            <v>0150-14</v>
          </cell>
          <cell r="E137">
            <v>2632711</v>
          </cell>
          <cell r="F137">
            <v>53451215.006250009</v>
          </cell>
          <cell r="G137" t="str">
            <v>1Directivo</v>
          </cell>
          <cell r="H137" t="str">
            <v>Subdirector Administrativo y/o Financiero o Técnico u Operativo</v>
          </cell>
        </row>
        <row r="138">
          <cell r="D138" t="str">
            <v>0150-13</v>
          </cell>
          <cell r="E138">
            <v>2494548</v>
          </cell>
          <cell r="F138">
            <v>50646129.210416675</v>
          </cell>
          <cell r="G138" t="str">
            <v>1Directivo</v>
          </cell>
          <cell r="H138" t="str">
            <v>Subdirector Administrativo y/o Financiero o Técnico u Operativo</v>
          </cell>
        </row>
        <row r="139">
          <cell r="D139" t="str">
            <v>0150-12</v>
          </cell>
          <cell r="E139">
            <v>2387836</v>
          </cell>
          <cell r="F139">
            <v>48479584.521250002</v>
          </cell>
          <cell r="G139" t="str">
            <v>1Directivo</v>
          </cell>
          <cell r="H139" t="str">
            <v>Subdirector Administrativo y/o Financiero o Técnico u Operativo</v>
          </cell>
        </row>
        <row r="140">
          <cell r="D140" t="str">
            <v>0150-11</v>
          </cell>
          <cell r="E140">
            <v>2313908</v>
          </cell>
          <cell r="F140">
            <v>46978644.443333343</v>
          </cell>
          <cell r="G140" t="str">
            <v>1Directivo</v>
          </cell>
          <cell r="H140" t="str">
            <v>Subdirector Administrativo y/o Financiero o Técnico u Operativo</v>
          </cell>
        </row>
        <row r="141">
          <cell r="D141" t="str">
            <v>0025-00</v>
          </cell>
          <cell r="E141" t="e">
            <v>#N/A</v>
          </cell>
          <cell r="F141" t="e">
            <v>#VALUE!</v>
          </cell>
          <cell r="G141" t="str">
            <v>1Directivo</v>
          </cell>
          <cell r="H141" t="str">
            <v>Subdirector de Departamento Administrativo</v>
          </cell>
        </row>
        <row r="142">
          <cell r="D142" t="str">
            <v>0040-23</v>
          </cell>
          <cell r="E142">
            <v>4586915</v>
          </cell>
          <cell r="F142">
            <v>120648377.03749999</v>
          </cell>
          <cell r="G142" t="str">
            <v>1Directivo</v>
          </cell>
          <cell r="H142" t="str">
            <v>Subgerente, Vicepresidente o Subdirector General o Nacional de Entidad Descentralizada o de Unidad Administrativa Especial</v>
          </cell>
        </row>
        <row r="143">
          <cell r="D143" t="str">
            <v>0040-22</v>
          </cell>
          <cell r="E143">
            <v>4172597</v>
          </cell>
          <cell r="F143">
            <v>109750683.4225</v>
          </cell>
          <cell r="G143" t="str">
            <v>1Directivo</v>
          </cell>
          <cell r="H143" t="str">
            <v>Subgerente, Vicepresidente o Subdirector General o Nacional de Entidad Descentralizada o de Unidad Administrativa Especial</v>
          </cell>
        </row>
        <row r="144">
          <cell r="D144" t="str">
            <v>0040-21</v>
          </cell>
          <cell r="E144">
            <v>3767529</v>
          </cell>
          <cell r="F144">
            <v>99096290.052500039</v>
          </cell>
          <cell r="G144" t="str">
            <v>1Directivo</v>
          </cell>
          <cell r="H144" t="str">
            <v>Subgerente, Vicepresidente o Subdirector General o Nacional de Entidad Descentralizada o de Unidad Administrativa Especial</v>
          </cell>
        </row>
        <row r="145">
          <cell r="D145" t="str">
            <v>0040-20</v>
          </cell>
          <cell r="E145">
            <v>3714119</v>
          </cell>
          <cell r="F145">
            <v>97691461.347499996</v>
          </cell>
          <cell r="G145" t="str">
            <v>1Directivo</v>
          </cell>
          <cell r="H145" t="str">
            <v>Subgerente, Vicepresidente o Subdirector General o Nacional de Entidad Descentralizada o de Unidad Administrativa Especial</v>
          </cell>
        </row>
        <row r="146">
          <cell r="D146" t="str">
            <v>0040-19</v>
          </cell>
          <cell r="E146">
            <v>3371711</v>
          </cell>
          <cell r="F146">
            <v>88685196.898750022</v>
          </cell>
          <cell r="G146" t="str">
            <v>1Directivo</v>
          </cell>
          <cell r="H146" t="str">
            <v>Subgerente, Vicepresidente o Subdirector General o Nacional de Entidad Descentralizada o de Unidad Administrativa Especial</v>
          </cell>
        </row>
        <row r="147">
          <cell r="D147" t="str">
            <v>0040-18</v>
          </cell>
          <cell r="E147">
            <v>3126904</v>
          </cell>
          <cell r="F147">
            <v>82246105.011250004</v>
          </cell>
          <cell r="G147" t="str">
            <v>1Directivo</v>
          </cell>
          <cell r="H147" t="str">
            <v>Subgerente, Vicepresidente o Subdirector General o Nacional de Entidad Descentralizada o de Unidad Administrativa Especial</v>
          </cell>
        </row>
        <row r="148">
          <cell r="D148" t="str">
            <v>0040-17</v>
          </cell>
          <cell r="E148">
            <v>2882184</v>
          </cell>
          <cell r="F148">
            <v>75809301.451250017</v>
          </cell>
          <cell r="G148" t="str">
            <v>1Directivo</v>
          </cell>
          <cell r="H148" t="str">
            <v>Subgerente, Vicepresidente o Subdirector General o Nacional de Entidad Descentralizada o de Unidad Administrativa Especial</v>
          </cell>
        </row>
        <row r="149">
          <cell r="D149" t="str">
            <v>0040-16</v>
          </cell>
          <cell r="E149">
            <v>2727257</v>
          </cell>
          <cell r="F149">
            <v>71734298.720000014</v>
          </cell>
          <cell r="G149" t="str">
            <v>1Directivo</v>
          </cell>
          <cell r="H149" t="str">
            <v>Subgerente, Vicepresidente o Subdirector General o Nacional de Entidad Descentralizada o de Unidad Administrativa Especial</v>
          </cell>
        </row>
        <row r="150">
          <cell r="D150" t="str">
            <v>0040-15</v>
          </cell>
          <cell r="E150">
            <v>2688771</v>
          </cell>
          <cell r="F150">
            <v>70722011.942916676</v>
          </cell>
          <cell r="G150" t="str">
            <v>1Directivo</v>
          </cell>
          <cell r="H150" t="str">
            <v>Subgerente, Vicepresidente o Subdirector General o Nacional de Entidad Descentralizada o de Unidad Administrativa Especial</v>
          </cell>
        </row>
        <row r="151">
          <cell r="D151" t="str">
            <v>0040-14</v>
          </cell>
          <cell r="E151">
            <v>2632711</v>
          </cell>
          <cell r="F151">
            <v>69247481.006250009</v>
          </cell>
          <cell r="G151" t="str">
            <v>1Directivo</v>
          </cell>
          <cell r="H151" t="str">
            <v>Subgerente, Vicepresidente o Subdirector General o Nacional de Entidad Descentralizada o de Unidad Administrativa Especial</v>
          </cell>
        </row>
        <row r="152">
          <cell r="D152" t="str">
            <v>0044-19</v>
          </cell>
          <cell r="E152">
            <v>3371711</v>
          </cell>
          <cell r="F152">
            <v>88685196.898750022</v>
          </cell>
          <cell r="G152" t="str">
            <v>1Directivo</v>
          </cell>
          <cell r="H152" t="str">
            <v>Subsecretario de Relaciones Exteriores</v>
          </cell>
        </row>
        <row r="153">
          <cell r="D153" t="str">
            <v>0044-18</v>
          </cell>
          <cell r="E153">
            <v>3126904</v>
          </cell>
          <cell r="F153">
            <v>82246105.011250004</v>
          </cell>
          <cell r="G153" t="str">
            <v>1Directivo</v>
          </cell>
          <cell r="H153" t="str">
            <v>Subsecretario de Relaciones Exteriores</v>
          </cell>
        </row>
        <row r="154">
          <cell r="D154" t="str">
            <v>0030-25</v>
          </cell>
          <cell r="E154">
            <v>5343919</v>
          </cell>
          <cell r="F154">
            <v>140559647.24833331</v>
          </cell>
          <cell r="G154" t="str">
            <v>1Directivo</v>
          </cell>
          <cell r="H154" t="str">
            <v>Superintendente</v>
          </cell>
        </row>
        <row r="155">
          <cell r="D155" t="str">
            <v>0030-24</v>
          </cell>
          <cell r="E155">
            <v>4951937</v>
          </cell>
          <cell r="F155">
            <v>130249451.36208333</v>
          </cell>
          <cell r="G155" t="str">
            <v>1Directivo</v>
          </cell>
          <cell r="H155" t="str">
            <v>Superintendente</v>
          </cell>
        </row>
        <row r="156">
          <cell r="D156" t="str">
            <v>0030-23</v>
          </cell>
          <cell r="E156">
            <v>4586915</v>
          </cell>
          <cell r="F156">
            <v>120648377.03749999</v>
          </cell>
          <cell r="G156" t="str">
            <v>1Directivo</v>
          </cell>
          <cell r="H156" t="str">
            <v>Superintendente</v>
          </cell>
        </row>
        <row r="157">
          <cell r="D157" t="str">
            <v>0110-23</v>
          </cell>
          <cell r="E157">
            <v>4586915</v>
          </cell>
          <cell r="F157">
            <v>93126887.037499994</v>
          </cell>
          <cell r="G157" t="str">
            <v>1Directivo</v>
          </cell>
          <cell r="H157" t="str">
            <v>Superintendente Delegado</v>
          </cell>
        </row>
        <row r="158">
          <cell r="D158" t="str">
            <v>0110-22</v>
          </cell>
          <cell r="E158">
            <v>4172597</v>
          </cell>
          <cell r="F158">
            <v>84715101.422499999</v>
          </cell>
          <cell r="G158" t="str">
            <v>1Directivo</v>
          </cell>
          <cell r="H158" t="str">
            <v>Superintendente Delegado</v>
          </cell>
        </row>
        <row r="159">
          <cell r="D159" t="str">
            <v>0110-20</v>
          </cell>
          <cell r="E159">
            <v>3714119</v>
          </cell>
          <cell r="F159">
            <v>75406747.347499996</v>
          </cell>
          <cell r="G159" t="str">
            <v>1Directivo</v>
          </cell>
          <cell r="H159" t="str">
            <v>Superintendente Delegado</v>
          </cell>
        </row>
        <row r="160">
          <cell r="D160" t="str">
            <v>0110-19</v>
          </cell>
          <cell r="E160">
            <v>3371711</v>
          </cell>
          <cell r="F160">
            <v>68454930.898750007</v>
          </cell>
          <cell r="G160" t="str">
            <v>1Directivo</v>
          </cell>
          <cell r="H160" t="str">
            <v>Superintendente Delegado</v>
          </cell>
        </row>
        <row r="161">
          <cell r="D161" t="str">
            <v>0110-18</v>
          </cell>
          <cell r="E161">
            <v>3126904</v>
          </cell>
          <cell r="F161">
            <v>63484681.011249997</v>
          </cell>
          <cell r="G161" t="str">
            <v>1Directivo</v>
          </cell>
          <cell r="H161" t="str">
            <v>Superintendente Delegado</v>
          </cell>
        </row>
        <row r="162">
          <cell r="D162" t="str">
            <v>0110-17</v>
          </cell>
          <cell r="E162">
            <v>2882184</v>
          </cell>
          <cell r="F162">
            <v>58516197.451250002</v>
          </cell>
          <cell r="G162" t="str">
            <v>1Directivo</v>
          </cell>
          <cell r="H162" t="str">
            <v>Superintendente Delegado</v>
          </cell>
        </row>
        <row r="163">
          <cell r="D163" t="str">
            <v>0110-15</v>
          </cell>
          <cell r="E163">
            <v>2688771</v>
          </cell>
          <cell r="F163">
            <v>54589385.942916669</v>
          </cell>
          <cell r="G163" t="str">
            <v>1Directivo</v>
          </cell>
          <cell r="H163" t="str">
            <v>Superintendente Delegado</v>
          </cell>
        </row>
        <row r="164">
          <cell r="D164" t="str">
            <v>0175-00</v>
          </cell>
          <cell r="E164" t="e">
            <v>#N/A</v>
          </cell>
          <cell r="F164" t="e">
            <v>#VALUE!</v>
          </cell>
          <cell r="G164" t="str">
            <v>1Directivo</v>
          </cell>
          <cell r="H164" t="str">
            <v>Vicecomisionado</v>
          </cell>
        </row>
        <row r="165">
          <cell r="D165" t="str">
            <v>0020-00</v>
          </cell>
          <cell r="E165" t="e">
            <v>#N/A</v>
          </cell>
          <cell r="F165" t="e">
            <v>#VALUE!</v>
          </cell>
          <cell r="G165" t="str">
            <v>1Directivo</v>
          </cell>
          <cell r="H165" t="str">
            <v>Viceministro</v>
          </cell>
        </row>
        <row r="166">
          <cell r="D166" t="str">
            <v>0065-09</v>
          </cell>
          <cell r="E166">
            <v>2116347</v>
          </cell>
          <cell r="F166">
            <v>55665699.230000004</v>
          </cell>
          <cell r="G166" t="str">
            <v>1Directivo</v>
          </cell>
          <cell r="H166" t="str">
            <v>Vicerrector o Director Administrativo de Institución Universitaria o de Escuela Tecnológica</v>
          </cell>
        </row>
        <row r="167">
          <cell r="D167" t="str">
            <v>0065-07</v>
          </cell>
          <cell r="E167">
            <v>1992289</v>
          </cell>
          <cell r="F167">
            <v>52402635.422499999</v>
          </cell>
          <cell r="G167" t="str">
            <v>1Directivo</v>
          </cell>
          <cell r="H167" t="str">
            <v>Vicerrector o Director Administrativo de Institución Universitaria o de Escuela Tecnológica</v>
          </cell>
        </row>
        <row r="168">
          <cell r="D168" t="str">
            <v>0065-06</v>
          </cell>
          <cell r="E168">
            <v>1879165</v>
          </cell>
          <cell r="F168">
            <v>49427165.625416681</v>
          </cell>
          <cell r="G168" t="str">
            <v>1Directivo</v>
          </cell>
          <cell r="H168" t="str">
            <v>Vicerrector o Director Administrativo de Institución Universitaria o de Escuela Tecnológica</v>
          </cell>
        </row>
        <row r="169">
          <cell r="D169" t="str">
            <v>0065-05</v>
          </cell>
          <cell r="E169">
            <v>1796281</v>
          </cell>
          <cell r="F169">
            <v>47247090.345416673</v>
          </cell>
          <cell r="G169" t="str">
            <v>1Directivo</v>
          </cell>
          <cell r="H169" t="str">
            <v>Vicerrector o Director Administrativo de Institución Universitaria o de Escuela Tecnológica</v>
          </cell>
        </row>
        <row r="170">
          <cell r="D170" t="str">
            <v>0065-04</v>
          </cell>
          <cell r="E170">
            <v>1750380</v>
          </cell>
          <cell r="F170">
            <v>46039768.8125</v>
          </cell>
          <cell r="G170" t="str">
            <v>1Directivo</v>
          </cell>
          <cell r="H170" t="str">
            <v>Vicerrector o Director Administrativo de Institución Universitaria o de Escuela Tecnológica</v>
          </cell>
        </row>
        <row r="171">
          <cell r="D171" t="str">
            <v>0065-02</v>
          </cell>
          <cell r="E171">
            <v>1554144</v>
          </cell>
          <cell r="F171">
            <v>40878226.714999996</v>
          </cell>
          <cell r="G171" t="str">
            <v>1Directivo</v>
          </cell>
          <cell r="H171" t="str">
            <v>Vicerrector o Director Administrativo de Institución Universitaria o de Escuela Tecnológica</v>
          </cell>
        </row>
        <row r="172">
          <cell r="D172" t="str">
            <v>0060-19</v>
          </cell>
          <cell r="E172">
            <v>3371711</v>
          </cell>
          <cell r="F172">
            <v>88685196.898750022</v>
          </cell>
          <cell r="G172" t="str">
            <v>1Directivo</v>
          </cell>
          <cell r="H172" t="str">
            <v>Vicerrector o Director Administrativo de Universidad</v>
          </cell>
        </row>
        <row r="173">
          <cell r="D173" t="str">
            <v>0060-18</v>
          </cell>
          <cell r="E173">
            <v>3126904</v>
          </cell>
          <cell r="F173">
            <v>82246105.011250004</v>
          </cell>
          <cell r="G173" t="str">
            <v>1Directivo</v>
          </cell>
          <cell r="H173" t="str">
            <v>Vicerrector o Director Administrativo de Universidad</v>
          </cell>
        </row>
        <row r="174">
          <cell r="D174" t="str">
            <v>0060-17</v>
          </cell>
          <cell r="E174">
            <v>2882184</v>
          </cell>
          <cell r="F174">
            <v>75809301.451250017</v>
          </cell>
          <cell r="G174" t="str">
            <v>1Directivo</v>
          </cell>
          <cell r="H174" t="str">
            <v>Vicerrector o Director Administrativo de Universidad</v>
          </cell>
        </row>
        <row r="175">
          <cell r="D175" t="str">
            <v>0060-15</v>
          </cell>
          <cell r="E175">
            <v>2688771</v>
          </cell>
          <cell r="F175">
            <v>70722011.942916676</v>
          </cell>
          <cell r="G175" t="str">
            <v>1Directivo</v>
          </cell>
          <cell r="H175" t="str">
            <v>Vicerrector o Director Administrativo de Universidad</v>
          </cell>
        </row>
        <row r="176">
          <cell r="D176" t="str">
            <v>0060-13</v>
          </cell>
          <cell r="E176">
            <v>2494548</v>
          </cell>
          <cell r="F176">
            <v>65613417.210416675</v>
          </cell>
          <cell r="G176" t="str">
            <v>1Directivo</v>
          </cell>
          <cell r="H176" t="str">
            <v>Vicerrector o Director Administrativo de Universidad</v>
          </cell>
        </row>
        <row r="177">
          <cell r="D177" t="str">
            <v>0060-12</v>
          </cell>
          <cell r="E177">
            <v>2387836</v>
          </cell>
          <cell r="F177">
            <v>62806600.521250002</v>
          </cell>
          <cell r="G177" t="str">
            <v>1Directivo</v>
          </cell>
          <cell r="H177" t="str">
            <v>Vicerrector o Director Administrativo de Universidad</v>
          </cell>
        </row>
        <row r="178">
          <cell r="D178" t="str">
            <v>0060-11</v>
          </cell>
          <cell r="E178">
            <v>2313908</v>
          </cell>
          <cell r="F178">
            <v>60862092.443333343</v>
          </cell>
          <cell r="G178" t="str">
            <v>1Directivo</v>
          </cell>
          <cell r="H178" t="str">
            <v>Vicerrector o Director Administrativo de Universidad</v>
          </cell>
        </row>
        <row r="179">
          <cell r="D179" t="str">
            <v>0060-10</v>
          </cell>
          <cell r="E179">
            <v>2277479</v>
          </cell>
          <cell r="F179">
            <v>59903910.372499995</v>
          </cell>
          <cell r="G179" t="str">
            <v>1Directivo</v>
          </cell>
          <cell r="H179" t="str">
            <v>Vicerrector o Director Administrativo de Universidad</v>
          </cell>
        </row>
        <row r="180">
          <cell r="D180" t="str">
            <v>1050-00</v>
          </cell>
          <cell r="E180" t="e">
            <v>#N/A</v>
          </cell>
          <cell r="F180" t="e">
            <v>#VALUE!</v>
          </cell>
          <cell r="G180" t="str">
            <v>2Asesor</v>
          </cell>
          <cell r="H180" t="str">
            <v>Agregado para Asuntos Aéreos</v>
          </cell>
        </row>
        <row r="181">
          <cell r="D181" t="str">
            <v>1020-18</v>
          </cell>
          <cell r="E181">
            <v>4976866</v>
          </cell>
          <cell r="F181">
            <v>101043956.07583332</v>
          </cell>
          <cell r="G181" t="str">
            <v>2Asesor</v>
          </cell>
          <cell r="H181" t="str">
            <v>Asesor</v>
          </cell>
        </row>
        <row r="182">
          <cell r="D182" t="str">
            <v>1020-17</v>
          </cell>
          <cell r="E182">
            <v>4579392</v>
          </cell>
          <cell r="F182">
            <v>92974149.61166665</v>
          </cell>
          <cell r="G182" t="str">
            <v>2Asesor</v>
          </cell>
          <cell r="H182" t="str">
            <v>Asesor</v>
          </cell>
        </row>
        <row r="183">
          <cell r="D183" t="str">
            <v>1020-16</v>
          </cell>
          <cell r="E183">
            <v>4141302</v>
          </cell>
          <cell r="F183">
            <v>84079727.567916662</v>
          </cell>
          <cell r="G183" t="str">
            <v>2Asesor</v>
          </cell>
          <cell r="H183" t="str">
            <v>Asesor</v>
          </cell>
        </row>
        <row r="184">
          <cell r="D184" t="str">
            <v>1020-15</v>
          </cell>
          <cell r="E184">
            <v>3765950</v>
          </cell>
          <cell r="F184">
            <v>76459058.036249995</v>
          </cell>
          <cell r="G184" t="str">
            <v>2Asesor</v>
          </cell>
          <cell r="H184" t="str">
            <v>Asesor</v>
          </cell>
        </row>
        <row r="185">
          <cell r="D185" t="str">
            <v>1020-14</v>
          </cell>
          <cell r="E185">
            <v>3686839</v>
          </cell>
          <cell r="F185">
            <v>74852888.932916656</v>
          </cell>
          <cell r="G185" t="str">
            <v>2Asesor</v>
          </cell>
          <cell r="H185" t="str">
            <v>Asesor</v>
          </cell>
        </row>
        <row r="186">
          <cell r="D186" t="str">
            <v>1020-13</v>
          </cell>
          <cell r="E186">
            <v>3491454</v>
          </cell>
          <cell r="F186">
            <v>70886040.449166656</v>
          </cell>
          <cell r="G186" t="str">
            <v>2Asesor</v>
          </cell>
          <cell r="H186" t="str">
            <v>Asesor</v>
          </cell>
        </row>
        <row r="187">
          <cell r="D187" t="str">
            <v>1020-12</v>
          </cell>
          <cell r="E187">
            <v>3178970</v>
          </cell>
          <cell r="F187">
            <v>64541762.831666656</v>
          </cell>
          <cell r="G187" t="str">
            <v>2Asesor</v>
          </cell>
          <cell r="H187" t="str">
            <v>Asesor</v>
          </cell>
        </row>
        <row r="188">
          <cell r="D188" t="str">
            <v>1020-11</v>
          </cell>
          <cell r="E188">
            <v>3022647</v>
          </cell>
          <cell r="F188">
            <v>61367979.504583322</v>
          </cell>
          <cell r="G188" t="str">
            <v>2Asesor</v>
          </cell>
          <cell r="H188" t="str">
            <v>Asesor</v>
          </cell>
        </row>
        <row r="189">
          <cell r="D189" t="str">
            <v>1020-10</v>
          </cell>
          <cell r="E189">
            <v>2870832</v>
          </cell>
          <cell r="F189">
            <v>58285720.878333323</v>
          </cell>
          <cell r="G189" t="str">
            <v>2Asesor</v>
          </cell>
          <cell r="H189" t="str">
            <v>Asesor</v>
          </cell>
        </row>
        <row r="190">
          <cell r="D190" t="str">
            <v>1020-09</v>
          </cell>
          <cell r="E190">
            <v>2757576</v>
          </cell>
          <cell r="F190">
            <v>55986315.125416659</v>
          </cell>
          <cell r="G190" t="str">
            <v>2Asesor</v>
          </cell>
          <cell r="H190" t="str">
            <v>Asesor</v>
          </cell>
        </row>
        <row r="191">
          <cell r="D191" t="str">
            <v>1020-08</v>
          </cell>
          <cell r="E191">
            <v>2618910</v>
          </cell>
          <cell r="F191">
            <v>53171017.055000007</v>
          </cell>
          <cell r="G191" t="str">
            <v>2Asesor</v>
          </cell>
          <cell r="H191" t="str">
            <v>Asesor</v>
          </cell>
        </row>
        <row r="192">
          <cell r="D192" t="str">
            <v>1020-07</v>
          </cell>
          <cell r="E192">
            <v>2387836</v>
          </cell>
          <cell r="F192">
            <v>48479584.521250002</v>
          </cell>
          <cell r="G192" t="str">
            <v>2Asesor</v>
          </cell>
          <cell r="H192" t="str">
            <v>Asesor</v>
          </cell>
        </row>
        <row r="193">
          <cell r="D193" t="str">
            <v>1020-06</v>
          </cell>
          <cell r="E193">
            <v>2134076</v>
          </cell>
          <cell r="F193">
            <v>43327564.293749988</v>
          </cell>
          <cell r="G193" t="str">
            <v>2Asesor</v>
          </cell>
          <cell r="H193" t="str">
            <v>Asesor</v>
          </cell>
        </row>
        <row r="194">
          <cell r="D194" t="str">
            <v>1020-05</v>
          </cell>
          <cell r="E194">
            <v>1879165</v>
          </cell>
          <cell r="F194">
            <v>38152175.625416674</v>
          </cell>
          <cell r="G194" t="str">
            <v>2Asesor</v>
          </cell>
          <cell r="H194" t="str">
            <v>Asesor</v>
          </cell>
        </row>
        <row r="195">
          <cell r="D195" t="str">
            <v>1020-04</v>
          </cell>
          <cell r="E195">
            <v>1830558</v>
          </cell>
          <cell r="F195">
            <v>37165320.931666665</v>
          </cell>
          <cell r="G195" t="str">
            <v>2Asesor</v>
          </cell>
          <cell r="H195" t="str">
            <v>Asesor</v>
          </cell>
        </row>
        <row r="196">
          <cell r="D196" t="str">
            <v>1020-03</v>
          </cell>
          <cell r="E196">
            <v>1601985</v>
          </cell>
          <cell r="F196">
            <v>32524665.517916672</v>
          </cell>
          <cell r="G196" t="str">
            <v>2Asesor</v>
          </cell>
          <cell r="H196" t="str">
            <v>Asesor</v>
          </cell>
        </row>
        <row r="197">
          <cell r="D197" t="str">
            <v>1020-02</v>
          </cell>
          <cell r="E197">
            <v>1464725</v>
          </cell>
          <cell r="F197">
            <v>29737913.08666667</v>
          </cell>
          <cell r="G197" t="str">
            <v>2Asesor</v>
          </cell>
          <cell r="H197" t="str">
            <v>Asesor</v>
          </cell>
        </row>
        <row r="198">
          <cell r="D198" t="str">
            <v>1020-01</v>
          </cell>
          <cell r="E198">
            <v>1352172</v>
          </cell>
          <cell r="F198">
            <v>27452780.162500001</v>
          </cell>
          <cell r="G198" t="str">
            <v>2Asesor</v>
          </cell>
          <cell r="H198" t="str">
            <v>Asesor</v>
          </cell>
        </row>
        <row r="199">
          <cell r="D199" t="str">
            <v>1060-00</v>
          </cell>
          <cell r="E199" t="e">
            <v>#N/A</v>
          </cell>
          <cell r="F199" t="e">
            <v>#VALUE!</v>
          </cell>
          <cell r="G199" t="str">
            <v>2Asesor</v>
          </cell>
          <cell r="H199" t="str">
            <v>Asesor Comercial</v>
          </cell>
        </row>
        <row r="200">
          <cell r="D200" t="str">
            <v>1008-18</v>
          </cell>
          <cell r="E200">
            <v>4976866</v>
          </cell>
          <cell r="F200">
            <v>101043956.07583332</v>
          </cell>
          <cell r="G200" t="str">
            <v>2Asesor</v>
          </cell>
          <cell r="H200" t="str">
            <v>Asesor de la Comisión Nacional del Servicio Civil</v>
          </cell>
        </row>
        <row r="201">
          <cell r="D201" t="str">
            <v>1008-17</v>
          </cell>
          <cell r="E201">
            <v>4579392</v>
          </cell>
          <cell r="F201">
            <v>92974149.61166665</v>
          </cell>
          <cell r="G201" t="str">
            <v>2Asesor</v>
          </cell>
          <cell r="H201" t="str">
            <v>Asesor de la Comisión Nacional del Servicio Civil</v>
          </cell>
        </row>
        <row r="202">
          <cell r="D202" t="str">
            <v>1008-16</v>
          </cell>
          <cell r="E202">
            <v>4141302</v>
          </cell>
          <cell r="F202">
            <v>84079727.567916662</v>
          </cell>
          <cell r="G202" t="str">
            <v>2Asesor</v>
          </cell>
          <cell r="H202" t="str">
            <v>Asesor de la Comisión Nacional del Servicio Civil</v>
          </cell>
        </row>
        <row r="203">
          <cell r="D203" t="str">
            <v>1008-15</v>
          </cell>
          <cell r="E203">
            <v>3765950</v>
          </cell>
          <cell r="F203">
            <v>76459058.036249995</v>
          </cell>
          <cell r="G203" t="str">
            <v>2Asesor</v>
          </cell>
          <cell r="H203" t="str">
            <v>Asesor de la Comisión Nacional del Servicio Civil</v>
          </cell>
        </row>
        <row r="204">
          <cell r="D204" t="str">
            <v>1045-16</v>
          </cell>
          <cell r="E204">
            <v>4141302</v>
          </cell>
          <cell r="F204">
            <v>108927539.56791666</v>
          </cell>
          <cell r="G204" t="str">
            <v>2Asesor</v>
          </cell>
          <cell r="H204" t="str">
            <v>Jefe de Oficina Asesora de Comunicaciones o de Prensa o de Jurídica o de Planeación</v>
          </cell>
        </row>
        <row r="205">
          <cell r="D205" t="str">
            <v>1045-15</v>
          </cell>
          <cell r="E205">
            <v>3765950</v>
          </cell>
          <cell r="F205">
            <v>99054758.03624998</v>
          </cell>
          <cell r="G205" t="str">
            <v>2Asesor</v>
          </cell>
          <cell r="H205" t="str">
            <v>Jefe de Oficina Asesora de Comunicaciones o de Prensa o de Jurídica o de Planeación</v>
          </cell>
        </row>
        <row r="206">
          <cell r="D206" t="str">
            <v>1045-14</v>
          </cell>
          <cell r="E206">
            <v>3686839</v>
          </cell>
          <cell r="F206">
            <v>96973922.932916656</v>
          </cell>
          <cell r="G206" t="str">
            <v>2Asesor</v>
          </cell>
          <cell r="H206" t="str">
            <v>Jefe de Oficina Asesora de Comunicaciones o de Prensa o de Jurídica o de Planeación</v>
          </cell>
        </row>
        <row r="207">
          <cell r="D207" t="str">
            <v>1045-13</v>
          </cell>
          <cell r="E207">
            <v>3491454</v>
          </cell>
          <cell r="F207">
            <v>91834764.449166656</v>
          </cell>
          <cell r="G207" t="str">
            <v>2Asesor</v>
          </cell>
          <cell r="H207" t="str">
            <v>Jefe de Oficina Asesora de Comunicaciones o de Prensa o de Jurídica o de Planeación</v>
          </cell>
        </row>
        <row r="208">
          <cell r="D208" t="str">
            <v>1045-12</v>
          </cell>
          <cell r="E208">
            <v>3178970</v>
          </cell>
          <cell r="F208">
            <v>83615582.831666663</v>
          </cell>
          <cell r="G208" t="str">
            <v>2Asesor</v>
          </cell>
          <cell r="H208" t="str">
            <v>Jefe de Oficina Asesora de Comunicaciones o de Prensa o de Jurídica o de Planeación</v>
          </cell>
        </row>
        <row r="209">
          <cell r="D209" t="str">
            <v>1045-11</v>
          </cell>
          <cell r="E209">
            <v>3022647</v>
          </cell>
          <cell r="F209">
            <v>79503861.504583329</v>
          </cell>
          <cell r="G209" t="str">
            <v>2Asesor</v>
          </cell>
          <cell r="H209" t="str">
            <v>Jefe de Oficina Asesora de Comunicaciones o de Prensa o de Jurídica o de Planeación</v>
          </cell>
        </row>
        <row r="210">
          <cell r="D210" t="str">
            <v>1045-10</v>
          </cell>
          <cell r="E210">
            <v>2870832</v>
          </cell>
          <cell r="F210">
            <v>75510712.87833333</v>
          </cell>
          <cell r="G210" t="str">
            <v>2Asesor</v>
          </cell>
          <cell r="H210" t="str">
            <v>Jefe de Oficina Asesora de Comunicaciones o de Prensa o de Jurídica o de Planeación</v>
          </cell>
        </row>
        <row r="211">
          <cell r="D211" t="str">
            <v>1045-09</v>
          </cell>
          <cell r="E211">
            <v>2757576</v>
          </cell>
          <cell r="F211">
            <v>72531771.125416636</v>
          </cell>
          <cell r="G211" t="str">
            <v>2Asesor</v>
          </cell>
          <cell r="H211" t="str">
            <v>Jefe de Oficina Asesora de Comunicaciones o de Prensa o de Jurídica o de Planeación</v>
          </cell>
        </row>
        <row r="212">
          <cell r="D212" t="str">
            <v>2008-21</v>
          </cell>
          <cell r="E212">
            <v>2084439</v>
          </cell>
          <cell r="F212">
            <v>42319797.785416663</v>
          </cell>
          <cell r="G212" t="str">
            <v>3Ejecutivo</v>
          </cell>
          <cell r="H212" t="str">
            <v>Almacenista General</v>
          </cell>
        </row>
        <row r="213">
          <cell r="D213" t="str">
            <v>2008-20</v>
          </cell>
          <cell r="E213">
            <v>2021731</v>
          </cell>
          <cell r="F213">
            <v>41046654.343333334</v>
          </cell>
          <cell r="G213" t="str">
            <v>3Ejecutivo</v>
          </cell>
          <cell r="H213" t="str">
            <v>Almacenista General</v>
          </cell>
        </row>
        <row r="214">
          <cell r="D214" t="str">
            <v>2008-19</v>
          </cell>
          <cell r="E214">
            <v>1992289</v>
          </cell>
          <cell r="F214">
            <v>40448901.422499999</v>
          </cell>
          <cell r="G214" t="str">
            <v>3Ejecutivo</v>
          </cell>
          <cell r="H214" t="str">
            <v>Almacenista General</v>
          </cell>
        </row>
        <row r="215">
          <cell r="D215" t="str">
            <v>2008-17</v>
          </cell>
          <cell r="E215">
            <v>1815797</v>
          </cell>
          <cell r="F215">
            <v>36865632.368333325</v>
          </cell>
          <cell r="G215" t="str">
            <v>3Ejecutivo</v>
          </cell>
          <cell r="H215" t="str">
            <v>Almacenista General</v>
          </cell>
        </row>
        <row r="216">
          <cell r="D216" t="str">
            <v>2008-16</v>
          </cell>
          <cell r="E216">
            <v>1709781</v>
          </cell>
          <cell r="F216">
            <v>34713218.367083333</v>
          </cell>
          <cell r="G216" t="str">
            <v>3Ejecutivo</v>
          </cell>
          <cell r="H216" t="str">
            <v>Almacenista General</v>
          </cell>
        </row>
        <row r="217">
          <cell r="D217" t="str">
            <v>2008-15</v>
          </cell>
          <cell r="E217">
            <v>1654687</v>
          </cell>
          <cell r="F217">
            <v>33594659.907499999</v>
          </cell>
          <cell r="G217" t="str">
            <v>3Ejecutivo</v>
          </cell>
          <cell r="H217" t="str">
            <v>Almacenista General</v>
          </cell>
        </row>
        <row r="218">
          <cell r="D218" t="str">
            <v>2008-13</v>
          </cell>
          <cell r="E218">
            <v>1568711</v>
          </cell>
          <cell r="F218">
            <v>31849112.537499998</v>
          </cell>
          <cell r="G218" t="str">
            <v>3Ejecutivo</v>
          </cell>
          <cell r="H218" t="str">
            <v>Almacenista General</v>
          </cell>
        </row>
        <row r="219">
          <cell r="D219" t="str">
            <v>2041-11</v>
          </cell>
          <cell r="E219">
            <v>1464700</v>
          </cell>
          <cell r="F219">
            <v>29737405.522916667</v>
          </cell>
          <cell r="G219" t="str">
            <v>3Ejecutivo</v>
          </cell>
          <cell r="H219" t="str">
            <v>Comandante Superior de Prisiones</v>
          </cell>
        </row>
        <row r="220">
          <cell r="D220" t="str">
            <v>2041-09</v>
          </cell>
          <cell r="E220">
            <v>1320233</v>
          </cell>
          <cell r="F220">
            <v>26804331.320833337</v>
          </cell>
          <cell r="G220" t="str">
            <v>3Ejecutivo</v>
          </cell>
          <cell r="H220" t="str">
            <v>Comandante Superior de Prisiones</v>
          </cell>
        </row>
        <row r="221">
          <cell r="D221" t="str">
            <v>2038-24</v>
          </cell>
          <cell r="E221">
            <v>2595341</v>
          </cell>
          <cell r="F221">
            <v>52692502.063749991</v>
          </cell>
          <cell r="G221" t="str">
            <v>3Ejecutivo</v>
          </cell>
          <cell r="H221" t="str">
            <v>Comisionado Regional</v>
          </cell>
        </row>
        <row r="222">
          <cell r="D222" t="str">
            <v>2038-23</v>
          </cell>
          <cell r="E222">
            <v>2417065</v>
          </cell>
          <cell r="F222">
            <v>49073012.952083334</v>
          </cell>
          <cell r="G222" t="str">
            <v>3Ejecutivo</v>
          </cell>
          <cell r="H222" t="str">
            <v>Comisionado Regional</v>
          </cell>
        </row>
        <row r="223">
          <cell r="D223" t="str">
            <v>2091-18</v>
          </cell>
          <cell r="E223">
            <v>1879165</v>
          </cell>
          <cell r="F223">
            <v>38152175.625416674</v>
          </cell>
          <cell r="G223" t="str">
            <v>3Ejecutivo</v>
          </cell>
          <cell r="H223" t="str">
            <v>Consejero de Relaciones Exteriores</v>
          </cell>
        </row>
        <row r="224">
          <cell r="D224" t="str">
            <v>2091-17</v>
          </cell>
          <cell r="E224">
            <v>1815797</v>
          </cell>
          <cell r="F224">
            <v>36865632.368333325</v>
          </cell>
          <cell r="G224" t="str">
            <v>3Ejecutivo</v>
          </cell>
          <cell r="H224" t="str">
            <v>Consejero de Relaciones Exteriores</v>
          </cell>
        </row>
        <row r="225">
          <cell r="D225" t="str">
            <v>2110-27</v>
          </cell>
          <cell r="E225">
            <v>3206533</v>
          </cell>
          <cell r="F225">
            <v>65101366.919166662</v>
          </cell>
          <cell r="G225" t="str">
            <v>3Ejecutivo</v>
          </cell>
          <cell r="H225" t="str">
            <v>Coordinador de Area</v>
          </cell>
        </row>
        <row r="226">
          <cell r="D226" t="str">
            <v>2110-26</v>
          </cell>
          <cell r="E226">
            <v>2974770</v>
          </cell>
          <cell r="F226">
            <v>60395945.798750006</v>
          </cell>
          <cell r="G226" t="str">
            <v>3Ejecutivo</v>
          </cell>
          <cell r="H226" t="str">
            <v>Coordinador de Area</v>
          </cell>
        </row>
        <row r="227">
          <cell r="D227" t="str">
            <v>2110-25</v>
          </cell>
          <cell r="E227">
            <v>2758679</v>
          </cell>
          <cell r="F227">
            <v>56008709.034999996</v>
          </cell>
          <cell r="G227" t="str">
            <v>3Ejecutivo</v>
          </cell>
          <cell r="H227" t="str">
            <v>Coordinador de Area</v>
          </cell>
        </row>
        <row r="228">
          <cell r="D228" t="str">
            <v>2110-24</v>
          </cell>
          <cell r="E228">
            <v>2595341</v>
          </cell>
          <cell r="F228">
            <v>52692502.063749991</v>
          </cell>
          <cell r="G228" t="str">
            <v>3Ejecutivo</v>
          </cell>
          <cell r="H228" t="str">
            <v>Coordinador de Area</v>
          </cell>
        </row>
        <row r="229">
          <cell r="D229" t="str">
            <v>2110-23</v>
          </cell>
          <cell r="E229">
            <v>2417065</v>
          </cell>
          <cell r="F229">
            <v>49073012.952083334</v>
          </cell>
          <cell r="G229" t="str">
            <v>3Ejecutivo</v>
          </cell>
          <cell r="H229" t="str">
            <v>Coordinador de Area</v>
          </cell>
        </row>
        <row r="230">
          <cell r="D230" t="str">
            <v>2110-22</v>
          </cell>
          <cell r="E230">
            <v>2222927</v>
          </cell>
          <cell r="F230">
            <v>45131481.96208334</v>
          </cell>
          <cell r="G230" t="str">
            <v>3Ejecutivo</v>
          </cell>
          <cell r="H230" t="str">
            <v>Coordinador de Area</v>
          </cell>
        </row>
        <row r="231">
          <cell r="D231" t="str">
            <v>2110-21</v>
          </cell>
          <cell r="E231">
            <v>2084439</v>
          </cell>
          <cell r="F231">
            <v>42319797.785416663</v>
          </cell>
          <cell r="G231" t="str">
            <v>3Ejecutivo</v>
          </cell>
          <cell r="H231" t="str">
            <v>Coordinador de Area</v>
          </cell>
        </row>
        <row r="232">
          <cell r="D232" t="str">
            <v>2110-20</v>
          </cell>
          <cell r="E232">
            <v>2021731</v>
          </cell>
          <cell r="F232">
            <v>41046654.343333334</v>
          </cell>
          <cell r="G232" t="str">
            <v>3Ejecutivo</v>
          </cell>
          <cell r="H232" t="str">
            <v>Coordinador de Area</v>
          </cell>
        </row>
        <row r="233">
          <cell r="D233" t="str">
            <v>2110-19</v>
          </cell>
          <cell r="E233">
            <v>1992289</v>
          </cell>
          <cell r="F233">
            <v>40448901.422499999</v>
          </cell>
          <cell r="G233" t="str">
            <v>3Ejecutivo</v>
          </cell>
          <cell r="H233" t="str">
            <v>Coordinador de Area</v>
          </cell>
        </row>
        <row r="234">
          <cell r="D234" t="str">
            <v>2110-18</v>
          </cell>
          <cell r="E234">
            <v>1879165</v>
          </cell>
          <cell r="F234">
            <v>38152175.625416674</v>
          </cell>
          <cell r="G234" t="str">
            <v>3Ejecutivo</v>
          </cell>
          <cell r="H234" t="str">
            <v>Coordinador de Area</v>
          </cell>
        </row>
        <row r="235">
          <cell r="D235" t="str">
            <v>2110-17</v>
          </cell>
          <cell r="E235">
            <v>1815797</v>
          </cell>
          <cell r="F235">
            <v>36865632.368333325</v>
          </cell>
          <cell r="G235" t="str">
            <v>3Ejecutivo</v>
          </cell>
          <cell r="H235" t="str">
            <v>Coordinador de Area</v>
          </cell>
        </row>
        <row r="236">
          <cell r="D236" t="str">
            <v>2110-16</v>
          </cell>
          <cell r="E236">
            <v>1709781</v>
          </cell>
          <cell r="F236">
            <v>34713218.367083333</v>
          </cell>
          <cell r="G236" t="str">
            <v>3Ejecutivo</v>
          </cell>
          <cell r="H236" t="str">
            <v>Coordinador de Area</v>
          </cell>
        </row>
        <row r="237">
          <cell r="D237" t="str">
            <v>2105-18</v>
          </cell>
          <cell r="E237">
            <v>1879165</v>
          </cell>
          <cell r="F237">
            <v>38152175.625416674</v>
          </cell>
          <cell r="G237" t="str">
            <v>3Ejecutivo</v>
          </cell>
          <cell r="H237" t="str">
            <v>Director de Centro</v>
          </cell>
        </row>
        <row r="238">
          <cell r="D238" t="str">
            <v>2105-16</v>
          </cell>
          <cell r="E238">
            <v>1709781</v>
          </cell>
          <cell r="F238">
            <v>34713218.367083333</v>
          </cell>
          <cell r="G238" t="str">
            <v>3Ejecutivo</v>
          </cell>
          <cell r="H238" t="str">
            <v>Director de Centro</v>
          </cell>
        </row>
        <row r="239">
          <cell r="D239" t="str">
            <v>2105-15</v>
          </cell>
          <cell r="E239">
            <v>1654687</v>
          </cell>
          <cell r="F239">
            <v>33594659.907499999</v>
          </cell>
          <cell r="G239" t="str">
            <v>3Ejecutivo</v>
          </cell>
          <cell r="H239" t="str">
            <v>Director de Centro</v>
          </cell>
        </row>
        <row r="240">
          <cell r="D240" t="str">
            <v>2105-14</v>
          </cell>
          <cell r="E240">
            <v>1632929</v>
          </cell>
          <cell r="F240">
            <v>33152913.121249996</v>
          </cell>
          <cell r="G240" t="str">
            <v>3Ejecutivo</v>
          </cell>
          <cell r="H240" t="str">
            <v>Director de Centro</v>
          </cell>
        </row>
        <row r="241">
          <cell r="D241" t="str">
            <v>2105-12</v>
          </cell>
          <cell r="E241">
            <v>1534102</v>
          </cell>
          <cell r="F241">
            <v>31146455.449583333</v>
          </cell>
          <cell r="G241" t="str">
            <v>3Ejecutivo</v>
          </cell>
          <cell r="H241" t="str">
            <v>Director de Centro</v>
          </cell>
        </row>
        <row r="242">
          <cell r="D242" t="str">
            <v>2105-10</v>
          </cell>
          <cell r="E242">
            <v>1388279</v>
          </cell>
          <cell r="F242">
            <v>28185850.744166665</v>
          </cell>
          <cell r="G242" t="str">
            <v>3Ejecutivo</v>
          </cell>
          <cell r="H242" t="str">
            <v>Director de Centro</v>
          </cell>
        </row>
        <row r="243">
          <cell r="D243" t="str">
            <v>2105-08</v>
          </cell>
          <cell r="E243">
            <v>1264348</v>
          </cell>
          <cell r="F243">
            <v>25669713.376250003</v>
          </cell>
          <cell r="G243" t="str">
            <v>3Ejecutivo</v>
          </cell>
          <cell r="H243" t="str">
            <v>Director de Centro</v>
          </cell>
        </row>
        <row r="244">
          <cell r="D244" t="str">
            <v>2105-06</v>
          </cell>
          <cell r="E244">
            <v>1135915</v>
          </cell>
          <cell r="F244">
            <v>23062173.132083338</v>
          </cell>
          <cell r="G244" t="str">
            <v>3Ejecutivo</v>
          </cell>
          <cell r="H244" t="str">
            <v>Director de Centro</v>
          </cell>
        </row>
        <row r="245">
          <cell r="D245" t="str">
            <v>2170-06</v>
          </cell>
          <cell r="E245">
            <v>1135915</v>
          </cell>
          <cell r="F245">
            <v>23062173.132083338</v>
          </cell>
          <cell r="G245" t="str">
            <v>3Ejecutivo</v>
          </cell>
          <cell r="H245" t="str">
            <v>Director de Centro o de Carrera o Jefe de Departamento de Institución Técnica Profesional</v>
          </cell>
        </row>
        <row r="246">
          <cell r="D246" t="str">
            <v>2170-05</v>
          </cell>
          <cell r="E246">
            <v>1081567</v>
          </cell>
          <cell r="F246">
            <v>21958760.496666662</v>
          </cell>
          <cell r="G246" t="str">
            <v>3Ejecutivo</v>
          </cell>
          <cell r="H246" t="str">
            <v>Director de Centro o de Carrera o Jefe de Departamento de Institución Técnica Profesional</v>
          </cell>
        </row>
        <row r="247">
          <cell r="D247" t="str">
            <v>2170-04</v>
          </cell>
          <cell r="E247">
            <v>1020560</v>
          </cell>
          <cell r="F247">
            <v>20720151.963750001</v>
          </cell>
          <cell r="G247" t="str">
            <v>3Ejecutivo</v>
          </cell>
          <cell r="H247" t="str">
            <v>Director de Centro o de Carrera o Jefe de Departamento de Institución Técnica Profesional</v>
          </cell>
        </row>
        <row r="248">
          <cell r="D248" t="str">
            <v>2170-03</v>
          </cell>
          <cell r="E248">
            <v>935634</v>
          </cell>
          <cell r="F248">
            <v>18995922.495416671</v>
          </cell>
          <cell r="G248" t="str">
            <v>3Ejecutivo</v>
          </cell>
          <cell r="H248" t="str">
            <v>Director de Centro o de Carrera o Jefe de Departamento de Institución Técnica Profesional</v>
          </cell>
        </row>
        <row r="249">
          <cell r="D249" t="str">
            <v>2140-10</v>
          </cell>
          <cell r="E249">
            <v>1388279</v>
          </cell>
          <cell r="F249">
            <v>28185850.744166665</v>
          </cell>
          <cell r="G249" t="str">
            <v>3Ejecutivo</v>
          </cell>
          <cell r="H249" t="str">
            <v>Director de Centro o de Carrera o Jefe de Departamento de Institución Universitaria o de Escuela Tecnológica.</v>
          </cell>
        </row>
        <row r="250">
          <cell r="D250" t="str">
            <v>2140-08</v>
          </cell>
          <cell r="E250">
            <v>1264348</v>
          </cell>
          <cell r="F250">
            <v>25669713.376250003</v>
          </cell>
          <cell r="G250" t="str">
            <v>3Ejecutivo</v>
          </cell>
          <cell r="H250" t="str">
            <v>Director de Centro o de Carrera o Jefe de Departamento de Institución Universitaria o de Escuela Tecnológica.</v>
          </cell>
        </row>
        <row r="251">
          <cell r="D251" t="str">
            <v>2140-07</v>
          </cell>
          <cell r="E251">
            <v>1223398</v>
          </cell>
          <cell r="F251">
            <v>24838316.680416666</v>
          </cell>
          <cell r="G251" t="str">
            <v>3Ejecutivo</v>
          </cell>
          <cell r="H251" t="str">
            <v>Director de Centro o de Carrera o Jefe de Departamento de Institución Universitaria o de Escuela Tecnológica.</v>
          </cell>
        </row>
        <row r="252">
          <cell r="D252" t="str">
            <v>2140-06</v>
          </cell>
          <cell r="E252">
            <v>1135915</v>
          </cell>
          <cell r="F252">
            <v>23062173.132083338</v>
          </cell>
          <cell r="G252" t="str">
            <v>3Ejecutivo</v>
          </cell>
          <cell r="H252" t="str">
            <v>Director de Centro o de Carrera o Jefe de Departamento de Institución Universitaria o de Escuela Tecnológica.</v>
          </cell>
        </row>
        <row r="253">
          <cell r="D253" t="str">
            <v>2010-19</v>
          </cell>
          <cell r="E253">
            <v>1992289</v>
          </cell>
          <cell r="F253">
            <v>40448901.422499999</v>
          </cell>
          <cell r="G253" t="str">
            <v>3Ejecutivo</v>
          </cell>
          <cell r="H253" t="str">
            <v>Director de Clínica</v>
          </cell>
        </row>
        <row r="254">
          <cell r="D254" t="str">
            <v>2010-17</v>
          </cell>
          <cell r="E254">
            <v>1815797</v>
          </cell>
          <cell r="F254">
            <v>36865632.368333325</v>
          </cell>
          <cell r="G254" t="str">
            <v>3Ejecutivo</v>
          </cell>
          <cell r="H254" t="str">
            <v>Director de Clínica</v>
          </cell>
        </row>
        <row r="255">
          <cell r="D255" t="str">
            <v>2010-15</v>
          </cell>
          <cell r="E255">
            <v>1654687</v>
          </cell>
          <cell r="F255">
            <v>33594659.907499999</v>
          </cell>
          <cell r="G255" t="str">
            <v>3Ejecutivo</v>
          </cell>
          <cell r="H255" t="str">
            <v>Director de Clínica</v>
          </cell>
        </row>
        <row r="256">
          <cell r="D256" t="str">
            <v>2010-14</v>
          </cell>
          <cell r="E256">
            <v>1632929</v>
          </cell>
          <cell r="F256">
            <v>33152913.121249996</v>
          </cell>
          <cell r="G256" t="str">
            <v>3Ejecutivo</v>
          </cell>
          <cell r="H256" t="str">
            <v>Director de Clínica</v>
          </cell>
        </row>
        <row r="257">
          <cell r="D257" t="str">
            <v>2220-12</v>
          </cell>
          <cell r="E257">
            <v>1534102</v>
          </cell>
          <cell r="F257">
            <v>31146455.449583333</v>
          </cell>
          <cell r="G257" t="str">
            <v>3Ejecutivo</v>
          </cell>
          <cell r="H257" t="str">
            <v>Director de Establecimiento Carcelario</v>
          </cell>
        </row>
        <row r="258">
          <cell r="D258" t="str">
            <v>2220-10</v>
          </cell>
          <cell r="E258">
            <v>1388279</v>
          </cell>
          <cell r="F258">
            <v>28185850.744166665</v>
          </cell>
          <cell r="G258" t="str">
            <v>3Ejecutivo</v>
          </cell>
          <cell r="H258" t="str">
            <v>Director de Establecimiento Carcelario</v>
          </cell>
        </row>
        <row r="259">
          <cell r="D259" t="str">
            <v>2220-08</v>
          </cell>
          <cell r="E259">
            <v>1264348</v>
          </cell>
          <cell r="F259">
            <v>25669713.376250003</v>
          </cell>
          <cell r="G259" t="str">
            <v>3Ejecutivo</v>
          </cell>
          <cell r="H259" t="str">
            <v>Director de Establecimiento Carcelario</v>
          </cell>
        </row>
        <row r="260">
          <cell r="D260" t="str">
            <v>2220-06</v>
          </cell>
          <cell r="E260">
            <v>1135915</v>
          </cell>
          <cell r="F260">
            <v>23062173.132083338</v>
          </cell>
          <cell r="G260" t="str">
            <v>3Ejecutivo</v>
          </cell>
          <cell r="H260" t="str">
            <v>Director de Establecimiento Carcelario</v>
          </cell>
        </row>
        <row r="261">
          <cell r="D261" t="str">
            <v>2130-25</v>
          </cell>
          <cell r="E261">
            <v>2758679</v>
          </cell>
          <cell r="F261">
            <v>56008709.034999996</v>
          </cell>
          <cell r="G261" t="str">
            <v>3Ejecutivo</v>
          </cell>
          <cell r="H261" t="str">
            <v>Director de Fábrica</v>
          </cell>
        </row>
        <row r="262">
          <cell r="D262" t="str">
            <v>2130-24</v>
          </cell>
          <cell r="E262">
            <v>2595341</v>
          </cell>
          <cell r="F262">
            <v>52692502.063749991</v>
          </cell>
          <cell r="G262" t="str">
            <v>3Ejecutivo</v>
          </cell>
          <cell r="H262" t="str">
            <v>Director de Fábrica</v>
          </cell>
        </row>
        <row r="263">
          <cell r="D263" t="str">
            <v>2130-23</v>
          </cell>
          <cell r="E263">
            <v>2417065</v>
          </cell>
          <cell r="F263">
            <v>49073012.952083334</v>
          </cell>
          <cell r="G263" t="str">
            <v>3Ejecutivo</v>
          </cell>
          <cell r="H263" t="str">
            <v>Director de Fábrica</v>
          </cell>
        </row>
        <row r="264">
          <cell r="D264" t="str">
            <v>2130-22</v>
          </cell>
          <cell r="E264">
            <v>2222927</v>
          </cell>
          <cell r="F264">
            <v>45131481.96208334</v>
          </cell>
          <cell r="G264" t="str">
            <v>3Ejecutivo</v>
          </cell>
          <cell r="H264" t="str">
            <v>Director de Fábrica</v>
          </cell>
        </row>
        <row r="265">
          <cell r="D265" t="str">
            <v>2093-23</v>
          </cell>
          <cell r="E265">
            <v>2417065</v>
          </cell>
          <cell r="F265">
            <v>49073012.952083334</v>
          </cell>
          <cell r="G265" t="str">
            <v>3Ejecutivo</v>
          </cell>
          <cell r="H265" t="str">
            <v>Director de la Biblioteca Nacional</v>
          </cell>
        </row>
        <row r="266">
          <cell r="D266" t="str">
            <v>2093-22</v>
          </cell>
          <cell r="E266">
            <v>2222927</v>
          </cell>
          <cell r="F266">
            <v>45131481.96208334</v>
          </cell>
          <cell r="G266" t="str">
            <v>3Ejecutivo</v>
          </cell>
          <cell r="H266" t="str">
            <v>Director de la Biblioteca Nacional</v>
          </cell>
        </row>
        <row r="267">
          <cell r="D267" t="str">
            <v>2093-21</v>
          </cell>
          <cell r="E267">
            <v>2084439</v>
          </cell>
          <cell r="F267">
            <v>42319797.785416663</v>
          </cell>
          <cell r="G267" t="str">
            <v>3Ejecutivo</v>
          </cell>
          <cell r="H267" t="str">
            <v>Director de la Biblioteca Nacional</v>
          </cell>
        </row>
        <row r="268">
          <cell r="D268" t="str">
            <v>2090-27</v>
          </cell>
          <cell r="E268">
            <v>3206533</v>
          </cell>
          <cell r="F268">
            <v>65101366.919166662</v>
          </cell>
          <cell r="G268" t="str">
            <v>3Ejecutivo</v>
          </cell>
          <cell r="H268" t="str">
            <v>Director de Museo o de Teatro o de Coro o Cultural.</v>
          </cell>
        </row>
        <row r="269">
          <cell r="D269" t="str">
            <v>2090-25</v>
          </cell>
          <cell r="E269">
            <v>2758679</v>
          </cell>
          <cell r="F269">
            <v>56008709.034999996</v>
          </cell>
          <cell r="G269" t="str">
            <v>3Ejecutivo</v>
          </cell>
          <cell r="H269" t="str">
            <v>Director de Museo o de Teatro o de Coro o Cultural.</v>
          </cell>
        </row>
        <row r="270">
          <cell r="D270" t="str">
            <v>2090-24</v>
          </cell>
          <cell r="E270">
            <v>2595341</v>
          </cell>
          <cell r="F270">
            <v>52692502.063749991</v>
          </cell>
          <cell r="G270" t="str">
            <v>3Ejecutivo</v>
          </cell>
          <cell r="H270" t="str">
            <v>Director de Museo o de Teatro o de Coro o Cultural.</v>
          </cell>
        </row>
        <row r="271">
          <cell r="D271" t="str">
            <v>2090-23</v>
          </cell>
          <cell r="E271">
            <v>2417065</v>
          </cell>
          <cell r="F271">
            <v>49073012.952083334</v>
          </cell>
          <cell r="G271" t="str">
            <v>3Ejecutivo</v>
          </cell>
          <cell r="H271" t="str">
            <v>Director de Museo o de Teatro o de Coro o Cultural.</v>
          </cell>
        </row>
        <row r="272">
          <cell r="D272" t="str">
            <v>2090-22</v>
          </cell>
          <cell r="E272">
            <v>2222927</v>
          </cell>
          <cell r="F272">
            <v>45131481.96208334</v>
          </cell>
          <cell r="G272" t="str">
            <v>3Ejecutivo</v>
          </cell>
          <cell r="H272" t="str">
            <v>Director de Museo o de Teatro o de Coro o Cultural.</v>
          </cell>
        </row>
        <row r="273">
          <cell r="D273" t="str">
            <v>2090-21</v>
          </cell>
          <cell r="E273">
            <v>2084439</v>
          </cell>
          <cell r="F273">
            <v>42319797.785416663</v>
          </cell>
          <cell r="G273" t="str">
            <v>3Ejecutivo</v>
          </cell>
          <cell r="H273" t="str">
            <v>Director de Museo o de Teatro o de Coro o Cultural.</v>
          </cell>
        </row>
        <row r="274">
          <cell r="D274" t="str">
            <v>2090-20</v>
          </cell>
          <cell r="E274">
            <v>2021731</v>
          </cell>
          <cell r="F274">
            <v>41046654.343333334</v>
          </cell>
          <cell r="G274" t="str">
            <v>3Ejecutivo</v>
          </cell>
          <cell r="H274" t="str">
            <v>Director de Museo o de Teatro o de Coro o Cultural.</v>
          </cell>
        </row>
        <row r="275">
          <cell r="D275" t="str">
            <v>2025-22</v>
          </cell>
          <cell r="E275">
            <v>2222927</v>
          </cell>
          <cell r="F275">
            <v>45131481.96208334</v>
          </cell>
          <cell r="G275" t="str">
            <v>3Ejecutivo</v>
          </cell>
          <cell r="H275" t="str">
            <v>Director de Unidad Administrativa Especial de Ministerio, de Departamento Administrativo o de Establecimiento Público</v>
          </cell>
        </row>
        <row r="276">
          <cell r="D276" t="str">
            <v>2025-21</v>
          </cell>
          <cell r="E276">
            <v>2084439</v>
          </cell>
          <cell r="F276">
            <v>42319797.785416663</v>
          </cell>
          <cell r="G276" t="str">
            <v>3Ejecutivo</v>
          </cell>
          <cell r="H276" t="str">
            <v>Director de Unidad Administrativa Especial de Ministerio, de Departamento Administrativo o de Establecimiento Público</v>
          </cell>
        </row>
        <row r="277">
          <cell r="D277" t="str">
            <v>2025-20</v>
          </cell>
          <cell r="E277">
            <v>2021731</v>
          </cell>
          <cell r="F277">
            <v>41046654.343333334</v>
          </cell>
          <cell r="G277" t="str">
            <v>3Ejecutivo</v>
          </cell>
          <cell r="H277" t="str">
            <v>Director de Unidad Administrativa Especial de Ministerio, de Departamento Administrativo o de Establecimiento Público</v>
          </cell>
        </row>
        <row r="278">
          <cell r="D278" t="str">
            <v>2025-19</v>
          </cell>
          <cell r="E278">
            <v>1992289</v>
          </cell>
          <cell r="F278">
            <v>40448901.422499999</v>
          </cell>
          <cell r="G278" t="str">
            <v>3Ejecutivo</v>
          </cell>
          <cell r="H278" t="str">
            <v>Director de Unidad Administrativa Especial de Ministerio, de Departamento Administrativo o de Establecimiento Público</v>
          </cell>
        </row>
        <row r="279">
          <cell r="D279" t="str">
            <v>2025-18</v>
          </cell>
          <cell r="E279">
            <v>1879165</v>
          </cell>
          <cell r="F279">
            <v>38152175.625416674</v>
          </cell>
          <cell r="G279" t="str">
            <v>3Ejecutivo</v>
          </cell>
          <cell r="H279" t="str">
            <v>Director de Unidad Administrativa Especial de Ministerio, de Departamento Administrativo o de Establecimiento Público</v>
          </cell>
        </row>
        <row r="280">
          <cell r="D280" t="str">
            <v>2025-16</v>
          </cell>
          <cell r="E280">
            <v>1709781</v>
          </cell>
          <cell r="F280">
            <v>34713218.367083333</v>
          </cell>
          <cell r="G280" t="str">
            <v>3Ejecutivo</v>
          </cell>
          <cell r="H280" t="str">
            <v>Director de Unidad Administrativa Especial de Ministerio, de Departamento Administrativo o de Establecimiento Público</v>
          </cell>
        </row>
        <row r="281">
          <cell r="D281" t="str">
            <v>2025-14</v>
          </cell>
          <cell r="E281">
            <v>1632929</v>
          </cell>
          <cell r="F281">
            <v>33152913.121249996</v>
          </cell>
          <cell r="G281" t="str">
            <v>3Ejecutivo</v>
          </cell>
          <cell r="H281" t="str">
            <v>Director de Unidad Administrativa Especial de Ministerio, de Departamento Administrativo o de Establecimiento Público</v>
          </cell>
        </row>
        <row r="282">
          <cell r="D282" t="str">
            <v>2025-12</v>
          </cell>
          <cell r="E282">
            <v>1534102</v>
          </cell>
          <cell r="F282">
            <v>31146455.449583333</v>
          </cell>
          <cell r="G282" t="str">
            <v>3Ejecutivo</v>
          </cell>
          <cell r="H282" t="str">
            <v>Director de Unidad Administrativa Especial de Ministerio, de Departamento Administrativo o de Establecimiento Público</v>
          </cell>
        </row>
        <row r="283">
          <cell r="D283" t="str">
            <v>2195-11</v>
          </cell>
          <cell r="E283">
            <v>1464700</v>
          </cell>
          <cell r="F283">
            <v>29737405.522916667</v>
          </cell>
          <cell r="G283" t="str">
            <v>3Ejecutivo</v>
          </cell>
          <cell r="H283" t="str">
            <v>Director de Unidad de Institución Técnica Profesional</v>
          </cell>
        </row>
        <row r="284">
          <cell r="D284" t="str">
            <v>2195-09</v>
          </cell>
          <cell r="E284">
            <v>1320233</v>
          </cell>
          <cell r="F284">
            <v>26804331.320833337</v>
          </cell>
          <cell r="G284" t="str">
            <v>3Ejecutivo</v>
          </cell>
          <cell r="H284" t="str">
            <v>Director de Unidad de Institución Técnica Profesional</v>
          </cell>
        </row>
        <row r="285">
          <cell r="D285" t="str">
            <v>2195-08</v>
          </cell>
          <cell r="E285">
            <v>1264348</v>
          </cell>
          <cell r="F285">
            <v>25669713.376250003</v>
          </cell>
          <cell r="G285" t="str">
            <v>3Ejecutivo</v>
          </cell>
          <cell r="H285" t="str">
            <v>Director de Unidad de Institución Técnica Profesional</v>
          </cell>
        </row>
        <row r="286">
          <cell r="D286" t="str">
            <v>2195-06</v>
          </cell>
          <cell r="E286">
            <v>1135915</v>
          </cell>
          <cell r="F286">
            <v>23062173.132083338</v>
          </cell>
          <cell r="G286" t="str">
            <v>3Ejecutivo</v>
          </cell>
          <cell r="H286" t="str">
            <v>Director de Unidad de Institución Técnica Profesional</v>
          </cell>
        </row>
        <row r="287">
          <cell r="D287" t="str">
            <v>2195-05</v>
          </cell>
          <cell r="E287">
            <v>1081567</v>
          </cell>
          <cell r="F287">
            <v>21958760.496666662</v>
          </cell>
          <cell r="G287" t="str">
            <v>3Ejecutivo</v>
          </cell>
          <cell r="H287" t="str">
            <v>Director de Unidad de Institución Técnica Profesional</v>
          </cell>
        </row>
        <row r="288">
          <cell r="D288" t="str">
            <v>2135-15</v>
          </cell>
          <cell r="E288">
            <v>1654687</v>
          </cell>
          <cell r="F288">
            <v>33594659.907499999</v>
          </cell>
          <cell r="G288" t="str">
            <v>3Ejecutivo</v>
          </cell>
          <cell r="H288" t="str">
            <v>Director de Unidad Tecnológica o de Unidad Académica</v>
          </cell>
        </row>
        <row r="289">
          <cell r="D289" t="str">
            <v>2135-13</v>
          </cell>
          <cell r="E289">
            <v>1568711</v>
          </cell>
          <cell r="F289">
            <v>31849112.537499998</v>
          </cell>
          <cell r="G289" t="str">
            <v>3Ejecutivo</v>
          </cell>
          <cell r="H289" t="str">
            <v>Director de Unidad Tecnológica o de Unidad Académica</v>
          </cell>
        </row>
        <row r="290">
          <cell r="D290" t="str">
            <v>2135-12</v>
          </cell>
          <cell r="E290">
            <v>1534102</v>
          </cell>
          <cell r="F290">
            <v>31146455.449583333</v>
          </cell>
          <cell r="G290" t="str">
            <v>3Ejecutivo</v>
          </cell>
          <cell r="H290" t="str">
            <v>Director de Unidad Tecnológica o de Unidad Académica</v>
          </cell>
        </row>
        <row r="291">
          <cell r="D291" t="str">
            <v>2135-11</v>
          </cell>
          <cell r="E291">
            <v>1464700</v>
          </cell>
          <cell r="F291">
            <v>29737405.522916667</v>
          </cell>
          <cell r="G291" t="str">
            <v>3Ejecutivo</v>
          </cell>
          <cell r="H291" t="str">
            <v>Director de Unidad Tecnológica o de Unidad Académica</v>
          </cell>
        </row>
        <row r="292">
          <cell r="D292" t="str">
            <v>2135-09</v>
          </cell>
          <cell r="E292">
            <v>1320233</v>
          </cell>
          <cell r="F292">
            <v>26804331.320833337</v>
          </cell>
          <cell r="G292" t="str">
            <v>3Ejecutivo</v>
          </cell>
          <cell r="H292" t="str">
            <v>Director de Unidad Tecnológica o de Unidad Académica</v>
          </cell>
        </row>
        <row r="293">
          <cell r="D293" t="str">
            <v>2135-07</v>
          </cell>
          <cell r="E293">
            <v>1223398</v>
          </cell>
          <cell r="F293">
            <v>24838316.680416666</v>
          </cell>
          <cell r="G293" t="str">
            <v>3Ejecutivo</v>
          </cell>
          <cell r="H293" t="str">
            <v>Director de Unidad Tecnológica o de Unidad Académica</v>
          </cell>
        </row>
        <row r="294">
          <cell r="D294" t="str">
            <v>2035-27</v>
          </cell>
          <cell r="E294">
            <v>3206533</v>
          </cell>
          <cell r="F294">
            <v>65101366.919166662</v>
          </cell>
          <cell r="G294" t="str">
            <v>3Ejecutivo</v>
          </cell>
          <cell r="H294" t="str">
            <v>Director o Gerente Regional</v>
          </cell>
        </row>
        <row r="295">
          <cell r="D295" t="str">
            <v>2035-26</v>
          </cell>
          <cell r="E295">
            <v>2974770</v>
          </cell>
          <cell r="F295">
            <v>60395945.798750006</v>
          </cell>
          <cell r="G295" t="str">
            <v>3Ejecutivo</v>
          </cell>
          <cell r="H295" t="str">
            <v>Director o Gerente Regional</v>
          </cell>
        </row>
        <row r="296">
          <cell r="D296" t="str">
            <v>2035-25</v>
          </cell>
          <cell r="E296">
            <v>2758679</v>
          </cell>
          <cell r="F296">
            <v>56008709.034999996</v>
          </cell>
          <cell r="G296" t="str">
            <v>3Ejecutivo</v>
          </cell>
          <cell r="H296" t="str">
            <v>Director o Gerente Regional</v>
          </cell>
        </row>
        <row r="297">
          <cell r="D297" t="str">
            <v>2035-24</v>
          </cell>
          <cell r="E297">
            <v>2595341</v>
          </cell>
          <cell r="F297">
            <v>52692502.063749991</v>
          </cell>
          <cell r="G297" t="str">
            <v>3Ejecutivo</v>
          </cell>
          <cell r="H297" t="str">
            <v>Director o Gerente Regional</v>
          </cell>
        </row>
        <row r="298">
          <cell r="D298" t="str">
            <v>2035-23</v>
          </cell>
          <cell r="E298">
            <v>2417065</v>
          </cell>
          <cell r="F298">
            <v>49073012.952083334</v>
          </cell>
          <cell r="G298" t="str">
            <v>3Ejecutivo</v>
          </cell>
          <cell r="H298" t="str">
            <v>Director o Gerente Regional</v>
          </cell>
        </row>
        <row r="299">
          <cell r="D299" t="str">
            <v>2035-22</v>
          </cell>
          <cell r="E299">
            <v>2222927</v>
          </cell>
          <cell r="F299">
            <v>45131481.96208334</v>
          </cell>
          <cell r="G299" t="str">
            <v>3Ejecutivo</v>
          </cell>
          <cell r="H299" t="str">
            <v>Director o Gerente Regional</v>
          </cell>
        </row>
        <row r="300">
          <cell r="D300" t="str">
            <v>2035-21</v>
          </cell>
          <cell r="E300">
            <v>2084439</v>
          </cell>
          <cell r="F300">
            <v>42319797.785416663</v>
          </cell>
          <cell r="G300" t="str">
            <v>3Ejecutivo</v>
          </cell>
          <cell r="H300" t="str">
            <v>Director o Gerente Regional</v>
          </cell>
        </row>
        <row r="301">
          <cell r="D301" t="str">
            <v>2035-20</v>
          </cell>
          <cell r="E301">
            <v>2021731</v>
          </cell>
          <cell r="F301">
            <v>41046654.343333334</v>
          </cell>
          <cell r="G301" t="str">
            <v>3Ejecutivo</v>
          </cell>
          <cell r="H301" t="str">
            <v>Director o Gerente Regional</v>
          </cell>
        </row>
        <row r="302">
          <cell r="D302" t="str">
            <v>2035-19</v>
          </cell>
          <cell r="E302">
            <v>1992289</v>
          </cell>
          <cell r="F302">
            <v>40448901.422499999</v>
          </cell>
          <cell r="G302" t="str">
            <v>3Ejecutivo</v>
          </cell>
          <cell r="H302" t="str">
            <v>Director o Gerente Regional</v>
          </cell>
        </row>
        <row r="303">
          <cell r="D303" t="str">
            <v>2035-18</v>
          </cell>
          <cell r="E303">
            <v>1879165</v>
          </cell>
          <cell r="F303">
            <v>38152175.625416674</v>
          </cell>
          <cell r="G303" t="str">
            <v>3Ejecutivo</v>
          </cell>
          <cell r="H303" t="str">
            <v>Director o Gerente Regional</v>
          </cell>
        </row>
        <row r="304">
          <cell r="D304" t="str">
            <v>2035-17</v>
          </cell>
          <cell r="E304">
            <v>1815797</v>
          </cell>
          <cell r="F304">
            <v>36865632.368333325</v>
          </cell>
          <cell r="G304" t="str">
            <v>3Ejecutivo</v>
          </cell>
          <cell r="H304" t="str">
            <v>Director o Gerente Regional</v>
          </cell>
        </row>
        <row r="305">
          <cell r="D305" t="str">
            <v>2035-16</v>
          </cell>
          <cell r="E305">
            <v>1709781</v>
          </cell>
          <cell r="F305">
            <v>34713218.367083333</v>
          </cell>
          <cell r="G305" t="str">
            <v>3Ejecutivo</v>
          </cell>
          <cell r="H305" t="str">
            <v>Director o Gerente Regional</v>
          </cell>
        </row>
        <row r="306">
          <cell r="D306" t="str">
            <v>2035-15</v>
          </cell>
          <cell r="E306">
            <v>1654687</v>
          </cell>
          <cell r="F306">
            <v>33594659.907499999</v>
          </cell>
          <cell r="G306" t="str">
            <v>3Ejecutivo</v>
          </cell>
          <cell r="H306" t="str">
            <v>Director o Gerente Regional</v>
          </cell>
        </row>
        <row r="307">
          <cell r="D307" t="str">
            <v>2095-20</v>
          </cell>
          <cell r="E307">
            <v>2021731</v>
          </cell>
          <cell r="F307">
            <v>41046654.343333334</v>
          </cell>
          <cell r="G307" t="str">
            <v>3Ejecutivo</v>
          </cell>
          <cell r="H307" t="str">
            <v>Director o Gerente Seccional</v>
          </cell>
        </row>
        <row r="308">
          <cell r="D308" t="str">
            <v>2095-19</v>
          </cell>
          <cell r="E308">
            <v>1992289</v>
          </cell>
          <cell r="F308">
            <v>40448901.422499999</v>
          </cell>
          <cell r="G308" t="str">
            <v>3Ejecutivo</v>
          </cell>
          <cell r="H308" t="str">
            <v>Director o Gerente Seccional</v>
          </cell>
        </row>
        <row r="309">
          <cell r="D309" t="str">
            <v>2095-18</v>
          </cell>
          <cell r="E309">
            <v>1879165</v>
          </cell>
          <cell r="F309">
            <v>38152175.625416674</v>
          </cell>
          <cell r="G309" t="str">
            <v>3Ejecutivo</v>
          </cell>
          <cell r="H309" t="str">
            <v>Director o Gerente Seccional</v>
          </cell>
        </row>
        <row r="310">
          <cell r="D310" t="str">
            <v>2095-16</v>
          </cell>
          <cell r="E310">
            <v>1709781</v>
          </cell>
          <cell r="F310">
            <v>34713218.367083333</v>
          </cell>
          <cell r="G310" t="str">
            <v>3Ejecutivo</v>
          </cell>
          <cell r="H310" t="str">
            <v>Director o Gerente Seccional</v>
          </cell>
        </row>
        <row r="311">
          <cell r="D311" t="str">
            <v>2095-14</v>
          </cell>
          <cell r="E311">
            <v>1632929</v>
          </cell>
          <cell r="F311">
            <v>33152913.121249996</v>
          </cell>
          <cell r="G311" t="str">
            <v>3Ejecutivo</v>
          </cell>
          <cell r="H311" t="str">
            <v>Director o Gerente Seccional</v>
          </cell>
        </row>
        <row r="312">
          <cell r="D312" t="str">
            <v>2095-12</v>
          </cell>
          <cell r="E312">
            <v>1534102</v>
          </cell>
          <cell r="F312">
            <v>31146455.449583333</v>
          </cell>
          <cell r="G312" t="str">
            <v>3Ejecutivo</v>
          </cell>
          <cell r="H312" t="str">
            <v>Director o Gerente Seccional</v>
          </cell>
        </row>
        <row r="313">
          <cell r="D313" t="str">
            <v>2095-10</v>
          </cell>
          <cell r="E313">
            <v>1388279</v>
          </cell>
          <cell r="F313">
            <v>28185850.744166665</v>
          </cell>
          <cell r="G313" t="str">
            <v>3Ejecutivo</v>
          </cell>
          <cell r="H313" t="str">
            <v>Director o Gerente Seccional</v>
          </cell>
        </row>
        <row r="314">
          <cell r="D314" t="str">
            <v>2095-09</v>
          </cell>
          <cell r="E314">
            <v>1320233</v>
          </cell>
          <cell r="F314">
            <v>26804331.320833337</v>
          </cell>
          <cell r="G314" t="str">
            <v>3Ejecutivo</v>
          </cell>
          <cell r="H314" t="str">
            <v>Director o Gerente Seccional</v>
          </cell>
        </row>
        <row r="315">
          <cell r="D315" t="str">
            <v>2095-07</v>
          </cell>
          <cell r="E315">
            <v>1223398</v>
          </cell>
          <cell r="F315">
            <v>24838316.680416666</v>
          </cell>
          <cell r="G315" t="str">
            <v>3Ejecutivo</v>
          </cell>
          <cell r="H315" t="str">
            <v>Director o Gerente Seccional</v>
          </cell>
        </row>
        <row r="316">
          <cell r="D316" t="str">
            <v>2095-06</v>
          </cell>
          <cell r="E316">
            <v>1135915</v>
          </cell>
          <cell r="F316">
            <v>23062173.132083338</v>
          </cell>
          <cell r="G316" t="str">
            <v>3Ejecutivo</v>
          </cell>
          <cell r="H316" t="str">
            <v>Director o Gerente Seccional</v>
          </cell>
        </row>
        <row r="317">
          <cell r="D317" t="str">
            <v>2230-25</v>
          </cell>
          <cell r="E317">
            <v>2758679</v>
          </cell>
          <cell r="F317">
            <v>56008709.034999996</v>
          </cell>
          <cell r="G317" t="str">
            <v>3Ejecutivo</v>
          </cell>
          <cell r="H317" t="str">
            <v>Jefe de Area Policial</v>
          </cell>
        </row>
        <row r="318">
          <cell r="D318" t="str">
            <v>2230-24</v>
          </cell>
          <cell r="E318">
            <v>2595341</v>
          </cell>
          <cell r="F318">
            <v>52692502.063749991</v>
          </cell>
          <cell r="G318" t="str">
            <v>3Ejecutivo</v>
          </cell>
          <cell r="H318" t="str">
            <v>Jefe de Area Policial</v>
          </cell>
        </row>
        <row r="319">
          <cell r="D319" t="str">
            <v>2230-23</v>
          </cell>
          <cell r="E319">
            <v>2417065</v>
          </cell>
          <cell r="F319">
            <v>49073012.952083334</v>
          </cell>
          <cell r="G319" t="str">
            <v>3Ejecutivo</v>
          </cell>
          <cell r="H319" t="str">
            <v>Jefe de Area Policial</v>
          </cell>
        </row>
        <row r="320">
          <cell r="D320" t="str">
            <v>2230-22</v>
          </cell>
          <cell r="E320">
            <v>2222927</v>
          </cell>
          <cell r="F320">
            <v>45131481.96208334</v>
          </cell>
          <cell r="G320" t="str">
            <v>3Ejecutivo</v>
          </cell>
          <cell r="H320" t="str">
            <v>Jefe de Area Policial</v>
          </cell>
        </row>
        <row r="321">
          <cell r="D321" t="str">
            <v>2230-21</v>
          </cell>
          <cell r="E321">
            <v>2084439</v>
          </cell>
          <cell r="F321">
            <v>42319797.785416663</v>
          </cell>
          <cell r="G321" t="str">
            <v>3Ejecutivo</v>
          </cell>
          <cell r="H321" t="str">
            <v>Jefe de Area Policial</v>
          </cell>
        </row>
        <row r="322">
          <cell r="D322" t="str">
            <v>2040-28</v>
          </cell>
          <cell r="E322">
            <v>3460703</v>
          </cell>
          <cell r="F322">
            <v>70261711.259583339</v>
          </cell>
          <cell r="G322" t="str">
            <v>3Ejecutivo</v>
          </cell>
          <cell r="H322" t="str">
            <v>Jefe de División</v>
          </cell>
        </row>
        <row r="323">
          <cell r="D323" t="str">
            <v>2040-27</v>
          </cell>
          <cell r="E323">
            <v>3206533</v>
          </cell>
          <cell r="F323">
            <v>65101366.919166662</v>
          </cell>
          <cell r="G323" t="str">
            <v>3Ejecutivo</v>
          </cell>
          <cell r="H323" t="str">
            <v>Jefe de División</v>
          </cell>
        </row>
        <row r="324">
          <cell r="D324" t="str">
            <v>2040-26</v>
          </cell>
          <cell r="E324">
            <v>2974770</v>
          </cell>
          <cell r="F324">
            <v>60395945.798750006</v>
          </cell>
          <cell r="G324" t="str">
            <v>3Ejecutivo</v>
          </cell>
          <cell r="H324" t="str">
            <v>Jefe de División</v>
          </cell>
        </row>
        <row r="325">
          <cell r="D325" t="str">
            <v>2040-25</v>
          </cell>
          <cell r="E325">
            <v>2758679</v>
          </cell>
          <cell r="F325">
            <v>56008709.034999996</v>
          </cell>
          <cell r="G325" t="str">
            <v>3Ejecutivo</v>
          </cell>
          <cell r="H325" t="str">
            <v>Jefe de División</v>
          </cell>
        </row>
        <row r="326">
          <cell r="D326" t="str">
            <v>2040-24</v>
          </cell>
          <cell r="E326">
            <v>2595341</v>
          </cell>
          <cell r="F326">
            <v>52692502.063749991</v>
          </cell>
          <cell r="G326" t="str">
            <v>3Ejecutivo</v>
          </cell>
          <cell r="H326" t="str">
            <v>Jefe de División</v>
          </cell>
        </row>
        <row r="327">
          <cell r="D327" t="str">
            <v>2040-23</v>
          </cell>
          <cell r="E327">
            <v>2417065</v>
          </cell>
          <cell r="F327">
            <v>49073012.952083334</v>
          </cell>
          <cell r="G327" t="str">
            <v>3Ejecutivo</v>
          </cell>
          <cell r="H327" t="str">
            <v>Jefe de División</v>
          </cell>
        </row>
        <row r="328">
          <cell r="D328" t="str">
            <v>2040-22</v>
          </cell>
          <cell r="E328">
            <v>2222927</v>
          </cell>
          <cell r="F328">
            <v>45131481.96208334</v>
          </cell>
          <cell r="G328" t="str">
            <v>3Ejecutivo</v>
          </cell>
          <cell r="H328" t="str">
            <v>Jefe de División</v>
          </cell>
        </row>
        <row r="329">
          <cell r="D329" t="str">
            <v>2040-21</v>
          </cell>
          <cell r="E329">
            <v>2084439</v>
          </cell>
          <cell r="F329">
            <v>42319797.785416663</v>
          </cell>
          <cell r="G329" t="str">
            <v>3Ejecutivo</v>
          </cell>
          <cell r="H329" t="str">
            <v>Jefe de División</v>
          </cell>
        </row>
        <row r="330">
          <cell r="D330" t="str">
            <v>2040-20</v>
          </cell>
          <cell r="E330">
            <v>2021731</v>
          </cell>
          <cell r="F330">
            <v>41046654.343333334</v>
          </cell>
          <cell r="G330" t="str">
            <v>3Ejecutivo</v>
          </cell>
          <cell r="H330" t="str">
            <v>Jefe de División</v>
          </cell>
        </row>
        <row r="331">
          <cell r="D331" t="str">
            <v>2040-19</v>
          </cell>
          <cell r="E331">
            <v>1992289</v>
          </cell>
          <cell r="F331">
            <v>40448901.422499999</v>
          </cell>
          <cell r="G331" t="str">
            <v>3Ejecutivo</v>
          </cell>
          <cell r="H331" t="str">
            <v>Jefe de División</v>
          </cell>
        </row>
        <row r="332">
          <cell r="D332" t="str">
            <v>2040-18</v>
          </cell>
          <cell r="E332">
            <v>1879165</v>
          </cell>
          <cell r="F332">
            <v>38152175.625416674</v>
          </cell>
          <cell r="G332" t="str">
            <v>3Ejecutivo</v>
          </cell>
          <cell r="H332" t="str">
            <v>Jefe de División</v>
          </cell>
        </row>
        <row r="333">
          <cell r="D333" t="str">
            <v>2040-17</v>
          </cell>
          <cell r="E333">
            <v>1815797</v>
          </cell>
          <cell r="F333">
            <v>36865632.368333325</v>
          </cell>
          <cell r="G333" t="str">
            <v>3Ejecutivo</v>
          </cell>
          <cell r="H333" t="str">
            <v>Jefe de División</v>
          </cell>
        </row>
        <row r="334">
          <cell r="D334" t="str">
            <v>2040-16</v>
          </cell>
          <cell r="E334">
            <v>1709781</v>
          </cell>
          <cell r="F334">
            <v>34713218.367083333</v>
          </cell>
          <cell r="G334" t="str">
            <v>3Ejecutivo</v>
          </cell>
          <cell r="H334" t="str">
            <v>Jefe de División</v>
          </cell>
        </row>
        <row r="335">
          <cell r="D335" t="str">
            <v>2040-15</v>
          </cell>
          <cell r="E335">
            <v>1654687</v>
          </cell>
          <cell r="F335">
            <v>33594659.907499999</v>
          </cell>
          <cell r="G335" t="str">
            <v>3Ejecutivo</v>
          </cell>
          <cell r="H335" t="str">
            <v>Jefe de División</v>
          </cell>
        </row>
        <row r="336">
          <cell r="D336" t="str">
            <v>2040-14</v>
          </cell>
          <cell r="E336">
            <v>1632929</v>
          </cell>
          <cell r="F336">
            <v>33152913.121249996</v>
          </cell>
          <cell r="G336" t="str">
            <v>3Ejecutivo</v>
          </cell>
          <cell r="H336" t="str">
            <v>Jefe de División</v>
          </cell>
        </row>
        <row r="337">
          <cell r="D337" t="str">
            <v>2085-10</v>
          </cell>
          <cell r="E337">
            <v>1388279</v>
          </cell>
          <cell r="F337">
            <v>28185850.744166665</v>
          </cell>
          <cell r="G337" t="str">
            <v>3Ejecutivo</v>
          </cell>
          <cell r="H337" t="str">
            <v>Jefe de Grupo</v>
          </cell>
        </row>
        <row r="338">
          <cell r="D338" t="str">
            <v>2085-09</v>
          </cell>
          <cell r="E338">
            <v>1320233</v>
          </cell>
          <cell r="F338">
            <v>26804331.320833337</v>
          </cell>
          <cell r="G338" t="str">
            <v>3Ejecutivo</v>
          </cell>
          <cell r="H338" t="str">
            <v>Jefe de Grupo</v>
          </cell>
        </row>
        <row r="339">
          <cell r="D339" t="str">
            <v>2085-08</v>
          </cell>
          <cell r="E339">
            <v>1264348</v>
          </cell>
          <cell r="F339">
            <v>25669713.376250003</v>
          </cell>
          <cell r="G339" t="str">
            <v>3Ejecutivo</v>
          </cell>
          <cell r="H339" t="str">
            <v>Jefe de Grupo</v>
          </cell>
        </row>
        <row r="340">
          <cell r="D340" t="str">
            <v>2085-07</v>
          </cell>
          <cell r="E340">
            <v>1223398</v>
          </cell>
          <cell r="F340">
            <v>24838316.680416666</v>
          </cell>
          <cell r="G340" t="str">
            <v>3Ejecutivo</v>
          </cell>
          <cell r="H340" t="str">
            <v>Jefe de Grupo</v>
          </cell>
        </row>
        <row r="341">
          <cell r="D341" t="str">
            <v>2085-06</v>
          </cell>
          <cell r="E341">
            <v>1135915</v>
          </cell>
          <cell r="F341">
            <v>23062173.132083338</v>
          </cell>
          <cell r="G341" t="str">
            <v>3Ejecutivo</v>
          </cell>
          <cell r="H341" t="str">
            <v>Jefe de Grupo</v>
          </cell>
        </row>
        <row r="342">
          <cell r="D342" t="str">
            <v>2085-05</v>
          </cell>
          <cell r="E342">
            <v>1081567</v>
          </cell>
          <cell r="F342">
            <v>21958760.496666662</v>
          </cell>
          <cell r="G342" t="str">
            <v>3Ejecutivo</v>
          </cell>
          <cell r="H342" t="str">
            <v>Jefe de Grupo</v>
          </cell>
        </row>
        <row r="343">
          <cell r="D343" t="str">
            <v>2085-04</v>
          </cell>
          <cell r="E343">
            <v>1020560</v>
          </cell>
          <cell r="F343">
            <v>20720151.963750001</v>
          </cell>
          <cell r="G343" t="str">
            <v>3Ejecutivo</v>
          </cell>
          <cell r="H343" t="str">
            <v>Jefe de Grupo</v>
          </cell>
        </row>
        <row r="344">
          <cell r="D344" t="str">
            <v>2084-24</v>
          </cell>
          <cell r="E344">
            <v>2595341</v>
          </cell>
          <cell r="F344">
            <v>52692502.063749991</v>
          </cell>
          <cell r="G344" t="str">
            <v>3Ejecutivo</v>
          </cell>
          <cell r="H344" t="str">
            <v>Jefe de Programa</v>
          </cell>
        </row>
        <row r="345">
          <cell r="D345" t="str">
            <v>2084-23</v>
          </cell>
          <cell r="E345">
            <v>2417065</v>
          </cell>
          <cell r="F345">
            <v>49073012.952083334</v>
          </cell>
          <cell r="G345" t="str">
            <v>3Ejecutivo</v>
          </cell>
          <cell r="H345" t="str">
            <v>Jefe de Programa</v>
          </cell>
        </row>
        <row r="346">
          <cell r="D346" t="str">
            <v>2084-22</v>
          </cell>
          <cell r="E346">
            <v>2222927</v>
          </cell>
          <cell r="F346">
            <v>45131481.96208334</v>
          </cell>
          <cell r="G346" t="str">
            <v>3Ejecutivo</v>
          </cell>
          <cell r="H346" t="str">
            <v>Jefe de Programa</v>
          </cell>
        </row>
        <row r="347">
          <cell r="D347" t="str">
            <v>2084-21</v>
          </cell>
          <cell r="E347">
            <v>2084439</v>
          </cell>
          <cell r="F347">
            <v>42319797.785416663</v>
          </cell>
          <cell r="G347" t="str">
            <v>3Ejecutivo</v>
          </cell>
          <cell r="H347" t="str">
            <v>Jefe de Programa</v>
          </cell>
        </row>
        <row r="348">
          <cell r="D348" t="str">
            <v>2165-09</v>
          </cell>
          <cell r="E348">
            <v>1320233</v>
          </cell>
          <cell r="F348">
            <v>26804331.320833337</v>
          </cell>
          <cell r="G348" t="str">
            <v>3Ejecutivo</v>
          </cell>
          <cell r="H348" t="str">
            <v>Jefe de Programa de Institución Técnica Profesional</v>
          </cell>
        </row>
        <row r="349">
          <cell r="D349" t="str">
            <v>2165-08</v>
          </cell>
          <cell r="E349">
            <v>1264348</v>
          </cell>
          <cell r="F349">
            <v>25669713.376250003</v>
          </cell>
          <cell r="G349" t="str">
            <v>3Ejecutivo</v>
          </cell>
          <cell r="H349" t="str">
            <v>Jefe de Programa de Institución Técnica Profesional</v>
          </cell>
        </row>
        <row r="350">
          <cell r="D350" t="str">
            <v>2165-07</v>
          </cell>
          <cell r="E350">
            <v>1223398</v>
          </cell>
          <cell r="F350">
            <v>24838316.680416666</v>
          </cell>
          <cell r="G350" t="str">
            <v>3Ejecutivo</v>
          </cell>
          <cell r="H350" t="str">
            <v>Jefe de Programa de Institución Técnica Profesional</v>
          </cell>
        </row>
        <row r="351">
          <cell r="D351" t="str">
            <v>2165-06</v>
          </cell>
          <cell r="E351">
            <v>1135915</v>
          </cell>
          <cell r="F351">
            <v>23062173.132083338</v>
          </cell>
          <cell r="G351" t="str">
            <v>3Ejecutivo</v>
          </cell>
          <cell r="H351" t="str">
            <v>Jefe de Programa de Institución Técnica Profesional</v>
          </cell>
        </row>
        <row r="352">
          <cell r="D352" t="str">
            <v>2075-14</v>
          </cell>
          <cell r="E352">
            <v>1632929</v>
          </cell>
          <cell r="F352">
            <v>33152913.121249996</v>
          </cell>
          <cell r="G352" t="str">
            <v>3Ejecutivo</v>
          </cell>
          <cell r="H352" t="str">
            <v>Jefe de Sección</v>
          </cell>
        </row>
        <row r="353">
          <cell r="D353" t="str">
            <v>2075-13</v>
          </cell>
          <cell r="E353">
            <v>1568711</v>
          </cell>
          <cell r="F353">
            <v>31849112.537499998</v>
          </cell>
          <cell r="G353" t="str">
            <v>3Ejecutivo</v>
          </cell>
          <cell r="H353" t="str">
            <v>Jefe de Sección</v>
          </cell>
        </row>
        <row r="354">
          <cell r="D354" t="str">
            <v>2075-12</v>
          </cell>
          <cell r="E354">
            <v>1534102</v>
          </cell>
          <cell r="F354">
            <v>31146455.449583333</v>
          </cell>
          <cell r="G354" t="str">
            <v>3Ejecutivo</v>
          </cell>
          <cell r="H354" t="str">
            <v>Jefe de Sección</v>
          </cell>
        </row>
        <row r="355">
          <cell r="D355" t="str">
            <v>2075-11</v>
          </cell>
          <cell r="E355">
            <v>1464700</v>
          </cell>
          <cell r="F355">
            <v>29737405.522916667</v>
          </cell>
          <cell r="G355" t="str">
            <v>3Ejecutivo</v>
          </cell>
          <cell r="H355" t="str">
            <v>Jefe de Sección</v>
          </cell>
        </row>
        <row r="356">
          <cell r="D356" t="str">
            <v>2075-10</v>
          </cell>
          <cell r="E356">
            <v>1388279</v>
          </cell>
          <cell r="F356">
            <v>28185850.744166665</v>
          </cell>
          <cell r="G356" t="str">
            <v>3Ejecutivo</v>
          </cell>
          <cell r="H356" t="str">
            <v>Jefe de Sección</v>
          </cell>
        </row>
        <row r="357">
          <cell r="D357" t="str">
            <v>2075-09</v>
          </cell>
          <cell r="E357">
            <v>1320233</v>
          </cell>
          <cell r="F357">
            <v>26804331.320833337</v>
          </cell>
          <cell r="G357" t="str">
            <v>3Ejecutivo</v>
          </cell>
          <cell r="H357" t="str">
            <v>Jefe de Sección</v>
          </cell>
        </row>
        <row r="358">
          <cell r="D358" t="str">
            <v>2075-08</v>
          </cell>
          <cell r="E358">
            <v>1264348</v>
          </cell>
          <cell r="F358">
            <v>25669713.376250003</v>
          </cell>
          <cell r="G358" t="str">
            <v>3Ejecutivo</v>
          </cell>
          <cell r="H358" t="str">
            <v>Jefe de Sección</v>
          </cell>
        </row>
        <row r="359">
          <cell r="D359" t="str">
            <v>2075-07</v>
          </cell>
          <cell r="E359">
            <v>1223398</v>
          </cell>
          <cell r="F359">
            <v>24838316.680416666</v>
          </cell>
          <cell r="G359" t="str">
            <v>3Ejecutivo</v>
          </cell>
          <cell r="H359" t="str">
            <v>Jefe de Sección</v>
          </cell>
        </row>
        <row r="360">
          <cell r="D360" t="str">
            <v>2075-06</v>
          </cell>
          <cell r="E360">
            <v>1135915</v>
          </cell>
          <cell r="F360">
            <v>23062173.132083338</v>
          </cell>
          <cell r="G360" t="str">
            <v>3Ejecutivo</v>
          </cell>
          <cell r="H360" t="str">
            <v>Jefe de Sección</v>
          </cell>
        </row>
        <row r="361">
          <cell r="D361" t="str">
            <v>2075-05</v>
          </cell>
          <cell r="E361">
            <v>1081567</v>
          </cell>
          <cell r="F361">
            <v>21958760.496666662</v>
          </cell>
          <cell r="G361" t="str">
            <v>3Ejecutivo</v>
          </cell>
          <cell r="H361" t="str">
            <v>Jefe de Sección</v>
          </cell>
        </row>
        <row r="362">
          <cell r="D362" t="str">
            <v>2077-22</v>
          </cell>
          <cell r="E362">
            <v>2222927</v>
          </cell>
          <cell r="F362">
            <v>45131481.96208334</v>
          </cell>
          <cell r="G362" t="str">
            <v>3Ejecutivo</v>
          </cell>
          <cell r="H362" t="str">
            <v>Jefe de Sección o de Departamento Médico Asistencial</v>
          </cell>
        </row>
        <row r="363">
          <cell r="D363" t="str">
            <v>2077-20</v>
          </cell>
          <cell r="E363">
            <v>2021731</v>
          </cell>
          <cell r="F363">
            <v>41046654.343333334</v>
          </cell>
          <cell r="G363" t="str">
            <v>3Ejecutivo</v>
          </cell>
          <cell r="H363" t="str">
            <v>Jefe de Sección o de Departamento Médico Asistencial</v>
          </cell>
        </row>
        <row r="364">
          <cell r="D364" t="str">
            <v>2077-18</v>
          </cell>
          <cell r="E364">
            <v>1879165</v>
          </cell>
          <cell r="F364">
            <v>38152175.625416674</v>
          </cell>
          <cell r="G364" t="str">
            <v>3Ejecutivo</v>
          </cell>
          <cell r="H364" t="str">
            <v>Jefe de Sección o de Departamento Médico Asistencial</v>
          </cell>
        </row>
        <row r="365">
          <cell r="D365" t="str">
            <v>2077-16</v>
          </cell>
          <cell r="E365">
            <v>1709781</v>
          </cell>
          <cell r="F365">
            <v>34713218.367083333</v>
          </cell>
          <cell r="G365" t="str">
            <v>3Ejecutivo</v>
          </cell>
          <cell r="H365" t="str">
            <v>Jefe de Sección o de Departamento Médico Asistencial</v>
          </cell>
        </row>
        <row r="366">
          <cell r="D366" t="str">
            <v>2031-23</v>
          </cell>
          <cell r="E366">
            <v>2417065</v>
          </cell>
          <cell r="F366">
            <v>49073012.952083334</v>
          </cell>
          <cell r="G366" t="str">
            <v>3Ejecutivo</v>
          </cell>
          <cell r="H366" t="str">
            <v>Ministro Consejero</v>
          </cell>
        </row>
        <row r="367">
          <cell r="D367" t="str">
            <v>2031-22</v>
          </cell>
          <cell r="E367">
            <v>2222927</v>
          </cell>
          <cell r="F367">
            <v>45131481.96208334</v>
          </cell>
          <cell r="G367" t="str">
            <v>3Ejecutivo</v>
          </cell>
          <cell r="H367" t="str">
            <v>Ministro Consejero</v>
          </cell>
        </row>
        <row r="368">
          <cell r="D368" t="str">
            <v>2155-16</v>
          </cell>
          <cell r="E368">
            <v>1709781</v>
          </cell>
          <cell r="F368">
            <v>34713218.367083333</v>
          </cell>
          <cell r="G368" t="str">
            <v>3Ejecutivo</v>
          </cell>
          <cell r="H368" t="str">
            <v>Rector de Institución Técnica Profesional</v>
          </cell>
        </row>
        <row r="369">
          <cell r="D369" t="str">
            <v>2155-14</v>
          </cell>
          <cell r="E369">
            <v>1632929</v>
          </cell>
          <cell r="F369">
            <v>33152913.121249996</v>
          </cell>
          <cell r="G369" t="str">
            <v>3Ejecutivo</v>
          </cell>
          <cell r="H369" t="str">
            <v>Rector de Institución Técnica Profesional</v>
          </cell>
        </row>
        <row r="370">
          <cell r="D370" t="str">
            <v>2155-12</v>
          </cell>
          <cell r="E370">
            <v>1534102</v>
          </cell>
          <cell r="F370">
            <v>31146455.449583333</v>
          </cell>
          <cell r="G370" t="str">
            <v>3Ejecutivo</v>
          </cell>
          <cell r="H370" t="str">
            <v>Rector de Institución Técnica Profesional</v>
          </cell>
        </row>
        <row r="371">
          <cell r="D371" t="str">
            <v>2155-10</v>
          </cell>
          <cell r="E371">
            <v>1388279</v>
          </cell>
          <cell r="F371">
            <v>28185850.744166665</v>
          </cell>
          <cell r="G371" t="str">
            <v>3Ejecutivo</v>
          </cell>
          <cell r="H371" t="str">
            <v>Rector de Institución Técnica Profesional</v>
          </cell>
        </row>
        <row r="372">
          <cell r="D372" t="str">
            <v>2050-16</v>
          </cell>
          <cell r="E372">
            <v>1709781</v>
          </cell>
          <cell r="F372">
            <v>34713218.367083333</v>
          </cell>
          <cell r="G372" t="str">
            <v>3Ejecutivo</v>
          </cell>
          <cell r="H372" t="str">
            <v>Registrador Delegado</v>
          </cell>
        </row>
        <row r="373">
          <cell r="D373" t="str">
            <v>2050-15</v>
          </cell>
          <cell r="E373">
            <v>1654687</v>
          </cell>
          <cell r="F373">
            <v>33594659.907499999</v>
          </cell>
          <cell r="G373" t="str">
            <v>3Ejecutivo</v>
          </cell>
          <cell r="H373" t="str">
            <v>Registrador Delegado</v>
          </cell>
        </row>
        <row r="374">
          <cell r="D374" t="str">
            <v>2050-14</v>
          </cell>
          <cell r="E374">
            <v>1632929</v>
          </cell>
          <cell r="F374">
            <v>33152913.121249996</v>
          </cell>
          <cell r="G374" t="str">
            <v>3Ejecutivo</v>
          </cell>
          <cell r="H374" t="str">
            <v>Registrador Delegado</v>
          </cell>
        </row>
        <row r="375">
          <cell r="D375" t="str">
            <v>2050-13</v>
          </cell>
          <cell r="E375">
            <v>1568711</v>
          </cell>
          <cell r="F375">
            <v>31849112.537499998</v>
          </cell>
          <cell r="G375" t="str">
            <v>3Ejecutivo</v>
          </cell>
          <cell r="H375" t="str">
            <v>Registrador Delegado</v>
          </cell>
        </row>
        <row r="376">
          <cell r="D376" t="str">
            <v>2015-27</v>
          </cell>
          <cell r="E376">
            <v>3206533</v>
          </cell>
          <cell r="F376">
            <v>65101366.919166662</v>
          </cell>
          <cell r="G376" t="str">
            <v>3Ejecutivo</v>
          </cell>
          <cell r="H376" t="str">
            <v>Registrador Principal</v>
          </cell>
        </row>
        <row r="377">
          <cell r="D377" t="str">
            <v>2015-26</v>
          </cell>
          <cell r="E377">
            <v>2974770</v>
          </cell>
          <cell r="F377">
            <v>60395945.798750006</v>
          </cell>
          <cell r="G377" t="str">
            <v>3Ejecutivo</v>
          </cell>
          <cell r="H377" t="str">
            <v>Registrador Principal</v>
          </cell>
        </row>
        <row r="378">
          <cell r="D378" t="str">
            <v>2015-25</v>
          </cell>
          <cell r="E378">
            <v>2758679</v>
          </cell>
          <cell r="F378">
            <v>56008709.034999996</v>
          </cell>
          <cell r="G378" t="str">
            <v>3Ejecutivo</v>
          </cell>
          <cell r="H378" t="str">
            <v>Registrador Principal</v>
          </cell>
        </row>
        <row r="379">
          <cell r="D379" t="str">
            <v>2185-18</v>
          </cell>
          <cell r="E379">
            <v>1879165</v>
          </cell>
          <cell r="F379">
            <v>38152175.625416674</v>
          </cell>
          <cell r="G379" t="str">
            <v>3Ejecutivo</v>
          </cell>
          <cell r="H379" t="str">
            <v>Registrador Seccional</v>
          </cell>
        </row>
        <row r="380">
          <cell r="D380" t="str">
            <v>2185-17</v>
          </cell>
          <cell r="E380">
            <v>1815797</v>
          </cell>
          <cell r="F380">
            <v>36865632.368333325</v>
          </cell>
          <cell r="G380" t="str">
            <v>3Ejecutivo</v>
          </cell>
          <cell r="H380" t="str">
            <v>Registrador Seccional</v>
          </cell>
        </row>
        <row r="381">
          <cell r="D381" t="str">
            <v>2185-16</v>
          </cell>
          <cell r="E381">
            <v>1709781</v>
          </cell>
          <cell r="F381">
            <v>34713218.367083333</v>
          </cell>
          <cell r="G381" t="str">
            <v>3Ejecutivo</v>
          </cell>
          <cell r="H381" t="str">
            <v>Registrador Seccional</v>
          </cell>
        </row>
        <row r="382">
          <cell r="D382" t="str">
            <v>2185-15</v>
          </cell>
          <cell r="E382">
            <v>1654687</v>
          </cell>
          <cell r="F382">
            <v>33594659.907499999</v>
          </cell>
          <cell r="G382" t="str">
            <v>3Ejecutivo</v>
          </cell>
          <cell r="H382" t="str">
            <v>Registrador Seccional</v>
          </cell>
        </row>
        <row r="383">
          <cell r="D383" t="str">
            <v>2215-17</v>
          </cell>
          <cell r="E383">
            <v>1815797</v>
          </cell>
          <cell r="F383">
            <v>36865632.368333325</v>
          </cell>
          <cell r="G383" t="str">
            <v>3Ejecutivo</v>
          </cell>
          <cell r="H383" t="str">
            <v>Representante del Ministro de Educación ante Entidad Territorial</v>
          </cell>
        </row>
        <row r="384">
          <cell r="D384" t="str">
            <v>2215-16</v>
          </cell>
          <cell r="E384">
            <v>1709781</v>
          </cell>
          <cell r="F384">
            <v>34713218.367083333</v>
          </cell>
          <cell r="G384" t="str">
            <v>3Ejecutivo</v>
          </cell>
          <cell r="H384" t="str">
            <v>Representante del Ministro de Educación ante Entidad Territorial</v>
          </cell>
        </row>
        <row r="385">
          <cell r="D385" t="str">
            <v>2215-14</v>
          </cell>
          <cell r="E385">
            <v>1632929</v>
          </cell>
          <cell r="F385">
            <v>33152913.121249996</v>
          </cell>
          <cell r="G385" t="str">
            <v>3Ejecutivo</v>
          </cell>
          <cell r="H385" t="str">
            <v>Representante del Ministro de Educación ante Entidad Territorial</v>
          </cell>
        </row>
        <row r="386">
          <cell r="D386" t="str">
            <v>2150-16</v>
          </cell>
          <cell r="E386">
            <v>1709781</v>
          </cell>
          <cell r="F386">
            <v>34713218.367083333</v>
          </cell>
          <cell r="G386" t="str">
            <v>3Ejecutivo</v>
          </cell>
          <cell r="H386" t="str">
            <v>Secretario de Facultad</v>
          </cell>
        </row>
        <row r="387">
          <cell r="D387" t="str">
            <v>2150-14</v>
          </cell>
          <cell r="E387">
            <v>1632929</v>
          </cell>
          <cell r="F387">
            <v>33152913.121249996</v>
          </cell>
          <cell r="G387" t="str">
            <v>3Ejecutivo</v>
          </cell>
          <cell r="H387" t="str">
            <v>Secretario de Facultad</v>
          </cell>
        </row>
        <row r="388">
          <cell r="D388" t="str">
            <v>2150-12</v>
          </cell>
          <cell r="E388">
            <v>1534102</v>
          </cell>
          <cell r="F388">
            <v>31146455.449583333</v>
          </cell>
          <cell r="G388" t="str">
            <v>3Ejecutivo</v>
          </cell>
          <cell r="H388" t="str">
            <v>Secretario de Facultad</v>
          </cell>
        </row>
        <row r="389">
          <cell r="D389" t="str">
            <v>2150-10</v>
          </cell>
          <cell r="E389">
            <v>1388279</v>
          </cell>
          <cell r="F389">
            <v>28185850.744166665</v>
          </cell>
          <cell r="G389" t="str">
            <v>3Ejecutivo</v>
          </cell>
          <cell r="H389" t="str">
            <v>Secretario de Facultad</v>
          </cell>
        </row>
        <row r="390">
          <cell r="D390" t="str">
            <v>2150-09</v>
          </cell>
          <cell r="E390">
            <v>1320233</v>
          </cell>
          <cell r="F390">
            <v>26804331.320833337</v>
          </cell>
          <cell r="G390" t="str">
            <v>3Ejecutivo</v>
          </cell>
          <cell r="H390" t="str">
            <v>Secretario de Facultad</v>
          </cell>
        </row>
        <row r="391">
          <cell r="D391" t="str">
            <v>2150-08</v>
          </cell>
          <cell r="E391">
            <v>1264348</v>
          </cell>
          <cell r="F391">
            <v>25669713.376250003</v>
          </cell>
          <cell r="G391" t="str">
            <v>3Ejecutivo</v>
          </cell>
          <cell r="H391" t="str">
            <v>Secretario de Facultad</v>
          </cell>
        </row>
        <row r="392">
          <cell r="D392" t="str">
            <v>2150-06</v>
          </cell>
          <cell r="E392">
            <v>1135915</v>
          </cell>
          <cell r="F392">
            <v>23062173.132083338</v>
          </cell>
          <cell r="G392" t="str">
            <v>3Ejecutivo</v>
          </cell>
          <cell r="H392" t="str">
            <v>Secretario de Facultad</v>
          </cell>
        </row>
        <row r="393">
          <cell r="D393" t="str">
            <v>2160-11</v>
          </cell>
          <cell r="E393">
            <v>1464700</v>
          </cell>
          <cell r="F393">
            <v>29737405.522916667</v>
          </cell>
          <cell r="G393" t="str">
            <v>3Ejecutivo</v>
          </cell>
          <cell r="H393" t="str">
            <v>Secretario General de Institución Técnica Profesional</v>
          </cell>
        </row>
        <row r="394">
          <cell r="D394" t="str">
            <v>2160-09</v>
          </cell>
          <cell r="E394">
            <v>1320233</v>
          </cell>
          <cell r="F394">
            <v>26804331.320833337</v>
          </cell>
          <cell r="G394" t="str">
            <v>3Ejecutivo</v>
          </cell>
          <cell r="H394" t="str">
            <v>Secretario General de Institución Técnica Profesional</v>
          </cell>
        </row>
        <row r="395">
          <cell r="D395" t="str">
            <v>2160-07</v>
          </cell>
          <cell r="E395">
            <v>1223398</v>
          </cell>
          <cell r="F395">
            <v>24838316.680416666</v>
          </cell>
          <cell r="G395" t="str">
            <v>3Ejecutivo</v>
          </cell>
          <cell r="H395" t="str">
            <v>Secretario General de Institución Técnica Profesional</v>
          </cell>
        </row>
        <row r="396">
          <cell r="D396" t="str">
            <v>2160-05</v>
          </cell>
          <cell r="E396">
            <v>1081567</v>
          </cell>
          <cell r="F396">
            <v>21958760.496666662</v>
          </cell>
          <cell r="G396" t="str">
            <v>3Ejecutivo</v>
          </cell>
          <cell r="H396" t="str">
            <v>Secretario General de Institución Técnica Profesional</v>
          </cell>
        </row>
        <row r="397">
          <cell r="D397" t="str">
            <v>2160-03</v>
          </cell>
          <cell r="E397">
            <v>935634</v>
          </cell>
          <cell r="F397">
            <v>18995922.495416671</v>
          </cell>
          <cell r="G397" t="str">
            <v>3Ejecutivo</v>
          </cell>
          <cell r="H397" t="str">
            <v>Secretario General de Institución Técnica Profesional</v>
          </cell>
        </row>
        <row r="398">
          <cell r="D398" t="str">
            <v>2225-08</v>
          </cell>
          <cell r="E398">
            <v>1264348</v>
          </cell>
          <cell r="F398">
            <v>25669713.376250003</v>
          </cell>
          <cell r="G398" t="str">
            <v>3Ejecutivo</v>
          </cell>
          <cell r="H398" t="str">
            <v>Subdirector de Establecimiento Carcelario</v>
          </cell>
        </row>
        <row r="399">
          <cell r="D399" t="str">
            <v>2225-06</v>
          </cell>
          <cell r="E399">
            <v>1135915</v>
          </cell>
          <cell r="F399">
            <v>23062173.132083338</v>
          </cell>
          <cell r="G399" t="str">
            <v>3Ejecutivo</v>
          </cell>
          <cell r="H399" t="str">
            <v>Subdirector de Establecimiento Carcelario</v>
          </cell>
        </row>
        <row r="400">
          <cell r="D400" t="str">
            <v>2225-04</v>
          </cell>
          <cell r="E400">
            <v>1020560</v>
          </cell>
          <cell r="F400">
            <v>20720151.963750001</v>
          </cell>
          <cell r="G400" t="str">
            <v>3Ejecutivo</v>
          </cell>
          <cell r="H400" t="str">
            <v>Subdirector de Establecimiento Carcelario</v>
          </cell>
        </row>
        <row r="401">
          <cell r="D401" t="str">
            <v>2210-14</v>
          </cell>
          <cell r="E401">
            <v>1632929</v>
          </cell>
          <cell r="F401">
            <v>33152913.121249996</v>
          </cell>
          <cell r="G401" t="str">
            <v>3Ejecutivo</v>
          </cell>
          <cell r="H401" t="str">
            <v>Vicerrector de Institución Técnica Profesional</v>
          </cell>
        </row>
        <row r="402">
          <cell r="D402" t="str">
            <v>2210-12</v>
          </cell>
          <cell r="E402">
            <v>1534102</v>
          </cell>
          <cell r="F402">
            <v>31146455.449583333</v>
          </cell>
          <cell r="G402" t="str">
            <v>3Ejecutivo</v>
          </cell>
          <cell r="H402" t="str">
            <v>Vicerrector de Institución Técnica Profesional</v>
          </cell>
        </row>
        <row r="403">
          <cell r="D403" t="str">
            <v>2210-10</v>
          </cell>
          <cell r="E403">
            <v>1388279</v>
          </cell>
          <cell r="F403">
            <v>28185850.744166665</v>
          </cell>
          <cell r="G403" t="str">
            <v>3Ejecutivo</v>
          </cell>
          <cell r="H403" t="str">
            <v>Vicerrector de Institución Técnica Profesional</v>
          </cell>
        </row>
        <row r="404">
          <cell r="D404" t="str">
            <v>2210-09</v>
          </cell>
          <cell r="E404">
            <v>1320233</v>
          </cell>
          <cell r="F404">
            <v>26804331.320833337</v>
          </cell>
          <cell r="G404" t="str">
            <v>3Ejecutivo</v>
          </cell>
          <cell r="H404" t="str">
            <v>Vicerrector de Institución Técnica Profesional</v>
          </cell>
        </row>
        <row r="405">
          <cell r="D405" t="str">
            <v>3060-14</v>
          </cell>
          <cell r="E405">
            <v>1345530</v>
          </cell>
          <cell r="F405">
            <v>27317929.430000003</v>
          </cell>
          <cell r="G405" t="str">
            <v>4Profesional</v>
          </cell>
          <cell r="H405" t="str">
            <v>Capellán</v>
          </cell>
        </row>
        <row r="406">
          <cell r="D406" t="str">
            <v>3060-13</v>
          </cell>
          <cell r="E406">
            <v>1289945</v>
          </cell>
          <cell r="F406">
            <v>26189402.293333333</v>
          </cell>
          <cell r="G406" t="str">
            <v>4Profesional</v>
          </cell>
          <cell r="H406" t="str">
            <v>Capellán</v>
          </cell>
        </row>
        <row r="407">
          <cell r="D407" t="str">
            <v>3060-10</v>
          </cell>
          <cell r="E407">
            <v>1135915</v>
          </cell>
          <cell r="F407">
            <v>23062173.132083338</v>
          </cell>
          <cell r="G407" t="str">
            <v>4Profesional</v>
          </cell>
          <cell r="H407" t="str">
            <v>Capellán</v>
          </cell>
        </row>
        <row r="408">
          <cell r="D408" t="str">
            <v>3060-09</v>
          </cell>
          <cell r="E408">
            <v>1081310</v>
          </cell>
          <cell r="F408">
            <v>21953542.663749997</v>
          </cell>
          <cell r="G408" t="str">
            <v>4Profesional</v>
          </cell>
          <cell r="H408" t="str">
            <v>Capellán</v>
          </cell>
        </row>
        <row r="409">
          <cell r="D409" t="str">
            <v>3060-08</v>
          </cell>
          <cell r="E409">
            <v>1044033</v>
          </cell>
          <cell r="F409">
            <v>21196717.882083338</v>
          </cell>
          <cell r="G409" t="str">
            <v>4Profesional</v>
          </cell>
          <cell r="H409" t="str">
            <v>Capellán</v>
          </cell>
        </row>
        <row r="410">
          <cell r="D410" t="str">
            <v>3060-06</v>
          </cell>
          <cell r="E410">
            <v>935634</v>
          </cell>
          <cell r="F410">
            <v>18995922.495416671</v>
          </cell>
          <cell r="G410" t="str">
            <v>4Profesional</v>
          </cell>
          <cell r="H410" t="str">
            <v>Capellán</v>
          </cell>
        </row>
        <row r="411">
          <cell r="D411" t="str">
            <v>3060-04</v>
          </cell>
          <cell r="E411">
            <v>808521</v>
          </cell>
          <cell r="F411">
            <v>16415181.84</v>
          </cell>
          <cell r="G411" t="str">
            <v>4Profesional</v>
          </cell>
          <cell r="H411" t="str">
            <v>Capellán</v>
          </cell>
        </row>
        <row r="412">
          <cell r="D412" t="str">
            <v>3041-12</v>
          </cell>
          <cell r="E412">
            <v>1245845</v>
          </cell>
          <cell r="F412">
            <v>25294052.003333326</v>
          </cell>
          <cell r="G412" t="str">
            <v>4Profesional</v>
          </cell>
          <cell r="H412" t="str">
            <v>Copiloto de Aviación</v>
          </cell>
        </row>
        <row r="413">
          <cell r="D413" t="str">
            <v>3041-10</v>
          </cell>
          <cell r="E413">
            <v>1135915</v>
          </cell>
          <cell r="F413">
            <v>23062173.132083338</v>
          </cell>
          <cell r="G413" t="str">
            <v>4Profesional</v>
          </cell>
          <cell r="H413" t="str">
            <v>Copiloto de Aviación</v>
          </cell>
        </row>
        <row r="414">
          <cell r="D414" t="str">
            <v>3041-08</v>
          </cell>
          <cell r="E414">
            <v>1044033</v>
          </cell>
          <cell r="F414">
            <v>21196717.882083338</v>
          </cell>
          <cell r="G414" t="str">
            <v>4Profesional</v>
          </cell>
          <cell r="H414" t="str">
            <v>Copiloto de Aviación</v>
          </cell>
        </row>
        <row r="415">
          <cell r="D415" t="str">
            <v>3125-22</v>
          </cell>
          <cell r="E415">
            <v>2440901</v>
          </cell>
          <cell r="F415">
            <v>49556948.759166665</v>
          </cell>
          <cell r="G415" t="str">
            <v>4Profesional</v>
          </cell>
          <cell r="H415" t="str">
            <v>Defensor de Familia</v>
          </cell>
        </row>
        <row r="416">
          <cell r="D416" t="str">
            <v>3125-21</v>
          </cell>
          <cell r="E416">
            <v>2264236</v>
          </cell>
          <cell r="F416">
            <v>45970167.347916678</v>
          </cell>
          <cell r="G416" t="str">
            <v>4Profesional</v>
          </cell>
          <cell r="H416" t="str">
            <v>Defensor de Familia</v>
          </cell>
        </row>
        <row r="417">
          <cell r="D417" t="str">
            <v>3125-20</v>
          </cell>
          <cell r="E417">
            <v>2098839</v>
          </cell>
          <cell r="F417">
            <v>42612157.064583339</v>
          </cell>
          <cell r="G417" t="str">
            <v>4Profesional</v>
          </cell>
          <cell r="H417" t="str">
            <v>Defensor de Familia</v>
          </cell>
        </row>
        <row r="418">
          <cell r="D418" t="str">
            <v>3125-19</v>
          </cell>
          <cell r="E418">
            <v>1992005</v>
          </cell>
          <cell r="F418">
            <v>40443135.44166667</v>
          </cell>
          <cell r="G418" t="str">
            <v>4Profesional</v>
          </cell>
          <cell r="H418" t="str">
            <v>Defensor de Familia</v>
          </cell>
        </row>
        <row r="419">
          <cell r="D419" t="str">
            <v>3125-18</v>
          </cell>
          <cell r="E419">
            <v>1846042</v>
          </cell>
          <cell r="F419">
            <v>37479688.381249994</v>
          </cell>
          <cell r="G419" t="str">
            <v>4Profesional</v>
          </cell>
          <cell r="H419" t="str">
            <v>Defensor de Familia</v>
          </cell>
        </row>
        <row r="420">
          <cell r="D420" t="str">
            <v>3125-17</v>
          </cell>
          <cell r="E420">
            <v>1665264</v>
          </cell>
          <cell r="F420">
            <v>33809401.822500005</v>
          </cell>
          <cell r="G420" t="str">
            <v>4Profesional</v>
          </cell>
          <cell r="H420" t="str">
            <v>Defensor de Familia</v>
          </cell>
        </row>
        <row r="421">
          <cell r="D421" t="str">
            <v>3125-16</v>
          </cell>
          <cell r="E421">
            <v>1551384</v>
          </cell>
          <cell r="F421">
            <v>31497327.178750005</v>
          </cell>
          <cell r="G421" t="str">
            <v>4Profesional</v>
          </cell>
          <cell r="H421" t="str">
            <v>Defensor de Familia</v>
          </cell>
        </row>
        <row r="422">
          <cell r="D422" t="str">
            <v>3125-14</v>
          </cell>
          <cell r="E422">
            <v>1345530</v>
          </cell>
          <cell r="F422">
            <v>27317929.430000003</v>
          </cell>
          <cell r="G422" t="str">
            <v>4Profesional</v>
          </cell>
          <cell r="H422" t="str">
            <v>Defensor de Familia</v>
          </cell>
        </row>
        <row r="423">
          <cell r="D423" t="str">
            <v>3125-12</v>
          </cell>
          <cell r="E423">
            <v>1245845</v>
          </cell>
          <cell r="F423">
            <v>25294052.003333326</v>
          </cell>
          <cell r="G423" t="str">
            <v>4Profesional</v>
          </cell>
          <cell r="H423" t="str">
            <v>Defensor de Familia</v>
          </cell>
        </row>
        <row r="424">
          <cell r="D424" t="str">
            <v>3125-10</v>
          </cell>
          <cell r="E424">
            <v>1135915</v>
          </cell>
          <cell r="F424">
            <v>23062173.132083338</v>
          </cell>
          <cell r="G424" t="str">
            <v>4Profesional</v>
          </cell>
          <cell r="H424" t="str">
            <v>Defensor de Familia</v>
          </cell>
        </row>
        <row r="425">
          <cell r="D425" t="str">
            <v>3022-18</v>
          </cell>
          <cell r="E425">
            <v>1846042</v>
          </cell>
          <cell r="F425">
            <v>37479688.381249994</v>
          </cell>
          <cell r="G425" t="str">
            <v>4Profesional</v>
          </cell>
          <cell r="H425" t="str">
            <v>Formador Artístico</v>
          </cell>
        </row>
        <row r="426">
          <cell r="D426" t="str">
            <v>3022-16</v>
          </cell>
          <cell r="E426">
            <v>1551384</v>
          </cell>
          <cell r="F426">
            <v>31497327.178750005</v>
          </cell>
          <cell r="G426" t="str">
            <v>4Profesional</v>
          </cell>
          <cell r="H426" t="str">
            <v>Formador Artístico</v>
          </cell>
        </row>
        <row r="427">
          <cell r="D427" t="str">
            <v>3022-15</v>
          </cell>
          <cell r="E427">
            <v>1430115</v>
          </cell>
          <cell r="F427">
            <v>29035235.680416666</v>
          </cell>
          <cell r="G427" t="str">
            <v>4Profesional</v>
          </cell>
          <cell r="H427" t="str">
            <v>Formador Artístico</v>
          </cell>
        </row>
        <row r="428">
          <cell r="D428" t="str">
            <v>3022-13</v>
          </cell>
          <cell r="E428">
            <v>1289945</v>
          </cell>
          <cell r="F428">
            <v>26189402.293333333</v>
          </cell>
          <cell r="G428" t="str">
            <v>4Profesional</v>
          </cell>
          <cell r="H428" t="str">
            <v>Formador Artístico</v>
          </cell>
        </row>
        <row r="429">
          <cell r="D429" t="str">
            <v>3185-14</v>
          </cell>
          <cell r="E429">
            <v>1345530</v>
          </cell>
          <cell r="F429">
            <v>27317929.430000003</v>
          </cell>
          <cell r="G429" t="str">
            <v>4Profesional</v>
          </cell>
          <cell r="H429" t="str">
            <v>Inspector de Trabajo y Seguridad Social</v>
          </cell>
        </row>
        <row r="430">
          <cell r="D430" t="str">
            <v>3185-13</v>
          </cell>
          <cell r="E430">
            <v>1289945</v>
          </cell>
          <cell r="F430">
            <v>26189402.293333333</v>
          </cell>
          <cell r="G430" t="str">
            <v>4Profesional</v>
          </cell>
          <cell r="H430" t="str">
            <v>Inspector de Trabajo y Seguridad Social</v>
          </cell>
        </row>
        <row r="431">
          <cell r="D431" t="str">
            <v>3185-12</v>
          </cell>
          <cell r="E431">
            <v>1245845</v>
          </cell>
          <cell r="F431">
            <v>25294052.003333326</v>
          </cell>
          <cell r="G431" t="str">
            <v>4Profesional</v>
          </cell>
          <cell r="H431" t="str">
            <v>Inspector de Trabajo y Seguridad Social</v>
          </cell>
        </row>
        <row r="432">
          <cell r="D432" t="str">
            <v>3185-11</v>
          </cell>
          <cell r="E432">
            <v>1192845</v>
          </cell>
          <cell r="F432">
            <v>24218007.430833332</v>
          </cell>
          <cell r="G432" t="str">
            <v>4Profesional</v>
          </cell>
          <cell r="H432" t="str">
            <v>Inspector de Trabajo y Seguridad Social</v>
          </cell>
        </row>
        <row r="433">
          <cell r="D433" t="str">
            <v>3185-10</v>
          </cell>
          <cell r="E433">
            <v>1135915</v>
          </cell>
          <cell r="F433">
            <v>23062173.132083338</v>
          </cell>
          <cell r="G433" t="str">
            <v>4Profesional</v>
          </cell>
          <cell r="H433" t="str">
            <v>Inspector de Trabajo y Seguridad Social</v>
          </cell>
        </row>
        <row r="434">
          <cell r="D434" t="str">
            <v>3185-09</v>
          </cell>
          <cell r="E434">
            <v>1081310</v>
          </cell>
          <cell r="F434">
            <v>21953542.663749997</v>
          </cell>
          <cell r="G434" t="str">
            <v>4Profesional</v>
          </cell>
          <cell r="H434" t="str">
            <v>Inspector de Trabajo y Seguridad Social</v>
          </cell>
        </row>
        <row r="435">
          <cell r="D435" t="str">
            <v>3185-08</v>
          </cell>
          <cell r="E435">
            <v>1044033</v>
          </cell>
          <cell r="F435">
            <v>21196717.882083338</v>
          </cell>
          <cell r="G435" t="str">
            <v>4Profesional</v>
          </cell>
          <cell r="H435" t="str">
            <v>Inspector de Trabajo y Seguridad Social</v>
          </cell>
        </row>
        <row r="436">
          <cell r="D436" t="str">
            <v>3185-07</v>
          </cell>
          <cell r="E436">
            <v>985672</v>
          </cell>
          <cell r="F436">
            <v>20011830.391249999</v>
          </cell>
          <cell r="G436" t="str">
            <v>4Profesional</v>
          </cell>
          <cell r="H436" t="str">
            <v>Inspector de Trabajo y Seguridad Social</v>
          </cell>
        </row>
        <row r="437">
          <cell r="D437" t="str">
            <v>3185-06</v>
          </cell>
          <cell r="E437">
            <v>935634</v>
          </cell>
          <cell r="F437">
            <v>18995922.495416671</v>
          </cell>
          <cell r="G437" t="str">
            <v>4Profesional</v>
          </cell>
          <cell r="H437" t="str">
            <v>Inspector de Trabajo y Seguridad Social</v>
          </cell>
        </row>
        <row r="438">
          <cell r="D438" t="str">
            <v>3185-05</v>
          </cell>
          <cell r="E438">
            <v>894900</v>
          </cell>
          <cell r="F438">
            <v>18168911.181249999</v>
          </cell>
          <cell r="G438" t="str">
            <v>4Profesional</v>
          </cell>
          <cell r="H438" t="str">
            <v>Inspector de Trabajo y Seguridad Social</v>
          </cell>
        </row>
        <row r="439">
          <cell r="D439" t="str">
            <v>3185-04</v>
          </cell>
          <cell r="E439">
            <v>808521</v>
          </cell>
          <cell r="F439">
            <v>16415181.84</v>
          </cell>
          <cell r="G439" t="str">
            <v>4Profesional</v>
          </cell>
          <cell r="H439" t="str">
            <v>Inspector de Trabajo y Seguridad Social</v>
          </cell>
        </row>
        <row r="440">
          <cell r="D440" t="str">
            <v>3195-25</v>
          </cell>
          <cell r="E440">
            <v>3030923</v>
          </cell>
          <cell r="F440">
            <v>61536004.876249999</v>
          </cell>
          <cell r="G440" t="str">
            <v>4Profesional</v>
          </cell>
          <cell r="H440" t="str">
            <v>Inspector de Trabajo y Seguridad Social Especializado</v>
          </cell>
        </row>
        <row r="441">
          <cell r="D441" t="str">
            <v>3195-24</v>
          </cell>
          <cell r="E441">
            <v>2811854</v>
          </cell>
          <cell r="F441">
            <v>57088306.588749997</v>
          </cell>
          <cell r="G441" t="str">
            <v>4Profesional</v>
          </cell>
          <cell r="H441" t="str">
            <v>Inspector de Trabajo y Seguridad Social Especializado</v>
          </cell>
        </row>
        <row r="442">
          <cell r="D442" t="str">
            <v>3195-23</v>
          </cell>
          <cell r="E442">
            <v>2632106</v>
          </cell>
          <cell r="F442">
            <v>53438931.864166655</v>
          </cell>
          <cell r="G442" t="str">
            <v>4Profesional</v>
          </cell>
          <cell r="H442" t="str">
            <v>Inspector de Trabajo y Seguridad Social Especializado</v>
          </cell>
        </row>
        <row r="443">
          <cell r="D443" t="str">
            <v>3195-22</v>
          </cell>
          <cell r="E443">
            <v>2440901</v>
          </cell>
          <cell r="F443">
            <v>49556948.759166665</v>
          </cell>
          <cell r="G443" t="str">
            <v>4Profesional</v>
          </cell>
          <cell r="H443" t="str">
            <v>Inspector de Trabajo y Seguridad Social Especializado</v>
          </cell>
        </row>
        <row r="444">
          <cell r="D444" t="str">
            <v>3195-21</v>
          </cell>
          <cell r="E444">
            <v>2264236</v>
          </cell>
          <cell r="F444">
            <v>45970167.347916678</v>
          </cell>
          <cell r="G444" t="str">
            <v>4Profesional</v>
          </cell>
          <cell r="H444" t="str">
            <v>Inspector de Trabajo y Seguridad Social Especializado</v>
          </cell>
        </row>
        <row r="445">
          <cell r="D445" t="str">
            <v>3195-20</v>
          </cell>
          <cell r="E445">
            <v>2098839</v>
          </cell>
          <cell r="F445">
            <v>42612157.064583339</v>
          </cell>
          <cell r="G445" t="str">
            <v>4Profesional</v>
          </cell>
          <cell r="H445" t="str">
            <v>Inspector de Trabajo y Seguridad Social Especializado</v>
          </cell>
        </row>
        <row r="446">
          <cell r="D446" t="str">
            <v>3195-19</v>
          </cell>
          <cell r="E446">
            <v>1992005</v>
          </cell>
          <cell r="F446">
            <v>40443135.44166667</v>
          </cell>
          <cell r="G446" t="str">
            <v>4Profesional</v>
          </cell>
          <cell r="H446" t="str">
            <v>Inspector de Trabajo y Seguridad Social Especializado</v>
          </cell>
        </row>
        <row r="447">
          <cell r="D447" t="str">
            <v>3195-18</v>
          </cell>
          <cell r="E447">
            <v>1846042</v>
          </cell>
          <cell r="F447">
            <v>37479688.381249994</v>
          </cell>
          <cell r="G447" t="str">
            <v>4Profesional</v>
          </cell>
          <cell r="H447" t="str">
            <v>Inspector de Trabajo y Seguridad Social Especializado</v>
          </cell>
        </row>
        <row r="448">
          <cell r="D448" t="str">
            <v>3195-17</v>
          </cell>
          <cell r="E448">
            <v>1665264</v>
          </cell>
          <cell r="F448">
            <v>33809401.822500005</v>
          </cell>
          <cell r="G448" t="str">
            <v>4Profesional</v>
          </cell>
          <cell r="H448" t="str">
            <v>Inspector de Trabajo y Seguridad Social Especializado</v>
          </cell>
        </row>
        <row r="449">
          <cell r="D449" t="str">
            <v>3195-16</v>
          </cell>
          <cell r="E449">
            <v>1551384</v>
          </cell>
          <cell r="F449">
            <v>31497327.178750005</v>
          </cell>
          <cell r="G449" t="str">
            <v>4Profesional</v>
          </cell>
          <cell r="H449" t="str">
            <v>Inspector de Trabajo y Seguridad Social Especializado</v>
          </cell>
        </row>
        <row r="450">
          <cell r="D450" t="str">
            <v>3195-15</v>
          </cell>
          <cell r="E450">
            <v>1430115</v>
          </cell>
          <cell r="F450">
            <v>29035235.680416666</v>
          </cell>
          <cell r="G450" t="str">
            <v>4Profesional</v>
          </cell>
          <cell r="H450" t="str">
            <v>Inspector de Trabajo y Seguridad Social Especializado</v>
          </cell>
        </row>
        <row r="451">
          <cell r="D451" t="str">
            <v>3000-25</v>
          </cell>
          <cell r="E451">
            <v>3030923</v>
          </cell>
          <cell r="F451">
            <v>61536004.876249999</v>
          </cell>
          <cell r="G451" t="str">
            <v>4Profesional</v>
          </cell>
          <cell r="H451" t="str">
            <v>Investigador Científico</v>
          </cell>
        </row>
        <row r="452">
          <cell r="D452" t="str">
            <v>3000-24</v>
          </cell>
          <cell r="E452">
            <v>2811854</v>
          </cell>
          <cell r="F452">
            <v>57088306.588749997</v>
          </cell>
          <cell r="G452" t="str">
            <v>4Profesional</v>
          </cell>
          <cell r="H452" t="str">
            <v>Investigador Científico</v>
          </cell>
        </row>
        <row r="453">
          <cell r="D453" t="str">
            <v>3000-23</v>
          </cell>
          <cell r="E453">
            <v>2632106</v>
          </cell>
          <cell r="F453">
            <v>53438931.864166655</v>
          </cell>
          <cell r="G453" t="str">
            <v>4Profesional</v>
          </cell>
          <cell r="H453" t="str">
            <v>Investigador Científico</v>
          </cell>
        </row>
        <row r="454">
          <cell r="D454" t="str">
            <v>3000-22</v>
          </cell>
          <cell r="E454">
            <v>2440901</v>
          </cell>
          <cell r="F454">
            <v>49556948.759166665</v>
          </cell>
          <cell r="G454" t="str">
            <v>4Profesional</v>
          </cell>
          <cell r="H454" t="str">
            <v>Investigador Científico</v>
          </cell>
        </row>
        <row r="455">
          <cell r="D455" t="str">
            <v>3000-21</v>
          </cell>
          <cell r="E455">
            <v>2264236</v>
          </cell>
          <cell r="F455">
            <v>45970167.347916678</v>
          </cell>
          <cell r="G455" t="str">
            <v>4Profesional</v>
          </cell>
          <cell r="H455" t="str">
            <v>Investigador Científico</v>
          </cell>
        </row>
        <row r="456">
          <cell r="D456" t="str">
            <v>3000-20</v>
          </cell>
          <cell r="E456">
            <v>2098839</v>
          </cell>
          <cell r="F456">
            <v>42612157.064583339</v>
          </cell>
          <cell r="G456" t="str">
            <v>4Profesional</v>
          </cell>
          <cell r="H456" t="str">
            <v>Investigador Científico</v>
          </cell>
        </row>
        <row r="457">
          <cell r="D457" t="str">
            <v>3000-19</v>
          </cell>
          <cell r="E457">
            <v>1992005</v>
          </cell>
          <cell r="F457">
            <v>40443135.44166667</v>
          </cell>
          <cell r="G457" t="str">
            <v>4Profesional</v>
          </cell>
          <cell r="H457" t="str">
            <v>Investigador Científico</v>
          </cell>
        </row>
        <row r="458">
          <cell r="D458" t="str">
            <v>3000-18</v>
          </cell>
          <cell r="E458">
            <v>1846042</v>
          </cell>
          <cell r="F458">
            <v>37479688.381249994</v>
          </cell>
          <cell r="G458" t="str">
            <v>4Profesional</v>
          </cell>
          <cell r="H458" t="str">
            <v>Investigador Científico</v>
          </cell>
        </row>
        <row r="459">
          <cell r="D459" t="str">
            <v>3000-17</v>
          </cell>
          <cell r="E459">
            <v>1665264</v>
          </cell>
          <cell r="F459">
            <v>33809401.822500005</v>
          </cell>
          <cell r="G459" t="str">
            <v>4Profesional</v>
          </cell>
          <cell r="H459" t="str">
            <v>Investigador Científico</v>
          </cell>
        </row>
        <row r="460">
          <cell r="D460" t="str">
            <v>3000-16</v>
          </cell>
          <cell r="E460">
            <v>1551384</v>
          </cell>
          <cell r="F460">
            <v>31497327.178750005</v>
          </cell>
          <cell r="G460" t="str">
            <v>4Profesional</v>
          </cell>
          <cell r="H460" t="str">
            <v>Investigador Científico</v>
          </cell>
        </row>
        <row r="461">
          <cell r="D461" t="str">
            <v>3000-15</v>
          </cell>
          <cell r="E461">
            <v>1430115</v>
          </cell>
          <cell r="F461">
            <v>29035235.680416666</v>
          </cell>
          <cell r="G461" t="str">
            <v>4Profesional</v>
          </cell>
          <cell r="H461" t="str">
            <v>Investigador Científico</v>
          </cell>
        </row>
        <row r="462">
          <cell r="D462" t="str">
            <v>3000-14</v>
          </cell>
          <cell r="E462">
            <v>1345530</v>
          </cell>
          <cell r="F462">
            <v>27317929.430000003</v>
          </cell>
          <cell r="G462" t="str">
            <v>4Profesional</v>
          </cell>
          <cell r="H462" t="str">
            <v>Investigador Científico</v>
          </cell>
        </row>
        <row r="463">
          <cell r="D463" t="str">
            <v>3085-21</v>
          </cell>
          <cell r="E463">
            <v>2264236</v>
          </cell>
          <cell r="F463">
            <v>45970167.347916678</v>
          </cell>
          <cell r="G463" t="str">
            <v>4Profesional</v>
          </cell>
          <cell r="H463" t="str">
            <v>Médico</v>
          </cell>
        </row>
        <row r="464">
          <cell r="D464" t="str">
            <v>3085-20</v>
          </cell>
          <cell r="E464">
            <v>2098839</v>
          </cell>
          <cell r="F464">
            <v>42612157.064583339</v>
          </cell>
          <cell r="G464" t="str">
            <v>4Profesional</v>
          </cell>
          <cell r="H464" t="str">
            <v>Médico</v>
          </cell>
        </row>
        <row r="465">
          <cell r="D465" t="str">
            <v>3085-19</v>
          </cell>
          <cell r="E465">
            <v>1992005</v>
          </cell>
          <cell r="F465">
            <v>40443135.44166667</v>
          </cell>
          <cell r="G465" t="str">
            <v>4Profesional</v>
          </cell>
          <cell r="H465" t="str">
            <v>Médico</v>
          </cell>
        </row>
        <row r="466">
          <cell r="D466" t="str">
            <v>3085-18</v>
          </cell>
          <cell r="E466">
            <v>1846042</v>
          </cell>
          <cell r="F466">
            <v>37479688.381249994</v>
          </cell>
          <cell r="G466" t="str">
            <v>4Profesional</v>
          </cell>
          <cell r="H466" t="str">
            <v>Médico</v>
          </cell>
        </row>
        <row r="467">
          <cell r="D467" t="str">
            <v>3085-17</v>
          </cell>
          <cell r="E467">
            <v>1665264</v>
          </cell>
          <cell r="F467">
            <v>33809401.822500005</v>
          </cell>
          <cell r="G467" t="str">
            <v>4Profesional</v>
          </cell>
          <cell r="H467" t="str">
            <v>Médico</v>
          </cell>
        </row>
        <row r="468">
          <cell r="D468" t="str">
            <v>3085-16</v>
          </cell>
          <cell r="E468">
            <v>1551384</v>
          </cell>
          <cell r="F468">
            <v>31497327.178750005</v>
          </cell>
          <cell r="G468" t="str">
            <v>4Profesional</v>
          </cell>
          <cell r="H468" t="str">
            <v>Médico</v>
          </cell>
        </row>
        <row r="469">
          <cell r="D469" t="str">
            <v>3085-15</v>
          </cell>
          <cell r="E469">
            <v>1430115</v>
          </cell>
          <cell r="F469">
            <v>29035235.680416666</v>
          </cell>
          <cell r="G469" t="str">
            <v>4Profesional</v>
          </cell>
          <cell r="H469" t="str">
            <v>Médico</v>
          </cell>
        </row>
        <row r="470">
          <cell r="D470" t="str">
            <v>3085-14</v>
          </cell>
          <cell r="E470">
            <v>1345530</v>
          </cell>
          <cell r="F470">
            <v>27317929.430000003</v>
          </cell>
          <cell r="G470" t="str">
            <v>4Profesional</v>
          </cell>
          <cell r="H470" t="str">
            <v>Médico</v>
          </cell>
        </row>
        <row r="471">
          <cell r="D471" t="str">
            <v>3085-13</v>
          </cell>
          <cell r="E471">
            <v>1289945</v>
          </cell>
          <cell r="F471">
            <v>26189402.293333333</v>
          </cell>
          <cell r="G471" t="str">
            <v>4Profesional</v>
          </cell>
          <cell r="H471" t="str">
            <v>Médico</v>
          </cell>
        </row>
        <row r="472">
          <cell r="D472" t="str">
            <v>3120-25</v>
          </cell>
          <cell r="E472">
            <v>3030923</v>
          </cell>
          <cell r="F472">
            <v>61536004.876249999</v>
          </cell>
          <cell r="G472" t="str">
            <v>4Profesional</v>
          </cell>
          <cell r="H472" t="str">
            <v>Médico Especialista</v>
          </cell>
        </row>
        <row r="473">
          <cell r="D473" t="str">
            <v>3120-24</v>
          </cell>
          <cell r="E473">
            <v>2811854</v>
          </cell>
          <cell r="F473">
            <v>57088306.588749997</v>
          </cell>
          <cell r="G473" t="str">
            <v>4Profesional</v>
          </cell>
          <cell r="H473" t="str">
            <v>Médico Especialista</v>
          </cell>
        </row>
        <row r="474">
          <cell r="D474" t="str">
            <v>3120-23</v>
          </cell>
          <cell r="E474">
            <v>2632106</v>
          </cell>
          <cell r="F474">
            <v>53438931.864166655</v>
          </cell>
          <cell r="G474" t="str">
            <v>4Profesional</v>
          </cell>
          <cell r="H474" t="str">
            <v>Médico Especialista</v>
          </cell>
        </row>
        <row r="475">
          <cell r="D475" t="str">
            <v>3120-22</v>
          </cell>
          <cell r="E475">
            <v>2440901</v>
          </cell>
          <cell r="F475">
            <v>49556948.759166665</v>
          </cell>
          <cell r="G475" t="str">
            <v>4Profesional</v>
          </cell>
          <cell r="H475" t="str">
            <v>Médico Especialista</v>
          </cell>
        </row>
        <row r="476">
          <cell r="D476" t="str">
            <v>3120-21</v>
          </cell>
          <cell r="E476">
            <v>2264236</v>
          </cell>
          <cell r="F476">
            <v>45970167.347916678</v>
          </cell>
          <cell r="G476" t="str">
            <v>4Profesional</v>
          </cell>
          <cell r="H476" t="str">
            <v>Médico Especialista</v>
          </cell>
        </row>
        <row r="477">
          <cell r="D477" t="str">
            <v>3120-20</v>
          </cell>
          <cell r="E477">
            <v>2098839</v>
          </cell>
          <cell r="F477">
            <v>42612157.064583339</v>
          </cell>
          <cell r="G477" t="str">
            <v>4Profesional</v>
          </cell>
          <cell r="H477" t="str">
            <v>Médico Especialista</v>
          </cell>
        </row>
        <row r="478">
          <cell r="D478" t="str">
            <v>3120-19</v>
          </cell>
          <cell r="E478">
            <v>1992005</v>
          </cell>
          <cell r="F478">
            <v>40443135.44166667</v>
          </cell>
          <cell r="G478" t="str">
            <v>4Profesional</v>
          </cell>
          <cell r="H478" t="str">
            <v>Médico Especialista</v>
          </cell>
        </row>
        <row r="479">
          <cell r="D479" t="str">
            <v>3120-18</v>
          </cell>
          <cell r="E479">
            <v>1846042</v>
          </cell>
          <cell r="F479">
            <v>37479688.381249994</v>
          </cell>
          <cell r="G479" t="str">
            <v>4Profesional</v>
          </cell>
          <cell r="H479" t="str">
            <v>Médico Especialista</v>
          </cell>
        </row>
        <row r="480">
          <cell r="D480" t="str">
            <v>3087-21</v>
          </cell>
          <cell r="E480">
            <v>2264236</v>
          </cell>
          <cell r="F480">
            <v>45970167.347916678</v>
          </cell>
          <cell r="G480" t="str">
            <v>4Profesional</v>
          </cell>
          <cell r="H480" t="str">
            <v>Odontólogo</v>
          </cell>
        </row>
        <row r="481">
          <cell r="D481" t="str">
            <v>3087-20</v>
          </cell>
          <cell r="E481">
            <v>2098839</v>
          </cell>
          <cell r="F481">
            <v>42612157.064583339</v>
          </cell>
          <cell r="G481" t="str">
            <v>4Profesional</v>
          </cell>
          <cell r="H481" t="str">
            <v>Odontólogo</v>
          </cell>
        </row>
        <row r="482">
          <cell r="D482" t="str">
            <v>3087-19</v>
          </cell>
          <cell r="E482">
            <v>1992005</v>
          </cell>
          <cell r="F482">
            <v>40443135.44166667</v>
          </cell>
          <cell r="G482" t="str">
            <v>4Profesional</v>
          </cell>
          <cell r="H482" t="str">
            <v>Odontólogo</v>
          </cell>
        </row>
        <row r="483">
          <cell r="D483" t="str">
            <v>3087-18</v>
          </cell>
          <cell r="E483">
            <v>1846042</v>
          </cell>
          <cell r="F483">
            <v>37479688.381249994</v>
          </cell>
          <cell r="G483" t="str">
            <v>4Profesional</v>
          </cell>
          <cell r="H483" t="str">
            <v>Odontólogo</v>
          </cell>
        </row>
        <row r="484">
          <cell r="D484" t="str">
            <v>3087-17</v>
          </cell>
          <cell r="E484">
            <v>1665264</v>
          </cell>
          <cell r="F484">
            <v>33809401.822500005</v>
          </cell>
          <cell r="G484" t="str">
            <v>4Profesional</v>
          </cell>
          <cell r="H484" t="str">
            <v>Odontólogo</v>
          </cell>
        </row>
        <row r="485">
          <cell r="D485" t="str">
            <v>3087-16</v>
          </cell>
          <cell r="E485">
            <v>1551384</v>
          </cell>
          <cell r="F485">
            <v>31497327.178750005</v>
          </cell>
          <cell r="G485" t="str">
            <v>4Profesional</v>
          </cell>
          <cell r="H485" t="str">
            <v>Odontólogo</v>
          </cell>
        </row>
        <row r="486">
          <cell r="D486" t="str">
            <v>3087-15</v>
          </cell>
          <cell r="E486">
            <v>1430115</v>
          </cell>
          <cell r="F486">
            <v>29035235.680416666</v>
          </cell>
          <cell r="G486" t="str">
            <v>4Profesional</v>
          </cell>
          <cell r="H486" t="str">
            <v>Odontólogo</v>
          </cell>
        </row>
        <row r="487">
          <cell r="D487" t="str">
            <v>3087-14</v>
          </cell>
          <cell r="E487">
            <v>1345530</v>
          </cell>
          <cell r="F487">
            <v>27317929.430000003</v>
          </cell>
          <cell r="G487" t="str">
            <v>4Profesional</v>
          </cell>
          <cell r="H487" t="str">
            <v>Odontólogo</v>
          </cell>
        </row>
        <row r="488">
          <cell r="D488" t="str">
            <v>3087-13</v>
          </cell>
          <cell r="E488">
            <v>1289945</v>
          </cell>
          <cell r="F488">
            <v>26189402.293333333</v>
          </cell>
          <cell r="G488" t="str">
            <v>4Profesional</v>
          </cell>
          <cell r="H488" t="str">
            <v>Odontólogo</v>
          </cell>
        </row>
        <row r="489">
          <cell r="D489" t="str">
            <v>3123-25</v>
          </cell>
          <cell r="E489">
            <v>3030923</v>
          </cell>
          <cell r="F489">
            <v>61536004.876249999</v>
          </cell>
          <cell r="G489" t="str">
            <v>4Profesional</v>
          </cell>
          <cell r="H489" t="str">
            <v>Odontólogo Especialista</v>
          </cell>
        </row>
        <row r="490">
          <cell r="D490" t="str">
            <v>3123-24</v>
          </cell>
          <cell r="E490">
            <v>2811854</v>
          </cell>
          <cell r="F490">
            <v>57088306.588749997</v>
          </cell>
          <cell r="G490" t="str">
            <v>4Profesional</v>
          </cell>
          <cell r="H490" t="str">
            <v>Odontólogo Especialista</v>
          </cell>
        </row>
        <row r="491">
          <cell r="D491" t="str">
            <v>3123-23</v>
          </cell>
          <cell r="E491">
            <v>2632106</v>
          </cell>
          <cell r="F491">
            <v>53438931.864166655</v>
          </cell>
          <cell r="G491" t="str">
            <v>4Profesional</v>
          </cell>
          <cell r="H491" t="str">
            <v>Odontólogo Especialista</v>
          </cell>
        </row>
        <row r="492">
          <cell r="D492" t="str">
            <v>3123-22</v>
          </cell>
          <cell r="E492">
            <v>2440901</v>
          </cell>
          <cell r="F492">
            <v>49556948.759166665</v>
          </cell>
          <cell r="G492" t="str">
            <v>4Profesional</v>
          </cell>
          <cell r="H492" t="str">
            <v>Odontólogo Especialista</v>
          </cell>
        </row>
        <row r="493">
          <cell r="D493" t="str">
            <v>3123-21</v>
          </cell>
          <cell r="E493">
            <v>2264236</v>
          </cell>
          <cell r="F493">
            <v>45970167.347916678</v>
          </cell>
          <cell r="G493" t="str">
            <v>4Profesional</v>
          </cell>
          <cell r="H493" t="str">
            <v>Odontólogo Especialista</v>
          </cell>
        </row>
        <row r="494">
          <cell r="D494" t="str">
            <v>3123-20</v>
          </cell>
          <cell r="E494">
            <v>2098839</v>
          </cell>
          <cell r="F494">
            <v>42612157.064583339</v>
          </cell>
          <cell r="G494" t="str">
            <v>4Profesional</v>
          </cell>
          <cell r="H494" t="str">
            <v>Odontólogo Especialista</v>
          </cell>
        </row>
        <row r="495">
          <cell r="D495" t="str">
            <v>3123-19</v>
          </cell>
          <cell r="E495">
            <v>1992005</v>
          </cell>
          <cell r="F495">
            <v>40443135.44166667</v>
          </cell>
          <cell r="G495" t="str">
            <v>4Profesional</v>
          </cell>
          <cell r="H495" t="str">
            <v>Odontólogo Especialista</v>
          </cell>
        </row>
        <row r="496">
          <cell r="D496" t="str">
            <v>3123-18</v>
          </cell>
          <cell r="E496">
            <v>1846042</v>
          </cell>
          <cell r="F496">
            <v>37479688.381249994</v>
          </cell>
          <cell r="G496" t="str">
            <v>4Profesional</v>
          </cell>
          <cell r="H496" t="str">
            <v>Odontólogo Especialista</v>
          </cell>
        </row>
        <row r="497">
          <cell r="D497" t="str">
            <v>3052-15</v>
          </cell>
          <cell r="E497">
            <v>1430115</v>
          </cell>
          <cell r="F497">
            <v>29035235.680416666</v>
          </cell>
          <cell r="G497" t="str">
            <v>4Profesional</v>
          </cell>
          <cell r="H497" t="str">
            <v>Oficial Logístico</v>
          </cell>
        </row>
        <row r="498">
          <cell r="D498" t="str">
            <v>3052-14</v>
          </cell>
          <cell r="E498">
            <v>1345530</v>
          </cell>
          <cell r="F498">
            <v>27317929.430000003</v>
          </cell>
          <cell r="G498" t="str">
            <v>4Profesional</v>
          </cell>
          <cell r="H498" t="str">
            <v>Oficial Logístico</v>
          </cell>
        </row>
        <row r="499">
          <cell r="D499" t="str">
            <v>3052-12</v>
          </cell>
          <cell r="E499">
            <v>1245845</v>
          </cell>
          <cell r="F499">
            <v>25294052.003333326</v>
          </cell>
          <cell r="G499" t="str">
            <v>4Profesional</v>
          </cell>
          <cell r="H499" t="str">
            <v>Oficial Logístico</v>
          </cell>
        </row>
        <row r="500">
          <cell r="D500" t="str">
            <v>3052-10</v>
          </cell>
          <cell r="E500">
            <v>1135915</v>
          </cell>
          <cell r="F500">
            <v>23062173.132083338</v>
          </cell>
          <cell r="G500" t="str">
            <v>4Profesional</v>
          </cell>
          <cell r="H500" t="str">
            <v>Oficial Logístico</v>
          </cell>
        </row>
        <row r="501">
          <cell r="D501" t="str">
            <v>3052-09</v>
          </cell>
          <cell r="E501">
            <v>1081310</v>
          </cell>
          <cell r="F501">
            <v>21953542.663749997</v>
          </cell>
          <cell r="G501" t="str">
            <v>4Profesional</v>
          </cell>
          <cell r="H501" t="str">
            <v>Oficial Logístico</v>
          </cell>
        </row>
        <row r="502">
          <cell r="D502" t="str">
            <v>3053-14</v>
          </cell>
          <cell r="E502">
            <v>1345530</v>
          </cell>
          <cell r="F502">
            <v>27317929.430000003</v>
          </cell>
          <cell r="G502" t="str">
            <v>4Profesional</v>
          </cell>
          <cell r="H502" t="str">
            <v>Oficial de Tratamiento Penitenciario</v>
          </cell>
        </row>
        <row r="503">
          <cell r="D503" t="str">
            <v>3053-12</v>
          </cell>
          <cell r="E503">
            <v>1245845</v>
          </cell>
          <cell r="F503">
            <v>25294052.003333326</v>
          </cell>
          <cell r="G503" t="str">
            <v>4Profesional</v>
          </cell>
          <cell r="H503" t="str">
            <v>Oficial de Tratamiento Penitenciario</v>
          </cell>
        </row>
        <row r="504">
          <cell r="D504" t="str">
            <v>3053-10</v>
          </cell>
          <cell r="E504">
            <v>1135915</v>
          </cell>
          <cell r="F504">
            <v>23062173.132083338</v>
          </cell>
          <cell r="G504" t="str">
            <v>4Profesional</v>
          </cell>
          <cell r="H504" t="str">
            <v>Oficial de Tratamiento Penitenciario</v>
          </cell>
        </row>
        <row r="505">
          <cell r="D505" t="str">
            <v>3053-09</v>
          </cell>
          <cell r="E505">
            <v>1081310</v>
          </cell>
          <cell r="F505">
            <v>21953542.663749997</v>
          </cell>
          <cell r="G505" t="str">
            <v>4Profesional</v>
          </cell>
          <cell r="H505" t="str">
            <v>Oficial de Tratamiento Penitenciario</v>
          </cell>
        </row>
        <row r="506">
          <cell r="D506" t="str">
            <v>3130-15</v>
          </cell>
          <cell r="E506">
            <v>1430115</v>
          </cell>
          <cell r="F506">
            <v>29035235.680416666</v>
          </cell>
          <cell r="G506" t="str">
            <v>4Profesional</v>
          </cell>
          <cell r="H506" t="str">
            <v>Piloto de Aviación</v>
          </cell>
        </row>
        <row r="507">
          <cell r="D507" t="str">
            <v>3130-13</v>
          </cell>
          <cell r="E507">
            <v>1289945</v>
          </cell>
          <cell r="F507">
            <v>26189402.293333333</v>
          </cell>
          <cell r="G507" t="str">
            <v>4Profesional</v>
          </cell>
          <cell r="H507" t="str">
            <v>Piloto de Aviación</v>
          </cell>
        </row>
        <row r="508">
          <cell r="D508" t="str">
            <v>3130-11</v>
          </cell>
          <cell r="E508">
            <v>1192845</v>
          </cell>
          <cell r="F508">
            <v>24218007.430833332</v>
          </cell>
          <cell r="G508" t="str">
            <v>4Profesional</v>
          </cell>
          <cell r="H508" t="str">
            <v>Piloto de Aviación</v>
          </cell>
        </row>
        <row r="509">
          <cell r="D509" t="str">
            <v>3130-09</v>
          </cell>
          <cell r="E509">
            <v>1081310</v>
          </cell>
          <cell r="F509">
            <v>21953542.663749997</v>
          </cell>
          <cell r="G509" t="str">
            <v>4Profesional</v>
          </cell>
          <cell r="H509" t="str">
            <v>Piloto de Aviación</v>
          </cell>
        </row>
        <row r="510">
          <cell r="D510" t="str">
            <v>3055-17</v>
          </cell>
          <cell r="E510">
            <v>1665264</v>
          </cell>
          <cell r="F510">
            <v>33809401.822500005</v>
          </cell>
          <cell r="G510" t="str">
            <v>4Profesional</v>
          </cell>
          <cell r="H510" t="str">
            <v>Primer Secretario de Relaciones Exteriores</v>
          </cell>
        </row>
        <row r="511">
          <cell r="D511" t="str">
            <v>3055-16</v>
          </cell>
          <cell r="E511">
            <v>1551384</v>
          </cell>
          <cell r="F511">
            <v>31497327.178750005</v>
          </cell>
          <cell r="G511" t="str">
            <v>4Profesional</v>
          </cell>
          <cell r="H511" t="str">
            <v>Primer Secretario de Relaciones Exteriores</v>
          </cell>
        </row>
        <row r="512">
          <cell r="D512" t="str">
            <v>3010-25</v>
          </cell>
          <cell r="E512">
            <v>3030923</v>
          </cell>
          <cell r="F512">
            <v>61536004.876249999</v>
          </cell>
          <cell r="G512" t="str">
            <v>4Profesional</v>
          </cell>
          <cell r="H512" t="str">
            <v>Profesional Especializado</v>
          </cell>
        </row>
        <row r="513">
          <cell r="D513" t="str">
            <v>3010-24</v>
          </cell>
          <cell r="E513">
            <v>2811854</v>
          </cell>
          <cell r="F513">
            <v>57088306.588749997</v>
          </cell>
          <cell r="G513" t="str">
            <v>4Profesional</v>
          </cell>
          <cell r="H513" t="str">
            <v>Profesional Especializado</v>
          </cell>
        </row>
        <row r="514">
          <cell r="D514" t="str">
            <v>3010-23</v>
          </cell>
          <cell r="E514">
            <v>2632106</v>
          </cell>
          <cell r="F514">
            <v>53438931.864166655</v>
          </cell>
          <cell r="G514" t="str">
            <v>4Profesional</v>
          </cell>
          <cell r="H514" t="str">
            <v>Profesional Especializado</v>
          </cell>
        </row>
        <row r="515">
          <cell r="D515" t="str">
            <v>3010-22</v>
          </cell>
          <cell r="E515">
            <v>2440901</v>
          </cell>
          <cell r="F515">
            <v>49556948.759166665</v>
          </cell>
          <cell r="G515" t="str">
            <v>4Profesional</v>
          </cell>
          <cell r="H515" t="str">
            <v>Profesional Especializado</v>
          </cell>
        </row>
        <row r="516">
          <cell r="D516" t="str">
            <v>3010-21</v>
          </cell>
          <cell r="E516">
            <v>2264236</v>
          </cell>
          <cell r="F516">
            <v>45970167.347916678</v>
          </cell>
          <cell r="G516" t="str">
            <v>4Profesional</v>
          </cell>
          <cell r="H516" t="str">
            <v>Profesional Especializado</v>
          </cell>
        </row>
        <row r="517">
          <cell r="D517" t="str">
            <v>3010-20</v>
          </cell>
          <cell r="E517">
            <v>2098839</v>
          </cell>
          <cell r="F517">
            <v>42612157.064583339</v>
          </cell>
          <cell r="G517" t="str">
            <v>4Profesional</v>
          </cell>
          <cell r="H517" t="str">
            <v>Profesional Especializado</v>
          </cell>
        </row>
        <row r="518">
          <cell r="D518" t="str">
            <v>3010-19</v>
          </cell>
          <cell r="E518">
            <v>1992005</v>
          </cell>
          <cell r="F518">
            <v>40443135.44166667</v>
          </cell>
          <cell r="G518" t="str">
            <v>4Profesional</v>
          </cell>
          <cell r="H518" t="str">
            <v>Profesional Especializado</v>
          </cell>
        </row>
        <row r="519">
          <cell r="D519" t="str">
            <v>3010-18</v>
          </cell>
          <cell r="E519">
            <v>1846042</v>
          </cell>
          <cell r="F519">
            <v>37479688.381249994</v>
          </cell>
          <cell r="G519" t="str">
            <v>4Profesional</v>
          </cell>
          <cell r="H519" t="str">
            <v>Profesional Especializado</v>
          </cell>
        </row>
        <row r="520">
          <cell r="D520" t="str">
            <v>3010-17</v>
          </cell>
          <cell r="E520">
            <v>1665264</v>
          </cell>
          <cell r="F520">
            <v>33809401.822500005</v>
          </cell>
          <cell r="G520" t="str">
            <v>4Profesional</v>
          </cell>
          <cell r="H520" t="str">
            <v>Profesional Especializado</v>
          </cell>
        </row>
        <row r="521">
          <cell r="D521" t="str">
            <v>3010-16</v>
          </cell>
          <cell r="E521">
            <v>1551384</v>
          </cell>
          <cell r="F521">
            <v>31497327.178750005</v>
          </cell>
          <cell r="G521" t="str">
            <v>4Profesional</v>
          </cell>
          <cell r="H521" t="str">
            <v>Profesional Especializado</v>
          </cell>
        </row>
        <row r="522">
          <cell r="D522" t="str">
            <v>3010-15</v>
          </cell>
          <cell r="E522">
            <v>1430115</v>
          </cell>
          <cell r="F522">
            <v>29035235.680416666</v>
          </cell>
          <cell r="G522" t="str">
            <v>4Profesional</v>
          </cell>
          <cell r="H522" t="str">
            <v>Profesional Especializado</v>
          </cell>
        </row>
        <row r="523">
          <cell r="D523" t="str">
            <v>3020-14</v>
          </cell>
          <cell r="E523">
            <v>1345530</v>
          </cell>
          <cell r="F523">
            <v>27317929.430000003</v>
          </cell>
          <cell r="G523" t="str">
            <v>4Profesional</v>
          </cell>
          <cell r="H523" t="str">
            <v>Profesional Universitario</v>
          </cell>
        </row>
        <row r="524">
          <cell r="D524" t="str">
            <v>3020-13</v>
          </cell>
          <cell r="E524">
            <v>1289945</v>
          </cell>
          <cell r="F524">
            <v>26189402.293333333</v>
          </cell>
          <cell r="G524" t="str">
            <v>4Profesional</v>
          </cell>
          <cell r="H524" t="str">
            <v>Profesional Universitario</v>
          </cell>
        </row>
        <row r="525">
          <cell r="D525" t="str">
            <v>3020-12</v>
          </cell>
          <cell r="E525">
            <v>1245845</v>
          </cell>
          <cell r="F525">
            <v>25294052.003333326</v>
          </cell>
          <cell r="G525" t="str">
            <v>4Profesional</v>
          </cell>
          <cell r="H525" t="str">
            <v>Profesional Universitario</v>
          </cell>
        </row>
        <row r="526">
          <cell r="D526" t="str">
            <v>3020-11</v>
          </cell>
          <cell r="E526">
            <v>1192845</v>
          </cell>
          <cell r="F526">
            <v>24218007.430833332</v>
          </cell>
          <cell r="G526" t="str">
            <v>4Profesional</v>
          </cell>
          <cell r="H526" t="str">
            <v>Profesional Universitario</v>
          </cell>
        </row>
        <row r="527">
          <cell r="D527" t="str">
            <v>3020-10</v>
          </cell>
          <cell r="E527">
            <v>1135915</v>
          </cell>
          <cell r="F527">
            <v>23062173.132083338</v>
          </cell>
          <cell r="G527" t="str">
            <v>4Profesional</v>
          </cell>
          <cell r="H527" t="str">
            <v>Profesional Universitario</v>
          </cell>
        </row>
        <row r="528">
          <cell r="D528" t="str">
            <v>3020-09</v>
          </cell>
          <cell r="E528">
            <v>1081310</v>
          </cell>
          <cell r="F528">
            <v>21953542.663749997</v>
          </cell>
          <cell r="G528" t="str">
            <v>4Profesional</v>
          </cell>
          <cell r="H528" t="str">
            <v>Profesional Universitario</v>
          </cell>
        </row>
        <row r="529">
          <cell r="D529" t="str">
            <v>3020-08</v>
          </cell>
          <cell r="E529">
            <v>1044033</v>
          </cell>
          <cell r="F529">
            <v>21196717.882083338</v>
          </cell>
          <cell r="G529" t="str">
            <v>4Profesional</v>
          </cell>
          <cell r="H529" t="str">
            <v>Profesional Universitario</v>
          </cell>
        </row>
        <row r="530">
          <cell r="D530" t="str">
            <v>3020-07</v>
          </cell>
          <cell r="E530">
            <v>985672</v>
          </cell>
          <cell r="F530">
            <v>20011830.391249999</v>
          </cell>
          <cell r="G530" t="str">
            <v>4Profesional</v>
          </cell>
          <cell r="H530" t="str">
            <v>Profesional Universitario</v>
          </cell>
        </row>
        <row r="531">
          <cell r="D531" t="str">
            <v>3020-06</v>
          </cell>
          <cell r="E531">
            <v>935634</v>
          </cell>
          <cell r="F531">
            <v>18995922.495416671</v>
          </cell>
          <cell r="G531" t="str">
            <v>4Profesional</v>
          </cell>
          <cell r="H531" t="str">
            <v>Profesional Universitario</v>
          </cell>
        </row>
        <row r="532">
          <cell r="D532" t="str">
            <v>3020-05</v>
          </cell>
          <cell r="E532">
            <v>894900</v>
          </cell>
          <cell r="F532">
            <v>18168911.181249999</v>
          </cell>
          <cell r="G532" t="str">
            <v>4Profesional</v>
          </cell>
          <cell r="H532" t="str">
            <v>Profesional Universitario</v>
          </cell>
        </row>
        <row r="533">
          <cell r="D533" t="str">
            <v>3020-04</v>
          </cell>
          <cell r="E533">
            <v>808521</v>
          </cell>
          <cell r="F533">
            <v>16415181.84</v>
          </cell>
          <cell r="G533" t="str">
            <v>4Profesional</v>
          </cell>
          <cell r="H533" t="str">
            <v>Profesional Universitario</v>
          </cell>
        </row>
        <row r="534">
          <cell r="D534" t="str">
            <v>3021-18</v>
          </cell>
          <cell r="E534">
            <v>1846042</v>
          </cell>
          <cell r="F534">
            <v>37479688.381249994</v>
          </cell>
          <cell r="G534" t="str">
            <v>4Profesional</v>
          </cell>
          <cell r="H534" t="str">
            <v>Restaurador o Museólogo o Curador</v>
          </cell>
        </row>
        <row r="535">
          <cell r="D535" t="str">
            <v>3021-17</v>
          </cell>
          <cell r="E535">
            <v>1665264</v>
          </cell>
          <cell r="F535">
            <v>33809401.822500005</v>
          </cell>
          <cell r="G535" t="str">
            <v>4Profesional</v>
          </cell>
          <cell r="H535" t="str">
            <v>Restaurador o Museólogo o Curador</v>
          </cell>
        </row>
        <row r="536">
          <cell r="D536" t="str">
            <v>3021-16</v>
          </cell>
          <cell r="E536">
            <v>1551384</v>
          </cell>
          <cell r="F536">
            <v>31497327.178750005</v>
          </cell>
          <cell r="G536" t="str">
            <v>4Profesional</v>
          </cell>
          <cell r="H536" t="str">
            <v>Restaurador o Museólogo o Curador</v>
          </cell>
        </row>
        <row r="537">
          <cell r="D537" t="str">
            <v>3021-15</v>
          </cell>
          <cell r="E537">
            <v>1430115</v>
          </cell>
          <cell r="F537">
            <v>29035235.680416666</v>
          </cell>
          <cell r="G537" t="str">
            <v>4Profesional</v>
          </cell>
          <cell r="H537" t="str">
            <v>Restaurador o Museólogo o Curador</v>
          </cell>
        </row>
        <row r="538">
          <cell r="D538" t="str">
            <v>3021-14</v>
          </cell>
          <cell r="E538">
            <v>1345530</v>
          </cell>
          <cell r="F538">
            <v>27317929.430000003</v>
          </cell>
          <cell r="G538" t="str">
            <v>4Profesional</v>
          </cell>
          <cell r="H538" t="str">
            <v>Restaurador o Museólogo o Curador</v>
          </cell>
        </row>
        <row r="539">
          <cell r="D539" t="str">
            <v>3021-13</v>
          </cell>
          <cell r="E539">
            <v>1289945</v>
          </cell>
          <cell r="F539">
            <v>26189402.293333333</v>
          </cell>
          <cell r="G539" t="str">
            <v>4Profesional</v>
          </cell>
          <cell r="H539" t="str">
            <v>Restaurador o Museólogo o Curador</v>
          </cell>
        </row>
        <row r="540">
          <cell r="D540" t="str">
            <v>3021-12</v>
          </cell>
          <cell r="E540">
            <v>1245845</v>
          </cell>
          <cell r="F540">
            <v>25294052.003333326</v>
          </cell>
          <cell r="G540" t="str">
            <v>4Profesional</v>
          </cell>
          <cell r="H540" t="str">
            <v>Restaurador o Museólogo o Curador</v>
          </cell>
        </row>
        <row r="541">
          <cell r="D541" t="str">
            <v>3021-11</v>
          </cell>
          <cell r="E541">
            <v>1192845</v>
          </cell>
          <cell r="F541">
            <v>24218007.430833332</v>
          </cell>
          <cell r="G541" t="str">
            <v>4Profesional</v>
          </cell>
          <cell r="H541" t="str">
            <v>Restaurador o Museólogo o Curador</v>
          </cell>
        </row>
        <row r="542">
          <cell r="D542" t="str">
            <v>3021-10</v>
          </cell>
          <cell r="E542">
            <v>1135915</v>
          </cell>
          <cell r="F542">
            <v>23062173.132083338</v>
          </cell>
          <cell r="G542" t="str">
            <v>4Profesional</v>
          </cell>
          <cell r="H542" t="str">
            <v>Restaurador o Museólogo o Curador</v>
          </cell>
        </row>
        <row r="543">
          <cell r="D543" t="str">
            <v>3021-09</v>
          </cell>
          <cell r="E543">
            <v>1081310</v>
          </cell>
          <cell r="F543">
            <v>21953542.663749997</v>
          </cell>
          <cell r="G543" t="str">
            <v>4Profesional</v>
          </cell>
          <cell r="H543" t="str">
            <v>Restaurador o Museólogo o Curador</v>
          </cell>
        </row>
        <row r="544">
          <cell r="D544" t="str">
            <v>3008-00</v>
          </cell>
          <cell r="E544" t="e">
            <v>#N/A</v>
          </cell>
          <cell r="F544" t="e">
            <v>#VALUE!</v>
          </cell>
          <cell r="G544" t="str">
            <v>4Profesional</v>
          </cell>
          <cell r="H544" t="str">
            <v>Secretario Comercial I</v>
          </cell>
        </row>
        <row r="545">
          <cell r="D545" t="str">
            <v>3009-00</v>
          </cell>
          <cell r="E545" t="e">
            <v>#N/A</v>
          </cell>
          <cell r="F545" t="e">
            <v>#VALUE!</v>
          </cell>
          <cell r="G545" t="str">
            <v>4Profesional</v>
          </cell>
          <cell r="H545" t="str">
            <v>Secretario Comercial II</v>
          </cell>
        </row>
        <row r="546">
          <cell r="D546" t="str">
            <v>3035-22</v>
          </cell>
          <cell r="E546">
            <v>2440901</v>
          </cell>
          <cell r="F546">
            <v>49556948.759166665</v>
          </cell>
          <cell r="G546" t="str">
            <v>4Profesional</v>
          </cell>
          <cell r="H546" t="str">
            <v>Secretario Privado</v>
          </cell>
        </row>
        <row r="547">
          <cell r="D547" t="str">
            <v>3035-21</v>
          </cell>
          <cell r="E547">
            <v>2264236</v>
          </cell>
          <cell r="F547">
            <v>45970167.347916678</v>
          </cell>
          <cell r="G547" t="str">
            <v>4Profesional</v>
          </cell>
          <cell r="H547" t="str">
            <v>Secretario Privado</v>
          </cell>
        </row>
        <row r="548">
          <cell r="D548" t="str">
            <v>3035-20</v>
          </cell>
          <cell r="E548">
            <v>2098839</v>
          </cell>
          <cell r="F548">
            <v>42612157.064583339</v>
          </cell>
          <cell r="G548" t="str">
            <v>4Profesional</v>
          </cell>
          <cell r="H548" t="str">
            <v>Secretario Privado</v>
          </cell>
        </row>
        <row r="549">
          <cell r="D549" t="str">
            <v>3035-19</v>
          </cell>
          <cell r="E549">
            <v>1992005</v>
          </cell>
          <cell r="F549">
            <v>40443135.44166667</v>
          </cell>
          <cell r="G549" t="str">
            <v>4Profesional</v>
          </cell>
          <cell r="H549" t="str">
            <v>Secretario Privado</v>
          </cell>
        </row>
        <row r="550">
          <cell r="D550" t="str">
            <v>3035-18</v>
          </cell>
          <cell r="E550">
            <v>1846042</v>
          </cell>
          <cell r="F550">
            <v>37479688.381249994</v>
          </cell>
          <cell r="G550" t="str">
            <v>4Profesional</v>
          </cell>
          <cell r="H550" t="str">
            <v>Secretario Privado</v>
          </cell>
        </row>
        <row r="551">
          <cell r="D551" t="str">
            <v>3035-17</v>
          </cell>
          <cell r="E551">
            <v>1665264</v>
          </cell>
          <cell r="F551">
            <v>33809401.822500005</v>
          </cell>
          <cell r="G551" t="str">
            <v>4Profesional</v>
          </cell>
          <cell r="H551" t="str">
            <v>Secretario Privado</v>
          </cell>
        </row>
        <row r="552">
          <cell r="D552" t="str">
            <v>3035-16</v>
          </cell>
          <cell r="E552">
            <v>1551384</v>
          </cell>
          <cell r="F552">
            <v>31497327.178750005</v>
          </cell>
          <cell r="G552" t="str">
            <v>4Profesional</v>
          </cell>
          <cell r="H552" t="str">
            <v>Secretario Privado</v>
          </cell>
        </row>
        <row r="553">
          <cell r="D553" t="str">
            <v>3035-15</v>
          </cell>
          <cell r="E553">
            <v>1430115</v>
          </cell>
          <cell r="F553">
            <v>29035235.680416666</v>
          </cell>
          <cell r="G553" t="str">
            <v>4Profesional</v>
          </cell>
          <cell r="H553" t="str">
            <v>Secretario Privado</v>
          </cell>
        </row>
        <row r="554">
          <cell r="D554" t="str">
            <v>3035-14</v>
          </cell>
          <cell r="E554">
            <v>1345530</v>
          </cell>
          <cell r="F554">
            <v>27317929.430000003</v>
          </cell>
          <cell r="G554" t="str">
            <v>4Profesional</v>
          </cell>
          <cell r="H554" t="str">
            <v>Secretario Privado</v>
          </cell>
        </row>
        <row r="555">
          <cell r="D555" t="str">
            <v>3056-14</v>
          </cell>
          <cell r="E555">
            <v>1345530</v>
          </cell>
          <cell r="F555">
            <v>27317929.430000003</v>
          </cell>
          <cell r="G555" t="str">
            <v>4Profesional</v>
          </cell>
          <cell r="H555" t="str">
            <v>Segundo Secretario de Relaciones Exteriores</v>
          </cell>
        </row>
        <row r="556">
          <cell r="D556" t="str">
            <v>3056-12</v>
          </cell>
          <cell r="E556">
            <v>1245845</v>
          </cell>
          <cell r="F556">
            <v>25294052.003333326</v>
          </cell>
          <cell r="G556" t="str">
            <v>4Profesional</v>
          </cell>
          <cell r="H556" t="str">
            <v>Segundo Secretario de Relaciones Exteriores</v>
          </cell>
        </row>
        <row r="557">
          <cell r="D557" t="str">
            <v>3076-10</v>
          </cell>
          <cell r="E557">
            <v>1135915</v>
          </cell>
          <cell r="F557">
            <v>23062173.132083338</v>
          </cell>
          <cell r="G557" t="str">
            <v>4Profesional</v>
          </cell>
          <cell r="H557" t="str">
            <v>Tercer Secretario de Relaciones Exteriores</v>
          </cell>
        </row>
        <row r="558">
          <cell r="D558" t="str">
            <v>3076-08</v>
          </cell>
          <cell r="E558">
            <v>1044033</v>
          </cell>
          <cell r="F558">
            <v>21196717.882083338</v>
          </cell>
          <cell r="G558" t="str">
            <v>4Profesional</v>
          </cell>
          <cell r="H558" t="str">
            <v>Tercer Secretario de Relaciones Exteriores</v>
          </cell>
        </row>
        <row r="559">
          <cell r="D559" t="str">
            <v>4005-18</v>
          </cell>
          <cell r="E559">
            <v>1250722</v>
          </cell>
          <cell r="F559">
            <v>25393068.426666666</v>
          </cell>
          <cell r="G559" t="str">
            <v>5Tecnico</v>
          </cell>
          <cell r="H559" t="str">
            <v>Analista de Sistemas</v>
          </cell>
        </row>
        <row r="560">
          <cell r="D560" t="str">
            <v>4005-17</v>
          </cell>
          <cell r="E560">
            <v>1135449</v>
          </cell>
          <cell r="F560">
            <v>23052712.059166662</v>
          </cell>
          <cell r="G560" t="str">
            <v>5Tecnico</v>
          </cell>
          <cell r="H560" t="str">
            <v>Analista de Sistemas</v>
          </cell>
        </row>
        <row r="561">
          <cell r="D561" t="str">
            <v>4005-16</v>
          </cell>
          <cell r="E561">
            <v>1059542</v>
          </cell>
          <cell r="F561">
            <v>21511592.894166663</v>
          </cell>
          <cell r="G561" t="str">
            <v>5Tecnico</v>
          </cell>
          <cell r="H561" t="str">
            <v>Analista de Sistemas</v>
          </cell>
        </row>
        <row r="562">
          <cell r="D562" t="str">
            <v>4005-15</v>
          </cell>
          <cell r="E562">
            <v>935634</v>
          </cell>
          <cell r="F562">
            <v>18995922.495416671</v>
          </cell>
          <cell r="G562" t="str">
            <v>5Tecnico</v>
          </cell>
          <cell r="H562" t="str">
            <v>Analista de Sistemas</v>
          </cell>
        </row>
        <row r="563">
          <cell r="D563" t="str">
            <v>4005-13</v>
          </cell>
          <cell r="E563">
            <v>862957</v>
          </cell>
          <cell r="F563">
            <v>17520381.140416663</v>
          </cell>
          <cell r="G563" t="str">
            <v>5Tecnico</v>
          </cell>
          <cell r="H563" t="str">
            <v>Analista de Sistemas</v>
          </cell>
        </row>
        <row r="564">
          <cell r="D564" t="str">
            <v>4005-11</v>
          </cell>
          <cell r="E564">
            <v>761453</v>
          </cell>
          <cell r="F564">
            <v>16080398.177083332</v>
          </cell>
          <cell r="G564" t="str">
            <v>5Tecnico</v>
          </cell>
          <cell r="H564" t="str">
            <v>Analista de Sistemas</v>
          </cell>
        </row>
        <row r="565">
          <cell r="D565" t="str">
            <v>4140-17</v>
          </cell>
          <cell r="E565">
            <v>1135449</v>
          </cell>
          <cell r="F565">
            <v>23052712.059166662</v>
          </cell>
          <cell r="G565" t="str">
            <v>5Tecnico</v>
          </cell>
          <cell r="H565" t="str">
            <v>Asistente Administrativo</v>
          </cell>
        </row>
        <row r="566">
          <cell r="D566" t="str">
            <v>4140-16</v>
          </cell>
          <cell r="E566">
            <v>1059542</v>
          </cell>
          <cell r="F566">
            <v>21511592.894166663</v>
          </cell>
          <cell r="G566" t="str">
            <v>5Tecnico</v>
          </cell>
          <cell r="H566" t="str">
            <v>Asistente Administrativo</v>
          </cell>
        </row>
        <row r="567">
          <cell r="D567" t="str">
            <v>4140-15</v>
          </cell>
          <cell r="E567">
            <v>935634</v>
          </cell>
          <cell r="F567">
            <v>18995922.495416671</v>
          </cell>
          <cell r="G567" t="str">
            <v>5Tecnico</v>
          </cell>
          <cell r="H567" t="str">
            <v>Asistente Administrativo</v>
          </cell>
        </row>
        <row r="568">
          <cell r="D568" t="str">
            <v>4140-14</v>
          </cell>
          <cell r="E568">
            <v>894900</v>
          </cell>
          <cell r="F568">
            <v>18168911.181249999</v>
          </cell>
          <cell r="G568" t="str">
            <v>5Tecnico</v>
          </cell>
          <cell r="H568" t="str">
            <v>Asistente Administrativo</v>
          </cell>
        </row>
        <row r="569">
          <cell r="D569" t="str">
            <v>4140-13</v>
          </cell>
          <cell r="E569">
            <v>862957</v>
          </cell>
          <cell r="F569">
            <v>17520381.140416663</v>
          </cell>
          <cell r="G569" t="str">
            <v>5Tecnico</v>
          </cell>
          <cell r="H569" t="str">
            <v>Asistente Administrativo</v>
          </cell>
        </row>
        <row r="570">
          <cell r="D570" t="str">
            <v>4140-12</v>
          </cell>
          <cell r="E570">
            <v>808521</v>
          </cell>
          <cell r="F570">
            <v>16415181.84</v>
          </cell>
          <cell r="G570" t="str">
            <v>5Tecnico</v>
          </cell>
          <cell r="H570" t="str">
            <v>Asistente Administrativo</v>
          </cell>
        </row>
        <row r="571">
          <cell r="D571" t="str">
            <v>4140-11</v>
          </cell>
          <cell r="E571">
            <v>761453</v>
          </cell>
          <cell r="F571">
            <v>16080398.177083332</v>
          </cell>
          <cell r="G571" t="str">
            <v>5Tecnico</v>
          </cell>
          <cell r="H571" t="str">
            <v>Asistente Administrativo</v>
          </cell>
        </row>
        <row r="572">
          <cell r="D572" t="str">
            <v>4140-10</v>
          </cell>
          <cell r="E572">
            <v>721333</v>
          </cell>
          <cell r="F572">
            <v>15256479.260833334</v>
          </cell>
          <cell r="G572" t="str">
            <v>5Tecnico</v>
          </cell>
          <cell r="H572" t="str">
            <v>Asistente Administrativo</v>
          </cell>
        </row>
        <row r="573">
          <cell r="D573" t="str">
            <v>4205-17</v>
          </cell>
          <cell r="E573">
            <v>1135449</v>
          </cell>
          <cell r="F573">
            <v>23052712.059166662</v>
          </cell>
          <cell r="G573" t="str">
            <v>5Tecnico</v>
          </cell>
          <cell r="H573" t="str">
            <v>Auxiliar de Escena</v>
          </cell>
        </row>
        <row r="574">
          <cell r="D574" t="str">
            <v>4205-15</v>
          </cell>
          <cell r="E574">
            <v>935634</v>
          </cell>
          <cell r="F574">
            <v>18995922.495416671</v>
          </cell>
          <cell r="G574" t="str">
            <v>5Tecnico</v>
          </cell>
          <cell r="H574" t="str">
            <v>Auxiliar de Escena</v>
          </cell>
        </row>
        <row r="575">
          <cell r="D575" t="str">
            <v>4205-13</v>
          </cell>
          <cell r="E575">
            <v>862957</v>
          </cell>
          <cell r="F575">
            <v>17520381.140416663</v>
          </cell>
          <cell r="G575" t="str">
            <v>5Tecnico</v>
          </cell>
          <cell r="H575" t="str">
            <v>Auxiliar de Escena</v>
          </cell>
        </row>
        <row r="576">
          <cell r="D576" t="str">
            <v>4205-11</v>
          </cell>
          <cell r="E576">
            <v>761453</v>
          </cell>
          <cell r="F576">
            <v>16080398.177083332</v>
          </cell>
          <cell r="G576" t="str">
            <v>5Tecnico</v>
          </cell>
          <cell r="H576" t="str">
            <v>Auxiliar de Escena</v>
          </cell>
        </row>
        <row r="577">
          <cell r="D577" t="str">
            <v>4205-09</v>
          </cell>
          <cell r="E577">
            <v>688731</v>
          </cell>
          <cell r="F577">
            <v>14586952.714583334</v>
          </cell>
          <cell r="G577" t="str">
            <v>5Tecnico</v>
          </cell>
          <cell r="H577" t="str">
            <v>Auxiliar de Escena</v>
          </cell>
        </row>
        <row r="578">
          <cell r="D578" t="str">
            <v>4205-07</v>
          </cell>
          <cell r="E578">
            <v>601058</v>
          </cell>
          <cell r="F578">
            <v>13403465.654583329</v>
          </cell>
          <cell r="G578" t="str">
            <v>5Tecnico</v>
          </cell>
          <cell r="H578" t="str">
            <v>Auxiliar de Escena</v>
          </cell>
        </row>
        <row r="579">
          <cell r="D579" t="str">
            <v>4185-16</v>
          </cell>
          <cell r="E579">
            <v>1059542</v>
          </cell>
          <cell r="F579">
            <v>21511592.894166663</v>
          </cell>
          <cell r="G579" t="str">
            <v>5Tecnico</v>
          </cell>
          <cell r="H579" t="str">
            <v>Auxiliar de Pronóstico</v>
          </cell>
        </row>
        <row r="580">
          <cell r="D580" t="str">
            <v>4185-15</v>
          </cell>
          <cell r="E580">
            <v>935634</v>
          </cell>
          <cell r="F580">
            <v>18995922.495416671</v>
          </cell>
          <cell r="G580" t="str">
            <v>5Tecnico</v>
          </cell>
          <cell r="H580" t="str">
            <v>Auxiliar de Pronóstico</v>
          </cell>
        </row>
        <row r="581">
          <cell r="D581" t="str">
            <v>4185-14</v>
          </cell>
          <cell r="E581">
            <v>894900</v>
          </cell>
          <cell r="F581">
            <v>18168911.181249999</v>
          </cell>
          <cell r="G581" t="str">
            <v>5Tecnico</v>
          </cell>
          <cell r="H581" t="str">
            <v>Auxiliar de Pronóstico</v>
          </cell>
        </row>
        <row r="582">
          <cell r="D582" t="str">
            <v>4185-13</v>
          </cell>
          <cell r="E582">
            <v>862957</v>
          </cell>
          <cell r="F582">
            <v>17520381.140416663</v>
          </cell>
          <cell r="G582" t="str">
            <v>5Tecnico</v>
          </cell>
          <cell r="H582" t="str">
            <v>Auxiliar de Pronóstico</v>
          </cell>
        </row>
        <row r="583">
          <cell r="D583" t="str">
            <v>4185-12</v>
          </cell>
          <cell r="E583">
            <v>808521</v>
          </cell>
          <cell r="F583">
            <v>16415181.84</v>
          </cell>
          <cell r="G583" t="str">
            <v>5Tecnico</v>
          </cell>
          <cell r="H583" t="str">
            <v>Auxiliar de Pronóstico</v>
          </cell>
        </row>
        <row r="584">
          <cell r="D584" t="str">
            <v>4185-11</v>
          </cell>
          <cell r="E584">
            <v>761453</v>
          </cell>
          <cell r="F584">
            <v>16080398.177083332</v>
          </cell>
          <cell r="G584" t="str">
            <v>5Tecnico</v>
          </cell>
          <cell r="H584" t="str">
            <v>Auxiliar de Pronóstico</v>
          </cell>
        </row>
        <row r="585">
          <cell r="D585" t="str">
            <v>4185-10</v>
          </cell>
          <cell r="E585">
            <v>721333</v>
          </cell>
          <cell r="F585">
            <v>15256479.260833334</v>
          </cell>
          <cell r="G585" t="str">
            <v>5Tecnico</v>
          </cell>
          <cell r="H585" t="str">
            <v>Auxiliar de Pronóstico</v>
          </cell>
        </row>
        <row r="586">
          <cell r="D586" t="str">
            <v>4110-09</v>
          </cell>
          <cell r="E586">
            <v>688731</v>
          </cell>
          <cell r="F586">
            <v>14586952.714583334</v>
          </cell>
          <cell r="G586" t="str">
            <v>5Tecnico</v>
          </cell>
          <cell r="H586" t="str">
            <v>Auxiliar de Técnico</v>
          </cell>
        </row>
        <row r="587">
          <cell r="D587" t="str">
            <v>4110-07</v>
          </cell>
          <cell r="E587">
            <v>601058</v>
          </cell>
          <cell r="F587">
            <v>13403465.654583329</v>
          </cell>
          <cell r="G587" t="str">
            <v>5Tecnico</v>
          </cell>
          <cell r="H587" t="str">
            <v>Auxiliar de Técnico</v>
          </cell>
        </row>
        <row r="588">
          <cell r="D588" t="str">
            <v>4110-06</v>
          </cell>
          <cell r="E588">
            <v>564060</v>
          </cell>
          <cell r="F588">
            <v>12643661.257916667</v>
          </cell>
          <cell r="G588" t="str">
            <v>5Tecnico</v>
          </cell>
          <cell r="H588" t="str">
            <v>Auxiliar de Técnico</v>
          </cell>
        </row>
        <row r="589">
          <cell r="D589" t="str">
            <v>4110-05</v>
          </cell>
          <cell r="E589">
            <v>468655</v>
          </cell>
          <cell r="F589">
            <v>10684389.421249999</v>
          </cell>
          <cell r="G589" t="str">
            <v>5Tecnico</v>
          </cell>
          <cell r="H589" t="str">
            <v>Auxiliar de Técnico</v>
          </cell>
        </row>
        <row r="590">
          <cell r="D590" t="str">
            <v>4110-03</v>
          </cell>
          <cell r="E590">
            <v>415780</v>
          </cell>
          <cell r="F590">
            <v>9598529.1754166689</v>
          </cell>
          <cell r="G590" t="str">
            <v>5Tecnico</v>
          </cell>
          <cell r="H590" t="str">
            <v>Auxiliar de Técnico</v>
          </cell>
        </row>
        <row r="591">
          <cell r="D591" t="str">
            <v>4125-11</v>
          </cell>
          <cell r="E591">
            <v>761453</v>
          </cell>
          <cell r="F591">
            <v>16080398.177083332</v>
          </cell>
          <cell r="G591" t="str">
            <v>5Tecnico</v>
          </cell>
          <cell r="H591" t="str">
            <v>Dactiloscopista</v>
          </cell>
        </row>
        <row r="592">
          <cell r="D592" t="str">
            <v>4125-10</v>
          </cell>
          <cell r="E592">
            <v>721333</v>
          </cell>
          <cell r="F592">
            <v>15256479.260833334</v>
          </cell>
          <cell r="G592" t="str">
            <v>5Tecnico</v>
          </cell>
          <cell r="H592" t="str">
            <v>Dactiloscopista</v>
          </cell>
        </row>
        <row r="593">
          <cell r="D593" t="str">
            <v>4125-09</v>
          </cell>
          <cell r="E593">
            <v>688731</v>
          </cell>
          <cell r="F593">
            <v>14586952.714583334</v>
          </cell>
          <cell r="G593" t="str">
            <v>5Tecnico</v>
          </cell>
          <cell r="H593" t="str">
            <v>Dactiloscopista</v>
          </cell>
        </row>
        <row r="594">
          <cell r="D594" t="str">
            <v>4125-08</v>
          </cell>
          <cell r="E594">
            <v>624999</v>
          </cell>
          <cell r="F594">
            <v>13895126.748333331</v>
          </cell>
          <cell r="G594" t="str">
            <v>5Tecnico</v>
          </cell>
          <cell r="H594" t="str">
            <v>Dactiloscopista</v>
          </cell>
        </row>
        <row r="595">
          <cell r="D595" t="str">
            <v>4125-07</v>
          </cell>
          <cell r="E595">
            <v>601058</v>
          </cell>
          <cell r="F595">
            <v>13403465.654583329</v>
          </cell>
          <cell r="G595" t="str">
            <v>5Tecnico</v>
          </cell>
          <cell r="H595" t="str">
            <v>Dactiloscopista</v>
          </cell>
        </row>
        <row r="596">
          <cell r="D596" t="str">
            <v>4085-12</v>
          </cell>
          <cell r="E596">
            <v>808521</v>
          </cell>
          <cell r="F596">
            <v>16415181.84</v>
          </cell>
          <cell r="G596" t="str">
            <v>5Tecnico</v>
          </cell>
          <cell r="H596" t="str">
            <v>Instructor</v>
          </cell>
        </row>
        <row r="597">
          <cell r="D597" t="str">
            <v>4085-10</v>
          </cell>
          <cell r="E597">
            <v>721333</v>
          </cell>
          <cell r="F597">
            <v>15256479.260833334</v>
          </cell>
          <cell r="G597" t="str">
            <v>5Tecnico</v>
          </cell>
          <cell r="H597" t="str">
            <v>Instructor</v>
          </cell>
        </row>
        <row r="598">
          <cell r="D598" t="str">
            <v>4085-08</v>
          </cell>
          <cell r="E598">
            <v>624999</v>
          </cell>
          <cell r="F598">
            <v>13895126.748333331</v>
          </cell>
          <cell r="G598" t="str">
            <v>5Tecnico</v>
          </cell>
          <cell r="H598" t="str">
            <v>Instructor</v>
          </cell>
        </row>
        <row r="599">
          <cell r="D599" t="str">
            <v>4085-06</v>
          </cell>
          <cell r="E599">
            <v>564060</v>
          </cell>
          <cell r="F599">
            <v>12643661.257916667</v>
          </cell>
          <cell r="G599" t="str">
            <v>5Tecnico</v>
          </cell>
          <cell r="H599" t="str">
            <v>Instructor</v>
          </cell>
        </row>
        <row r="600">
          <cell r="D600" t="str">
            <v>4085-04</v>
          </cell>
          <cell r="E600">
            <v>440549</v>
          </cell>
          <cell r="F600">
            <v>10107194.360416666</v>
          </cell>
          <cell r="G600" t="str">
            <v>5Tecnico</v>
          </cell>
          <cell r="H600" t="str">
            <v>Instructor</v>
          </cell>
        </row>
        <row r="601">
          <cell r="D601" t="str">
            <v>4085-02</v>
          </cell>
          <cell r="E601">
            <v>370159</v>
          </cell>
          <cell r="F601">
            <v>8661639.6862499993</v>
          </cell>
          <cell r="G601" t="str">
            <v>5Tecnico</v>
          </cell>
          <cell r="H601" t="str">
            <v>Instructor</v>
          </cell>
        </row>
        <row r="602">
          <cell r="D602" t="str">
            <v>4025-16</v>
          </cell>
          <cell r="E602">
            <v>1059542</v>
          </cell>
          <cell r="F602">
            <v>21511592.894166663</v>
          </cell>
          <cell r="G602" t="str">
            <v>5Tecnico</v>
          </cell>
          <cell r="H602" t="str">
            <v>Instrumentador Quirúrgico</v>
          </cell>
        </row>
        <row r="603">
          <cell r="D603" t="str">
            <v>4025-15</v>
          </cell>
          <cell r="E603">
            <v>935634</v>
          </cell>
          <cell r="F603">
            <v>18995922.495416671</v>
          </cell>
          <cell r="G603" t="str">
            <v>5Tecnico</v>
          </cell>
          <cell r="H603" t="str">
            <v>Instrumentador Quirúrgico</v>
          </cell>
        </row>
        <row r="604">
          <cell r="D604" t="str">
            <v>4025-14</v>
          </cell>
          <cell r="E604">
            <v>894900</v>
          </cell>
          <cell r="F604">
            <v>18168911.181249999</v>
          </cell>
          <cell r="G604" t="str">
            <v>5Tecnico</v>
          </cell>
          <cell r="H604" t="str">
            <v>Instrumentador Quirúrgico</v>
          </cell>
        </row>
        <row r="605">
          <cell r="D605" t="str">
            <v>4195-11</v>
          </cell>
          <cell r="E605">
            <v>761453</v>
          </cell>
          <cell r="F605">
            <v>16080398.177083332</v>
          </cell>
          <cell r="G605" t="str">
            <v>5Tecnico</v>
          </cell>
          <cell r="H605" t="str">
            <v>Observador de Superficie</v>
          </cell>
        </row>
        <row r="606">
          <cell r="D606" t="str">
            <v>4195-10</v>
          </cell>
          <cell r="E606">
            <v>721333</v>
          </cell>
          <cell r="F606">
            <v>15256479.260833334</v>
          </cell>
          <cell r="G606" t="str">
            <v>5Tecnico</v>
          </cell>
          <cell r="H606" t="str">
            <v>Observador de Superficie</v>
          </cell>
        </row>
        <row r="607">
          <cell r="D607" t="str">
            <v>4195-09</v>
          </cell>
          <cell r="E607">
            <v>688731</v>
          </cell>
          <cell r="F607">
            <v>14586952.714583334</v>
          </cell>
          <cell r="G607" t="str">
            <v>5Tecnico</v>
          </cell>
          <cell r="H607" t="str">
            <v>Observador de Superficie</v>
          </cell>
        </row>
        <row r="608">
          <cell r="D608" t="str">
            <v>4195-08</v>
          </cell>
          <cell r="E608">
            <v>624999</v>
          </cell>
          <cell r="F608">
            <v>13895126.748333331</v>
          </cell>
          <cell r="G608" t="str">
            <v>5Tecnico</v>
          </cell>
          <cell r="H608" t="str">
            <v>Observador de Superficie</v>
          </cell>
        </row>
        <row r="609">
          <cell r="D609" t="str">
            <v>4195-07</v>
          </cell>
          <cell r="E609">
            <v>601058</v>
          </cell>
          <cell r="F609">
            <v>13403465.654583329</v>
          </cell>
          <cell r="G609" t="str">
            <v>5Tecnico</v>
          </cell>
          <cell r="H609" t="str">
            <v>Observador de Superficie</v>
          </cell>
        </row>
        <row r="610">
          <cell r="D610" t="str">
            <v>4195-06</v>
          </cell>
          <cell r="E610">
            <v>564060</v>
          </cell>
          <cell r="F610">
            <v>12643661.257916667</v>
          </cell>
          <cell r="G610" t="str">
            <v>5Tecnico</v>
          </cell>
          <cell r="H610" t="str">
            <v>Observador de Superficie</v>
          </cell>
        </row>
        <row r="611">
          <cell r="D611" t="str">
            <v>4195-05</v>
          </cell>
          <cell r="E611">
            <v>468655</v>
          </cell>
          <cell r="F611">
            <v>10684389.421249999</v>
          </cell>
          <cell r="G611" t="str">
            <v>5Tecnico</v>
          </cell>
          <cell r="H611" t="str">
            <v>Observador de Superficie</v>
          </cell>
        </row>
        <row r="612">
          <cell r="D612" t="str">
            <v>4195-03</v>
          </cell>
          <cell r="E612">
            <v>415780</v>
          </cell>
          <cell r="F612">
            <v>9598529.1754166689</v>
          </cell>
          <cell r="G612" t="str">
            <v>5Tecnico</v>
          </cell>
          <cell r="H612" t="str">
            <v>Observador de Superficie</v>
          </cell>
        </row>
        <row r="613">
          <cell r="D613" t="str">
            <v>4170-11</v>
          </cell>
          <cell r="E613">
            <v>761453</v>
          </cell>
          <cell r="F613">
            <v>16080398.177083332</v>
          </cell>
          <cell r="G613" t="str">
            <v>5Tecnico</v>
          </cell>
          <cell r="H613" t="str">
            <v>Oficial de Catastro</v>
          </cell>
        </row>
        <row r="614">
          <cell r="D614" t="str">
            <v>4170-09</v>
          </cell>
          <cell r="E614">
            <v>688731</v>
          </cell>
          <cell r="F614">
            <v>14586952.714583334</v>
          </cell>
          <cell r="G614" t="str">
            <v>5Tecnico</v>
          </cell>
          <cell r="H614" t="str">
            <v>Oficial de Catastro</v>
          </cell>
        </row>
        <row r="615">
          <cell r="D615" t="str">
            <v>4170-07</v>
          </cell>
          <cell r="E615">
            <v>601058</v>
          </cell>
          <cell r="F615">
            <v>13403465.654583329</v>
          </cell>
          <cell r="G615" t="str">
            <v>5Tecnico</v>
          </cell>
          <cell r="H615" t="str">
            <v>Oficial de Catastro</v>
          </cell>
        </row>
        <row r="616">
          <cell r="D616" t="str">
            <v>4180-18</v>
          </cell>
          <cell r="E616">
            <v>1250722</v>
          </cell>
          <cell r="F616">
            <v>25393068.426666666</v>
          </cell>
          <cell r="G616" t="str">
            <v>5Tecnico</v>
          </cell>
          <cell r="H616" t="str">
            <v>Pronosticador</v>
          </cell>
        </row>
        <row r="617">
          <cell r="D617" t="str">
            <v>4180-17</v>
          </cell>
          <cell r="E617">
            <v>1135449</v>
          </cell>
          <cell r="F617">
            <v>23052712.059166662</v>
          </cell>
          <cell r="G617" t="str">
            <v>5Tecnico</v>
          </cell>
          <cell r="H617" t="str">
            <v>Pronosticador</v>
          </cell>
        </row>
        <row r="618">
          <cell r="D618" t="str">
            <v>4180-16</v>
          </cell>
          <cell r="E618">
            <v>1059542</v>
          </cell>
          <cell r="F618">
            <v>21511592.894166663</v>
          </cell>
          <cell r="G618" t="str">
            <v>5Tecnico</v>
          </cell>
          <cell r="H618" t="str">
            <v>Pronosticador</v>
          </cell>
        </row>
        <row r="619">
          <cell r="D619" t="str">
            <v>4180-15</v>
          </cell>
          <cell r="E619">
            <v>935634</v>
          </cell>
          <cell r="F619">
            <v>18995922.495416671</v>
          </cell>
          <cell r="G619" t="str">
            <v>5Tecnico</v>
          </cell>
          <cell r="H619" t="str">
            <v>Pronosticador</v>
          </cell>
        </row>
        <row r="620">
          <cell r="D620" t="str">
            <v>4180-14</v>
          </cell>
          <cell r="E620">
            <v>894900</v>
          </cell>
          <cell r="F620">
            <v>18168911.181249999</v>
          </cell>
          <cell r="G620" t="str">
            <v>5Tecnico</v>
          </cell>
          <cell r="H620" t="str">
            <v>Pronosticador</v>
          </cell>
        </row>
        <row r="621">
          <cell r="D621" t="str">
            <v>4180-13</v>
          </cell>
          <cell r="E621">
            <v>862957</v>
          </cell>
          <cell r="F621">
            <v>17520381.140416663</v>
          </cell>
          <cell r="G621" t="str">
            <v>5Tecnico</v>
          </cell>
          <cell r="H621" t="str">
            <v>Pronosticador</v>
          </cell>
        </row>
        <row r="622">
          <cell r="D622" t="str">
            <v>4180-12</v>
          </cell>
          <cell r="E622">
            <v>808521</v>
          </cell>
          <cell r="F622">
            <v>16415181.84</v>
          </cell>
          <cell r="G622" t="str">
            <v>5Tecnico</v>
          </cell>
          <cell r="H622" t="str">
            <v>Pronosticador</v>
          </cell>
        </row>
        <row r="623">
          <cell r="D623" t="str">
            <v>4190-14</v>
          </cell>
          <cell r="E623">
            <v>894900</v>
          </cell>
          <cell r="F623">
            <v>18168911.181249999</v>
          </cell>
          <cell r="G623" t="str">
            <v>5Tecnico</v>
          </cell>
          <cell r="H623" t="str">
            <v>Radiosondista</v>
          </cell>
        </row>
        <row r="624">
          <cell r="D624" t="str">
            <v>4190-12</v>
          </cell>
          <cell r="E624">
            <v>808521</v>
          </cell>
          <cell r="F624">
            <v>16415181.84</v>
          </cell>
          <cell r="G624" t="str">
            <v>5Tecnico</v>
          </cell>
          <cell r="H624" t="str">
            <v>Radiosondista</v>
          </cell>
        </row>
        <row r="625">
          <cell r="D625" t="str">
            <v>4190-11</v>
          </cell>
          <cell r="E625">
            <v>761453</v>
          </cell>
          <cell r="F625">
            <v>16080398.177083332</v>
          </cell>
          <cell r="G625" t="str">
            <v>5Tecnico</v>
          </cell>
          <cell r="H625" t="str">
            <v>Radiosondista</v>
          </cell>
        </row>
        <row r="626">
          <cell r="D626" t="str">
            <v>4190-10</v>
          </cell>
          <cell r="E626">
            <v>721333</v>
          </cell>
          <cell r="F626">
            <v>15256479.260833334</v>
          </cell>
          <cell r="G626" t="str">
            <v>5Tecnico</v>
          </cell>
          <cell r="H626" t="str">
            <v>Radiosondista</v>
          </cell>
        </row>
        <row r="627">
          <cell r="D627" t="str">
            <v>4190-09</v>
          </cell>
          <cell r="E627">
            <v>688731</v>
          </cell>
          <cell r="F627">
            <v>14586952.714583334</v>
          </cell>
          <cell r="G627" t="str">
            <v>5Tecnico</v>
          </cell>
          <cell r="H627" t="str">
            <v>Radiosondista</v>
          </cell>
        </row>
        <row r="628">
          <cell r="D628" t="str">
            <v>4190-07</v>
          </cell>
          <cell r="E628">
            <v>601058</v>
          </cell>
          <cell r="F628">
            <v>13403465.654583329</v>
          </cell>
          <cell r="G628" t="str">
            <v>5Tecnico</v>
          </cell>
          <cell r="H628" t="str">
            <v>Radiosondista</v>
          </cell>
        </row>
        <row r="629">
          <cell r="D629" t="str">
            <v>4065-18</v>
          </cell>
          <cell r="E629">
            <v>1250722</v>
          </cell>
          <cell r="F629">
            <v>25393068.426666666</v>
          </cell>
          <cell r="G629" t="str">
            <v>5Tecnico</v>
          </cell>
          <cell r="H629" t="str">
            <v>Técnico Administrativo</v>
          </cell>
        </row>
        <row r="630">
          <cell r="D630" t="str">
            <v>4065-17</v>
          </cell>
          <cell r="E630">
            <v>1135449</v>
          </cell>
          <cell r="F630">
            <v>23052712.059166662</v>
          </cell>
          <cell r="G630" t="str">
            <v>5Tecnico</v>
          </cell>
          <cell r="H630" t="str">
            <v>Técnico Administrativo</v>
          </cell>
        </row>
        <row r="631">
          <cell r="D631" t="str">
            <v>4065-16</v>
          </cell>
          <cell r="E631">
            <v>1059542</v>
          </cell>
          <cell r="F631">
            <v>21511592.894166663</v>
          </cell>
          <cell r="G631" t="str">
            <v>5Tecnico</v>
          </cell>
          <cell r="H631" t="str">
            <v>Técnico Administrativo</v>
          </cell>
        </row>
        <row r="632">
          <cell r="D632" t="str">
            <v>4065-15</v>
          </cell>
          <cell r="E632">
            <v>935634</v>
          </cell>
          <cell r="F632">
            <v>18995922.495416671</v>
          </cell>
          <cell r="G632" t="str">
            <v>5Tecnico</v>
          </cell>
          <cell r="H632" t="str">
            <v>Técnico Administrativo</v>
          </cell>
        </row>
        <row r="633">
          <cell r="D633" t="str">
            <v>4065-14</v>
          </cell>
          <cell r="E633">
            <v>894900</v>
          </cell>
          <cell r="F633">
            <v>18168911.181249999</v>
          </cell>
          <cell r="G633" t="str">
            <v>5Tecnico</v>
          </cell>
          <cell r="H633" t="str">
            <v>Técnico Administrativo</v>
          </cell>
        </row>
        <row r="634">
          <cell r="D634" t="str">
            <v>4065-13</v>
          </cell>
          <cell r="E634">
            <v>862957</v>
          </cell>
          <cell r="F634">
            <v>17520381.140416663</v>
          </cell>
          <cell r="G634" t="str">
            <v>5Tecnico</v>
          </cell>
          <cell r="H634" t="str">
            <v>Técnico Administrativo</v>
          </cell>
        </row>
        <row r="635">
          <cell r="D635" t="str">
            <v>4065-12</v>
          </cell>
          <cell r="E635">
            <v>808521</v>
          </cell>
          <cell r="F635">
            <v>16415181.84</v>
          </cell>
          <cell r="G635" t="str">
            <v>5Tecnico</v>
          </cell>
          <cell r="H635" t="str">
            <v>Técnico Administrativo</v>
          </cell>
        </row>
        <row r="636">
          <cell r="D636" t="str">
            <v>4065-11</v>
          </cell>
          <cell r="E636">
            <v>761453</v>
          </cell>
          <cell r="F636">
            <v>16080398.177083332</v>
          </cell>
          <cell r="G636" t="str">
            <v>5Tecnico</v>
          </cell>
          <cell r="H636" t="str">
            <v>Técnico Administrativo</v>
          </cell>
        </row>
        <row r="637">
          <cell r="D637" t="str">
            <v>4065-10</v>
          </cell>
          <cell r="E637">
            <v>721333</v>
          </cell>
          <cell r="F637">
            <v>15256479.260833334</v>
          </cell>
          <cell r="G637" t="str">
            <v>5Tecnico</v>
          </cell>
          <cell r="H637" t="str">
            <v>Técnico Administrativo</v>
          </cell>
        </row>
        <row r="638">
          <cell r="D638" t="str">
            <v>4065-09</v>
          </cell>
          <cell r="E638">
            <v>688731</v>
          </cell>
          <cell r="F638">
            <v>14586952.714583334</v>
          </cell>
          <cell r="G638" t="str">
            <v>5Tecnico</v>
          </cell>
          <cell r="H638" t="str">
            <v>Técnico Administrativo</v>
          </cell>
        </row>
        <row r="639">
          <cell r="D639" t="str">
            <v>4065-08</v>
          </cell>
          <cell r="E639">
            <v>624999</v>
          </cell>
          <cell r="F639">
            <v>13895126.748333331</v>
          </cell>
          <cell r="G639" t="str">
            <v>5Tecnico</v>
          </cell>
          <cell r="H639" t="str">
            <v>Técnico Administrativo</v>
          </cell>
        </row>
        <row r="640">
          <cell r="D640" t="str">
            <v>4065-07</v>
          </cell>
          <cell r="E640">
            <v>601058</v>
          </cell>
          <cell r="F640">
            <v>13403465.654583329</v>
          </cell>
          <cell r="G640" t="str">
            <v>5Tecnico</v>
          </cell>
          <cell r="H640" t="str">
            <v>Técnico Administrativo</v>
          </cell>
        </row>
        <row r="641">
          <cell r="D641" t="str">
            <v>4065-06</v>
          </cell>
          <cell r="E641">
            <v>564060</v>
          </cell>
          <cell r="F641">
            <v>12643661.257916667</v>
          </cell>
          <cell r="G641" t="str">
            <v>5Tecnico</v>
          </cell>
          <cell r="H641" t="str">
            <v>Técnico Administrativo</v>
          </cell>
        </row>
        <row r="642">
          <cell r="D642" t="str">
            <v>4065-05</v>
          </cell>
          <cell r="E642">
            <v>468655</v>
          </cell>
          <cell r="F642">
            <v>10684389.421249999</v>
          </cell>
          <cell r="G642" t="str">
            <v>5Tecnico</v>
          </cell>
          <cell r="H642" t="str">
            <v>Técnico Administrativo</v>
          </cell>
        </row>
        <row r="643">
          <cell r="D643" t="str">
            <v>4080-18</v>
          </cell>
          <cell r="E643">
            <v>1250722</v>
          </cell>
          <cell r="F643">
            <v>25393068.426666666</v>
          </cell>
          <cell r="G643" t="str">
            <v>5Tecnico</v>
          </cell>
          <cell r="H643" t="str">
            <v>Técnico Operativo</v>
          </cell>
        </row>
        <row r="644">
          <cell r="D644" t="str">
            <v>4080-17</v>
          </cell>
          <cell r="E644">
            <v>1135449</v>
          </cell>
          <cell r="F644">
            <v>23052712.059166662</v>
          </cell>
          <cell r="G644" t="str">
            <v>5Tecnico</v>
          </cell>
          <cell r="H644" t="str">
            <v>Técnico Operativo</v>
          </cell>
        </row>
        <row r="645">
          <cell r="D645" t="str">
            <v>4080-16</v>
          </cell>
          <cell r="E645">
            <v>1059542</v>
          </cell>
          <cell r="F645">
            <v>21511592.894166663</v>
          </cell>
          <cell r="G645" t="str">
            <v>5Tecnico</v>
          </cell>
          <cell r="H645" t="str">
            <v>Técnico Operativo</v>
          </cell>
        </row>
        <row r="646">
          <cell r="D646" t="str">
            <v>4080-15</v>
          </cell>
          <cell r="E646">
            <v>935634</v>
          </cell>
          <cell r="F646">
            <v>18995922.495416671</v>
          </cell>
          <cell r="G646" t="str">
            <v>5Tecnico</v>
          </cell>
          <cell r="H646" t="str">
            <v>Técnico Operativo</v>
          </cell>
        </row>
        <row r="647">
          <cell r="D647" t="str">
            <v>4080-14</v>
          </cell>
          <cell r="E647">
            <v>894900</v>
          </cell>
          <cell r="F647">
            <v>18168911.181249999</v>
          </cell>
          <cell r="G647" t="str">
            <v>5Tecnico</v>
          </cell>
          <cell r="H647" t="str">
            <v>Técnico Operativo</v>
          </cell>
        </row>
        <row r="648">
          <cell r="D648" t="str">
            <v>4080-13</v>
          </cell>
          <cell r="E648">
            <v>862957</v>
          </cell>
          <cell r="F648">
            <v>17520381.140416663</v>
          </cell>
          <cell r="G648" t="str">
            <v>5Tecnico</v>
          </cell>
          <cell r="H648" t="str">
            <v>Técnico Operativo</v>
          </cell>
        </row>
        <row r="649">
          <cell r="D649" t="str">
            <v>4080-12</v>
          </cell>
          <cell r="E649">
            <v>808521</v>
          </cell>
          <cell r="F649">
            <v>16415181.84</v>
          </cell>
          <cell r="G649" t="str">
            <v>5Tecnico</v>
          </cell>
          <cell r="H649" t="str">
            <v>Técnico Operativo</v>
          </cell>
        </row>
        <row r="650">
          <cell r="D650" t="str">
            <v>4080-11</v>
          </cell>
          <cell r="E650">
            <v>761453</v>
          </cell>
          <cell r="F650">
            <v>16080398.177083332</v>
          </cell>
          <cell r="G650" t="str">
            <v>5Tecnico</v>
          </cell>
          <cell r="H650" t="str">
            <v>Técnico Operativo</v>
          </cell>
        </row>
        <row r="651">
          <cell r="D651" t="str">
            <v>4080-10</v>
          </cell>
          <cell r="E651">
            <v>721333</v>
          </cell>
          <cell r="F651">
            <v>15256479.260833334</v>
          </cell>
          <cell r="G651" t="str">
            <v>5Tecnico</v>
          </cell>
          <cell r="H651" t="str">
            <v>Técnico Operativo</v>
          </cell>
        </row>
        <row r="652">
          <cell r="D652" t="str">
            <v>4080-09</v>
          </cell>
          <cell r="E652">
            <v>688731</v>
          </cell>
          <cell r="F652">
            <v>14586952.714583334</v>
          </cell>
          <cell r="G652" t="str">
            <v>5Tecnico</v>
          </cell>
          <cell r="H652" t="str">
            <v>Técnico Operativo</v>
          </cell>
        </row>
        <row r="653">
          <cell r="D653" t="str">
            <v>4080-08</v>
          </cell>
          <cell r="E653">
            <v>624999</v>
          </cell>
          <cell r="F653">
            <v>13895126.748333331</v>
          </cell>
          <cell r="G653" t="str">
            <v>5Tecnico</v>
          </cell>
          <cell r="H653" t="str">
            <v>Técnico Operativo</v>
          </cell>
        </row>
        <row r="654">
          <cell r="D654" t="str">
            <v>4080-07</v>
          </cell>
          <cell r="E654">
            <v>601058</v>
          </cell>
          <cell r="F654">
            <v>13403465.654583329</v>
          </cell>
          <cell r="G654" t="str">
            <v>5Tecnico</v>
          </cell>
          <cell r="H654" t="str">
            <v>Técnico Operativo</v>
          </cell>
        </row>
        <row r="655">
          <cell r="D655" t="str">
            <v>4080-06</v>
          </cell>
          <cell r="E655">
            <v>564060</v>
          </cell>
          <cell r="F655">
            <v>12643661.257916667</v>
          </cell>
          <cell r="G655" t="str">
            <v>5Tecnico</v>
          </cell>
          <cell r="H655" t="str">
            <v>Técnico Operativo</v>
          </cell>
        </row>
        <row r="656">
          <cell r="D656" t="str">
            <v>4080-05</v>
          </cell>
          <cell r="E656">
            <v>468655</v>
          </cell>
          <cell r="F656">
            <v>10684389.421249999</v>
          </cell>
          <cell r="G656" t="str">
            <v>5Tecnico</v>
          </cell>
          <cell r="H656" t="str">
            <v>Técnico Operativo</v>
          </cell>
        </row>
        <row r="657">
          <cell r="D657" t="str">
            <v>4105-09</v>
          </cell>
          <cell r="E657">
            <v>688731</v>
          </cell>
          <cell r="F657">
            <v>14586952.714583334</v>
          </cell>
          <cell r="G657" t="str">
            <v>5Tecnico</v>
          </cell>
          <cell r="H657" t="str">
            <v>Topógrafo</v>
          </cell>
        </row>
        <row r="658">
          <cell r="D658" t="str">
            <v>4105-08</v>
          </cell>
          <cell r="E658">
            <v>624999</v>
          </cell>
          <cell r="F658">
            <v>13895126.748333331</v>
          </cell>
          <cell r="G658" t="str">
            <v>5Tecnico</v>
          </cell>
          <cell r="H658" t="str">
            <v>Topógrafo</v>
          </cell>
        </row>
        <row r="659">
          <cell r="D659" t="str">
            <v>4105-06</v>
          </cell>
          <cell r="E659">
            <v>564060</v>
          </cell>
          <cell r="F659">
            <v>12643661.257916667</v>
          </cell>
          <cell r="G659" t="str">
            <v>5Tecnico</v>
          </cell>
          <cell r="H659" t="str">
            <v>Topógrafo</v>
          </cell>
        </row>
        <row r="660">
          <cell r="D660" t="str">
            <v>4105-05</v>
          </cell>
          <cell r="E660">
            <v>468655</v>
          </cell>
          <cell r="F660">
            <v>10684389.421249999</v>
          </cell>
          <cell r="G660" t="str">
            <v>5Tecnico</v>
          </cell>
          <cell r="H660" t="str">
            <v>Topógrafo</v>
          </cell>
        </row>
        <row r="661">
          <cell r="D661" t="str">
            <v>4160-16</v>
          </cell>
          <cell r="E661">
            <v>1059542</v>
          </cell>
          <cell r="F661">
            <v>21511592.894166663</v>
          </cell>
          <cell r="G661" t="str">
            <v>5Tecnico</v>
          </cell>
          <cell r="H661" t="str">
            <v>Topógrafo Tecnólogo</v>
          </cell>
        </row>
        <row r="662">
          <cell r="D662" t="str">
            <v>4160-15</v>
          </cell>
          <cell r="E662">
            <v>935634</v>
          </cell>
          <cell r="F662">
            <v>18995922.495416671</v>
          </cell>
          <cell r="G662" t="str">
            <v>5Tecnico</v>
          </cell>
          <cell r="H662" t="str">
            <v>Topógrafo Tecnólogo</v>
          </cell>
        </row>
        <row r="663">
          <cell r="D663" t="str">
            <v>4160-14</v>
          </cell>
          <cell r="E663">
            <v>894900</v>
          </cell>
          <cell r="F663">
            <v>18168911.181249999</v>
          </cell>
          <cell r="G663" t="str">
            <v>5Tecnico</v>
          </cell>
          <cell r="H663" t="str">
            <v>Topógrafo Tecnólogo</v>
          </cell>
        </row>
        <row r="664">
          <cell r="D664" t="str">
            <v>4160-12</v>
          </cell>
          <cell r="E664">
            <v>808521</v>
          </cell>
          <cell r="F664">
            <v>16415181.84</v>
          </cell>
          <cell r="G664" t="str">
            <v>5Tecnico</v>
          </cell>
          <cell r="H664" t="str">
            <v>Topógrafo Tecnólogo</v>
          </cell>
        </row>
        <row r="665">
          <cell r="D665" t="str">
            <v>4160-10</v>
          </cell>
          <cell r="E665">
            <v>721333</v>
          </cell>
          <cell r="F665">
            <v>15256479.260833334</v>
          </cell>
          <cell r="G665" t="str">
            <v>5Tecnico</v>
          </cell>
          <cell r="H665" t="str">
            <v>Topógrafo Tecnólogo</v>
          </cell>
        </row>
        <row r="666">
          <cell r="D666" t="str">
            <v>5120-23</v>
          </cell>
          <cell r="E666">
            <v>935634</v>
          </cell>
          <cell r="F666">
            <v>18995922.495416671</v>
          </cell>
          <cell r="G666" t="str">
            <v>6Asistencial</v>
          </cell>
          <cell r="H666" t="str">
            <v>Auxiliar Administrativo</v>
          </cell>
        </row>
        <row r="667">
          <cell r="D667" t="str">
            <v>5120-22</v>
          </cell>
          <cell r="E667">
            <v>846314</v>
          </cell>
          <cell r="F667">
            <v>17182482.831666667</v>
          </cell>
          <cell r="G667" t="str">
            <v>6Asistencial</v>
          </cell>
          <cell r="H667" t="str">
            <v>Auxiliar Administrativo</v>
          </cell>
        </row>
        <row r="668">
          <cell r="D668" t="str">
            <v>5120-21</v>
          </cell>
          <cell r="E668">
            <v>796765</v>
          </cell>
          <cell r="F668">
            <v>16176502.967916667</v>
          </cell>
          <cell r="G668" t="str">
            <v>6Asistencial</v>
          </cell>
          <cell r="H668" t="str">
            <v>Auxiliar Administrativo</v>
          </cell>
        </row>
        <row r="669">
          <cell r="D669" t="str">
            <v>5120-20</v>
          </cell>
          <cell r="E669">
            <v>764298</v>
          </cell>
          <cell r="F669">
            <v>16138824.14833333</v>
          </cell>
          <cell r="G669" t="str">
            <v>6Asistencial</v>
          </cell>
          <cell r="H669" t="str">
            <v>Auxiliar Administrativo</v>
          </cell>
        </row>
        <row r="670">
          <cell r="D670" t="str">
            <v>5120-18</v>
          </cell>
          <cell r="E670">
            <v>721333</v>
          </cell>
          <cell r="F670">
            <v>15256479.260833334</v>
          </cell>
          <cell r="G670" t="str">
            <v>6Asistencial</v>
          </cell>
          <cell r="H670" t="str">
            <v>Auxiliar Administrativo</v>
          </cell>
        </row>
        <row r="671">
          <cell r="D671" t="str">
            <v>5120-17</v>
          </cell>
          <cell r="E671">
            <v>703542</v>
          </cell>
          <cell r="F671">
            <v>14891116.80625</v>
          </cell>
          <cell r="G671" t="str">
            <v>6Asistencial</v>
          </cell>
          <cell r="H671" t="str">
            <v>Auxiliar Administrativo</v>
          </cell>
        </row>
        <row r="672">
          <cell r="D672" t="str">
            <v>5120-16</v>
          </cell>
          <cell r="E672">
            <v>688731</v>
          </cell>
          <cell r="F672">
            <v>14586952.714583334</v>
          </cell>
          <cell r="G672" t="str">
            <v>6Asistencial</v>
          </cell>
          <cell r="H672" t="str">
            <v>Auxiliar Administrativo</v>
          </cell>
        </row>
        <row r="673">
          <cell r="D673" t="str">
            <v>5120-15</v>
          </cell>
          <cell r="E673">
            <v>659101</v>
          </cell>
          <cell r="F673">
            <v>14595457.8475</v>
          </cell>
          <cell r="G673" t="str">
            <v>6Asistencial</v>
          </cell>
          <cell r="H673" t="str">
            <v>Auxiliar Administrativo</v>
          </cell>
        </row>
        <row r="674">
          <cell r="D674" t="str">
            <v>5120-14</v>
          </cell>
          <cell r="E674">
            <v>638990</v>
          </cell>
          <cell r="F674">
            <v>14182451.0275</v>
          </cell>
          <cell r="G674" t="str">
            <v>6Asistencial</v>
          </cell>
          <cell r="H674" t="str">
            <v>Auxiliar Administrativo</v>
          </cell>
        </row>
        <row r="675">
          <cell r="D675" t="str">
            <v>5120-13</v>
          </cell>
          <cell r="E675">
            <v>624999</v>
          </cell>
          <cell r="F675">
            <v>13895126.748333331</v>
          </cell>
          <cell r="G675" t="str">
            <v>6Asistencial</v>
          </cell>
          <cell r="H675" t="str">
            <v>Auxiliar Administrativo</v>
          </cell>
        </row>
        <row r="676">
          <cell r="D676" t="str">
            <v>5120-12</v>
          </cell>
          <cell r="E676">
            <v>596996</v>
          </cell>
          <cell r="F676">
            <v>13320046.932500001</v>
          </cell>
          <cell r="G676" t="str">
            <v>6Asistencial</v>
          </cell>
          <cell r="H676" t="str">
            <v>Auxiliar Administrativo</v>
          </cell>
        </row>
        <row r="677">
          <cell r="D677" t="str">
            <v>5120-11</v>
          </cell>
          <cell r="E677">
            <v>555997</v>
          </cell>
          <cell r="F677">
            <v>12478076.539166668</v>
          </cell>
          <cell r="G677" t="str">
            <v>6Asistencial</v>
          </cell>
          <cell r="H677" t="str">
            <v>Auxiliar Administrativo</v>
          </cell>
        </row>
        <row r="678">
          <cell r="D678" t="str">
            <v>5120-10</v>
          </cell>
          <cell r="E678">
            <v>515106</v>
          </cell>
          <cell r="F678">
            <v>11638324.078333335</v>
          </cell>
          <cell r="G678" t="str">
            <v>6Asistencial</v>
          </cell>
          <cell r="H678" t="str">
            <v>Auxiliar Administrativo</v>
          </cell>
        </row>
        <row r="679">
          <cell r="D679" t="str">
            <v>5120-09</v>
          </cell>
          <cell r="E679">
            <v>468655</v>
          </cell>
          <cell r="F679">
            <v>10684389.421249999</v>
          </cell>
          <cell r="G679" t="str">
            <v>6Asistencial</v>
          </cell>
          <cell r="H679" t="str">
            <v>Auxiliar Administrativo</v>
          </cell>
        </row>
        <row r="680">
          <cell r="D680" t="str">
            <v>5120-08</v>
          </cell>
          <cell r="E680">
            <v>440549</v>
          </cell>
          <cell r="F680">
            <v>10107194.360416666</v>
          </cell>
          <cell r="G680" t="str">
            <v>6Asistencial</v>
          </cell>
          <cell r="H680" t="str">
            <v>Auxiliar Administrativo</v>
          </cell>
        </row>
        <row r="681">
          <cell r="D681" t="str">
            <v>5120-07</v>
          </cell>
          <cell r="E681">
            <v>415780</v>
          </cell>
          <cell r="F681">
            <v>9598529.1754166689</v>
          </cell>
          <cell r="G681" t="str">
            <v>6Asistencial</v>
          </cell>
          <cell r="H681" t="str">
            <v>Auxiliar Administrativo</v>
          </cell>
        </row>
        <row r="682">
          <cell r="D682" t="str">
            <v>5120-06</v>
          </cell>
          <cell r="E682">
            <v>379888</v>
          </cell>
          <cell r="F682">
            <v>8861437.9749999996</v>
          </cell>
          <cell r="G682" t="str">
            <v>6Asistencial</v>
          </cell>
          <cell r="H682" t="str">
            <v>Auxiliar Administrativo</v>
          </cell>
        </row>
        <row r="683">
          <cell r="D683" t="str">
            <v>5120-05</v>
          </cell>
          <cell r="E683">
            <v>347339</v>
          </cell>
          <cell r="F683">
            <v>8192999.8529166663</v>
          </cell>
          <cell r="G683" t="str">
            <v>6Asistencial</v>
          </cell>
          <cell r="H683" t="str">
            <v>Auxiliar Administrativo</v>
          </cell>
        </row>
        <row r="684">
          <cell r="D684" t="str">
            <v>5120-02</v>
          </cell>
          <cell r="E684">
            <v>309672</v>
          </cell>
          <cell r="F684">
            <v>7419456.6358333332</v>
          </cell>
          <cell r="G684" t="str">
            <v>6Asistencial</v>
          </cell>
          <cell r="H684" t="str">
            <v>Auxiliar Administrativo</v>
          </cell>
        </row>
        <row r="685">
          <cell r="D685" t="str">
            <v>5125-00</v>
          </cell>
          <cell r="E685" t="e">
            <v>#N/A</v>
          </cell>
          <cell r="F685" t="e">
            <v>#VALUE!</v>
          </cell>
          <cell r="G685" t="str">
            <v>6Asistencial</v>
          </cell>
          <cell r="H685" t="str">
            <v>Auxiliar Bilingüe</v>
          </cell>
        </row>
        <row r="686">
          <cell r="D686" t="str">
            <v>5335-19</v>
          </cell>
          <cell r="E686">
            <v>740637</v>
          </cell>
          <cell r="F686">
            <v>15652913.215000002</v>
          </cell>
          <cell r="G686" t="str">
            <v>6Asistencial</v>
          </cell>
          <cell r="H686" t="str">
            <v>Auxiliar de Servicios Generales</v>
          </cell>
        </row>
        <row r="687">
          <cell r="D687" t="str">
            <v>5335-17</v>
          </cell>
          <cell r="E687">
            <v>703542</v>
          </cell>
          <cell r="F687">
            <v>14891116.80625</v>
          </cell>
          <cell r="G687" t="str">
            <v>6Asistencial</v>
          </cell>
          <cell r="H687" t="str">
            <v>Auxiliar de Servicios Generales</v>
          </cell>
        </row>
        <row r="688">
          <cell r="D688" t="str">
            <v>5335-15</v>
          </cell>
          <cell r="E688">
            <v>659101</v>
          </cell>
          <cell r="F688">
            <v>14595457.8475</v>
          </cell>
          <cell r="G688" t="str">
            <v>6Asistencial</v>
          </cell>
          <cell r="H688" t="str">
            <v>Auxiliar de Servicios Generales</v>
          </cell>
        </row>
        <row r="689">
          <cell r="D689" t="str">
            <v>5335-13</v>
          </cell>
          <cell r="E689">
            <v>624999</v>
          </cell>
          <cell r="F689">
            <v>13895126.748333331</v>
          </cell>
          <cell r="G689" t="str">
            <v>6Asistencial</v>
          </cell>
          <cell r="H689" t="str">
            <v>Auxiliar de Servicios Generales</v>
          </cell>
        </row>
        <row r="690">
          <cell r="D690" t="str">
            <v>5335-11</v>
          </cell>
          <cell r="E690">
            <v>555997</v>
          </cell>
          <cell r="F690">
            <v>12478076.539166668</v>
          </cell>
          <cell r="G690" t="str">
            <v>6Asistencial</v>
          </cell>
          <cell r="H690" t="str">
            <v>Auxiliar de Servicios Generales</v>
          </cell>
        </row>
        <row r="691">
          <cell r="D691" t="str">
            <v>5335-09</v>
          </cell>
          <cell r="E691">
            <v>468655</v>
          </cell>
          <cell r="F691">
            <v>10684389.421249999</v>
          </cell>
          <cell r="G691" t="str">
            <v>6Asistencial</v>
          </cell>
          <cell r="H691" t="str">
            <v>Auxiliar de Servicios Generales</v>
          </cell>
        </row>
        <row r="692">
          <cell r="D692" t="str">
            <v>5335-08</v>
          </cell>
          <cell r="E692">
            <v>440549</v>
          </cell>
          <cell r="F692">
            <v>10107194.360416666</v>
          </cell>
          <cell r="G692" t="str">
            <v>6Asistencial</v>
          </cell>
          <cell r="H692" t="str">
            <v>Auxiliar de Servicios Generales</v>
          </cell>
        </row>
        <row r="693">
          <cell r="D693" t="str">
            <v>5335-07</v>
          </cell>
          <cell r="E693">
            <v>415780</v>
          </cell>
          <cell r="F693">
            <v>9598529.1754166689</v>
          </cell>
          <cell r="G693" t="str">
            <v>6Asistencial</v>
          </cell>
          <cell r="H693" t="str">
            <v>Auxiliar de Servicios Generales</v>
          </cell>
        </row>
        <row r="694">
          <cell r="D694" t="str">
            <v>5335-06</v>
          </cell>
          <cell r="E694">
            <v>379888</v>
          </cell>
          <cell r="F694">
            <v>8861437.9749999996</v>
          </cell>
          <cell r="G694" t="str">
            <v>6Asistencial</v>
          </cell>
          <cell r="H694" t="str">
            <v>Auxiliar de Servicios Generales</v>
          </cell>
        </row>
        <row r="695">
          <cell r="D695" t="str">
            <v>5335-05</v>
          </cell>
          <cell r="E695">
            <v>347339</v>
          </cell>
          <cell r="F695">
            <v>8192999.8529166663</v>
          </cell>
          <cell r="G695" t="str">
            <v>6Asistencial</v>
          </cell>
          <cell r="H695" t="str">
            <v>Auxiliar de Servicios Generales</v>
          </cell>
        </row>
        <row r="696">
          <cell r="D696" t="str">
            <v>5335-03</v>
          </cell>
          <cell r="E696">
            <v>313643</v>
          </cell>
          <cell r="F696">
            <v>7501006.5254166676</v>
          </cell>
          <cell r="G696" t="str">
            <v>6Asistencial</v>
          </cell>
          <cell r="H696" t="str">
            <v>Auxiliar de Servicios Generales</v>
          </cell>
        </row>
        <row r="697">
          <cell r="D697" t="str">
            <v>5335-02</v>
          </cell>
          <cell r="E697">
            <v>309672</v>
          </cell>
          <cell r="F697">
            <v>7419456.6358333332</v>
          </cell>
          <cell r="G697" t="str">
            <v>6Asistencial</v>
          </cell>
          <cell r="H697" t="str">
            <v>Auxiliar de Servicios Generales</v>
          </cell>
        </row>
        <row r="698">
          <cell r="D698" t="str">
            <v>5335-01</v>
          </cell>
          <cell r="E698">
            <v>309269</v>
          </cell>
          <cell r="F698">
            <v>7411180.4654166671</v>
          </cell>
          <cell r="G698" t="str">
            <v>6Asistencial</v>
          </cell>
          <cell r="H698" t="str">
            <v>Auxiliar de Servicios Generales</v>
          </cell>
        </row>
        <row r="699">
          <cell r="D699" t="str">
            <v>5325-06</v>
          </cell>
          <cell r="E699">
            <v>379888</v>
          </cell>
          <cell r="F699">
            <v>8861437.9749999996</v>
          </cell>
          <cell r="G699" t="str">
            <v>6Asistencial</v>
          </cell>
          <cell r="H699" t="str">
            <v>Ayudante</v>
          </cell>
        </row>
        <row r="700">
          <cell r="D700" t="str">
            <v>5325-05</v>
          </cell>
          <cell r="E700">
            <v>347339</v>
          </cell>
          <cell r="F700">
            <v>8192999.8529166663</v>
          </cell>
          <cell r="G700" t="str">
            <v>6Asistencial</v>
          </cell>
          <cell r="H700" t="str">
            <v>Ayudante</v>
          </cell>
        </row>
        <row r="701">
          <cell r="D701" t="str">
            <v>5325-03</v>
          </cell>
          <cell r="E701">
            <v>313643</v>
          </cell>
          <cell r="F701">
            <v>7501006.5254166676</v>
          </cell>
          <cell r="G701" t="str">
            <v>6Asistencial</v>
          </cell>
          <cell r="H701" t="str">
            <v>Ayudante</v>
          </cell>
        </row>
        <row r="702">
          <cell r="D702" t="str">
            <v>5325-02</v>
          </cell>
          <cell r="E702">
            <v>309672</v>
          </cell>
          <cell r="F702">
            <v>7419456.6358333332</v>
          </cell>
          <cell r="G702" t="str">
            <v>6Asistencial</v>
          </cell>
          <cell r="H702" t="str">
            <v>Ayudante</v>
          </cell>
        </row>
        <row r="703">
          <cell r="D703" t="str">
            <v>5325-01</v>
          </cell>
          <cell r="E703">
            <v>309269</v>
          </cell>
          <cell r="F703">
            <v>7411180.4654166671</v>
          </cell>
          <cell r="G703" t="str">
            <v>6Asistencial</v>
          </cell>
          <cell r="H703" t="str">
            <v>Ayudante</v>
          </cell>
        </row>
        <row r="704">
          <cell r="D704" t="str">
            <v>5110-13</v>
          </cell>
          <cell r="E704">
            <v>624999</v>
          </cell>
          <cell r="F704">
            <v>13895126.748333331</v>
          </cell>
          <cell r="G704" t="str">
            <v>6Asistencial</v>
          </cell>
          <cell r="H704" t="str">
            <v>Capitán de Prisiones</v>
          </cell>
        </row>
        <row r="705">
          <cell r="D705" t="str">
            <v>5320-13</v>
          </cell>
          <cell r="E705">
            <v>624999</v>
          </cell>
          <cell r="F705">
            <v>13895126.748333331</v>
          </cell>
          <cell r="G705" t="str">
            <v>6Asistencial</v>
          </cell>
          <cell r="H705" t="str">
            <v>Celador</v>
          </cell>
        </row>
        <row r="706">
          <cell r="D706" t="str">
            <v>5320-12</v>
          </cell>
          <cell r="E706">
            <v>596996</v>
          </cell>
          <cell r="F706">
            <v>13320046.932500001</v>
          </cell>
          <cell r="G706" t="str">
            <v>6Asistencial</v>
          </cell>
          <cell r="H706" t="str">
            <v>Celador</v>
          </cell>
        </row>
        <row r="707">
          <cell r="D707" t="str">
            <v>5320-11</v>
          </cell>
          <cell r="E707">
            <v>555997</v>
          </cell>
          <cell r="F707">
            <v>12478076.539166668</v>
          </cell>
          <cell r="G707" t="str">
            <v>6Asistencial</v>
          </cell>
          <cell r="H707" t="str">
            <v>Celador</v>
          </cell>
        </row>
        <row r="708">
          <cell r="D708" t="str">
            <v>5320-09</v>
          </cell>
          <cell r="E708">
            <v>468655</v>
          </cell>
          <cell r="F708">
            <v>10684389.421249999</v>
          </cell>
          <cell r="G708" t="str">
            <v>6Asistencial</v>
          </cell>
          <cell r="H708" t="str">
            <v>Celador</v>
          </cell>
        </row>
        <row r="709">
          <cell r="D709" t="str">
            <v>5320-07</v>
          </cell>
          <cell r="E709">
            <v>415780</v>
          </cell>
          <cell r="F709">
            <v>9598529.1754166689</v>
          </cell>
          <cell r="G709" t="str">
            <v>6Asistencial</v>
          </cell>
          <cell r="H709" t="str">
            <v>Celador</v>
          </cell>
        </row>
        <row r="710">
          <cell r="D710" t="str">
            <v>5320-06</v>
          </cell>
          <cell r="E710">
            <v>379888</v>
          </cell>
          <cell r="F710">
            <v>8861437.9749999996</v>
          </cell>
          <cell r="G710" t="str">
            <v>6Asistencial</v>
          </cell>
          <cell r="H710" t="str">
            <v>Celador</v>
          </cell>
        </row>
        <row r="711">
          <cell r="D711" t="str">
            <v>5320-04</v>
          </cell>
          <cell r="E711">
            <v>325906</v>
          </cell>
          <cell r="F711">
            <v>7752843.9595833337</v>
          </cell>
          <cell r="G711" t="str">
            <v>6Asistencial</v>
          </cell>
          <cell r="H711" t="str">
            <v>Celador</v>
          </cell>
        </row>
        <row r="712">
          <cell r="D712" t="str">
            <v>5320-03</v>
          </cell>
          <cell r="E712">
            <v>313643</v>
          </cell>
          <cell r="F712">
            <v>7501006.5254166676</v>
          </cell>
          <cell r="G712" t="str">
            <v>6Asistencial</v>
          </cell>
          <cell r="H712" t="str">
            <v>Celador</v>
          </cell>
        </row>
        <row r="713">
          <cell r="D713" t="str">
            <v>5320-02</v>
          </cell>
          <cell r="E713">
            <v>309672</v>
          </cell>
          <cell r="F713">
            <v>7419456.6358333332</v>
          </cell>
          <cell r="G713" t="str">
            <v>6Asistencial</v>
          </cell>
          <cell r="H713" t="str">
            <v>Celador</v>
          </cell>
        </row>
        <row r="714">
          <cell r="D714" t="str">
            <v>5320-01</v>
          </cell>
          <cell r="E714">
            <v>309269</v>
          </cell>
          <cell r="F714">
            <v>7411180.4654166671</v>
          </cell>
          <cell r="G714" t="str">
            <v>6Asistencial</v>
          </cell>
          <cell r="H714" t="str">
            <v>Celador</v>
          </cell>
        </row>
        <row r="715">
          <cell r="D715" t="str">
            <v>5310-19</v>
          </cell>
          <cell r="E715">
            <v>740637</v>
          </cell>
          <cell r="F715">
            <v>24716999.175000004</v>
          </cell>
          <cell r="G715" t="str">
            <v>6Asistencial</v>
          </cell>
          <cell r="H715" t="str">
            <v>Conductor Mec (Asignado)</v>
          </cell>
        </row>
        <row r="716">
          <cell r="D716" t="str">
            <v>5310-17</v>
          </cell>
          <cell r="E716">
            <v>703542</v>
          </cell>
          <cell r="F716">
            <v>23501225.616250001</v>
          </cell>
          <cell r="G716" t="str">
            <v>6Asistencial</v>
          </cell>
          <cell r="H716" t="str">
            <v>Conductor Mec (Asignado)</v>
          </cell>
        </row>
        <row r="717">
          <cell r="D717" t="str">
            <v>5310-15</v>
          </cell>
          <cell r="E717">
            <v>659101</v>
          </cell>
          <cell r="F717">
            <v>22661687.487499997</v>
          </cell>
          <cell r="G717" t="str">
            <v>6Asistencial</v>
          </cell>
          <cell r="H717" t="str">
            <v>Conductor Mec (Asignado)</v>
          </cell>
        </row>
        <row r="718">
          <cell r="D718" t="str">
            <v>5310-13</v>
          </cell>
          <cell r="E718">
            <v>624999</v>
          </cell>
          <cell r="F718">
            <v>21544008.268333331</v>
          </cell>
          <cell r="G718" t="str">
            <v>6Asistencial</v>
          </cell>
          <cell r="H718" t="str">
            <v>Conductor Mec (Asignado)</v>
          </cell>
        </row>
        <row r="719">
          <cell r="D719" t="str">
            <v>5310-11</v>
          </cell>
          <cell r="E719">
            <v>555997</v>
          </cell>
          <cell r="F719">
            <v>19282495.709166665</v>
          </cell>
          <cell r="G719" t="str">
            <v>6Asistencial</v>
          </cell>
          <cell r="H719" t="str">
            <v>Conductor Mec (Asignado)</v>
          </cell>
        </row>
        <row r="720">
          <cell r="D720" t="str">
            <v>5310-09</v>
          </cell>
          <cell r="E720">
            <v>468655</v>
          </cell>
          <cell r="F720">
            <v>16419897.101249997</v>
          </cell>
          <cell r="G720" t="str">
            <v>6Asistencial</v>
          </cell>
          <cell r="H720" t="str">
            <v>Conductor Mec (Asignado)</v>
          </cell>
        </row>
        <row r="721">
          <cell r="D721" t="str">
            <v>5310-07</v>
          </cell>
          <cell r="E721">
            <v>415780</v>
          </cell>
          <cell r="F721">
            <v>14686940.445416668</v>
          </cell>
          <cell r="G721" t="str">
            <v>6Asistencial</v>
          </cell>
          <cell r="H721" t="str">
            <v>Conductor Mec (Asignado)</v>
          </cell>
        </row>
        <row r="722">
          <cell r="D722" t="str">
            <v>5310-06</v>
          </cell>
          <cell r="E722">
            <v>379888</v>
          </cell>
          <cell r="F722">
            <v>13510594.694999998</v>
          </cell>
          <cell r="G722" t="str">
            <v>6Asistencial</v>
          </cell>
          <cell r="H722" t="str">
            <v>Conductor Mec (Asignado)</v>
          </cell>
        </row>
        <row r="723">
          <cell r="D723" t="str">
            <v>5310-03</v>
          </cell>
          <cell r="E723">
            <v>313643</v>
          </cell>
          <cell r="F723">
            <v>11339441.695416663</v>
          </cell>
          <cell r="G723" t="str">
            <v>6Asistencial</v>
          </cell>
          <cell r="H723" t="str">
            <v>Conductor Mec (Asignado)</v>
          </cell>
        </row>
        <row r="724">
          <cell r="D724" t="str">
            <v>5255-07</v>
          </cell>
          <cell r="E724">
            <v>415780</v>
          </cell>
          <cell r="F724">
            <v>9598529.1754166689</v>
          </cell>
          <cell r="G724" t="str">
            <v>6Asistencial</v>
          </cell>
          <cell r="H724" t="str">
            <v>Distinguido</v>
          </cell>
        </row>
        <row r="725">
          <cell r="D725" t="str">
            <v>5260-06</v>
          </cell>
          <cell r="E725">
            <v>379888</v>
          </cell>
          <cell r="F725">
            <v>8861437.9749999996</v>
          </cell>
          <cell r="G725" t="str">
            <v>6Asistencial</v>
          </cell>
          <cell r="H725" t="str">
            <v>Dragoneante</v>
          </cell>
        </row>
        <row r="726">
          <cell r="D726" t="str">
            <v>5150-11</v>
          </cell>
          <cell r="E726">
            <v>555997</v>
          </cell>
          <cell r="F726">
            <v>12478076.539166668</v>
          </cell>
          <cell r="G726" t="str">
            <v>6Asistencial</v>
          </cell>
          <cell r="H726" t="str">
            <v>Ecónomo</v>
          </cell>
        </row>
        <row r="727">
          <cell r="D727" t="str">
            <v>5150-09</v>
          </cell>
          <cell r="E727">
            <v>468655</v>
          </cell>
          <cell r="F727">
            <v>10684389.421249999</v>
          </cell>
          <cell r="G727" t="str">
            <v>6Asistencial</v>
          </cell>
          <cell r="H727" t="str">
            <v>Ecónomo</v>
          </cell>
        </row>
        <row r="728">
          <cell r="D728" t="str">
            <v>5150-07</v>
          </cell>
          <cell r="E728">
            <v>415780</v>
          </cell>
          <cell r="F728">
            <v>9598529.1754166689</v>
          </cell>
          <cell r="G728" t="str">
            <v>6Asistencial</v>
          </cell>
          <cell r="H728" t="str">
            <v>Ecónomo</v>
          </cell>
        </row>
        <row r="729">
          <cell r="D729" t="str">
            <v>5150-05</v>
          </cell>
          <cell r="E729">
            <v>347339</v>
          </cell>
          <cell r="F729">
            <v>8192999.8529166663</v>
          </cell>
          <cell r="G729" t="str">
            <v>6Asistencial</v>
          </cell>
          <cell r="H729" t="str">
            <v>Ecónomo</v>
          </cell>
        </row>
        <row r="730">
          <cell r="D730" t="str">
            <v>5150-02</v>
          </cell>
          <cell r="E730">
            <v>309672</v>
          </cell>
          <cell r="F730">
            <v>7419456.6358333332</v>
          </cell>
          <cell r="G730" t="str">
            <v>6Asistencial</v>
          </cell>
          <cell r="H730" t="str">
            <v>Ecónomo</v>
          </cell>
        </row>
        <row r="731">
          <cell r="D731" t="str">
            <v>5345-21</v>
          </cell>
          <cell r="E731">
            <v>796765</v>
          </cell>
          <cell r="F731">
            <v>16176502.967916667</v>
          </cell>
          <cell r="G731" t="str">
            <v>6Asistencial</v>
          </cell>
          <cell r="H731" t="str">
            <v>Enfermero Auxiliar</v>
          </cell>
        </row>
        <row r="732">
          <cell r="D732" t="str">
            <v>5345-20</v>
          </cell>
          <cell r="E732">
            <v>764298</v>
          </cell>
          <cell r="F732">
            <v>16138824.14833333</v>
          </cell>
          <cell r="G732" t="str">
            <v>6Asistencial</v>
          </cell>
          <cell r="H732" t="str">
            <v>Enfermero Auxiliar</v>
          </cell>
        </row>
        <row r="733">
          <cell r="D733" t="str">
            <v>5345-19</v>
          </cell>
          <cell r="E733">
            <v>740637</v>
          </cell>
          <cell r="F733">
            <v>15652913.215000002</v>
          </cell>
          <cell r="G733" t="str">
            <v>6Asistencial</v>
          </cell>
          <cell r="H733" t="str">
            <v>Enfermero Auxiliar</v>
          </cell>
        </row>
        <row r="734">
          <cell r="D734" t="str">
            <v>5345-17</v>
          </cell>
          <cell r="E734">
            <v>703542</v>
          </cell>
          <cell r="F734">
            <v>14891116.80625</v>
          </cell>
          <cell r="G734" t="str">
            <v>6Asistencial</v>
          </cell>
          <cell r="H734" t="str">
            <v>Enfermero Auxiliar</v>
          </cell>
        </row>
        <row r="735">
          <cell r="D735" t="str">
            <v>5345-15</v>
          </cell>
          <cell r="E735">
            <v>659101</v>
          </cell>
          <cell r="F735">
            <v>14595457.8475</v>
          </cell>
          <cell r="G735" t="str">
            <v>6Asistencial</v>
          </cell>
          <cell r="H735" t="str">
            <v>Enfermero Auxiliar</v>
          </cell>
        </row>
        <row r="736">
          <cell r="D736" t="str">
            <v>5345-14</v>
          </cell>
          <cell r="E736">
            <v>638990</v>
          </cell>
          <cell r="F736">
            <v>14182451.0275</v>
          </cell>
          <cell r="G736" t="str">
            <v>6Asistencial</v>
          </cell>
          <cell r="H736" t="str">
            <v>Enfermero Auxiliar</v>
          </cell>
        </row>
        <row r="737">
          <cell r="D737" t="str">
            <v>5345-13</v>
          </cell>
          <cell r="E737">
            <v>624999</v>
          </cell>
          <cell r="F737">
            <v>13895126.748333331</v>
          </cell>
          <cell r="G737" t="str">
            <v>6Asistencial</v>
          </cell>
          <cell r="H737" t="str">
            <v>Enfermero Auxiliar</v>
          </cell>
        </row>
        <row r="738">
          <cell r="D738" t="str">
            <v>5345-12</v>
          </cell>
          <cell r="E738">
            <v>596996</v>
          </cell>
          <cell r="F738">
            <v>13320046.932500001</v>
          </cell>
          <cell r="G738" t="str">
            <v>6Asistencial</v>
          </cell>
          <cell r="H738" t="str">
            <v>Enfermero Auxiliar</v>
          </cell>
        </row>
        <row r="739">
          <cell r="D739" t="str">
            <v>5345-11</v>
          </cell>
          <cell r="E739">
            <v>555997</v>
          </cell>
          <cell r="F739">
            <v>12478076.539166668</v>
          </cell>
          <cell r="G739" t="str">
            <v>6Asistencial</v>
          </cell>
          <cell r="H739" t="str">
            <v>Enfermero Auxiliar</v>
          </cell>
        </row>
        <row r="740">
          <cell r="D740" t="str">
            <v>5345-09</v>
          </cell>
          <cell r="E740">
            <v>468655</v>
          </cell>
          <cell r="F740">
            <v>10684389.421249999</v>
          </cell>
          <cell r="G740" t="str">
            <v>6Asistencial</v>
          </cell>
          <cell r="H740" t="str">
            <v>Enfermero Auxiliar</v>
          </cell>
        </row>
        <row r="741">
          <cell r="D741" t="str">
            <v>5345-07</v>
          </cell>
          <cell r="E741">
            <v>415780</v>
          </cell>
          <cell r="F741">
            <v>9598529.1754166689</v>
          </cell>
          <cell r="G741" t="str">
            <v>6Asistencial</v>
          </cell>
          <cell r="H741" t="str">
            <v>Enfermero Auxiliar</v>
          </cell>
        </row>
        <row r="742">
          <cell r="D742" t="str">
            <v>5345-05</v>
          </cell>
          <cell r="E742">
            <v>347339</v>
          </cell>
          <cell r="F742">
            <v>8192999.8529166663</v>
          </cell>
          <cell r="G742" t="str">
            <v>6Asistencial</v>
          </cell>
          <cell r="H742" t="str">
            <v>Enfermero Auxiliar</v>
          </cell>
        </row>
        <row r="743">
          <cell r="D743" t="str">
            <v>5170-08</v>
          </cell>
          <cell r="E743">
            <v>440549</v>
          </cell>
          <cell r="F743">
            <v>10107194.360416666</v>
          </cell>
          <cell r="G743" t="str">
            <v>6Asistencial</v>
          </cell>
          <cell r="H743" t="str">
            <v>Inspector</v>
          </cell>
        </row>
        <row r="744">
          <cell r="D744" t="str">
            <v>5165-09</v>
          </cell>
          <cell r="E744">
            <v>468655</v>
          </cell>
          <cell r="F744">
            <v>10684389.421249999</v>
          </cell>
          <cell r="G744" t="str">
            <v>6Asistencial</v>
          </cell>
          <cell r="H744" t="str">
            <v>Inspector Jefe</v>
          </cell>
        </row>
        <row r="745">
          <cell r="D745" t="str">
            <v>5000-16</v>
          </cell>
          <cell r="E745">
            <v>688731</v>
          </cell>
          <cell r="F745">
            <v>14586952.714583334</v>
          </cell>
          <cell r="G745" t="str">
            <v>6Asistencial</v>
          </cell>
          <cell r="H745" t="str">
            <v>Mayor de Prisiones</v>
          </cell>
        </row>
        <row r="746">
          <cell r="D746" t="str">
            <v>5330-05</v>
          </cell>
          <cell r="E746">
            <v>347339</v>
          </cell>
          <cell r="F746">
            <v>8192999.8529166663</v>
          </cell>
          <cell r="G746" t="str">
            <v>6Asistencial</v>
          </cell>
          <cell r="H746" t="str">
            <v>Operario</v>
          </cell>
        </row>
        <row r="747">
          <cell r="D747" t="str">
            <v>5330-03</v>
          </cell>
          <cell r="E747">
            <v>313643</v>
          </cell>
          <cell r="F747">
            <v>7501006.5254166676</v>
          </cell>
          <cell r="G747" t="str">
            <v>6Asistencial</v>
          </cell>
          <cell r="H747" t="str">
            <v>Operario</v>
          </cell>
        </row>
        <row r="748">
          <cell r="D748" t="str">
            <v>5330-02</v>
          </cell>
          <cell r="E748">
            <v>309672</v>
          </cell>
          <cell r="F748">
            <v>7419456.6358333332</v>
          </cell>
          <cell r="G748" t="str">
            <v>6Asistencial</v>
          </cell>
          <cell r="H748" t="str">
            <v>Operario</v>
          </cell>
        </row>
        <row r="749">
          <cell r="D749" t="str">
            <v>5330-01</v>
          </cell>
          <cell r="E749">
            <v>309269</v>
          </cell>
          <cell r="F749">
            <v>7411180.4654166671</v>
          </cell>
          <cell r="G749" t="str">
            <v>6Asistencial</v>
          </cell>
          <cell r="H749" t="str">
            <v>Operario</v>
          </cell>
        </row>
        <row r="750">
          <cell r="D750" t="str">
            <v>5300-19</v>
          </cell>
          <cell r="E750">
            <v>740637</v>
          </cell>
          <cell r="F750">
            <v>15652913.215000002</v>
          </cell>
          <cell r="G750" t="str">
            <v>6Asistencial</v>
          </cell>
          <cell r="H750" t="str">
            <v>Operario Calificado</v>
          </cell>
        </row>
        <row r="751">
          <cell r="D751" t="str">
            <v>5300-17</v>
          </cell>
          <cell r="E751">
            <v>703542</v>
          </cell>
          <cell r="F751">
            <v>14891116.80625</v>
          </cell>
          <cell r="G751" t="str">
            <v>6Asistencial</v>
          </cell>
          <cell r="H751" t="str">
            <v>Operario Calificado</v>
          </cell>
        </row>
        <row r="752">
          <cell r="D752" t="str">
            <v>5300-15</v>
          </cell>
          <cell r="E752">
            <v>659101</v>
          </cell>
          <cell r="F752">
            <v>14595457.8475</v>
          </cell>
          <cell r="G752" t="str">
            <v>6Asistencial</v>
          </cell>
          <cell r="H752" t="str">
            <v>Operario Calificado</v>
          </cell>
        </row>
        <row r="753">
          <cell r="D753" t="str">
            <v>5300-13</v>
          </cell>
          <cell r="E753">
            <v>624999</v>
          </cell>
          <cell r="F753">
            <v>13895126.748333331</v>
          </cell>
          <cell r="G753" t="str">
            <v>6Asistencial</v>
          </cell>
          <cell r="H753" t="str">
            <v>Operario Calificado</v>
          </cell>
        </row>
        <row r="754">
          <cell r="D754" t="str">
            <v>5300-11</v>
          </cell>
          <cell r="E754">
            <v>555997</v>
          </cell>
          <cell r="F754">
            <v>12478076.539166668</v>
          </cell>
          <cell r="G754" t="str">
            <v>6Asistencial</v>
          </cell>
          <cell r="H754" t="str">
            <v>Operario Calificado</v>
          </cell>
        </row>
        <row r="755">
          <cell r="D755" t="str">
            <v>5300-10</v>
          </cell>
          <cell r="E755">
            <v>515106</v>
          </cell>
          <cell r="F755">
            <v>11638324.078333335</v>
          </cell>
          <cell r="G755" t="str">
            <v>6Asistencial</v>
          </cell>
          <cell r="H755" t="str">
            <v>Operario Calificado</v>
          </cell>
        </row>
        <row r="756">
          <cell r="D756" t="str">
            <v>5300-09</v>
          </cell>
          <cell r="E756">
            <v>468655</v>
          </cell>
          <cell r="F756">
            <v>10684389.421249999</v>
          </cell>
          <cell r="G756" t="str">
            <v>6Asistencial</v>
          </cell>
          <cell r="H756" t="str">
            <v>Operario Calificado</v>
          </cell>
        </row>
        <row r="757">
          <cell r="D757" t="str">
            <v>5300-07</v>
          </cell>
          <cell r="E757">
            <v>415780</v>
          </cell>
          <cell r="F757">
            <v>9598529.1754166689</v>
          </cell>
          <cell r="G757" t="str">
            <v>6Asistencial</v>
          </cell>
          <cell r="H757" t="str">
            <v>Operario Calificado</v>
          </cell>
        </row>
        <row r="758">
          <cell r="D758" t="str">
            <v>5300-06</v>
          </cell>
          <cell r="E758">
            <v>379888</v>
          </cell>
          <cell r="F758">
            <v>8861437.9749999996</v>
          </cell>
          <cell r="G758" t="str">
            <v>6Asistencial</v>
          </cell>
          <cell r="H758" t="str">
            <v>Operario Calificado</v>
          </cell>
        </row>
        <row r="759">
          <cell r="D759" t="str">
            <v>5300-05</v>
          </cell>
          <cell r="E759">
            <v>347339</v>
          </cell>
          <cell r="F759">
            <v>8192999.8529166663</v>
          </cell>
          <cell r="G759" t="str">
            <v>6Asistencial</v>
          </cell>
          <cell r="H759" t="str">
            <v>Operario Calificado</v>
          </cell>
        </row>
        <row r="760">
          <cell r="D760" t="str">
            <v>5045-23</v>
          </cell>
          <cell r="E760">
            <v>935634</v>
          </cell>
          <cell r="F760">
            <v>18995922.495416671</v>
          </cell>
          <cell r="G760" t="str">
            <v>6Asistencial</v>
          </cell>
          <cell r="H760" t="str">
            <v>Pagador</v>
          </cell>
        </row>
        <row r="761">
          <cell r="D761" t="str">
            <v>5045-22</v>
          </cell>
          <cell r="E761">
            <v>846314</v>
          </cell>
          <cell r="F761">
            <v>17182482.831666667</v>
          </cell>
          <cell r="G761" t="str">
            <v>6Asistencial</v>
          </cell>
          <cell r="H761" t="str">
            <v>Pagador</v>
          </cell>
        </row>
        <row r="762">
          <cell r="D762" t="str">
            <v>5045-20</v>
          </cell>
          <cell r="E762">
            <v>764298</v>
          </cell>
          <cell r="F762">
            <v>16138824.14833333</v>
          </cell>
          <cell r="G762" t="str">
            <v>6Asistencial</v>
          </cell>
          <cell r="H762" t="str">
            <v>Pagador</v>
          </cell>
        </row>
        <row r="763">
          <cell r="D763" t="str">
            <v>5045-18</v>
          </cell>
          <cell r="E763">
            <v>721333</v>
          </cell>
          <cell r="F763">
            <v>15256479.260833334</v>
          </cell>
          <cell r="G763" t="str">
            <v>6Asistencial</v>
          </cell>
          <cell r="H763" t="str">
            <v>Pagador</v>
          </cell>
        </row>
        <row r="764">
          <cell r="D764" t="str">
            <v>5045-13</v>
          </cell>
          <cell r="E764">
            <v>624999</v>
          </cell>
          <cell r="F764">
            <v>13895126.748333331</v>
          </cell>
          <cell r="G764" t="str">
            <v>6Asistencial</v>
          </cell>
          <cell r="H764" t="str">
            <v>Pagador</v>
          </cell>
        </row>
        <row r="765">
          <cell r="D765" t="str">
            <v>5045-11</v>
          </cell>
          <cell r="E765">
            <v>555997</v>
          </cell>
          <cell r="F765">
            <v>12478076.539166668</v>
          </cell>
          <cell r="G765" t="str">
            <v>6Asistencial</v>
          </cell>
          <cell r="H765" t="str">
            <v>Pagador</v>
          </cell>
        </row>
        <row r="766">
          <cell r="D766" t="str">
            <v>5045-07</v>
          </cell>
          <cell r="E766">
            <v>415780</v>
          </cell>
          <cell r="F766">
            <v>9598529.1754166689</v>
          </cell>
          <cell r="G766" t="str">
            <v>6Asistencial</v>
          </cell>
          <cell r="H766" t="str">
            <v>Pagador</v>
          </cell>
        </row>
        <row r="767">
          <cell r="D767" t="str">
            <v>5140-14</v>
          </cell>
          <cell r="E767">
            <v>638990</v>
          </cell>
          <cell r="F767">
            <v>14182451.0275</v>
          </cell>
          <cell r="G767" t="str">
            <v>6Asistencial</v>
          </cell>
          <cell r="H767" t="str">
            <v>Secretario</v>
          </cell>
        </row>
        <row r="768">
          <cell r="D768" t="str">
            <v>5140-13</v>
          </cell>
          <cell r="E768">
            <v>624999</v>
          </cell>
          <cell r="F768">
            <v>13895126.748333331</v>
          </cell>
          <cell r="G768" t="str">
            <v>6Asistencial</v>
          </cell>
          <cell r="H768" t="str">
            <v>Secretario</v>
          </cell>
        </row>
        <row r="769">
          <cell r="D769" t="str">
            <v>5140-12</v>
          </cell>
          <cell r="E769">
            <v>596996</v>
          </cell>
          <cell r="F769">
            <v>13320046.932500001</v>
          </cell>
          <cell r="G769" t="str">
            <v>6Asistencial</v>
          </cell>
          <cell r="H769" t="str">
            <v>Secretario</v>
          </cell>
        </row>
        <row r="770">
          <cell r="D770" t="str">
            <v>5140-11</v>
          </cell>
          <cell r="E770">
            <v>555997</v>
          </cell>
          <cell r="F770">
            <v>12478076.539166668</v>
          </cell>
          <cell r="G770" t="str">
            <v>6Asistencial</v>
          </cell>
          <cell r="H770" t="str">
            <v>Secretario</v>
          </cell>
        </row>
        <row r="771">
          <cell r="D771" t="str">
            <v>5140-10</v>
          </cell>
          <cell r="E771">
            <v>515106</v>
          </cell>
          <cell r="F771">
            <v>11638324.078333335</v>
          </cell>
          <cell r="G771" t="str">
            <v>6Asistencial</v>
          </cell>
          <cell r="H771" t="str">
            <v>Secretario</v>
          </cell>
        </row>
        <row r="772">
          <cell r="D772" t="str">
            <v>5140-09</v>
          </cell>
          <cell r="E772">
            <v>468655</v>
          </cell>
          <cell r="F772">
            <v>10684389.421249999</v>
          </cell>
          <cell r="G772" t="str">
            <v>6Asistencial</v>
          </cell>
          <cell r="H772" t="str">
            <v>Secretario</v>
          </cell>
        </row>
        <row r="773">
          <cell r="D773" t="str">
            <v>5140-08</v>
          </cell>
          <cell r="E773">
            <v>440549</v>
          </cell>
          <cell r="F773">
            <v>10107194.360416666</v>
          </cell>
          <cell r="G773" t="str">
            <v>6Asistencial</v>
          </cell>
          <cell r="H773" t="str">
            <v>Secretario</v>
          </cell>
        </row>
        <row r="774">
          <cell r="D774" t="str">
            <v>5140-07</v>
          </cell>
          <cell r="E774">
            <v>415780</v>
          </cell>
          <cell r="F774">
            <v>9598529.1754166689</v>
          </cell>
          <cell r="G774" t="str">
            <v>6Asistencial</v>
          </cell>
          <cell r="H774" t="str">
            <v>Secretario</v>
          </cell>
        </row>
        <row r="775">
          <cell r="D775" t="str">
            <v>5140-06</v>
          </cell>
          <cell r="E775">
            <v>379888</v>
          </cell>
          <cell r="F775">
            <v>8861437.9749999996</v>
          </cell>
          <cell r="G775" t="str">
            <v>6Asistencial</v>
          </cell>
          <cell r="H775" t="str">
            <v>Secretario</v>
          </cell>
        </row>
        <row r="776">
          <cell r="D776" t="str">
            <v>5235-26</v>
          </cell>
          <cell r="E776">
            <v>1237255</v>
          </cell>
          <cell r="F776">
            <v>25119651.582083333</v>
          </cell>
          <cell r="G776" t="str">
            <v>6Asistencial</v>
          </cell>
          <cell r="H776" t="str">
            <v>Secretario Bilingüe</v>
          </cell>
        </row>
        <row r="777">
          <cell r="D777" t="str">
            <v>5235-25</v>
          </cell>
          <cell r="E777">
            <v>1135915</v>
          </cell>
          <cell r="F777">
            <v>23062173.132083338</v>
          </cell>
          <cell r="G777" t="str">
            <v>6Asistencial</v>
          </cell>
          <cell r="H777" t="str">
            <v>Secretario Bilingüe</v>
          </cell>
        </row>
        <row r="778">
          <cell r="D778" t="str">
            <v>5040-24</v>
          </cell>
          <cell r="E778">
            <v>1021956</v>
          </cell>
          <cell r="F778">
            <v>20748494.579583339</v>
          </cell>
          <cell r="G778" t="str">
            <v>6Asistencial</v>
          </cell>
          <cell r="H778" t="str">
            <v>Secretario Ejecutivo</v>
          </cell>
        </row>
        <row r="779">
          <cell r="D779" t="str">
            <v>5040-23</v>
          </cell>
          <cell r="E779">
            <v>935634</v>
          </cell>
          <cell r="F779">
            <v>18995922.495416671</v>
          </cell>
          <cell r="G779" t="str">
            <v>6Asistencial</v>
          </cell>
          <cell r="H779" t="str">
            <v>Secretario Ejecutivo</v>
          </cell>
        </row>
        <row r="780">
          <cell r="D780" t="str">
            <v>5040-22</v>
          </cell>
          <cell r="E780">
            <v>846314</v>
          </cell>
          <cell r="F780">
            <v>17182482.831666667</v>
          </cell>
          <cell r="G780" t="str">
            <v>6Asistencial</v>
          </cell>
          <cell r="H780" t="str">
            <v>Secretario Ejecutivo</v>
          </cell>
        </row>
        <row r="781">
          <cell r="D781" t="str">
            <v>5040-21</v>
          </cell>
          <cell r="E781">
            <v>796765</v>
          </cell>
          <cell r="F781">
            <v>16176502.967916667</v>
          </cell>
          <cell r="G781" t="str">
            <v>6Asistencial</v>
          </cell>
          <cell r="H781" t="str">
            <v>Secretario Ejecutivo</v>
          </cell>
        </row>
        <row r="782">
          <cell r="D782" t="str">
            <v>5040-20</v>
          </cell>
          <cell r="E782">
            <v>764298</v>
          </cell>
          <cell r="F782">
            <v>16138824.14833333</v>
          </cell>
          <cell r="G782" t="str">
            <v>6Asistencial</v>
          </cell>
          <cell r="H782" t="str">
            <v>Secretario Ejecutivo</v>
          </cell>
        </row>
        <row r="783">
          <cell r="D783" t="str">
            <v>5040-19</v>
          </cell>
          <cell r="E783">
            <v>740637</v>
          </cell>
          <cell r="F783">
            <v>15652913.215000002</v>
          </cell>
          <cell r="G783" t="str">
            <v>6Asistencial</v>
          </cell>
          <cell r="H783" t="str">
            <v>Secretario Ejecutivo</v>
          </cell>
        </row>
        <row r="784">
          <cell r="D784" t="str">
            <v>5040-18</v>
          </cell>
          <cell r="E784">
            <v>721333</v>
          </cell>
          <cell r="F784">
            <v>15256479.260833334</v>
          </cell>
          <cell r="G784" t="str">
            <v>6Asistencial</v>
          </cell>
          <cell r="H784" t="str">
            <v>Secretario Ejecutivo</v>
          </cell>
        </row>
        <row r="785">
          <cell r="D785" t="str">
            <v>5040-17</v>
          </cell>
          <cell r="E785">
            <v>703542</v>
          </cell>
          <cell r="F785">
            <v>14891116.80625</v>
          </cell>
          <cell r="G785" t="str">
            <v>6Asistencial</v>
          </cell>
          <cell r="H785" t="str">
            <v>Secretario Ejecutivo</v>
          </cell>
        </row>
        <row r="786">
          <cell r="D786" t="str">
            <v>5040-16</v>
          </cell>
          <cell r="E786">
            <v>688731</v>
          </cell>
          <cell r="F786">
            <v>14586952.714583334</v>
          </cell>
          <cell r="G786" t="str">
            <v>6Asistencial</v>
          </cell>
          <cell r="H786" t="str">
            <v>Secretario Ejecutivo</v>
          </cell>
        </row>
        <row r="787">
          <cell r="D787" t="str">
            <v>5040-15</v>
          </cell>
          <cell r="E787">
            <v>659101</v>
          </cell>
          <cell r="F787">
            <v>14595457.8475</v>
          </cell>
          <cell r="G787" t="str">
            <v>6Asistencial</v>
          </cell>
          <cell r="H787" t="str">
            <v>Secretario Ejecutivo</v>
          </cell>
        </row>
        <row r="788">
          <cell r="D788" t="str">
            <v>5230-26</v>
          </cell>
          <cell r="E788">
            <v>1237255</v>
          </cell>
          <cell r="F788">
            <v>25119651.582083333</v>
          </cell>
          <cell r="G788" t="str">
            <v>6Asistencial</v>
          </cell>
          <cell r="H788" t="str">
            <v>Secretario Ejecutivo del Despacho de Ministro o de Director de Departamento Administrativo</v>
          </cell>
        </row>
        <row r="789">
          <cell r="D789" t="str">
            <v>5230-25</v>
          </cell>
          <cell r="E789">
            <v>1135915</v>
          </cell>
          <cell r="F789">
            <v>23062173.132083338</v>
          </cell>
          <cell r="G789" t="str">
            <v>6Asistencial</v>
          </cell>
          <cell r="H789" t="str">
            <v>Secretario Ejecutivo del Despacho de Ministro o de Director de Departamento Administrativo</v>
          </cell>
        </row>
        <row r="790">
          <cell r="D790" t="str">
            <v>5230-24</v>
          </cell>
          <cell r="E790">
            <v>1021956</v>
          </cell>
          <cell r="F790">
            <v>20748494.579583339</v>
          </cell>
          <cell r="G790" t="str">
            <v>6Asistencial</v>
          </cell>
          <cell r="H790" t="str">
            <v>Secretario Ejecutivo del Despacho de Ministro o de Director de Departamento Administrativo</v>
          </cell>
        </row>
        <row r="791">
          <cell r="D791" t="str">
            <v>5240-25</v>
          </cell>
          <cell r="E791">
            <v>1135915</v>
          </cell>
          <cell r="F791">
            <v>23062173.132083338</v>
          </cell>
          <cell r="G791" t="str">
            <v>6Asistencial</v>
          </cell>
          <cell r="H791" t="str">
            <v>Secretario Ejecutivo del Despacho del Viceministro o de Subdirector de Departamento Administrativo</v>
          </cell>
        </row>
        <row r="792">
          <cell r="D792" t="str">
            <v>5240-24</v>
          </cell>
          <cell r="E792">
            <v>1021956</v>
          </cell>
          <cell r="F792">
            <v>20748494.579583339</v>
          </cell>
          <cell r="G792" t="str">
            <v>6Asistencial</v>
          </cell>
          <cell r="H792" t="str">
            <v>Secretario Ejecutivo del Despacho del Viceministro o de Subdirector de Departamento Administrativo</v>
          </cell>
        </row>
        <row r="793">
          <cell r="D793" t="str">
            <v>5240-23</v>
          </cell>
          <cell r="E793">
            <v>935634</v>
          </cell>
          <cell r="F793">
            <v>18995922.495416671</v>
          </cell>
          <cell r="G793" t="str">
            <v>6Asistencial</v>
          </cell>
          <cell r="H793" t="str">
            <v>Secretario Ejecutivo del Despacho del Viceministro o de Subdirector de Departamento Administrativo</v>
          </cell>
        </row>
        <row r="794">
          <cell r="D794" t="str">
            <v>5105-23</v>
          </cell>
          <cell r="E794">
            <v>935634</v>
          </cell>
          <cell r="F794">
            <v>18995922.495416671</v>
          </cell>
          <cell r="G794" t="str">
            <v>6Asistencial</v>
          </cell>
          <cell r="H794" t="str">
            <v>Supervisor</v>
          </cell>
        </row>
        <row r="795">
          <cell r="D795" t="str">
            <v>5105-22</v>
          </cell>
          <cell r="E795">
            <v>846314</v>
          </cell>
          <cell r="F795">
            <v>17182482.831666667</v>
          </cell>
          <cell r="G795" t="str">
            <v>6Asistencial</v>
          </cell>
          <cell r="H795" t="str">
            <v>Supervisor</v>
          </cell>
        </row>
        <row r="796">
          <cell r="D796" t="str">
            <v>5105-21</v>
          </cell>
          <cell r="E796">
            <v>796765</v>
          </cell>
          <cell r="F796">
            <v>16176502.967916667</v>
          </cell>
          <cell r="G796" t="str">
            <v>6Asistencial</v>
          </cell>
          <cell r="H796" t="str">
            <v>Supervisor</v>
          </cell>
        </row>
        <row r="797">
          <cell r="D797" t="str">
            <v>5105-18</v>
          </cell>
          <cell r="E797">
            <v>721333</v>
          </cell>
          <cell r="F797">
            <v>15256479.260833334</v>
          </cell>
          <cell r="G797" t="str">
            <v>6Asistencial</v>
          </cell>
          <cell r="H797" t="str">
            <v>Supervisor</v>
          </cell>
        </row>
        <row r="798">
          <cell r="D798" t="str">
            <v>5105-16</v>
          </cell>
          <cell r="E798">
            <v>688731</v>
          </cell>
          <cell r="F798">
            <v>14586952.714583334</v>
          </cell>
          <cell r="G798" t="str">
            <v>6Asistencial</v>
          </cell>
          <cell r="H798" t="str">
            <v>Supervisor</v>
          </cell>
        </row>
        <row r="799">
          <cell r="D799" t="str">
            <v>5105-13</v>
          </cell>
          <cell r="E799">
            <v>624999</v>
          </cell>
          <cell r="F799">
            <v>13895126.748333331</v>
          </cell>
          <cell r="G799" t="str">
            <v>6Asistencial</v>
          </cell>
          <cell r="H799" t="str">
            <v>Supervisor</v>
          </cell>
        </row>
        <row r="800">
          <cell r="D800" t="str">
            <v>5105-12</v>
          </cell>
          <cell r="E800">
            <v>596996</v>
          </cell>
          <cell r="F800">
            <v>13320046.932500001</v>
          </cell>
          <cell r="G800" t="str">
            <v>6Asistencial</v>
          </cell>
          <cell r="H800" t="str">
            <v>Supervisor</v>
          </cell>
        </row>
        <row r="801">
          <cell r="D801" t="str">
            <v>5105-10</v>
          </cell>
          <cell r="E801">
            <v>515106</v>
          </cell>
          <cell r="F801">
            <v>11638324.078333335</v>
          </cell>
          <cell r="G801" t="str">
            <v>6Asistencial</v>
          </cell>
          <cell r="H801" t="str">
            <v>Supervisor</v>
          </cell>
        </row>
        <row r="802">
          <cell r="D802" t="str">
            <v>5105-07</v>
          </cell>
          <cell r="E802">
            <v>415780</v>
          </cell>
          <cell r="F802">
            <v>9598529.1754166689</v>
          </cell>
          <cell r="G802" t="str">
            <v>6Asistencial</v>
          </cell>
          <cell r="H802" t="str">
            <v>Supervisor</v>
          </cell>
        </row>
        <row r="803">
          <cell r="D803" t="str">
            <v>5105-05</v>
          </cell>
          <cell r="E803">
            <v>347339</v>
          </cell>
          <cell r="F803">
            <v>8192999.8529166663</v>
          </cell>
          <cell r="G803" t="str">
            <v>6Asistencial</v>
          </cell>
          <cell r="H803" t="str">
            <v>Supervisor</v>
          </cell>
        </row>
        <row r="804">
          <cell r="D804" t="str">
            <v>5145-11</v>
          </cell>
          <cell r="E804">
            <v>555997</v>
          </cell>
          <cell r="F804">
            <v>12478076.539166668</v>
          </cell>
          <cell r="G804" t="str">
            <v>6Asistencial</v>
          </cell>
          <cell r="H804" t="str">
            <v>Teniente de Prisiones</v>
          </cell>
        </row>
        <row r="805">
          <cell r="D805" t="str">
            <v>5015-25</v>
          </cell>
          <cell r="E805">
            <v>1135915</v>
          </cell>
          <cell r="F805">
            <v>23062173.132083338</v>
          </cell>
          <cell r="G805" t="str">
            <v>6Asistencial</v>
          </cell>
          <cell r="H805" t="str">
            <v>Tesorero</v>
          </cell>
        </row>
        <row r="806">
          <cell r="D806" t="str">
            <v>5015-24</v>
          </cell>
          <cell r="E806">
            <v>1021956</v>
          </cell>
          <cell r="F806">
            <v>20748494.579583339</v>
          </cell>
          <cell r="G806" t="str">
            <v>6Asistencial</v>
          </cell>
          <cell r="H806" t="str">
            <v>Tesorero</v>
          </cell>
        </row>
        <row r="807">
          <cell r="D807" t="str">
            <v>5015-23</v>
          </cell>
          <cell r="E807">
            <v>935634</v>
          </cell>
          <cell r="F807">
            <v>18995922.495416671</v>
          </cell>
          <cell r="G807" t="str">
            <v>6Asistencial</v>
          </cell>
          <cell r="H807" t="str">
            <v>Tesorero</v>
          </cell>
        </row>
        <row r="808">
          <cell r="D808" t="str">
            <v>5015-22</v>
          </cell>
          <cell r="E808">
            <v>846314</v>
          </cell>
          <cell r="F808">
            <v>17182482.831666667</v>
          </cell>
          <cell r="G808" t="str">
            <v>6Asistencial</v>
          </cell>
          <cell r="H808" t="str">
            <v>Tesorero</v>
          </cell>
        </row>
        <row r="809">
          <cell r="D809" t="str">
            <v>5015-20</v>
          </cell>
          <cell r="E809">
            <v>764298</v>
          </cell>
          <cell r="F809">
            <v>16138824.14833333</v>
          </cell>
          <cell r="G809" t="str">
            <v>6Asistencial</v>
          </cell>
          <cell r="H809" t="str">
            <v>Tesorero</v>
          </cell>
        </row>
        <row r="810">
          <cell r="D810" t="str">
            <v>5015-16</v>
          </cell>
          <cell r="E810">
            <v>688731</v>
          </cell>
          <cell r="F810">
            <v>14586952.714583334</v>
          </cell>
          <cell r="G810" t="str">
            <v>6Asistencial</v>
          </cell>
          <cell r="H810" t="str">
            <v>Tesorero</v>
          </cell>
        </row>
        <row r="811">
          <cell r="D811" t="str">
            <v>2045-22</v>
          </cell>
          <cell r="E811">
            <v>2222927</v>
          </cell>
          <cell r="F811">
            <v>45131481.96208334</v>
          </cell>
          <cell r="G811" t="str">
            <v>3Ejecutivo</v>
          </cell>
          <cell r="H811" t="str">
            <v>Jefe Oficina</v>
          </cell>
        </row>
        <row r="812">
          <cell r="D812" t="str">
            <v>2040-11</v>
          </cell>
          <cell r="E812">
            <v>1464700</v>
          </cell>
          <cell r="F812">
            <v>29737405.522916667</v>
          </cell>
          <cell r="G812" t="str">
            <v>3Ejecutivo</v>
          </cell>
          <cell r="H812" t="str">
            <v>Jefe de División</v>
          </cell>
        </row>
        <row r="813">
          <cell r="D813" t="str">
            <v>2035-12</v>
          </cell>
          <cell r="E813">
            <v>1534102</v>
          </cell>
          <cell r="F813">
            <v>31146455.449583333</v>
          </cell>
          <cell r="G813" t="str">
            <v>3Ejecutivo</v>
          </cell>
          <cell r="H813" t="str">
            <v>Director o Gerente Regional</v>
          </cell>
        </row>
        <row r="814">
          <cell r="D814" t="str">
            <v>2045-17</v>
          </cell>
          <cell r="E814">
            <v>1815797</v>
          </cell>
          <cell r="F814">
            <v>36865632.368333325</v>
          </cell>
          <cell r="G814" t="str">
            <v>3Ejecutivo</v>
          </cell>
          <cell r="H814" t="str">
            <v>Jefe Oficina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C2" t="str">
            <v>AGUILAR ZAPATA ROSALIA</v>
          </cell>
          <cell r="D2" t="str">
            <v>5120-09</v>
          </cell>
          <cell r="E2">
            <v>0</v>
          </cell>
          <cell r="F2" t="str">
            <v>Auxiliar Administrativo</v>
          </cell>
          <cell r="G2" t="str">
            <v>24ORIENTE</v>
          </cell>
          <cell r="H2" t="str">
            <v>REPRESENTACION OFICINA YOPAL</v>
          </cell>
          <cell r="L2" t="str">
            <v>MCF</v>
          </cell>
          <cell r="M2" t="str">
            <v>C</v>
          </cell>
          <cell r="N2" t="str">
            <v>P</v>
          </cell>
          <cell r="P2">
            <v>468655</v>
          </cell>
          <cell r="Q2">
            <v>0</v>
          </cell>
          <cell r="S2">
            <v>25488</v>
          </cell>
          <cell r="T2">
            <v>37462</v>
          </cell>
          <cell r="U2">
            <v>33.897222222222226</v>
          </cell>
          <cell r="W2">
            <v>1.1111111111111112</v>
          </cell>
          <cell r="X2" t="str">
            <v>6Asistencial</v>
          </cell>
          <cell r="Y2">
            <v>5663227.0200000005</v>
          </cell>
          <cell r="AA2" t="str">
            <v>prov</v>
          </cell>
          <cell r="AB2" t="str">
            <v>5120-09</v>
          </cell>
          <cell r="AC2">
            <v>40389239</v>
          </cell>
        </row>
        <row r="3">
          <cell r="C3" t="str">
            <v>AVALO OSPINA CARLOS EDUARDO</v>
          </cell>
          <cell r="D3" t="str">
            <v>5120-09</v>
          </cell>
          <cell r="E3">
            <v>0</v>
          </cell>
          <cell r="F3" t="str">
            <v>Auxiliar Administrativo</v>
          </cell>
          <cell r="G3" t="str">
            <v>20SEG</v>
          </cell>
          <cell r="H3" t="str">
            <v>GRUPO DE SERVICIOS GENERALES</v>
          </cell>
          <cell r="K3" t="str">
            <v>X</v>
          </cell>
          <cell r="M3" t="str">
            <v>C</v>
          </cell>
          <cell r="N3" t="str">
            <v>P</v>
          </cell>
          <cell r="P3">
            <v>468655</v>
          </cell>
          <cell r="Q3">
            <v>0</v>
          </cell>
          <cell r="T3">
            <v>37258</v>
          </cell>
          <cell r="W3">
            <v>1.675</v>
          </cell>
          <cell r="X3" t="str">
            <v>6Asistencial</v>
          </cell>
          <cell r="Y3">
            <v>5663227.0200000005</v>
          </cell>
          <cell r="AA3" t="str">
            <v>prov</v>
          </cell>
          <cell r="AB3" t="str">
            <v>sale</v>
          </cell>
          <cell r="AC3">
            <v>4443468</v>
          </cell>
        </row>
        <row r="4">
          <cell r="C4" t="str">
            <v>CABRERA ARCOS LUIS CARLOS</v>
          </cell>
          <cell r="D4" t="str">
            <v>5120-09</v>
          </cell>
          <cell r="E4">
            <v>0</v>
          </cell>
          <cell r="F4" t="str">
            <v>Auxiliar Administrativo</v>
          </cell>
          <cell r="G4" t="str">
            <v>25SUROCCIDENTE</v>
          </cell>
          <cell r="H4" t="str">
            <v>GRUPO ADMINISTRATIVO Y FINANCIERO</v>
          </cell>
          <cell r="K4" t="str">
            <v>X</v>
          </cell>
          <cell r="M4" t="str">
            <v>C</v>
          </cell>
          <cell r="N4" t="str">
            <v>P</v>
          </cell>
          <cell r="P4">
            <v>468655</v>
          </cell>
          <cell r="Q4">
            <v>0</v>
          </cell>
          <cell r="T4">
            <v>37061</v>
          </cell>
          <cell r="W4">
            <v>2.2111111111111112</v>
          </cell>
          <cell r="X4" t="str">
            <v>6Asistencial</v>
          </cell>
          <cell r="Y4">
            <v>5663227.0200000005</v>
          </cell>
          <cell r="AA4" t="str">
            <v>prov</v>
          </cell>
          <cell r="AB4" t="str">
            <v>sale</v>
          </cell>
          <cell r="AC4">
            <v>12988629</v>
          </cell>
        </row>
        <row r="5">
          <cell r="C5" t="str">
            <v>CARDONA MESA BERNARDINO</v>
          </cell>
          <cell r="D5" t="str">
            <v>5120-09</v>
          </cell>
          <cell r="E5">
            <v>0</v>
          </cell>
          <cell r="F5" t="str">
            <v>Auxiliar Administrativo</v>
          </cell>
          <cell r="G5" t="str">
            <v>20SEG</v>
          </cell>
          <cell r="H5" t="str">
            <v>GRUPO DE CORRESPONDENCÍA</v>
          </cell>
          <cell r="K5" t="str">
            <v>X</v>
          </cell>
          <cell r="M5" t="str">
            <v>C</v>
          </cell>
          <cell r="N5" t="str">
            <v>P</v>
          </cell>
          <cell r="P5">
            <v>468655</v>
          </cell>
          <cell r="Q5">
            <v>0</v>
          </cell>
          <cell r="T5">
            <v>37189</v>
          </cell>
          <cell r="W5">
            <v>1.8611111111111112</v>
          </cell>
          <cell r="X5" t="str">
            <v>6Asistencial</v>
          </cell>
          <cell r="Y5">
            <v>5663227.0200000005</v>
          </cell>
          <cell r="AA5" t="str">
            <v>prov</v>
          </cell>
          <cell r="AB5" t="str">
            <v>sale</v>
          </cell>
          <cell r="AC5">
            <v>79704272</v>
          </cell>
        </row>
        <row r="6">
          <cell r="C6" t="str">
            <v>CARRASCAL CELIS LIVIA ROSA</v>
          </cell>
          <cell r="D6" t="str">
            <v>5120-09</v>
          </cell>
          <cell r="E6">
            <v>0</v>
          </cell>
          <cell r="F6" t="str">
            <v>Auxiliar Administrativo</v>
          </cell>
          <cell r="G6" t="str">
            <v>24ORIENTE</v>
          </cell>
          <cell r="H6" t="str">
            <v>GRUPO ADMINISTRATIVO Y FINANCIERO</v>
          </cell>
          <cell r="K6" t="str">
            <v>X</v>
          </cell>
          <cell r="M6" t="str">
            <v>C</v>
          </cell>
          <cell r="N6" t="str">
            <v>P</v>
          </cell>
          <cell r="P6">
            <v>468655</v>
          </cell>
          <cell r="Q6">
            <v>0</v>
          </cell>
          <cell r="T6">
            <v>36718</v>
          </cell>
          <cell r="W6">
            <v>3.15</v>
          </cell>
          <cell r="X6" t="str">
            <v>6Asistencial</v>
          </cell>
          <cell r="Y6">
            <v>5663227.0200000005</v>
          </cell>
          <cell r="AA6" t="str">
            <v>prov</v>
          </cell>
          <cell r="AB6" t="str">
            <v>sale</v>
          </cell>
          <cell r="AC6">
            <v>60287126</v>
          </cell>
        </row>
        <row r="7">
          <cell r="C7" t="str">
            <v>CUADRADO GUERRERO ALDRIN MOISES</v>
          </cell>
          <cell r="D7" t="str">
            <v>5120-12</v>
          </cell>
          <cell r="E7">
            <v>0</v>
          </cell>
          <cell r="F7" t="str">
            <v>Auxiliar Administrativo</v>
          </cell>
          <cell r="G7" t="str">
            <v>24ORIENTE</v>
          </cell>
          <cell r="H7" t="str">
            <v>REPRESENTACIÓN GUAJIRA</v>
          </cell>
          <cell r="K7" t="str">
            <v>X</v>
          </cell>
          <cell r="M7" t="str">
            <v>C</v>
          </cell>
          <cell r="N7" t="str">
            <v>P</v>
          </cell>
          <cell r="P7">
            <v>596996</v>
          </cell>
          <cell r="Q7">
            <v>0</v>
          </cell>
          <cell r="T7">
            <v>37433</v>
          </cell>
          <cell r="W7">
            <v>1.1916666666666667</v>
          </cell>
          <cell r="X7" t="str">
            <v>6Asistencial</v>
          </cell>
          <cell r="Y7">
            <v>7214099.6639999989</v>
          </cell>
          <cell r="AA7" t="str">
            <v>prov</v>
          </cell>
          <cell r="AB7" t="str">
            <v>sale</v>
          </cell>
          <cell r="AC7">
            <v>84081129</v>
          </cell>
        </row>
        <row r="8">
          <cell r="C8" t="str">
            <v>DUQUE  MENDEZ GLADYS STELLA</v>
          </cell>
          <cell r="D8" t="str">
            <v>5120-09</v>
          </cell>
          <cell r="E8">
            <v>0</v>
          </cell>
          <cell r="F8" t="str">
            <v>Auxiliar Administrativo</v>
          </cell>
          <cell r="G8" t="str">
            <v>20SEG</v>
          </cell>
          <cell r="H8" t="str">
            <v>GRUPO DE ADMINISTRACIÓN DE PERSONAL</v>
          </cell>
          <cell r="K8" t="str">
            <v>X</v>
          </cell>
          <cell r="M8" t="str">
            <v>C</v>
          </cell>
          <cell r="N8" t="str">
            <v>P</v>
          </cell>
          <cell r="P8">
            <v>468655</v>
          </cell>
          <cell r="Q8">
            <v>0</v>
          </cell>
          <cell r="S8">
            <v>25947</v>
          </cell>
          <cell r="T8">
            <v>37270</v>
          </cell>
          <cell r="U8">
            <v>32.641666666666666</v>
          </cell>
          <cell r="W8">
            <v>1.6416666666666666</v>
          </cell>
          <cell r="X8" t="str">
            <v>6Asistencial</v>
          </cell>
          <cell r="Y8">
            <v>5663227.0200000005</v>
          </cell>
          <cell r="AA8" t="str">
            <v>prov</v>
          </cell>
          <cell r="AB8" t="str">
            <v>sale</v>
          </cell>
          <cell r="AC8">
            <v>52552786</v>
          </cell>
        </row>
        <row r="9">
          <cell r="C9" t="str">
            <v>ESTRADA AGUDELO JOHNY RICHARD</v>
          </cell>
          <cell r="D9" t="str">
            <v>5120-09</v>
          </cell>
          <cell r="E9">
            <v>0</v>
          </cell>
          <cell r="F9" t="str">
            <v>Auxiliar Administrativo</v>
          </cell>
          <cell r="G9" t="str">
            <v>22NOROCCIDENTE</v>
          </cell>
          <cell r="H9" t="str">
            <v>GRUPO DE PROGRAMAS INTERNACIONALES</v>
          </cell>
          <cell r="K9" t="str">
            <v>X</v>
          </cell>
          <cell r="M9" t="str">
            <v>C</v>
          </cell>
          <cell r="N9" t="str">
            <v>P</v>
          </cell>
          <cell r="P9">
            <v>468655</v>
          </cell>
          <cell r="Q9">
            <v>0</v>
          </cell>
          <cell r="T9">
            <v>37145</v>
          </cell>
          <cell r="W9">
            <v>1.9833333333333334</v>
          </cell>
          <cell r="X9" t="str">
            <v>6Asistencial</v>
          </cell>
          <cell r="Y9">
            <v>5663227.0200000005</v>
          </cell>
          <cell r="AA9" t="str">
            <v>prov</v>
          </cell>
          <cell r="AB9" t="str">
            <v>sale</v>
          </cell>
          <cell r="AC9">
            <v>71746449</v>
          </cell>
        </row>
        <row r="10">
          <cell r="C10" t="str">
            <v>FIGUEROA PRADA JULIAN DARIO</v>
          </cell>
          <cell r="D10" t="str">
            <v>5120-10</v>
          </cell>
          <cell r="E10">
            <v>0</v>
          </cell>
          <cell r="F10" t="str">
            <v>Auxiliar Administrativo</v>
          </cell>
          <cell r="G10" t="str">
            <v>20SEG</v>
          </cell>
          <cell r="H10" t="str">
            <v>DIVISIÓN ADMINISTRATIVA Y FINANCIERA</v>
          </cell>
          <cell r="K10" t="str">
            <v>X</v>
          </cell>
          <cell r="M10" t="str">
            <v>C</v>
          </cell>
          <cell r="N10" t="str">
            <v>P</v>
          </cell>
          <cell r="P10">
            <v>515106</v>
          </cell>
          <cell r="Q10">
            <v>0</v>
          </cell>
          <cell r="T10">
            <v>36717</v>
          </cell>
          <cell r="W10">
            <v>3.1527777777777777</v>
          </cell>
          <cell r="X10" t="str">
            <v>6Asistencial</v>
          </cell>
          <cell r="Y10">
            <v>6224540.9039999992</v>
          </cell>
          <cell r="AA10" t="str">
            <v>prov</v>
          </cell>
          <cell r="AB10" t="str">
            <v>sale</v>
          </cell>
          <cell r="AC10">
            <v>13715379</v>
          </cell>
        </row>
        <row r="11">
          <cell r="C11" t="str">
            <v>FUQUEN DOMINGUEZ GLEN YURIS</v>
          </cell>
          <cell r="D11" t="str">
            <v>5120-09</v>
          </cell>
          <cell r="E11">
            <v>0</v>
          </cell>
          <cell r="F11" t="str">
            <v>Auxiliar Administrativo</v>
          </cell>
          <cell r="G11" t="str">
            <v>24ORIENTE</v>
          </cell>
          <cell r="H11" t="str">
            <v>REPRESENTACION OFICINA YOPAL</v>
          </cell>
          <cell r="K11" t="str">
            <v>X</v>
          </cell>
          <cell r="M11" t="str">
            <v>C</v>
          </cell>
          <cell r="N11" t="str">
            <v>P</v>
          </cell>
          <cell r="P11">
            <v>468655</v>
          </cell>
          <cell r="Q11">
            <v>0</v>
          </cell>
          <cell r="T11">
            <v>37393</v>
          </cell>
          <cell r="W11">
            <v>1.3</v>
          </cell>
          <cell r="X11" t="str">
            <v>6Asistencial</v>
          </cell>
          <cell r="Y11">
            <v>5663227.0200000005</v>
          </cell>
          <cell r="AA11" t="str">
            <v>prov</v>
          </cell>
          <cell r="AB11" t="str">
            <v>sale</v>
          </cell>
          <cell r="AC11">
            <v>17343684</v>
          </cell>
        </row>
        <row r="12">
          <cell r="C12" t="str">
            <v>GOMEZ CARDONA JOSE</v>
          </cell>
          <cell r="D12" t="str">
            <v>5040-20</v>
          </cell>
          <cell r="E12">
            <v>0</v>
          </cell>
          <cell r="F12" t="str">
            <v>Secretario Ejecutivo</v>
          </cell>
          <cell r="G12" t="str">
            <v>19SDF</v>
          </cell>
          <cell r="H12" t="str">
            <v>GRUPO TESORERIA</v>
          </cell>
          <cell r="K12" t="str">
            <v>X</v>
          </cell>
          <cell r="M12" t="str">
            <v>C</v>
          </cell>
          <cell r="N12" t="str">
            <v>P</v>
          </cell>
          <cell r="P12">
            <v>764298</v>
          </cell>
          <cell r="Q12">
            <v>0</v>
          </cell>
          <cell r="T12">
            <v>37316</v>
          </cell>
          <cell r="W12">
            <v>1.5111111111111111</v>
          </cell>
          <cell r="X12" t="str">
            <v>6Asistencial</v>
          </cell>
          <cell r="Y12">
            <v>7291402.9199999999</v>
          </cell>
          <cell r="AA12" t="str">
            <v>prov</v>
          </cell>
          <cell r="AB12" t="str">
            <v>sale</v>
          </cell>
          <cell r="AC12">
            <v>4488888</v>
          </cell>
        </row>
        <row r="13">
          <cell r="C13" t="str">
            <v>GOMEZ SALAZAR MARIA DEL PILAR</v>
          </cell>
          <cell r="D13" t="str">
            <v>5120-09</v>
          </cell>
          <cell r="E13">
            <v>0</v>
          </cell>
          <cell r="F13" t="str">
            <v>Auxiliar Administrativo</v>
          </cell>
          <cell r="G13" t="str">
            <v>25SUROCCIDENTE</v>
          </cell>
          <cell r="H13" t="str">
            <v>GRUPO ADMINISTRATIVO Y FINANCIERO</v>
          </cell>
          <cell r="L13" t="str">
            <v>MCF</v>
          </cell>
          <cell r="M13" t="str">
            <v>C</v>
          </cell>
          <cell r="N13" t="str">
            <v>P</v>
          </cell>
          <cell r="P13">
            <v>468655</v>
          </cell>
          <cell r="Q13">
            <v>0</v>
          </cell>
          <cell r="S13">
            <v>29835</v>
          </cell>
          <cell r="T13">
            <v>37274</v>
          </cell>
          <cell r="U13">
            <v>21.997222222222224</v>
          </cell>
          <cell r="W13">
            <v>1.6305555555555555</v>
          </cell>
          <cell r="X13" t="str">
            <v>6Asistencial</v>
          </cell>
          <cell r="Y13">
            <v>5663227.0200000005</v>
          </cell>
          <cell r="AA13" t="str">
            <v>prov</v>
          </cell>
          <cell r="AB13" t="str">
            <v>5120-09</v>
          </cell>
          <cell r="AC13">
            <v>28551112</v>
          </cell>
        </row>
        <row r="14">
          <cell r="C14" t="str">
            <v>GUZMAN GUERRA MARGELYS</v>
          </cell>
          <cell r="D14" t="str">
            <v>5120-09</v>
          </cell>
          <cell r="E14">
            <v>0</v>
          </cell>
          <cell r="F14" t="str">
            <v>Auxiliar Administrativo</v>
          </cell>
          <cell r="G14" t="str">
            <v>23NORTE</v>
          </cell>
          <cell r="H14" t="str">
            <v>DIRECCIÓN SECCIONAL CÓRDOBA</v>
          </cell>
          <cell r="K14" t="str">
            <v>X</v>
          </cell>
          <cell r="M14" t="str">
            <v>C</v>
          </cell>
          <cell r="N14" t="str">
            <v>P</v>
          </cell>
          <cell r="P14">
            <v>468655</v>
          </cell>
          <cell r="Q14">
            <v>0</v>
          </cell>
          <cell r="T14">
            <v>37392</v>
          </cell>
          <cell r="W14">
            <v>1.3027777777777778</v>
          </cell>
          <cell r="X14" t="str">
            <v>6Asistencial</v>
          </cell>
          <cell r="Y14">
            <v>5663227.0200000005</v>
          </cell>
          <cell r="AA14" t="str">
            <v>prov</v>
          </cell>
          <cell r="AB14" t="str">
            <v>sale</v>
          </cell>
          <cell r="AC14">
            <v>50913635</v>
          </cell>
        </row>
        <row r="15">
          <cell r="C15" t="str">
            <v>HOYOS BALLESTEROS JUAN CARLOS</v>
          </cell>
          <cell r="D15" t="str">
            <v>5120-10</v>
          </cell>
          <cell r="E15">
            <v>0</v>
          </cell>
          <cell r="F15" t="str">
            <v>Auxiliar Administrativo</v>
          </cell>
          <cell r="G15" t="str">
            <v>20SEG</v>
          </cell>
          <cell r="H15" t="str">
            <v>GRUPO ADMINISTRATIVO</v>
          </cell>
          <cell r="K15" t="str">
            <v>X</v>
          </cell>
          <cell r="M15" t="str">
            <v>C</v>
          </cell>
          <cell r="N15" t="str">
            <v>P</v>
          </cell>
          <cell r="P15">
            <v>515106</v>
          </cell>
          <cell r="Q15">
            <v>0</v>
          </cell>
          <cell r="T15">
            <v>36731</v>
          </cell>
          <cell r="W15">
            <v>3.1138888888888889</v>
          </cell>
          <cell r="X15" t="str">
            <v>6Asistencial</v>
          </cell>
          <cell r="Y15">
            <v>6224540.9039999992</v>
          </cell>
          <cell r="AA15" t="str">
            <v>prov</v>
          </cell>
          <cell r="AB15" t="str">
            <v>sale</v>
          </cell>
          <cell r="AC15">
            <v>4427997</v>
          </cell>
        </row>
        <row r="16">
          <cell r="C16" t="str">
            <v>LACERA ZAPATA CESAR AUGUSTO</v>
          </cell>
          <cell r="D16" t="str">
            <v>5120-10</v>
          </cell>
          <cell r="E16">
            <v>0</v>
          </cell>
          <cell r="F16" t="str">
            <v>Auxiliar Administrativo</v>
          </cell>
          <cell r="G16" t="str">
            <v>23NORTE</v>
          </cell>
          <cell r="H16" t="str">
            <v>GRUPO OPERATIVO</v>
          </cell>
          <cell r="K16" t="str">
            <v>X</v>
          </cell>
          <cell r="M16" t="str">
            <v>C</v>
          </cell>
          <cell r="N16" t="str">
            <v>P</v>
          </cell>
          <cell r="P16">
            <v>515106</v>
          </cell>
          <cell r="Q16">
            <v>0</v>
          </cell>
          <cell r="T16">
            <v>37400</v>
          </cell>
          <cell r="W16">
            <v>1.2805555555555554</v>
          </cell>
          <cell r="X16" t="str">
            <v>6Asistencial</v>
          </cell>
          <cell r="Y16">
            <v>6224540.9039999992</v>
          </cell>
          <cell r="AA16" t="str">
            <v>prov</v>
          </cell>
          <cell r="AB16" t="str">
            <v>sale</v>
          </cell>
          <cell r="AC16">
            <v>85448770</v>
          </cell>
        </row>
        <row r="17">
          <cell r="C17" t="str">
            <v>LILOY MURILLO LESVIA LEONOR</v>
          </cell>
          <cell r="D17" t="str">
            <v>5120-12</v>
          </cell>
          <cell r="E17">
            <v>0</v>
          </cell>
          <cell r="F17" t="str">
            <v>Auxiliar Administrativo</v>
          </cell>
          <cell r="G17" t="str">
            <v>22NOROCCIDENTE</v>
          </cell>
          <cell r="H17" t="str">
            <v>GRUPO OPERATIVO</v>
          </cell>
          <cell r="L17" t="str">
            <v>MCF</v>
          </cell>
          <cell r="M17" t="str">
            <v>C</v>
          </cell>
          <cell r="N17" t="str">
            <v>P</v>
          </cell>
          <cell r="P17">
            <v>596996</v>
          </cell>
          <cell r="Q17">
            <v>0</v>
          </cell>
          <cell r="S17">
            <v>25285</v>
          </cell>
          <cell r="T17">
            <v>37414</v>
          </cell>
          <cell r="U17">
            <v>34.450000000000003</v>
          </cell>
          <cell r="W17">
            <v>1.2444444444444445</v>
          </cell>
          <cell r="X17" t="str">
            <v>6Asistencial</v>
          </cell>
          <cell r="Y17">
            <v>7214099.6639999989</v>
          </cell>
          <cell r="AA17" t="str">
            <v>prov</v>
          </cell>
          <cell r="AB17" t="str">
            <v>5120-12</v>
          </cell>
          <cell r="AC17">
            <v>54253257</v>
          </cell>
        </row>
        <row r="18">
          <cell r="C18" t="str">
            <v>GUERRERO CRESPO ANDERSON</v>
          </cell>
          <cell r="D18" t="str">
            <v>5120-09</v>
          </cell>
          <cell r="E18">
            <v>0</v>
          </cell>
          <cell r="F18" t="str">
            <v>Auxiliar Administrativo</v>
          </cell>
          <cell r="G18" t="str">
            <v>23NORTE</v>
          </cell>
          <cell r="H18" t="str">
            <v>DIVISIÓN ADMINISTRATIVA Y FINANCIERA</v>
          </cell>
          <cell r="K18" t="str">
            <v>X</v>
          </cell>
          <cell r="M18" t="str">
            <v>C</v>
          </cell>
          <cell r="N18" t="str">
            <v>P</v>
          </cell>
          <cell r="P18">
            <v>468655</v>
          </cell>
          <cell r="Q18">
            <v>0</v>
          </cell>
          <cell r="R18">
            <v>1</v>
          </cell>
          <cell r="S18">
            <v>26800</v>
          </cell>
          <cell r="T18">
            <v>37155</v>
          </cell>
          <cell r="U18">
            <v>34.450000000000003</v>
          </cell>
          <cell r="W18">
            <v>2.2999999999999998</v>
          </cell>
          <cell r="X18" t="str">
            <v>6Asistencial</v>
          </cell>
          <cell r="Y18">
            <v>5663227.0200000005</v>
          </cell>
          <cell r="Z18" t="str">
            <v>NORTE</v>
          </cell>
          <cell r="AA18" t="str">
            <v>prov</v>
          </cell>
          <cell r="AB18" t="str">
            <v>sale</v>
          </cell>
          <cell r="AC18">
            <v>72196959</v>
          </cell>
        </row>
        <row r="19">
          <cell r="C19" t="str">
            <v>LUQUEZ FONSECA ETELVINA</v>
          </cell>
          <cell r="D19" t="str">
            <v>5120-12</v>
          </cell>
          <cell r="E19">
            <v>0</v>
          </cell>
          <cell r="F19" t="str">
            <v>Auxiliar Administrativo</v>
          </cell>
          <cell r="G19" t="str">
            <v>24ORIENTE</v>
          </cell>
          <cell r="H19" t="str">
            <v>DIRECCIÓN REGIONAL CESAR</v>
          </cell>
          <cell r="K19" t="str">
            <v>X</v>
          </cell>
          <cell r="M19" t="str">
            <v>C</v>
          </cell>
          <cell r="N19" t="str">
            <v>P</v>
          </cell>
          <cell r="P19">
            <v>596996</v>
          </cell>
          <cell r="Q19">
            <v>0</v>
          </cell>
          <cell r="T19">
            <v>37407</v>
          </cell>
          <cell r="W19">
            <v>1.2638888888888888</v>
          </cell>
          <cell r="X19" t="str">
            <v>6Asistencial</v>
          </cell>
          <cell r="Y19">
            <v>7214099.6639999989</v>
          </cell>
          <cell r="AA19" t="str">
            <v>prov</v>
          </cell>
          <cell r="AB19" t="str">
            <v>sale</v>
          </cell>
          <cell r="AC19">
            <v>49781342</v>
          </cell>
        </row>
        <row r="20">
          <cell r="C20" t="str">
            <v>MONTES COLON LUIS MIGUEL</v>
          </cell>
          <cell r="D20" t="str">
            <v>5120-10</v>
          </cell>
          <cell r="E20">
            <v>0</v>
          </cell>
          <cell r="F20" t="str">
            <v>Auxiliar Administrativo</v>
          </cell>
          <cell r="G20" t="str">
            <v>23NORTE</v>
          </cell>
          <cell r="H20" t="str">
            <v>GRUPO OPERATIVO</v>
          </cell>
          <cell r="K20" t="str">
            <v>X</v>
          </cell>
          <cell r="M20" t="str">
            <v>C</v>
          </cell>
          <cell r="N20" t="str">
            <v>P</v>
          </cell>
          <cell r="P20">
            <v>515106</v>
          </cell>
          <cell r="Q20">
            <v>0</v>
          </cell>
          <cell r="T20">
            <v>37406</v>
          </cell>
          <cell r="W20">
            <v>1.2638888888888888</v>
          </cell>
          <cell r="X20" t="str">
            <v>6Asistencial</v>
          </cell>
          <cell r="Y20">
            <v>6224540.9039999992</v>
          </cell>
          <cell r="AA20" t="str">
            <v>prov</v>
          </cell>
          <cell r="AB20" t="str">
            <v>sale</v>
          </cell>
          <cell r="AC20">
            <v>9041463</v>
          </cell>
        </row>
        <row r="21">
          <cell r="C21" t="str">
            <v>MOSQUERA MARTINEZ NHORA PERSIDES</v>
          </cell>
          <cell r="D21" t="str">
            <v>5120-09</v>
          </cell>
          <cell r="E21">
            <v>0</v>
          </cell>
          <cell r="F21" t="str">
            <v>Auxiliar Administrativo</v>
          </cell>
          <cell r="G21" t="str">
            <v>21CENTRO</v>
          </cell>
          <cell r="H21" t="str">
            <v>GRUPO CARTERA</v>
          </cell>
          <cell r="K21" t="str">
            <v>X</v>
          </cell>
          <cell r="M21" t="str">
            <v>C</v>
          </cell>
          <cell r="N21" t="str">
            <v>P</v>
          </cell>
          <cell r="P21">
            <v>468655</v>
          </cell>
          <cell r="Q21">
            <v>0</v>
          </cell>
          <cell r="T21">
            <v>37189</v>
          </cell>
          <cell r="W21">
            <v>1.8611111111111112</v>
          </cell>
          <cell r="X21" t="str">
            <v>6Asistencial</v>
          </cell>
          <cell r="Y21">
            <v>5663227.0200000005</v>
          </cell>
          <cell r="AA21" t="str">
            <v>prov</v>
          </cell>
          <cell r="AB21" t="str">
            <v>sale</v>
          </cell>
          <cell r="AC21">
            <v>26328409</v>
          </cell>
        </row>
        <row r="22">
          <cell r="C22" t="str">
            <v>NIÑO  ROCHA LEONARDO</v>
          </cell>
          <cell r="D22" t="str">
            <v>5120-12</v>
          </cell>
          <cell r="E22">
            <v>0</v>
          </cell>
          <cell r="F22" t="str">
            <v>Auxiliar Administrativo</v>
          </cell>
          <cell r="G22" t="str">
            <v>19SDF</v>
          </cell>
          <cell r="H22" t="str">
            <v>GRUPO CONTABILIDAD</v>
          </cell>
          <cell r="K22" t="str">
            <v>X</v>
          </cell>
          <cell r="M22" t="str">
            <v>C</v>
          </cell>
          <cell r="N22" t="str">
            <v>P</v>
          </cell>
          <cell r="P22">
            <v>596996</v>
          </cell>
          <cell r="Q22">
            <v>0</v>
          </cell>
          <cell r="T22">
            <v>37400</v>
          </cell>
          <cell r="W22">
            <v>1.2805555555555554</v>
          </cell>
          <cell r="X22" t="str">
            <v>6Asistencial</v>
          </cell>
          <cell r="Y22">
            <v>7214099.6639999989</v>
          </cell>
          <cell r="AA22" t="str">
            <v>prov</v>
          </cell>
          <cell r="AB22" t="str">
            <v>sale</v>
          </cell>
          <cell r="AC22">
            <v>80537848</v>
          </cell>
        </row>
        <row r="23">
          <cell r="C23" t="str">
            <v>OSPINA MARTINEZ ELIZABETH</v>
          </cell>
          <cell r="D23" t="str">
            <v>5120-09</v>
          </cell>
          <cell r="E23">
            <v>0</v>
          </cell>
          <cell r="F23" t="str">
            <v>Auxiliar Administrativo</v>
          </cell>
          <cell r="G23" t="str">
            <v>21CENTRO</v>
          </cell>
          <cell r="H23" t="str">
            <v>GRUPO CARTERA</v>
          </cell>
          <cell r="K23" t="str">
            <v>X</v>
          </cell>
          <cell r="M23" t="str">
            <v>C</v>
          </cell>
          <cell r="N23" t="str">
            <v>P</v>
          </cell>
          <cell r="P23">
            <v>468655</v>
          </cell>
          <cell r="Q23">
            <v>0</v>
          </cell>
          <cell r="T23">
            <v>37214</v>
          </cell>
          <cell r="W23">
            <v>1.7944444444444445</v>
          </cell>
          <cell r="X23" t="str">
            <v>6Asistencial</v>
          </cell>
          <cell r="Y23">
            <v>5663227.0200000005</v>
          </cell>
          <cell r="AA23" t="str">
            <v>prov</v>
          </cell>
          <cell r="AB23" t="str">
            <v>sale</v>
          </cell>
          <cell r="AC23">
            <v>52886395</v>
          </cell>
        </row>
        <row r="24">
          <cell r="C24" t="str">
            <v>PUENTES VARGAS LINA MARCELA</v>
          </cell>
          <cell r="D24" t="str">
            <v>5120-09</v>
          </cell>
          <cell r="E24">
            <v>0</v>
          </cell>
          <cell r="F24" t="str">
            <v>Auxiliar Administrativo</v>
          </cell>
          <cell r="G24" t="str">
            <v>25SUROCCIDENTE</v>
          </cell>
          <cell r="H24" t="str">
            <v>GRUPO OPERATIVO</v>
          </cell>
          <cell r="K24" t="str">
            <v>X</v>
          </cell>
          <cell r="M24" t="str">
            <v>C</v>
          </cell>
          <cell r="N24" t="str">
            <v>P</v>
          </cell>
          <cell r="P24">
            <v>468655</v>
          </cell>
          <cell r="Q24">
            <v>0</v>
          </cell>
          <cell r="T24">
            <v>37151</v>
          </cell>
          <cell r="W24">
            <v>1.9666666666666666</v>
          </cell>
          <cell r="X24" t="str">
            <v>6Asistencial</v>
          </cell>
          <cell r="Y24">
            <v>5663227.0200000005</v>
          </cell>
          <cell r="AA24" t="str">
            <v>prov</v>
          </cell>
          <cell r="AB24" t="str">
            <v>sale</v>
          </cell>
          <cell r="AC24">
            <v>26560109</v>
          </cell>
        </row>
        <row r="25">
          <cell r="C25" t="str">
            <v>RAMIREZ ARISTIZABAL RUBEN DARIO</v>
          </cell>
          <cell r="D25" t="str">
            <v>5120-09</v>
          </cell>
          <cell r="E25">
            <v>0</v>
          </cell>
          <cell r="F25" t="str">
            <v>Auxiliar Administrativo</v>
          </cell>
          <cell r="G25" t="str">
            <v>19SDF</v>
          </cell>
          <cell r="H25" t="str">
            <v>GRUPO CONTABILIDAD</v>
          </cell>
          <cell r="K25" t="str">
            <v>X</v>
          </cell>
          <cell r="M25" t="str">
            <v>C</v>
          </cell>
          <cell r="N25" t="str">
            <v>P</v>
          </cell>
          <cell r="P25">
            <v>468655</v>
          </cell>
          <cell r="Q25">
            <v>0</v>
          </cell>
          <cell r="T25">
            <v>37258</v>
          </cell>
          <cell r="W25">
            <v>1.675</v>
          </cell>
          <cell r="X25" t="str">
            <v>6Asistencial</v>
          </cell>
          <cell r="Y25">
            <v>5663227.0200000005</v>
          </cell>
          <cell r="AA25" t="str">
            <v>prov</v>
          </cell>
          <cell r="AB25" t="str">
            <v>sale</v>
          </cell>
          <cell r="AC25">
            <v>9855760</v>
          </cell>
        </row>
        <row r="26">
          <cell r="C26" t="str">
            <v>VALLEJO MEJIA DAIRO</v>
          </cell>
          <cell r="D26" t="str">
            <v>5120-10</v>
          </cell>
          <cell r="E26">
            <v>0</v>
          </cell>
          <cell r="F26" t="str">
            <v>Auxiliar Administrativo</v>
          </cell>
          <cell r="G26" t="str">
            <v>20SEG</v>
          </cell>
          <cell r="H26" t="str">
            <v>GRUPO DE CORRESPONDENCÍA</v>
          </cell>
          <cell r="L26">
            <v>2004</v>
          </cell>
          <cell r="M26" t="str">
            <v>C</v>
          </cell>
          <cell r="N26" t="str">
            <v>P</v>
          </cell>
          <cell r="P26">
            <v>515106</v>
          </cell>
          <cell r="Q26">
            <v>0</v>
          </cell>
          <cell r="S26">
            <v>17957</v>
          </cell>
          <cell r="T26">
            <v>37398</v>
          </cell>
          <cell r="U26">
            <v>54.513888888888886</v>
          </cell>
          <cell r="W26">
            <v>1.2861111111111112</v>
          </cell>
          <cell r="X26" t="str">
            <v>6Asistencial</v>
          </cell>
          <cell r="Y26">
            <v>6224540.9039999992</v>
          </cell>
          <cell r="AA26" t="str">
            <v>prov</v>
          </cell>
          <cell r="AB26" t="str">
            <v>5120-10</v>
          </cell>
          <cell r="AC26">
            <v>19081557</v>
          </cell>
        </row>
        <row r="27">
          <cell r="C27" t="str">
            <v>VELEZ CASTRILLON DIEGO ARTURO</v>
          </cell>
          <cell r="D27" t="str">
            <v>5120-10</v>
          </cell>
          <cell r="E27">
            <v>0</v>
          </cell>
          <cell r="F27" t="str">
            <v>Auxiliar Administrativo</v>
          </cell>
          <cell r="G27" t="str">
            <v>22NOROCCIDENTE</v>
          </cell>
          <cell r="H27" t="str">
            <v>GRUPO DE CRÉDITO</v>
          </cell>
          <cell r="K27" t="str">
            <v>X</v>
          </cell>
          <cell r="M27" t="str">
            <v>C</v>
          </cell>
          <cell r="N27" t="str">
            <v>P</v>
          </cell>
          <cell r="P27">
            <v>515106</v>
          </cell>
          <cell r="Q27">
            <v>0</v>
          </cell>
          <cell r="T27">
            <v>36552</v>
          </cell>
          <cell r="W27">
            <v>3.6055555555555556</v>
          </cell>
          <cell r="X27" t="str">
            <v>6Asistencial</v>
          </cell>
          <cell r="Y27">
            <v>6224540.9039999992</v>
          </cell>
          <cell r="AA27" t="str">
            <v>prov</v>
          </cell>
          <cell r="AB27" t="str">
            <v>sale</v>
          </cell>
          <cell r="AC27">
            <v>70557233</v>
          </cell>
        </row>
        <row r="28">
          <cell r="C28" t="str">
            <v>MASMELA ORTIZ EDUARDO</v>
          </cell>
          <cell r="D28" t="str">
            <v>4065-11</v>
          </cell>
          <cell r="E28">
            <v>0</v>
          </cell>
          <cell r="F28" t="str">
            <v>Técnico Administrativo</v>
          </cell>
          <cell r="G28" t="str">
            <v>19SDF</v>
          </cell>
          <cell r="H28" t="str">
            <v>GRUPO CONTABILIDAD</v>
          </cell>
          <cell r="L28">
            <v>2004</v>
          </cell>
          <cell r="M28" t="str">
            <v>C</v>
          </cell>
          <cell r="N28" t="str">
            <v>P</v>
          </cell>
          <cell r="P28">
            <v>761453</v>
          </cell>
          <cell r="Q28">
            <v>0</v>
          </cell>
          <cell r="S28">
            <v>17646</v>
          </cell>
          <cell r="T28">
            <v>37195</v>
          </cell>
          <cell r="U28">
            <v>55.366666666666667</v>
          </cell>
          <cell r="W28">
            <v>1.8472222222222223</v>
          </cell>
          <cell r="X28" t="str">
            <v>5Tecnico</v>
          </cell>
          <cell r="Y28">
            <v>7264261.6200000001</v>
          </cell>
          <cell r="AA28" t="str">
            <v>prov</v>
          </cell>
          <cell r="AB28" t="str">
            <v>4065-11</v>
          </cell>
          <cell r="AC28">
            <v>19064502</v>
          </cell>
        </row>
        <row r="29">
          <cell r="C29" t="str">
            <v>ABRIL GONZALEZ EDNA CRISTINA</v>
          </cell>
          <cell r="D29" t="str">
            <v>2035-16</v>
          </cell>
          <cell r="E29">
            <v>34713218.367083333</v>
          </cell>
          <cell r="F29" t="str">
            <v>Director o Gerente Regional</v>
          </cell>
          <cell r="G29" t="str">
            <v>24ORIENTE</v>
          </cell>
          <cell r="H29" t="str">
            <v>DIRECCION REGIONAL BOYACA</v>
          </cell>
          <cell r="K29" t="str">
            <v>X</v>
          </cell>
          <cell r="M29" t="str">
            <v>LNR</v>
          </cell>
          <cell r="O29" t="str">
            <v>ES</v>
          </cell>
          <cell r="P29">
            <v>1709781</v>
          </cell>
          <cell r="Q29">
            <v>0</v>
          </cell>
          <cell r="R29" t="str">
            <v>2</v>
          </cell>
          <cell r="S29">
            <v>24294</v>
          </cell>
          <cell r="T29">
            <v>37270</v>
          </cell>
          <cell r="U29">
            <v>37.163888888888891</v>
          </cell>
          <cell r="V29">
            <v>9.3333333333333339</v>
          </cell>
          <cell r="W29">
            <v>1.6416666666666666</v>
          </cell>
          <cell r="X29" t="str">
            <v>3Ejecutivo</v>
          </cell>
          <cell r="Y29">
            <v>13049048.592</v>
          </cell>
          <cell r="Z29" t="str">
            <v>ORIENTE</v>
          </cell>
          <cell r="AA29" t="str">
            <v>SUP</v>
          </cell>
          <cell r="AB29" t="str">
            <v>sale</v>
          </cell>
          <cell r="AC29">
            <v>40024742</v>
          </cell>
        </row>
        <row r="30">
          <cell r="C30" t="str">
            <v>ACERO BERNAL PLINIO ALFONSO</v>
          </cell>
          <cell r="D30" t="str">
            <v>3020-07</v>
          </cell>
          <cell r="E30">
            <v>24196113.307083335</v>
          </cell>
          <cell r="F30" t="str">
            <v>Profesional Universitario</v>
          </cell>
          <cell r="G30" t="str">
            <v>24ORIENTE</v>
          </cell>
          <cell r="H30" t="str">
            <v>GRUPO SERVICIOS</v>
          </cell>
          <cell r="M30" t="str">
            <v>C</v>
          </cell>
          <cell r="O30" t="str">
            <v>UN</v>
          </cell>
          <cell r="P30">
            <v>985672</v>
          </cell>
          <cell r="Q30">
            <v>80108</v>
          </cell>
          <cell r="R30" t="str">
            <v>1</v>
          </cell>
          <cell r="S30">
            <v>18659</v>
          </cell>
          <cell r="T30">
            <v>28471</v>
          </cell>
          <cell r="U30">
            <v>52.597222222222221</v>
          </cell>
          <cell r="V30">
            <v>12.166666666666666</v>
          </cell>
          <cell r="W30">
            <v>25.730555555555554</v>
          </cell>
          <cell r="X30" t="str">
            <v>4Profesional</v>
          </cell>
          <cell r="Y30">
            <v>45944059.785839118</v>
          </cell>
          <cell r="Z30" t="str">
            <v>ORIENTE</v>
          </cell>
          <cell r="AA30" t="str">
            <v>Mant</v>
          </cell>
          <cell r="AB30" t="str">
            <v>3020-07</v>
          </cell>
          <cell r="AC30">
            <v>6751639</v>
          </cell>
        </row>
        <row r="31">
          <cell r="C31" t="str">
            <v>ACERO COLMENARES JOSE LUIS</v>
          </cell>
          <cell r="D31" t="str">
            <v>0040-14</v>
          </cell>
          <cell r="E31">
            <v>69247481.006250009</v>
          </cell>
          <cell r="F31" t="str">
            <v>Subgerente, Vicepresidente o Subdirector General o Nacional de Entidad Descentralizada o de Unidad Administrativa Especial</v>
          </cell>
          <cell r="G31" t="str">
            <v>19SDF</v>
          </cell>
          <cell r="H31" t="str">
            <v>SUBDIRECCION FINANCIERA</v>
          </cell>
          <cell r="K31" t="str">
            <v>X</v>
          </cell>
          <cell r="M31" t="str">
            <v>LNR</v>
          </cell>
          <cell r="O31" t="str">
            <v>MG</v>
          </cell>
          <cell r="P31">
            <v>2632711</v>
          </cell>
          <cell r="Q31">
            <v>0</v>
          </cell>
          <cell r="R31" t="str">
            <v>1</v>
          </cell>
          <cell r="S31">
            <v>20443</v>
          </cell>
          <cell r="T31">
            <v>37544</v>
          </cell>
          <cell r="U31">
            <v>47.708333333333336</v>
          </cell>
          <cell r="V31">
            <v>0</v>
          </cell>
          <cell r="W31">
            <v>0.88888888888888884</v>
          </cell>
          <cell r="X31" t="str">
            <v>1Directivo</v>
          </cell>
          <cell r="Y31">
            <v>18418446.155999999</v>
          </cell>
          <cell r="AA31" t="str">
            <v>SUP</v>
          </cell>
          <cell r="AB31" t="str">
            <v>sale</v>
          </cell>
          <cell r="AC31">
            <v>13259705</v>
          </cell>
        </row>
        <row r="32">
          <cell r="C32" t="str">
            <v>AGUILAR GAVIRIA OLGA LUCIA</v>
          </cell>
          <cell r="D32" t="str">
            <v>5120-10</v>
          </cell>
          <cell r="E32">
            <v>11597824.078333335</v>
          </cell>
          <cell r="F32" t="str">
            <v>Auxiliar Administrativo</v>
          </cell>
          <cell r="G32" t="str">
            <v>23NORTE</v>
          </cell>
          <cell r="H32" t="str">
            <v>GRUPO ADMINISTRATIVO Y FINANCIERO</v>
          </cell>
          <cell r="K32" t="str">
            <v>X</v>
          </cell>
          <cell r="M32" t="str">
            <v>C</v>
          </cell>
          <cell r="O32" t="str">
            <v>UN</v>
          </cell>
          <cell r="P32">
            <v>515106</v>
          </cell>
          <cell r="Q32">
            <v>0</v>
          </cell>
          <cell r="R32" t="str">
            <v>2</v>
          </cell>
          <cell r="S32">
            <v>23413</v>
          </cell>
          <cell r="T32">
            <v>32599</v>
          </cell>
          <cell r="U32">
            <v>39.580555555555556</v>
          </cell>
          <cell r="V32">
            <v>0</v>
          </cell>
          <cell r="W32">
            <v>14.427777777777777</v>
          </cell>
          <cell r="X32" t="str">
            <v>6Asistencial</v>
          </cell>
          <cell r="Y32">
            <v>14341085.352513889</v>
          </cell>
          <cell r="Z32" t="str">
            <v>NORTE</v>
          </cell>
          <cell r="AA32" t="str">
            <v>SUP</v>
          </cell>
          <cell r="AB32" t="str">
            <v>sale</v>
          </cell>
          <cell r="AC32">
            <v>45460594</v>
          </cell>
        </row>
        <row r="33">
          <cell r="C33" t="str">
            <v>AJIACO MOLINA DOMINGO ANTONIO</v>
          </cell>
          <cell r="D33" t="str">
            <v>3020-12</v>
          </cell>
          <cell r="E33">
            <v>25294052.003333326</v>
          </cell>
          <cell r="F33" t="str">
            <v>Profesional Universitario</v>
          </cell>
          <cell r="G33" t="str">
            <v>19SDF</v>
          </cell>
          <cell r="H33" t="str">
            <v>GRUPO GESTION FINANCIERA Y CARTERA</v>
          </cell>
          <cell r="M33" t="str">
            <v>C</v>
          </cell>
          <cell r="O33" t="str">
            <v>ES</v>
          </cell>
          <cell r="P33">
            <v>1245845</v>
          </cell>
          <cell r="Q33">
            <v>0</v>
          </cell>
          <cell r="R33" t="str">
            <v>1</v>
          </cell>
          <cell r="S33">
            <v>20745</v>
          </cell>
          <cell r="T33">
            <v>34204</v>
          </cell>
          <cell r="U33">
            <v>46.883333333333333</v>
          </cell>
          <cell r="V33">
            <v>15.333333333333334</v>
          </cell>
          <cell r="W33">
            <v>10.033333333333333</v>
          </cell>
          <cell r="X33" t="str">
            <v>4Profesional</v>
          </cell>
          <cell r="Y33">
            <v>21552884.559555557</v>
          </cell>
          <cell r="AA33" t="str">
            <v>Mant</v>
          </cell>
          <cell r="AB33" t="str">
            <v>3020-12</v>
          </cell>
          <cell r="AC33">
            <v>19324569</v>
          </cell>
        </row>
        <row r="34">
          <cell r="C34" t="str">
            <v>zzVACANTE45</v>
          </cell>
          <cell r="D34" t="str">
            <v>5120-10</v>
          </cell>
          <cell r="E34">
            <v>11597824.078333335</v>
          </cell>
          <cell r="F34" t="str">
            <v>Auxiliar Administrativo</v>
          </cell>
          <cell r="G34" t="str">
            <v>20SEG</v>
          </cell>
          <cell r="H34" t="str">
            <v>DIVISION RECURSOS HUMANOS</v>
          </cell>
          <cell r="K34" t="str">
            <v>X</v>
          </cell>
          <cell r="M34" t="str">
            <v>C</v>
          </cell>
          <cell r="N34" t="str">
            <v>V</v>
          </cell>
          <cell r="P34">
            <v>515106</v>
          </cell>
          <cell r="Q34">
            <v>0</v>
          </cell>
          <cell r="X34" t="str">
            <v>6Asistencial</v>
          </cell>
          <cell r="Y34">
            <v>0</v>
          </cell>
          <cell r="AA34" t="str">
            <v>SUP</v>
          </cell>
          <cell r="AB34" t="str">
            <v>sale</v>
          </cell>
        </row>
        <row r="35">
          <cell r="C35" t="str">
            <v>ALARCON ROJAS ROSALBA</v>
          </cell>
          <cell r="D35" t="str">
            <v>4065-15</v>
          </cell>
          <cell r="E35">
            <v>18995922.495416671</v>
          </cell>
          <cell r="F35" t="str">
            <v>Técnico Administrativo</v>
          </cell>
          <cell r="G35" t="str">
            <v>19SDF</v>
          </cell>
          <cell r="H35" t="str">
            <v>GRUPO CONTABILIDAD</v>
          </cell>
          <cell r="L35">
            <v>2004</v>
          </cell>
          <cell r="M35" t="str">
            <v>C</v>
          </cell>
          <cell r="O35" t="str">
            <v>BACHILLER</v>
          </cell>
          <cell r="P35">
            <v>935634</v>
          </cell>
          <cell r="Q35">
            <v>0</v>
          </cell>
          <cell r="R35" t="str">
            <v>2</v>
          </cell>
          <cell r="S35">
            <v>17989</v>
          </cell>
          <cell r="T35">
            <v>30363</v>
          </cell>
          <cell r="U35">
            <v>54.427777777777777</v>
          </cell>
          <cell r="V35">
            <v>0</v>
          </cell>
          <cell r="W35">
            <v>20.552777777777777</v>
          </cell>
          <cell r="X35" t="str">
            <v>5Tecnico</v>
          </cell>
          <cell r="Y35">
            <v>32334854.73400579</v>
          </cell>
          <cell r="AA35" t="str">
            <v>Mant</v>
          </cell>
          <cell r="AB35" t="str">
            <v>4065-15</v>
          </cell>
          <cell r="AC35">
            <v>41434968</v>
          </cell>
        </row>
        <row r="36">
          <cell r="C36" t="str">
            <v>ALMANZA RAMIREZ AMPARO DE-JESUS</v>
          </cell>
          <cell r="D36" t="str">
            <v>5040-16</v>
          </cell>
          <cell r="E36">
            <v>14586952.714583334</v>
          </cell>
          <cell r="F36" t="str">
            <v>Secretario Ejecutivo</v>
          </cell>
          <cell r="G36" t="str">
            <v>23NORTE</v>
          </cell>
          <cell r="H36" t="str">
            <v>DIRECCION REGIONAL BOLIVAR</v>
          </cell>
          <cell r="L36" t="str">
            <v>MCF</v>
          </cell>
          <cell r="M36" t="str">
            <v>C</v>
          </cell>
          <cell r="N36" t="str">
            <v>P</v>
          </cell>
          <cell r="O36" t="str">
            <v>TL</v>
          </cell>
          <cell r="P36">
            <v>688731</v>
          </cell>
          <cell r="Q36">
            <v>0</v>
          </cell>
          <cell r="R36" t="str">
            <v>2</v>
          </cell>
          <cell r="S36">
            <v>23872</v>
          </cell>
          <cell r="T36">
            <v>35034</v>
          </cell>
          <cell r="U36">
            <v>38.319444444444443</v>
          </cell>
          <cell r="V36">
            <v>0</v>
          </cell>
          <cell r="W36">
            <v>7.7611111111111111</v>
          </cell>
          <cell r="X36" t="str">
            <v>6Asistencial</v>
          </cell>
          <cell r="Y36">
            <v>6570493.7400000002</v>
          </cell>
          <cell r="Z36" t="str">
            <v>NORTE</v>
          </cell>
          <cell r="AA36" t="str">
            <v>Mant</v>
          </cell>
          <cell r="AB36" t="str">
            <v>5040-16</v>
          </cell>
          <cell r="AC36">
            <v>45462466</v>
          </cell>
        </row>
        <row r="37">
          <cell r="C37" t="str">
            <v>ALVAREZ ECHEVERRI JHON JAIRO</v>
          </cell>
          <cell r="D37" t="str">
            <v>5120-10</v>
          </cell>
          <cell r="E37">
            <v>11597824.078333335</v>
          </cell>
          <cell r="F37" t="str">
            <v>Auxiliar Administrativo</v>
          </cell>
          <cell r="G37" t="str">
            <v>22NOROCCIDENTE</v>
          </cell>
          <cell r="H37" t="str">
            <v>GRUPO ADMINISTRATIVO Y FINANCIERO</v>
          </cell>
          <cell r="K37" t="str">
            <v>X</v>
          </cell>
          <cell r="M37" t="str">
            <v>C</v>
          </cell>
          <cell r="O37" t="str">
            <v>BACHILLER</v>
          </cell>
          <cell r="P37">
            <v>515106</v>
          </cell>
          <cell r="Q37">
            <v>0</v>
          </cell>
          <cell r="R37" t="str">
            <v>1</v>
          </cell>
          <cell r="S37">
            <v>22587</v>
          </cell>
          <cell r="T37">
            <v>31629</v>
          </cell>
          <cell r="U37">
            <v>41.841666666666669</v>
          </cell>
          <cell r="V37">
            <v>0</v>
          </cell>
          <cell r="W37">
            <v>17.083333333333332</v>
          </cell>
          <cell r="X37" t="str">
            <v>6Asistencial</v>
          </cell>
          <cell r="Y37">
            <v>16884332.016013887</v>
          </cell>
          <cell r="Z37" t="str">
            <v>NOROCCIDENTE</v>
          </cell>
          <cell r="AA37" t="str">
            <v>SUP</v>
          </cell>
          <cell r="AB37" t="str">
            <v>sale</v>
          </cell>
          <cell r="AC37">
            <v>10194517</v>
          </cell>
        </row>
        <row r="38">
          <cell r="C38" t="str">
            <v>ALVAREZ PARRA MARIA EUGENIA</v>
          </cell>
          <cell r="D38" t="str">
            <v>4065-09</v>
          </cell>
          <cell r="E38">
            <v>14586952.714583334</v>
          </cell>
          <cell r="F38" t="str">
            <v>Técnico Administrativo</v>
          </cell>
          <cell r="G38" t="str">
            <v>25SUROCCIDENTE</v>
          </cell>
          <cell r="H38" t="str">
            <v>GRUPO CREDITO</v>
          </cell>
          <cell r="K38" t="str">
            <v>X</v>
          </cell>
          <cell r="M38" t="str">
            <v>C</v>
          </cell>
          <cell r="O38" t="str">
            <v>BACHILLER</v>
          </cell>
          <cell r="P38">
            <v>688731</v>
          </cell>
          <cell r="Q38">
            <v>0</v>
          </cell>
          <cell r="R38" t="str">
            <v>2</v>
          </cell>
          <cell r="S38">
            <v>20483</v>
          </cell>
          <cell r="T38">
            <v>30590</v>
          </cell>
          <cell r="U38">
            <v>47.6</v>
          </cell>
          <cell r="V38">
            <v>0</v>
          </cell>
          <cell r="W38">
            <v>19.927777777777777</v>
          </cell>
          <cell r="X38" t="str">
            <v>5Tecnico</v>
          </cell>
          <cell r="Y38">
            <v>24295144.452938657</v>
          </cell>
          <cell r="Z38" t="str">
            <v>SUROCCIDENTE</v>
          </cell>
          <cell r="AA38" t="str">
            <v>SUP</v>
          </cell>
          <cell r="AB38" t="str">
            <v>sale</v>
          </cell>
          <cell r="AC38">
            <v>31833884</v>
          </cell>
        </row>
        <row r="39">
          <cell r="C39" t="str">
            <v>ALVIS ALVAREZ HERNAN</v>
          </cell>
          <cell r="D39" t="str">
            <v>5120-09</v>
          </cell>
          <cell r="E39">
            <v>10643889.421249999</v>
          </cell>
          <cell r="F39" t="str">
            <v>Auxiliar Administrativo</v>
          </cell>
          <cell r="G39" t="str">
            <v>25SUROCCIDENTE</v>
          </cell>
          <cell r="H39" t="str">
            <v>GRUPO ADMINISTRATIVO Y FINANCIERO</v>
          </cell>
          <cell r="K39" t="str">
            <v>X</v>
          </cell>
          <cell r="M39" t="str">
            <v>C</v>
          </cell>
          <cell r="O39" t="str">
            <v>BACHILLER</v>
          </cell>
          <cell r="P39">
            <v>468655</v>
          </cell>
          <cell r="Q39">
            <v>0</v>
          </cell>
          <cell r="R39" t="str">
            <v>1</v>
          </cell>
          <cell r="S39">
            <v>19341</v>
          </cell>
          <cell r="T39">
            <v>36061</v>
          </cell>
          <cell r="U39">
            <v>50.727777777777774</v>
          </cell>
          <cell r="V39">
            <v>0</v>
          </cell>
          <cell r="W39">
            <v>4.95</v>
          </cell>
          <cell r="X39" t="str">
            <v>6Asistencial</v>
          </cell>
          <cell r="Y39">
            <v>2923107.8254687497</v>
          </cell>
          <cell r="Z39" t="str">
            <v>SUROCCIDENTE</v>
          </cell>
          <cell r="AA39" t="str">
            <v>SUP</v>
          </cell>
          <cell r="AB39" t="str">
            <v>sale</v>
          </cell>
          <cell r="AC39">
            <v>14267192</v>
          </cell>
        </row>
        <row r="40">
          <cell r="C40" t="str">
            <v>AMEZQUITA RODRIGUEZ BLANCA FLOR</v>
          </cell>
          <cell r="D40" t="str">
            <v>4065-12</v>
          </cell>
          <cell r="E40">
            <v>16415181.84</v>
          </cell>
          <cell r="F40" t="str">
            <v>Técnico Administrativo</v>
          </cell>
          <cell r="G40" t="str">
            <v>20SEG</v>
          </cell>
          <cell r="H40" t="str">
            <v>SECRETARIA GENERAL</v>
          </cell>
          <cell r="M40" t="str">
            <v>C</v>
          </cell>
          <cell r="O40" t="str">
            <v>BACHILLER</v>
          </cell>
          <cell r="P40">
            <v>808521</v>
          </cell>
          <cell r="Q40">
            <v>0</v>
          </cell>
          <cell r="R40" t="str">
            <v>2</v>
          </cell>
          <cell r="S40">
            <v>22215</v>
          </cell>
          <cell r="T40">
            <v>30726</v>
          </cell>
          <cell r="U40">
            <v>42.858333333333334</v>
          </cell>
          <cell r="V40">
            <v>0</v>
          </cell>
          <cell r="W40">
            <v>19.558333333333334</v>
          </cell>
          <cell r="X40" t="str">
            <v>5Tecnico</v>
          </cell>
          <cell r="Y40">
            <v>26637745.05377778</v>
          </cell>
          <cell r="AA40" t="str">
            <v>Mant</v>
          </cell>
          <cell r="AB40" t="str">
            <v>4065-12</v>
          </cell>
          <cell r="AC40">
            <v>51613966</v>
          </cell>
        </row>
        <row r="41">
          <cell r="C41" t="str">
            <v>ANDRADE DE FALLA LUZ STELLA</v>
          </cell>
          <cell r="D41" t="str">
            <v>4065-09</v>
          </cell>
          <cell r="E41">
            <v>14586952.714583334</v>
          </cell>
          <cell r="F41" t="str">
            <v>Técnico Administrativo</v>
          </cell>
          <cell r="G41" t="str">
            <v>25SUROCCIDENTE</v>
          </cell>
          <cell r="H41" t="str">
            <v>GRUPO OPERATIVO</v>
          </cell>
          <cell r="L41" t="str">
            <v>MCF</v>
          </cell>
          <cell r="M41" t="str">
            <v>C</v>
          </cell>
          <cell r="O41" t="str">
            <v>BACHILLER</v>
          </cell>
          <cell r="P41">
            <v>688731</v>
          </cell>
          <cell r="Q41">
            <v>0</v>
          </cell>
          <cell r="R41" t="str">
            <v>2</v>
          </cell>
          <cell r="S41">
            <v>20377</v>
          </cell>
          <cell r="T41">
            <v>32524</v>
          </cell>
          <cell r="U41">
            <v>47.888888888888886</v>
          </cell>
          <cell r="V41">
            <v>2.9166666666666665</v>
          </cell>
          <cell r="W41">
            <v>14.636111111111111</v>
          </cell>
          <cell r="X41" t="str">
            <v>5Tecnico</v>
          </cell>
          <cell r="Y41">
            <v>17995323.082188655</v>
          </cell>
          <cell r="Z41" t="str">
            <v>SUROCCIDENTE</v>
          </cell>
          <cell r="AA41" t="str">
            <v>Mant</v>
          </cell>
          <cell r="AB41" t="str">
            <v>4065-09</v>
          </cell>
          <cell r="AC41">
            <v>36271224</v>
          </cell>
        </row>
        <row r="42">
          <cell r="C42" t="str">
            <v>ANDRADE RESLEN JESUS ELIAS</v>
          </cell>
          <cell r="D42" t="str">
            <v>3020-12</v>
          </cell>
          <cell r="E42">
            <v>25294052.003333326</v>
          </cell>
          <cell r="F42" t="str">
            <v>Profesional Universitario</v>
          </cell>
          <cell r="G42" t="str">
            <v>13OJU</v>
          </cell>
          <cell r="H42" t="str">
            <v>OFICINA JURIDICA</v>
          </cell>
          <cell r="M42" t="str">
            <v>C</v>
          </cell>
          <cell r="O42" t="str">
            <v>UN</v>
          </cell>
          <cell r="P42">
            <v>1245845</v>
          </cell>
          <cell r="Q42">
            <v>0</v>
          </cell>
          <cell r="R42" t="str">
            <v>1</v>
          </cell>
          <cell r="S42">
            <v>22489</v>
          </cell>
          <cell r="T42">
            <v>32496</v>
          </cell>
          <cell r="U42">
            <v>42.105555555555554</v>
          </cell>
          <cell r="V42">
            <v>0</v>
          </cell>
          <cell r="W42">
            <v>14.71111111111111</v>
          </cell>
          <cell r="X42" t="str">
            <v>4Profesional</v>
          </cell>
          <cell r="Y42">
            <v>31198930.796</v>
          </cell>
          <cell r="AA42" t="str">
            <v>Mant</v>
          </cell>
          <cell r="AB42" t="str">
            <v>3020-12</v>
          </cell>
          <cell r="AC42">
            <v>83115352</v>
          </cell>
        </row>
        <row r="43">
          <cell r="C43" t="str">
            <v>ANGULO SANABRIA GLORIA CONSTANZA</v>
          </cell>
          <cell r="D43" t="str">
            <v>3020-09</v>
          </cell>
          <cell r="E43">
            <v>21953542.663749997</v>
          </cell>
          <cell r="F43" t="str">
            <v>Profesional Universitario</v>
          </cell>
          <cell r="G43" t="str">
            <v>11OCI</v>
          </cell>
          <cell r="H43" t="str">
            <v>OFICINA CONTROL INTERNO</v>
          </cell>
          <cell r="L43" t="str">
            <v>MCF</v>
          </cell>
          <cell r="M43" t="str">
            <v>C</v>
          </cell>
          <cell r="O43" t="str">
            <v>ES</v>
          </cell>
          <cell r="P43">
            <v>1081310</v>
          </cell>
          <cell r="Q43">
            <v>0</v>
          </cell>
          <cell r="R43" t="str">
            <v>2</v>
          </cell>
          <cell r="S43">
            <v>21736</v>
          </cell>
          <cell r="T43">
            <v>34372</v>
          </cell>
          <cell r="U43">
            <v>44.166666666666664</v>
          </cell>
          <cell r="V43">
            <v>0.5</v>
          </cell>
          <cell r="W43">
            <v>9.5777777777777775</v>
          </cell>
          <cell r="X43" t="str">
            <v>4Profesional</v>
          </cell>
          <cell r="Y43">
            <v>18008783.127052084</v>
          </cell>
          <cell r="AA43" t="str">
            <v>Mant</v>
          </cell>
          <cell r="AB43" t="str">
            <v>3020-09</v>
          </cell>
          <cell r="AC43">
            <v>51639759</v>
          </cell>
        </row>
        <row r="44">
          <cell r="C44" t="str">
            <v>ANTE SALAZAR NOHORA AMPARO</v>
          </cell>
          <cell r="D44" t="str">
            <v>5120-10</v>
          </cell>
          <cell r="E44">
            <v>11597824.078333335</v>
          </cell>
          <cell r="F44" t="str">
            <v>Auxiliar Administrativo</v>
          </cell>
          <cell r="G44" t="str">
            <v>25SUROCCIDENTE</v>
          </cell>
          <cell r="H44" t="str">
            <v>GRUPO ADMINISTRATIVO Y FINANCIERO</v>
          </cell>
          <cell r="K44" t="str">
            <v>X</v>
          </cell>
          <cell r="M44" t="str">
            <v>C</v>
          </cell>
          <cell r="O44" t="str">
            <v>UN</v>
          </cell>
          <cell r="P44">
            <v>515106</v>
          </cell>
          <cell r="Q44">
            <v>0</v>
          </cell>
          <cell r="R44" t="str">
            <v>2</v>
          </cell>
          <cell r="S44">
            <v>19585</v>
          </cell>
          <cell r="T44">
            <v>31891</v>
          </cell>
          <cell r="U44">
            <v>50.05833333333333</v>
          </cell>
          <cell r="V44">
            <v>0</v>
          </cell>
          <cell r="W44">
            <v>16.363888888888887</v>
          </cell>
          <cell r="X44" t="str">
            <v>6Asistencial</v>
          </cell>
          <cell r="Y44">
            <v>16224971.769921295</v>
          </cell>
          <cell r="Z44" t="str">
            <v>SUROCCIDENTE</v>
          </cell>
          <cell r="AA44" t="str">
            <v>SUP</v>
          </cell>
          <cell r="AB44" t="str">
            <v>sale</v>
          </cell>
          <cell r="AC44">
            <v>34526838</v>
          </cell>
        </row>
        <row r="45">
          <cell r="C45" t="str">
            <v>ANTIA JARAMILLO TERESA CAROLINA DEL PILA</v>
          </cell>
          <cell r="D45" t="str">
            <v>4065-09</v>
          </cell>
          <cell r="E45">
            <v>14586952.714583334</v>
          </cell>
          <cell r="F45" t="str">
            <v>Técnico Administrativo</v>
          </cell>
          <cell r="G45" t="str">
            <v>22NOROCCIDENTE</v>
          </cell>
          <cell r="H45" t="str">
            <v>GRUPO ADMINISTRATIVO Y FINANCIERO</v>
          </cell>
          <cell r="L45" t="str">
            <v>MCF</v>
          </cell>
          <cell r="M45" t="str">
            <v>C</v>
          </cell>
          <cell r="O45" t="str">
            <v>TL</v>
          </cell>
          <cell r="P45">
            <v>688731</v>
          </cell>
          <cell r="Q45">
            <v>0</v>
          </cell>
          <cell r="R45" t="str">
            <v>2</v>
          </cell>
          <cell r="S45">
            <v>22203</v>
          </cell>
          <cell r="T45">
            <v>29753</v>
          </cell>
          <cell r="U45">
            <v>42.891666666666666</v>
          </cell>
          <cell r="V45">
            <v>0</v>
          </cell>
          <cell r="W45">
            <v>22.219444444444445</v>
          </cell>
          <cell r="X45" t="str">
            <v>5Tecnico</v>
          </cell>
          <cell r="Y45">
            <v>26978401.703443285</v>
          </cell>
          <cell r="Z45" t="str">
            <v>NOROCCIDENTE</v>
          </cell>
          <cell r="AA45" t="str">
            <v>Mant</v>
          </cell>
          <cell r="AB45" t="str">
            <v>4065-09</v>
          </cell>
          <cell r="AC45">
            <v>42053820</v>
          </cell>
        </row>
        <row r="46">
          <cell r="C46" t="str">
            <v>ARANGO ARANGO SARITA</v>
          </cell>
          <cell r="D46" t="str">
            <v>5120-10</v>
          </cell>
          <cell r="E46">
            <v>11597824.078333335</v>
          </cell>
          <cell r="F46" t="str">
            <v>Auxiliar Administrativo</v>
          </cell>
          <cell r="G46" t="str">
            <v>22NOROCCIDENTE</v>
          </cell>
          <cell r="H46" t="str">
            <v>GRUPO ADMINISTRATIVO Y FINANCIERO</v>
          </cell>
          <cell r="K46" t="str">
            <v>X</v>
          </cell>
          <cell r="M46" t="str">
            <v>C</v>
          </cell>
          <cell r="O46" t="str">
            <v>BACHILLER</v>
          </cell>
          <cell r="P46">
            <v>515106</v>
          </cell>
          <cell r="Q46">
            <v>0</v>
          </cell>
          <cell r="R46" t="str">
            <v>2</v>
          </cell>
          <cell r="S46">
            <v>24644</v>
          </cell>
          <cell r="T46">
            <v>34667</v>
          </cell>
          <cell r="U46">
            <v>36.205555555555556</v>
          </cell>
          <cell r="V46">
            <v>0</v>
          </cell>
          <cell r="W46">
            <v>8.7666666666666675</v>
          </cell>
          <cell r="X46" t="str">
            <v>6Asistencial</v>
          </cell>
          <cell r="Y46">
            <v>5015847.5863472223</v>
          </cell>
          <cell r="Z46" t="str">
            <v>NOROCCIDENTE</v>
          </cell>
          <cell r="AA46" t="str">
            <v>SUP</v>
          </cell>
          <cell r="AB46" t="str">
            <v>sale</v>
          </cell>
          <cell r="AC46">
            <v>30306618</v>
          </cell>
        </row>
        <row r="47">
          <cell r="C47" t="str">
            <v>ARANGO DIAZ JOSE RICARDO</v>
          </cell>
          <cell r="D47" t="str">
            <v>3020-12</v>
          </cell>
          <cell r="E47">
            <v>25294052.003333326</v>
          </cell>
          <cell r="F47" t="str">
            <v>Profesional Universitario</v>
          </cell>
          <cell r="G47" t="str">
            <v>21CENTRO</v>
          </cell>
          <cell r="H47" t="str">
            <v>GRUPO OPERATIVO FINANCIERA</v>
          </cell>
          <cell r="K47" t="str">
            <v>X</v>
          </cell>
          <cell r="M47" t="str">
            <v>C</v>
          </cell>
          <cell r="O47" t="str">
            <v>UN</v>
          </cell>
          <cell r="P47">
            <v>1245845</v>
          </cell>
          <cell r="Q47">
            <v>0</v>
          </cell>
          <cell r="R47" t="str">
            <v>1</v>
          </cell>
          <cell r="S47">
            <v>21242</v>
          </cell>
          <cell r="T47">
            <v>34115</v>
          </cell>
          <cell r="U47">
            <v>45.524999999999999</v>
          </cell>
          <cell r="V47">
            <v>5.416666666666667</v>
          </cell>
          <cell r="W47">
            <v>10.275</v>
          </cell>
          <cell r="X47" t="str">
            <v>4Profesional</v>
          </cell>
          <cell r="Y47">
            <v>22155762.449333332</v>
          </cell>
          <cell r="Z47" t="str">
            <v>CENTRO</v>
          </cell>
          <cell r="AA47" t="str">
            <v>SUP</v>
          </cell>
          <cell r="AB47" t="str">
            <v>sale</v>
          </cell>
          <cell r="AC47">
            <v>19298049</v>
          </cell>
        </row>
        <row r="48">
          <cell r="C48" t="str">
            <v>AREVALO MARQUEZ DANUIL ORLANDO</v>
          </cell>
          <cell r="D48" t="str">
            <v>5120-09</v>
          </cell>
          <cell r="E48">
            <v>11768661.421249999</v>
          </cell>
          <cell r="F48" t="str">
            <v>Auxiliar Administrativo</v>
          </cell>
          <cell r="G48" t="str">
            <v>24ORIENTE</v>
          </cell>
          <cell r="H48" t="str">
            <v>GRUPO SERVICIOS</v>
          </cell>
          <cell r="K48" t="str">
            <v>X</v>
          </cell>
          <cell r="M48" t="str">
            <v>C</v>
          </cell>
          <cell r="O48" t="str">
            <v>TC</v>
          </cell>
          <cell r="P48">
            <v>468655</v>
          </cell>
          <cell r="Q48">
            <v>0</v>
          </cell>
          <cell r="R48" t="str">
            <v>1</v>
          </cell>
          <cell r="S48">
            <v>22740</v>
          </cell>
          <cell r="T48">
            <v>29866</v>
          </cell>
          <cell r="U48">
            <v>41.419444444444444</v>
          </cell>
          <cell r="V48">
            <v>0</v>
          </cell>
          <cell r="W48">
            <v>21.911111111111111</v>
          </cell>
          <cell r="X48" t="str">
            <v>6Asistencial</v>
          </cell>
          <cell r="Y48">
            <v>19768869.960392363</v>
          </cell>
          <cell r="Z48" t="str">
            <v>ORIENTE</v>
          </cell>
          <cell r="AA48" t="str">
            <v>SUP</v>
          </cell>
          <cell r="AB48" t="str">
            <v>sale</v>
          </cell>
          <cell r="AC48">
            <v>88135683</v>
          </cell>
        </row>
        <row r="49">
          <cell r="C49" t="str">
            <v>ARGOTI VITERI DORIS ANABELLY</v>
          </cell>
          <cell r="D49" t="str">
            <v>4065-15</v>
          </cell>
          <cell r="E49">
            <v>21241444.095416673</v>
          </cell>
          <cell r="F49" t="str">
            <v>Técnico Administrativo</v>
          </cell>
          <cell r="G49" t="str">
            <v>25SUROCCIDENTE</v>
          </cell>
          <cell r="H49" t="str">
            <v>GRUPO ADMINISTRATIVO Y FINANCIERO</v>
          </cell>
          <cell r="K49" t="str">
            <v>X</v>
          </cell>
          <cell r="M49" t="str">
            <v>C</v>
          </cell>
          <cell r="O49" t="str">
            <v>ES</v>
          </cell>
          <cell r="P49">
            <v>935634</v>
          </cell>
          <cell r="Q49">
            <v>0</v>
          </cell>
          <cell r="R49" t="str">
            <v>2</v>
          </cell>
          <cell r="S49">
            <v>21341</v>
          </cell>
          <cell r="T49">
            <v>31807</v>
          </cell>
          <cell r="U49">
            <v>45.25</v>
          </cell>
          <cell r="V49">
            <v>0</v>
          </cell>
          <cell r="W49">
            <v>16.597222222222221</v>
          </cell>
          <cell r="X49" t="str">
            <v>5Tecnico</v>
          </cell>
          <cell r="Y49">
            <v>26298009.042709496</v>
          </cell>
          <cell r="Z49" t="str">
            <v>SUROCCIDENTE</v>
          </cell>
          <cell r="AA49" t="str">
            <v>SUP</v>
          </cell>
          <cell r="AB49" t="str">
            <v>sale</v>
          </cell>
          <cell r="AC49">
            <v>30709528</v>
          </cell>
        </row>
        <row r="50">
          <cell r="C50" t="str">
            <v>ARIAS GOMEZ ALVARO</v>
          </cell>
          <cell r="D50" t="str">
            <v>5120-12</v>
          </cell>
          <cell r="E50">
            <v>13279546.932500001</v>
          </cell>
          <cell r="F50" t="str">
            <v>Auxiliar Administrativo</v>
          </cell>
          <cell r="G50" t="str">
            <v>22NOROCCIDENTE</v>
          </cell>
          <cell r="H50" t="str">
            <v>GRUPO SERVICIOS</v>
          </cell>
          <cell r="K50" t="str">
            <v>X</v>
          </cell>
          <cell r="M50" t="str">
            <v>C</v>
          </cell>
          <cell r="O50" t="str">
            <v>BACHILLER</v>
          </cell>
          <cell r="P50">
            <v>596996</v>
          </cell>
          <cell r="Q50">
            <v>0</v>
          </cell>
          <cell r="R50" t="str">
            <v>1</v>
          </cell>
          <cell r="S50">
            <v>19767</v>
          </cell>
          <cell r="T50">
            <v>31807</v>
          </cell>
          <cell r="U50">
            <v>49.56388888888889</v>
          </cell>
          <cell r="V50">
            <v>0</v>
          </cell>
          <cell r="W50">
            <v>16.597222222222221</v>
          </cell>
          <cell r="X50" t="str">
            <v>6Asistencial</v>
          </cell>
          <cell r="Y50">
            <v>18743011.070645835</v>
          </cell>
          <cell r="Z50" t="str">
            <v>NOROCCIDENTE</v>
          </cell>
          <cell r="AA50" t="str">
            <v>SUP</v>
          </cell>
          <cell r="AB50" t="str">
            <v>sale</v>
          </cell>
          <cell r="AC50">
            <v>10229343</v>
          </cell>
        </row>
        <row r="51">
          <cell r="C51" t="str">
            <v>ARIAS PIÑEROS LUZ NANCY</v>
          </cell>
          <cell r="D51" t="str">
            <v>4065-12</v>
          </cell>
          <cell r="E51">
            <v>16415181.84</v>
          </cell>
          <cell r="F51" t="str">
            <v>Técnico Administrativo</v>
          </cell>
          <cell r="G51" t="str">
            <v>21CENTRO</v>
          </cell>
          <cell r="H51" t="str">
            <v>DIVISION FINANCIERA</v>
          </cell>
          <cell r="K51" t="str">
            <v>x</v>
          </cell>
          <cell r="M51" t="str">
            <v>C</v>
          </cell>
          <cell r="O51" t="str">
            <v>TC</v>
          </cell>
          <cell r="P51">
            <v>808521</v>
          </cell>
          <cell r="Q51">
            <v>0</v>
          </cell>
          <cell r="R51" t="str">
            <v>2</v>
          </cell>
          <cell r="S51">
            <v>21930</v>
          </cell>
          <cell r="T51">
            <v>33395</v>
          </cell>
          <cell r="U51">
            <v>43.638888888888886</v>
          </cell>
          <cell r="V51">
            <v>4</v>
          </cell>
          <cell r="W51">
            <v>12.247222222222222</v>
          </cell>
          <cell r="X51" t="str">
            <v>5Tecnico</v>
          </cell>
          <cell r="Y51">
            <v>16986860.676888891</v>
          </cell>
          <cell r="Z51" t="str">
            <v>CENTRO</v>
          </cell>
          <cell r="AA51" t="str">
            <v>SUP</v>
          </cell>
          <cell r="AB51" t="str">
            <v>sale</v>
          </cell>
          <cell r="AC51">
            <v>35374868</v>
          </cell>
        </row>
        <row r="52">
          <cell r="C52" t="str">
            <v>ARROYAVE  CAYETANO ALBERTO</v>
          </cell>
          <cell r="D52" t="str">
            <v>2045-22</v>
          </cell>
          <cell r="E52">
            <v>45131481.96208334</v>
          </cell>
          <cell r="F52" t="str">
            <v>Jefe Oficina</v>
          </cell>
          <cell r="G52" t="str">
            <v>18SRI</v>
          </cell>
          <cell r="H52" t="str">
            <v>OFICINA RELACIONES INTERNACIONALES Y COMUNICACIONES</v>
          </cell>
          <cell r="K52" t="str">
            <v>x</v>
          </cell>
          <cell r="M52" t="str">
            <v>LNR</v>
          </cell>
          <cell r="O52" t="str">
            <v>ES</v>
          </cell>
          <cell r="P52">
            <v>2222927</v>
          </cell>
          <cell r="Q52">
            <v>0</v>
          </cell>
          <cell r="R52" t="str">
            <v>1</v>
          </cell>
          <cell r="S52">
            <v>22351</v>
          </cell>
          <cell r="T52">
            <v>37651</v>
          </cell>
          <cell r="U52">
            <v>42.483333333333334</v>
          </cell>
          <cell r="V52">
            <v>0</v>
          </cell>
          <cell r="W52">
            <v>0.59722222222222221</v>
          </cell>
          <cell r="X52" t="str">
            <v>3Ejecutivo</v>
          </cell>
          <cell r="Y52">
            <v>15551597.292000001</v>
          </cell>
          <cell r="AA52" t="str">
            <v>SUP</v>
          </cell>
          <cell r="AB52" t="str">
            <v>sale</v>
          </cell>
          <cell r="AC52">
            <v>15320821</v>
          </cell>
        </row>
        <row r="53">
          <cell r="C53" t="str">
            <v>ARTETA GOENAGA MARGARITA MARIA</v>
          </cell>
          <cell r="D53" t="str">
            <v>5120-09</v>
          </cell>
          <cell r="E53">
            <v>10643889.421249999</v>
          </cell>
          <cell r="F53" t="str">
            <v>Auxiliar Administrativo</v>
          </cell>
          <cell r="G53" t="str">
            <v>23NORTE</v>
          </cell>
          <cell r="H53" t="str">
            <v>DIVISION ADMINISTRATIVA Y FINANCIERA</v>
          </cell>
          <cell r="K53" t="str">
            <v>X</v>
          </cell>
          <cell r="M53" t="str">
            <v>C</v>
          </cell>
          <cell r="N53" t="str">
            <v>VE</v>
          </cell>
          <cell r="O53" t="str">
            <v>BACHILLER</v>
          </cell>
          <cell r="P53">
            <v>468655</v>
          </cell>
          <cell r="Q53">
            <v>0</v>
          </cell>
          <cell r="R53" t="str">
            <v>2</v>
          </cell>
          <cell r="S53">
            <v>23392</v>
          </cell>
          <cell r="T53">
            <v>35725</v>
          </cell>
          <cell r="U53">
            <v>39.636111111111113</v>
          </cell>
          <cell r="V53">
            <v>0.75</v>
          </cell>
          <cell r="W53">
            <v>5.8694444444444445</v>
          </cell>
          <cell r="X53" t="str">
            <v>6Asistencial</v>
          </cell>
          <cell r="Y53">
            <v>3312855.5355312494</v>
          </cell>
          <cell r="Z53" t="str">
            <v>NORTE</v>
          </cell>
          <cell r="AA53" t="str">
            <v>SUP</v>
          </cell>
          <cell r="AB53" t="str">
            <v>sale</v>
          </cell>
          <cell r="AC53">
            <v>22457504</v>
          </cell>
        </row>
        <row r="54">
          <cell r="C54" t="str">
            <v>AVILA LEAL RUBEN DARIO</v>
          </cell>
          <cell r="D54" t="str">
            <v>3020-08</v>
          </cell>
          <cell r="E54">
            <v>21196717.882083338</v>
          </cell>
          <cell r="F54" t="str">
            <v>Profesional Universitario</v>
          </cell>
          <cell r="G54" t="str">
            <v>21CENTRO</v>
          </cell>
          <cell r="H54" t="str">
            <v>DIVISION FINANCIERA</v>
          </cell>
          <cell r="M54" t="str">
            <v>C</v>
          </cell>
          <cell r="O54" t="str">
            <v>UN</v>
          </cell>
          <cell r="P54">
            <v>1044033</v>
          </cell>
          <cell r="Q54">
            <v>0</v>
          </cell>
          <cell r="R54" t="str">
            <v>1</v>
          </cell>
          <cell r="S54">
            <v>20418</v>
          </cell>
          <cell r="T54">
            <v>31831</v>
          </cell>
          <cell r="U54">
            <v>47.777777777777779</v>
          </cell>
          <cell r="V54">
            <v>7.833333333333333</v>
          </cell>
          <cell r="W54">
            <v>16.533333333333335</v>
          </cell>
          <cell r="X54" t="str">
            <v>4Profesional</v>
          </cell>
          <cell r="Y54">
            <v>29176390.15076042</v>
          </cell>
          <cell r="Z54" t="str">
            <v>CENTRO</v>
          </cell>
          <cell r="AA54" t="str">
            <v>Mant</v>
          </cell>
          <cell r="AB54" t="str">
            <v>3020-08</v>
          </cell>
          <cell r="AC54">
            <v>19343634</v>
          </cell>
        </row>
        <row r="55">
          <cell r="C55" t="str">
            <v>AVILA LECHUGA NURIS ISABEL</v>
          </cell>
          <cell r="D55" t="str">
            <v>3020-08</v>
          </cell>
          <cell r="E55">
            <v>22387594.703749999</v>
          </cell>
          <cell r="F55" t="str">
            <v>Profesional Universitario</v>
          </cell>
          <cell r="G55" t="str">
            <v>20SEG</v>
          </cell>
          <cell r="H55" t="str">
            <v>GRUPO ALMACEN Y SUMINISTROS</v>
          </cell>
          <cell r="L55">
            <v>2003</v>
          </cell>
          <cell r="M55" t="str">
            <v>C</v>
          </cell>
          <cell r="O55" t="str">
            <v>UN</v>
          </cell>
          <cell r="P55">
            <v>1044033</v>
          </cell>
          <cell r="Q55">
            <v>58656</v>
          </cell>
          <cell r="R55" t="str">
            <v>2</v>
          </cell>
          <cell r="S55">
            <v>17210</v>
          </cell>
          <cell r="T55">
            <v>26766</v>
          </cell>
          <cell r="U55">
            <v>56.56388888888889</v>
          </cell>
          <cell r="V55">
            <v>1.5</v>
          </cell>
          <cell r="W55">
            <v>30.397222222222222</v>
          </cell>
          <cell r="X55" t="str">
            <v>4Profesional</v>
          </cell>
          <cell r="Y55">
            <v>55894930.045427084</v>
          </cell>
          <cell r="AA55" t="str">
            <v>Mant</v>
          </cell>
          <cell r="AB55" t="str">
            <v>3020-08</v>
          </cell>
          <cell r="AC55">
            <v>41398206</v>
          </cell>
        </row>
        <row r="56">
          <cell r="C56" t="str">
            <v>AVILEZ ESCOBAR DAMARIS MARIA</v>
          </cell>
          <cell r="D56" t="str">
            <v>5120-10</v>
          </cell>
          <cell r="E56">
            <v>11597824.078333335</v>
          </cell>
          <cell r="F56" t="str">
            <v>Auxiliar Administrativo</v>
          </cell>
          <cell r="G56" t="str">
            <v>23NORTE</v>
          </cell>
          <cell r="H56" t="str">
            <v>GRUPO OPERATIVO</v>
          </cell>
          <cell r="K56" t="str">
            <v>X</v>
          </cell>
          <cell r="M56" t="str">
            <v>C</v>
          </cell>
          <cell r="O56" t="str">
            <v>TL</v>
          </cell>
          <cell r="P56">
            <v>515106</v>
          </cell>
          <cell r="Q56">
            <v>0</v>
          </cell>
          <cell r="R56" t="str">
            <v>2</v>
          </cell>
          <cell r="S56">
            <v>24774</v>
          </cell>
          <cell r="T56">
            <v>34428</v>
          </cell>
          <cell r="U56">
            <v>35.85</v>
          </cell>
          <cell r="V56">
            <v>0</v>
          </cell>
          <cell r="W56">
            <v>9.4194444444444443</v>
          </cell>
          <cell r="X56" t="str">
            <v>6Asistencial</v>
          </cell>
          <cell r="Y56">
            <v>9537174.9881250001</v>
          </cell>
          <cell r="Z56" t="str">
            <v>NORTE</v>
          </cell>
          <cell r="AA56" t="str">
            <v>SUP</v>
          </cell>
          <cell r="AB56" t="str">
            <v>sale</v>
          </cell>
          <cell r="AC56">
            <v>22884163</v>
          </cell>
        </row>
        <row r="57">
          <cell r="C57" t="str">
            <v>AYCARDI PACHECO ANA KARINA</v>
          </cell>
          <cell r="D57" t="str">
            <v>2035-16</v>
          </cell>
          <cell r="E57">
            <v>34713218.367083333</v>
          </cell>
          <cell r="F57" t="str">
            <v>Director o Gerente Regional</v>
          </cell>
          <cell r="G57" t="str">
            <v>24ORIENTE</v>
          </cell>
          <cell r="H57" t="str">
            <v>DIRECCION REGIONAL NORTE SANTANDER</v>
          </cell>
          <cell r="K57" t="str">
            <v>X</v>
          </cell>
          <cell r="M57" t="str">
            <v>LNR</v>
          </cell>
          <cell r="O57" t="str">
            <v>UN</v>
          </cell>
          <cell r="P57">
            <v>1709781</v>
          </cell>
          <cell r="Q57">
            <v>0</v>
          </cell>
          <cell r="R57" t="str">
            <v>2</v>
          </cell>
          <cell r="S57">
            <v>22539</v>
          </cell>
          <cell r="T57">
            <v>36383</v>
          </cell>
          <cell r="U57">
            <v>41.972222222222221</v>
          </cell>
          <cell r="V57">
            <v>0</v>
          </cell>
          <cell r="W57">
            <v>4.0666666666666664</v>
          </cell>
          <cell r="X57" t="str">
            <v>3Ejecutivo</v>
          </cell>
          <cell r="Y57">
            <v>13049048.592</v>
          </cell>
          <cell r="Z57" t="str">
            <v>ORIENTE</v>
          </cell>
          <cell r="AA57" t="str">
            <v>SUP</v>
          </cell>
          <cell r="AB57" t="str">
            <v>sale</v>
          </cell>
          <cell r="AC57">
            <v>37313621</v>
          </cell>
        </row>
        <row r="58">
          <cell r="C58" t="str">
            <v>BALLESTAS SIERRA NANCY ESPERANZA</v>
          </cell>
          <cell r="D58" t="str">
            <v>5120-09</v>
          </cell>
          <cell r="E58">
            <v>10643889.421249999</v>
          </cell>
          <cell r="F58" t="str">
            <v>Auxiliar Administrativo</v>
          </cell>
          <cell r="G58" t="str">
            <v>23NORTE</v>
          </cell>
          <cell r="H58" t="str">
            <v>GRUPO SERVICIOS</v>
          </cell>
          <cell r="K58" t="str">
            <v>X</v>
          </cell>
          <cell r="M58" t="str">
            <v>C</v>
          </cell>
          <cell r="O58" t="str">
            <v>BACHILLER</v>
          </cell>
          <cell r="P58">
            <v>468655</v>
          </cell>
          <cell r="Q58">
            <v>0</v>
          </cell>
          <cell r="R58" t="str">
            <v>2</v>
          </cell>
          <cell r="S58">
            <v>22886</v>
          </cell>
          <cell r="T58">
            <v>31594</v>
          </cell>
          <cell r="U58">
            <v>41.019444444444446</v>
          </cell>
          <cell r="V58">
            <v>0</v>
          </cell>
          <cell r="W58">
            <v>17.177777777777777</v>
          </cell>
          <cell r="X58" t="str">
            <v>6Asistencial</v>
          </cell>
          <cell r="Y58">
            <v>15611561.05305903</v>
          </cell>
          <cell r="Z58" t="str">
            <v>NORTE</v>
          </cell>
          <cell r="AA58" t="str">
            <v>SUP</v>
          </cell>
          <cell r="AB58" t="str">
            <v>sale</v>
          </cell>
          <cell r="AC58">
            <v>33105923</v>
          </cell>
        </row>
        <row r="59">
          <cell r="C59" t="str">
            <v>BARRANCO VIDAL GRACIELA CRISTINA</v>
          </cell>
          <cell r="D59" t="str">
            <v>4065-09</v>
          </cell>
          <cell r="E59">
            <v>14586952.714583334</v>
          </cell>
          <cell r="F59" t="str">
            <v>Técnico Administrativo</v>
          </cell>
          <cell r="G59" t="str">
            <v>21CENTRO</v>
          </cell>
          <cell r="H59" t="str">
            <v>GRUPO CARTERA</v>
          </cell>
          <cell r="K59" t="str">
            <v>x</v>
          </cell>
          <cell r="M59" t="str">
            <v>C</v>
          </cell>
          <cell r="O59" t="str">
            <v>BACHILLER</v>
          </cell>
          <cell r="P59">
            <v>688731</v>
          </cell>
          <cell r="Q59">
            <v>0</v>
          </cell>
          <cell r="R59" t="str">
            <v>2</v>
          </cell>
          <cell r="S59">
            <v>24245</v>
          </cell>
          <cell r="T59">
            <v>35401</v>
          </cell>
          <cell r="U59">
            <v>37.297222222222224</v>
          </cell>
          <cell r="V59">
            <v>1.3333333333333333</v>
          </cell>
          <cell r="W59">
            <v>6.7583333333333337</v>
          </cell>
          <cell r="X59" t="str">
            <v>5Tecnico</v>
          </cell>
          <cell r="Y59">
            <v>4987358.5851770835</v>
          </cell>
          <cell r="Z59" t="str">
            <v>CENTRO</v>
          </cell>
          <cell r="AA59" t="str">
            <v>SUP</v>
          </cell>
          <cell r="AB59" t="str">
            <v>sale</v>
          </cell>
          <cell r="AC59">
            <v>36559389</v>
          </cell>
        </row>
        <row r="60">
          <cell r="C60" t="str">
            <v>BARRETO MENDEZ WILLIAM</v>
          </cell>
          <cell r="D60" t="str">
            <v>3020-14</v>
          </cell>
          <cell r="E60">
            <v>27317929.430000003</v>
          </cell>
          <cell r="F60" t="str">
            <v>Profesional Universitario</v>
          </cell>
          <cell r="G60" t="str">
            <v>16SDT</v>
          </cell>
          <cell r="H60" t="str">
            <v>DIVISION PROGRAMAS INTERNACIONALES</v>
          </cell>
          <cell r="I60" t="str">
            <v>SRI</v>
          </cell>
          <cell r="M60" t="str">
            <v>C</v>
          </cell>
          <cell r="O60" t="str">
            <v>UN</v>
          </cell>
          <cell r="P60">
            <v>1345530</v>
          </cell>
          <cell r="Q60">
            <v>0</v>
          </cell>
          <cell r="R60" t="str">
            <v>1</v>
          </cell>
          <cell r="S60">
            <v>23530</v>
          </cell>
          <cell r="T60">
            <v>35578</v>
          </cell>
          <cell r="U60">
            <v>39.258333333333333</v>
          </cell>
          <cell r="V60">
            <v>0</v>
          </cell>
          <cell r="W60">
            <v>6.2694444444444448</v>
          </cell>
          <cell r="X60" t="str">
            <v>4Profesional</v>
          </cell>
          <cell r="Y60">
            <v>8735813.5917499997</v>
          </cell>
          <cell r="AA60" t="str">
            <v>Mant</v>
          </cell>
          <cell r="AB60" t="str">
            <v>3020-14</v>
          </cell>
          <cell r="AC60">
            <v>79321982</v>
          </cell>
        </row>
        <row r="61">
          <cell r="C61" t="str">
            <v>BAUTISTA GALINDO VICTOR RAUL</v>
          </cell>
          <cell r="D61" t="str">
            <v>3020-12</v>
          </cell>
          <cell r="E61">
            <v>25294052.003333326</v>
          </cell>
          <cell r="F61" t="str">
            <v>Profesional Universitario</v>
          </cell>
          <cell r="G61" t="str">
            <v>15OSI</v>
          </cell>
          <cell r="H61" t="str">
            <v>DIVISION SISTEMATIZACION E INFORMATICA</v>
          </cell>
          <cell r="M61" t="str">
            <v>C</v>
          </cell>
          <cell r="O61" t="str">
            <v>UN</v>
          </cell>
          <cell r="P61">
            <v>1245845</v>
          </cell>
          <cell r="Q61">
            <v>0</v>
          </cell>
          <cell r="R61" t="str">
            <v>1</v>
          </cell>
          <cell r="S61">
            <v>23509</v>
          </cell>
          <cell r="T61">
            <v>35125</v>
          </cell>
          <cell r="U61">
            <v>39.31388888888889</v>
          </cell>
          <cell r="V61">
            <v>0.91666666666666663</v>
          </cell>
          <cell r="W61">
            <v>7.5111111111111111</v>
          </cell>
          <cell r="X61" t="str">
            <v>4Profesional</v>
          </cell>
          <cell r="Y61">
            <v>9394847.1157037038</v>
          </cell>
          <cell r="AA61" t="str">
            <v>Mant</v>
          </cell>
          <cell r="AB61" t="str">
            <v>3020-12</v>
          </cell>
          <cell r="AC61">
            <v>79352968</v>
          </cell>
        </row>
        <row r="62">
          <cell r="C62" t="str">
            <v>BECERRA AYALA JUAN DIEGO</v>
          </cell>
          <cell r="D62" t="str">
            <v>4065-09</v>
          </cell>
          <cell r="E62">
            <v>16239907.114583334</v>
          </cell>
          <cell r="F62" t="str">
            <v>Técnico Administrativo</v>
          </cell>
          <cell r="G62" t="str">
            <v>22NOROCCIDENTE</v>
          </cell>
          <cell r="H62" t="str">
            <v>GRUPO ADMINISTRATIVO</v>
          </cell>
          <cell r="K62" t="str">
            <v>X</v>
          </cell>
          <cell r="M62" t="str">
            <v>C</v>
          </cell>
          <cell r="O62" t="str">
            <v>BACHILLER</v>
          </cell>
          <cell r="P62">
            <v>688731</v>
          </cell>
          <cell r="Q62">
            <v>0</v>
          </cell>
          <cell r="R62" t="str">
            <v>1</v>
          </cell>
          <cell r="S62">
            <v>23780</v>
          </cell>
          <cell r="T62">
            <v>32630</v>
          </cell>
          <cell r="U62">
            <v>38.577777777777776</v>
          </cell>
          <cell r="V62">
            <v>0</v>
          </cell>
          <cell r="W62">
            <v>14.341666666666667</v>
          </cell>
          <cell r="X62" t="str">
            <v>5Tecnico</v>
          </cell>
          <cell r="Y62">
            <v>17645333.006035879</v>
          </cell>
          <cell r="Z62" t="str">
            <v>NOROCCIDENTE</v>
          </cell>
          <cell r="AA62" t="str">
            <v>SUP</v>
          </cell>
          <cell r="AB62" t="str">
            <v>sale</v>
          </cell>
          <cell r="AC62">
            <v>71658086</v>
          </cell>
        </row>
        <row r="63">
          <cell r="C63" t="str">
            <v>BECERRA DE CABALLERO RUTH MARINA</v>
          </cell>
          <cell r="D63" t="str">
            <v>5120-09</v>
          </cell>
          <cell r="E63">
            <v>11768661.421249999</v>
          </cell>
          <cell r="F63" t="str">
            <v>Auxiliar Administrativo</v>
          </cell>
          <cell r="G63" t="str">
            <v>25SUROCCIDENTE</v>
          </cell>
          <cell r="H63" t="str">
            <v>GRUPO ADMINISTRATIVO Y FINANCIERO</v>
          </cell>
          <cell r="L63" t="str">
            <v>MCF</v>
          </cell>
          <cell r="M63" t="str">
            <v>C</v>
          </cell>
          <cell r="N63" t="str">
            <v>P</v>
          </cell>
          <cell r="O63" t="str">
            <v>BACHILLER</v>
          </cell>
          <cell r="P63">
            <v>468655</v>
          </cell>
          <cell r="Q63">
            <v>0</v>
          </cell>
          <cell r="R63" t="str">
            <v>2</v>
          </cell>
          <cell r="S63">
            <v>20517</v>
          </cell>
          <cell r="T63">
            <v>37090</v>
          </cell>
          <cell r="U63">
            <v>47.505555555555553</v>
          </cell>
          <cell r="V63">
            <v>1.6666666666666665</v>
          </cell>
          <cell r="W63">
            <v>2.1305555555555555</v>
          </cell>
          <cell r="X63" t="str">
            <v>6Asistencial</v>
          </cell>
          <cell r="Y63">
            <v>5663227.0200000005</v>
          </cell>
          <cell r="Z63" t="str">
            <v>SUROCCIDENTE</v>
          </cell>
          <cell r="AA63" t="str">
            <v>Mant</v>
          </cell>
          <cell r="AB63" t="str">
            <v>5120-09</v>
          </cell>
          <cell r="AC63">
            <v>38237954</v>
          </cell>
        </row>
        <row r="64">
          <cell r="C64" t="str">
            <v>BEJARANO BONILLA MARIELA DEL-CARMEN</v>
          </cell>
          <cell r="D64" t="str">
            <v>4065-09</v>
          </cell>
          <cell r="E64">
            <v>14586952.714583334</v>
          </cell>
          <cell r="F64" t="str">
            <v>Técnico Administrativo</v>
          </cell>
          <cell r="G64" t="str">
            <v>24ORIENTE</v>
          </cell>
          <cell r="H64" t="str">
            <v>GRUPO ADMINISTRATIVO Y FINANCIERO</v>
          </cell>
          <cell r="K64" t="str">
            <v>X</v>
          </cell>
          <cell r="M64" t="str">
            <v>C</v>
          </cell>
          <cell r="O64" t="str">
            <v>UN</v>
          </cell>
          <cell r="P64">
            <v>688731</v>
          </cell>
          <cell r="Q64">
            <v>0</v>
          </cell>
          <cell r="R64" t="str">
            <v>2</v>
          </cell>
          <cell r="S64">
            <v>22278</v>
          </cell>
          <cell r="T64">
            <v>31807</v>
          </cell>
          <cell r="U64">
            <v>42.68611111111111</v>
          </cell>
          <cell r="V64">
            <v>0</v>
          </cell>
          <cell r="W64">
            <v>16.597222222222221</v>
          </cell>
          <cell r="X64" t="str">
            <v>5Tecnico</v>
          </cell>
          <cell r="Y64">
            <v>20328590.256540511</v>
          </cell>
          <cell r="Z64" t="str">
            <v>ORIENTE</v>
          </cell>
          <cell r="AA64" t="str">
            <v>SUP</v>
          </cell>
          <cell r="AB64" t="str">
            <v>sale</v>
          </cell>
          <cell r="AC64">
            <v>23606351</v>
          </cell>
        </row>
        <row r="65">
          <cell r="C65" t="str">
            <v>BELLO GOMEZ CLAUDIA CRISTINA</v>
          </cell>
          <cell r="D65" t="str">
            <v>5120-10</v>
          </cell>
          <cell r="E65">
            <v>11597824.078333335</v>
          </cell>
          <cell r="F65" t="str">
            <v>Auxiliar Administrativo</v>
          </cell>
          <cell r="G65" t="str">
            <v>16SDT</v>
          </cell>
          <cell r="H65" t="str">
            <v>DIVISION CREDITO</v>
          </cell>
          <cell r="K65" t="str">
            <v>X</v>
          </cell>
          <cell r="M65" t="str">
            <v>C</v>
          </cell>
          <cell r="N65" t="str">
            <v>P</v>
          </cell>
          <cell r="O65" t="str">
            <v>TL</v>
          </cell>
          <cell r="P65">
            <v>515106</v>
          </cell>
          <cell r="Q65">
            <v>0</v>
          </cell>
          <cell r="R65" t="str">
            <v>2</v>
          </cell>
          <cell r="S65">
            <v>25651</v>
          </cell>
          <cell r="T65">
            <v>36607</v>
          </cell>
          <cell r="U65">
            <v>33.447222222222223</v>
          </cell>
          <cell r="V65">
            <v>3</v>
          </cell>
          <cell r="W65">
            <v>3.4527777777777779</v>
          </cell>
          <cell r="X65" t="str">
            <v>6Asistencial</v>
          </cell>
          <cell r="Y65">
            <v>6224540.9039999992</v>
          </cell>
          <cell r="AA65" t="str">
            <v>SUP</v>
          </cell>
          <cell r="AB65" t="str">
            <v>sale</v>
          </cell>
          <cell r="AC65">
            <v>52008944</v>
          </cell>
        </row>
        <row r="66">
          <cell r="C66" t="str">
            <v>BERNAL RIVERA JAIME ENRIQUE</v>
          </cell>
          <cell r="D66" t="str">
            <v>2040-15</v>
          </cell>
          <cell r="E66">
            <v>33594659.907499999</v>
          </cell>
          <cell r="F66" t="str">
            <v>Jefe de División</v>
          </cell>
          <cell r="G66" t="str">
            <v>21CENTRO</v>
          </cell>
          <cell r="H66" t="str">
            <v>DIVISION CREDITO</v>
          </cell>
          <cell r="K66" t="str">
            <v>X</v>
          </cell>
          <cell r="M66" t="str">
            <v>C</v>
          </cell>
          <cell r="N66" t="str">
            <v>P</v>
          </cell>
          <cell r="O66" t="str">
            <v>UN</v>
          </cell>
          <cell r="P66">
            <v>1654687</v>
          </cell>
          <cell r="Q66">
            <v>0</v>
          </cell>
          <cell r="R66" t="str">
            <v>1</v>
          </cell>
          <cell r="S66">
            <v>19335</v>
          </cell>
          <cell r="T66">
            <v>35919</v>
          </cell>
          <cell r="U66">
            <v>50.744444444444447</v>
          </cell>
          <cell r="V66">
            <v>17.083333333333332</v>
          </cell>
          <cell r="W66">
            <v>5.3361111111111112</v>
          </cell>
          <cell r="X66" t="str">
            <v>3Ejecutivo</v>
          </cell>
          <cell r="Y66">
            <v>12628571.184</v>
          </cell>
          <cell r="Z66" t="str">
            <v>CENTRO</v>
          </cell>
          <cell r="AA66" t="str">
            <v>SUP</v>
          </cell>
          <cell r="AB66" t="str">
            <v>sale</v>
          </cell>
          <cell r="AC66">
            <v>19189605</v>
          </cell>
        </row>
        <row r="67">
          <cell r="C67" t="str">
            <v>BETANCUR GARCIA MARIA DOLLY</v>
          </cell>
          <cell r="D67" t="str">
            <v>4065-11</v>
          </cell>
          <cell r="E67">
            <v>16080398.177083332</v>
          </cell>
          <cell r="F67" t="str">
            <v>Técnico Administrativo</v>
          </cell>
          <cell r="G67" t="str">
            <v>22NOROCCIDENTE</v>
          </cell>
          <cell r="H67" t="str">
            <v>GRUPO FINANCIERO</v>
          </cell>
          <cell r="K67" t="str">
            <v>X</v>
          </cell>
          <cell r="M67" t="str">
            <v>C</v>
          </cell>
          <cell r="O67" t="str">
            <v>TL</v>
          </cell>
          <cell r="P67">
            <v>761453</v>
          </cell>
          <cell r="Q67">
            <v>0</v>
          </cell>
          <cell r="R67" t="str">
            <v>2</v>
          </cell>
          <cell r="S67">
            <v>20545</v>
          </cell>
          <cell r="T67">
            <v>29281</v>
          </cell>
          <cell r="U67">
            <v>47.430555555555557</v>
          </cell>
          <cell r="V67">
            <v>0</v>
          </cell>
          <cell r="W67">
            <v>23.511111111111113</v>
          </cell>
          <cell r="X67" t="str">
            <v>5Tecnico</v>
          </cell>
          <cell r="Y67">
            <v>31394955.470890049</v>
          </cell>
          <cell r="Z67" t="str">
            <v>NOROCCIDENTE</v>
          </cell>
          <cell r="AA67" t="str">
            <v>SUP</v>
          </cell>
          <cell r="AB67" t="str">
            <v>sale</v>
          </cell>
          <cell r="AC67">
            <v>42967395</v>
          </cell>
        </row>
        <row r="68">
          <cell r="C68" t="str">
            <v>BOHORQUEZ MASMELA MARIA CLEMENCIA</v>
          </cell>
          <cell r="D68" t="str">
            <v>2040-18</v>
          </cell>
          <cell r="E68">
            <v>38152175.625416674</v>
          </cell>
          <cell r="F68" t="str">
            <v>Jefe de División</v>
          </cell>
          <cell r="G68" t="str">
            <v>20SEG</v>
          </cell>
          <cell r="H68" t="str">
            <v>DIVISION SERVICIOS ADMINISTRATIVOS</v>
          </cell>
          <cell r="K68" t="str">
            <v>x</v>
          </cell>
          <cell r="M68" t="str">
            <v>C</v>
          </cell>
          <cell r="N68" t="str">
            <v>P</v>
          </cell>
          <cell r="O68" t="str">
            <v>ES</v>
          </cell>
          <cell r="P68">
            <v>1879165</v>
          </cell>
          <cell r="Q68">
            <v>0</v>
          </cell>
          <cell r="R68" t="str">
            <v>2</v>
          </cell>
          <cell r="S68">
            <v>19477</v>
          </cell>
          <cell r="T68">
            <v>37656</v>
          </cell>
          <cell r="U68">
            <v>50.352777777777774</v>
          </cell>
          <cell r="V68">
            <v>0</v>
          </cell>
          <cell r="W68">
            <v>0.58611111111111114</v>
          </cell>
          <cell r="X68" t="str">
            <v>3Ejecutivo</v>
          </cell>
          <cell r="Y68">
            <v>13146638.34</v>
          </cell>
          <cell r="AA68" t="str">
            <v>SUP</v>
          </cell>
          <cell r="AB68" t="str">
            <v>sale</v>
          </cell>
          <cell r="AC68">
            <v>41587261</v>
          </cell>
        </row>
        <row r="69">
          <cell r="C69" t="str">
            <v>BOHORQUEZ RODRIGUEZ MARIA ERNESTINA</v>
          </cell>
          <cell r="D69" t="str">
            <v>3020-10</v>
          </cell>
          <cell r="E69">
            <v>24270956.944583334</v>
          </cell>
          <cell r="F69" t="str">
            <v>Profesional Universitario</v>
          </cell>
          <cell r="G69" t="str">
            <v>21CENTRO</v>
          </cell>
          <cell r="H69" t="str">
            <v>DIVISION CREDITO</v>
          </cell>
          <cell r="M69" t="str">
            <v>C</v>
          </cell>
          <cell r="O69" t="str">
            <v>UN</v>
          </cell>
          <cell r="P69">
            <v>1135915</v>
          </cell>
          <cell r="Q69">
            <v>59538</v>
          </cell>
          <cell r="R69" t="str">
            <v>2</v>
          </cell>
          <cell r="S69">
            <v>18777</v>
          </cell>
          <cell r="T69">
            <v>26908</v>
          </cell>
          <cell r="U69">
            <v>52.266666666666666</v>
          </cell>
          <cell r="V69">
            <v>2</v>
          </cell>
          <cell r="W69">
            <v>30.011111111111113</v>
          </cell>
          <cell r="X69" t="str">
            <v>4Profesional</v>
          </cell>
          <cell r="Y69">
            <v>59825782.087049767</v>
          </cell>
          <cell r="Z69" t="str">
            <v>CENTRO</v>
          </cell>
          <cell r="AA69" t="str">
            <v>Mant</v>
          </cell>
          <cell r="AB69" t="str">
            <v>3020-10</v>
          </cell>
          <cell r="AC69">
            <v>41518533</v>
          </cell>
        </row>
        <row r="70">
          <cell r="C70" t="str">
            <v>BOLAÑOS RAMIREZ MERY</v>
          </cell>
          <cell r="D70" t="str">
            <v>4065-11</v>
          </cell>
          <cell r="E70">
            <v>16080398.177083332</v>
          </cell>
          <cell r="F70" t="str">
            <v>Técnico Administrativo</v>
          </cell>
          <cell r="G70" t="str">
            <v>15OSI</v>
          </cell>
          <cell r="H70" t="str">
            <v>DIVISION SISTEMATIZACION E INFORMATICA</v>
          </cell>
          <cell r="M70" t="str">
            <v>C</v>
          </cell>
          <cell r="O70" t="str">
            <v>ES</v>
          </cell>
          <cell r="P70">
            <v>761453</v>
          </cell>
          <cell r="Q70">
            <v>0</v>
          </cell>
          <cell r="R70" t="str">
            <v>2</v>
          </cell>
          <cell r="S70">
            <v>24802</v>
          </cell>
          <cell r="T70">
            <v>32779</v>
          </cell>
          <cell r="U70">
            <v>35.774999999999999</v>
          </cell>
          <cell r="V70">
            <v>0</v>
          </cell>
          <cell r="W70">
            <v>13.936111111111112</v>
          </cell>
          <cell r="X70" t="str">
            <v>5Tecnico</v>
          </cell>
          <cell r="Y70">
            <v>18926948.589922454</v>
          </cell>
          <cell r="AA70" t="str">
            <v>Mant</v>
          </cell>
          <cell r="AB70" t="str">
            <v>4065-11</v>
          </cell>
          <cell r="AC70">
            <v>51882330</v>
          </cell>
        </row>
        <row r="71">
          <cell r="C71" t="str">
            <v>BOLIVAR PEREIRA MERY ANNE</v>
          </cell>
          <cell r="D71" t="str">
            <v>4065-09</v>
          </cell>
          <cell r="E71">
            <v>14586952.714583334</v>
          </cell>
          <cell r="F71" t="str">
            <v>Técnico Administrativo</v>
          </cell>
          <cell r="G71" t="str">
            <v>25SUROCCIDENTE</v>
          </cell>
          <cell r="H71" t="str">
            <v>GRUPO PROGRAMAS INTERNACIONALES</v>
          </cell>
          <cell r="L71" t="str">
            <v>MCF</v>
          </cell>
          <cell r="M71" t="str">
            <v>C</v>
          </cell>
          <cell r="O71" t="str">
            <v>BACHILLER</v>
          </cell>
          <cell r="P71">
            <v>688731</v>
          </cell>
          <cell r="Q71">
            <v>0</v>
          </cell>
          <cell r="R71" t="str">
            <v>2</v>
          </cell>
          <cell r="S71">
            <v>24165</v>
          </cell>
          <cell r="T71">
            <v>32227</v>
          </cell>
          <cell r="U71">
            <v>37.522222222222226</v>
          </cell>
          <cell r="V71">
            <v>0</v>
          </cell>
          <cell r="W71">
            <v>15.444444444444445</v>
          </cell>
          <cell r="X71" t="str">
            <v>5Tecnico</v>
          </cell>
          <cell r="Y71">
            <v>18928629.951929398</v>
          </cell>
          <cell r="Z71" t="str">
            <v>SUROCCIDENTE</v>
          </cell>
          <cell r="AA71" t="str">
            <v>Mant</v>
          </cell>
          <cell r="AB71" t="str">
            <v>4065-09</v>
          </cell>
          <cell r="AC71">
            <v>66701659</v>
          </cell>
        </row>
        <row r="72">
          <cell r="C72" t="str">
            <v>zzVACANTE PENSION48</v>
          </cell>
          <cell r="D72" t="str">
            <v>5120-10</v>
          </cell>
          <cell r="E72">
            <v>11597824.078333335</v>
          </cell>
          <cell r="F72" t="str">
            <v>Auxiliar Administrativo</v>
          </cell>
          <cell r="G72" t="str">
            <v>21CENTRO</v>
          </cell>
          <cell r="H72" t="str">
            <v>GRUPO INFORMACION COMERCIAL</v>
          </cell>
          <cell r="K72" t="str">
            <v>X</v>
          </cell>
          <cell r="M72" t="str">
            <v>C</v>
          </cell>
          <cell r="N72" t="str">
            <v>V</v>
          </cell>
          <cell r="P72">
            <v>515106</v>
          </cell>
          <cell r="Q72">
            <v>0</v>
          </cell>
          <cell r="R72" t="str">
            <v>2</v>
          </cell>
          <cell r="X72" t="str">
            <v>6Asistencial</v>
          </cell>
          <cell r="Y72">
            <v>0</v>
          </cell>
          <cell r="Z72" t="str">
            <v>CENTRO</v>
          </cell>
          <cell r="AA72" t="str">
            <v>SUP</v>
          </cell>
          <cell r="AB72" t="str">
            <v>sale</v>
          </cell>
          <cell r="AC72">
            <v>41393959</v>
          </cell>
        </row>
        <row r="73">
          <cell r="C73" t="str">
            <v>BOTERO GUINGUE LIBIA</v>
          </cell>
          <cell r="D73" t="str">
            <v>4065-12</v>
          </cell>
          <cell r="E73">
            <v>18045145.748750001</v>
          </cell>
          <cell r="F73" t="str">
            <v>Técnico Administrativo</v>
          </cell>
          <cell r="G73" t="str">
            <v>21CENTRO</v>
          </cell>
          <cell r="H73" t="str">
            <v>DIVISION SERVICIOS AL EXTERIOR</v>
          </cell>
          <cell r="I73" t="str">
            <v>SRI</v>
          </cell>
          <cell r="K73" t="str">
            <v>X</v>
          </cell>
          <cell r="M73" t="str">
            <v>C</v>
          </cell>
          <cell r="O73" t="str">
            <v>BACHILLER</v>
          </cell>
          <cell r="P73">
            <v>808521</v>
          </cell>
          <cell r="Q73">
            <v>80283</v>
          </cell>
          <cell r="R73" t="str">
            <v>2</v>
          </cell>
          <cell r="S73">
            <v>19034</v>
          </cell>
          <cell r="T73">
            <v>26724</v>
          </cell>
          <cell r="U73">
            <v>51.569444444444443</v>
          </cell>
          <cell r="V73">
            <v>0</v>
          </cell>
          <cell r="W73">
            <v>30.511111111111113</v>
          </cell>
          <cell r="X73" t="str">
            <v>5Tecnico</v>
          </cell>
          <cell r="Y73">
            <v>45196539.499177083</v>
          </cell>
          <cell r="Z73" t="str">
            <v>CENTRO</v>
          </cell>
          <cell r="AA73" t="str">
            <v>SUP</v>
          </cell>
          <cell r="AB73" t="str">
            <v>sale</v>
          </cell>
          <cell r="AC73">
            <v>41536552</v>
          </cell>
        </row>
        <row r="74">
          <cell r="C74" t="str">
            <v>BOTERO HURTADO LUZ MARINA</v>
          </cell>
          <cell r="D74" t="str">
            <v>4065-11</v>
          </cell>
          <cell r="E74">
            <v>16080398.177083332</v>
          </cell>
          <cell r="F74" t="str">
            <v>Técnico Administrativo</v>
          </cell>
          <cell r="G74" t="str">
            <v>22NOROCCIDENTE</v>
          </cell>
          <cell r="H74" t="str">
            <v>DIVISION PROGRAMAS EN ADMINISTRACION</v>
          </cell>
          <cell r="K74" t="str">
            <v>X</v>
          </cell>
          <cell r="M74" t="str">
            <v>C</v>
          </cell>
          <cell r="O74" t="str">
            <v>BACHILLER</v>
          </cell>
          <cell r="P74">
            <v>761453</v>
          </cell>
          <cell r="Q74">
            <v>0</v>
          </cell>
          <cell r="R74" t="str">
            <v>2</v>
          </cell>
          <cell r="S74">
            <v>21222</v>
          </cell>
          <cell r="T74">
            <v>31807</v>
          </cell>
          <cell r="U74">
            <v>45.580555555555556</v>
          </cell>
          <cell r="V74">
            <v>0</v>
          </cell>
          <cell r="W74">
            <v>16.597222222222221</v>
          </cell>
          <cell r="X74" t="str">
            <v>5Tecnico</v>
          </cell>
          <cell r="Y74">
            <v>22397424.732047454</v>
          </cell>
          <cell r="Z74" t="str">
            <v>NOROCCIDENTE</v>
          </cell>
          <cell r="AA74" t="str">
            <v>SUP</v>
          </cell>
          <cell r="AB74" t="str">
            <v>sale</v>
          </cell>
          <cell r="AC74">
            <v>42870287</v>
          </cell>
        </row>
        <row r="75">
          <cell r="C75" t="str">
            <v>BOTERO JARAMILLO ARIEL ALBERTO</v>
          </cell>
          <cell r="D75" t="str">
            <v>3020-12</v>
          </cell>
          <cell r="E75">
            <v>25294052.003333326</v>
          </cell>
          <cell r="F75" t="str">
            <v>Profesional Universitario</v>
          </cell>
          <cell r="G75" t="str">
            <v>22NOROCCIDENTE</v>
          </cell>
          <cell r="H75" t="str">
            <v>GRUPO FINANCIERO</v>
          </cell>
          <cell r="M75" t="str">
            <v>C</v>
          </cell>
          <cell r="O75" t="str">
            <v>UN</v>
          </cell>
          <cell r="P75">
            <v>1245845</v>
          </cell>
          <cell r="Q75">
            <v>0</v>
          </cell>
          <cell r="R75" t="str">
            <v>1</v>
          </cell>
          <cell r="S75">
            <v>19336</v>
          </cell>
          <cell r="T75">
            <v>28080</v>
          </cell>
          <cell r="U75">
            <v>50.741666666666667</v>
          </cell>
          <cell r="V75">
            <v>0</v>
          </cell>
          <cell r="W75">
            <v>26.802777777777777</v>
          </cell>
          <cell r="X75" t="str">
            <v>4Profesional</v>
          </cell>
          <cell r="Y75">
            <v>55916924.276888892</v>
          </cell>
          <cell r="Z75" t="str">
            <v>NOROCCIDENTE</v>
          </cell>
          <cell r="AA75" t="str">
            <v>Mant</v>
          </cell>
          <cell r="AB75" t="str">
            <v>3020-12</v>
          </cell>
          <cell r="AC75">
            <v>70043948</v>
          </cell>
        </row>
        <row r="76">
          <cell r="C76" t="str">
            <v>BUITRAGO QUIROGA AURA CECILIA</v>
          </cell>
          <cell r="D76" t="str">
            <v>4065-12</v>
          </cell>
          <cell r="E76">
            <v>16415181.84</v>
          </cell>
          <cell r="F76" t="str">
            <v>Técnico Administrativo</v>
          </cell>
          <cell r="G76" t="str">
            <v>21CENTRO</v>
          </cell>
          <cell r="H76" t="str">
            <v>DIVISION CREDITO</v>
          </cell>
          <cell r="K76" t="str">
            <v>X</v>
          </cell>
          <cell r="M76" t="str">
            <v>C</v>
          </cell>
          <cell r="O76" t="str">
            <v>TL</v>
          </cell>
          <cell r="P76">
            <v>808521</v>
          </cell>
          <cell r="Q76">
            <v>0</v>
          </cell>
          <cell r="R76" t="str">
            <v>2</v>
          </cell>
          <cell r="S76">
            <v>19647</v>
          </cell>
          <cell r="T76">
            <v>28384</v>
          </cell>
          <cell r="U76">
            <v>49.888888888888886</v>
          </cell>
          <cell r="V76">
            <v>0</v>
          </cell>
          <cell r="W76">
            <v>25.969444444444445</v>
          </cell>
          <cell r="X76" t="str">
            <v>5Tecnico</v>
          </cell>
          <cell r="Y76">
            <v>35114873.222666666</v>
          </cell>
          <cell r="Z76" t="str">
            <v>CENTRO</v>
          </cell>
          <cell r="AA76" t="str">
            <v>SUP</v>
          </cell>
          <cell r="AB76" t="str">
            <v>sale</v>
          </cell>
          <cell r="AC76">
            <v>41628365</v>
          </cell>
        </row>
        <row r="77">
          <cell r="C77" t="str">
            <v>BUSTAMANTE SAGRA CLARA EUGENIA DEL SOCORR</v>
          </cell>
          <cell r="D77" t="str">
            <v>2040-18</v>
          </cell>
          <cell r="E77">
            <v>38152175.625416674</v>
          </cell>
          <cell r="F77" t="str">
            <v>Jefe de División</v>
          </cell>
          <cell r="G77" t="str">
            <v>16SDT</v>
          </cell>
          <cell r="H77" t="str">
            <v>DIVISION CREDITO</v>
          </cell>
          <cell r="L77">
            <v>2005</v>
          </cell>
          <cell r="M77" t="str">
            <v>C</v>
          </cell>
          <cell r="N77" t="str">
            <v>P</v>
          </cell>
          <cell r="O77" t="str">
            <v>UN</v>
          </cell>
          <cell r="P77">
            <v>1879165</v>
          </cell>
          <cell r="Q77">
            <v>0</v>
          </cell>
          <cell r="R77" t="str">
            <v>2</v>
          </cell>
          <cell r="S77">
            <v>17255</v>
          </cell>
          <cell r="T77">
            <v>35585</v>
          </cell>
          <cell r="U77">
            <v>56.43333333333333</v>
          </cell>
          <cell r="V77">
            <v>12.057534246575344</v>
          </cell>
          <cell r="W77">
            <v>6.2527777777777782</v>
          </cell>
          <cell r="X77" t="str">
            <v>3Ejecutivo</v>
          </cell>
          <cell r="Y77">
            <v>13146638.34</v>
          </cell>
          <cell r="AA77" t="str">
            <v>crear</v>
          </cell>
          <cell r="AB77" t="str">
            <v>3010-19</v>
          </cell>
          <cell r="AC77">
            <v>41383961</v>
          </cell>
        </row>
        <row r="78">
          <cell r="C78" t="str">
            <v>BUSTOS COLORADO BERTHA MIREYA</v>
          </cell>
          <cell r="D78" t="str">
            <v>4065-12</v>
          </cell>
          <cell r="E78">
            <v>16415181.84</v>
          </cell>
          <cell r="F78" t="str">
            <v>Técnico Administrativo</v>
          </cell>
          <cell r="G78" t="str">
            <v>20SEG</v>
          </cell>
          <cell r="H78" t="str">
            <v>DIVISION RECURSOS HUMANOS</v>
          </cell>
          <cell r="M78" t="str">
            <v>C</v>
          </cell>
          <cell r="N78" t="str">
            <v>VE</v>
          </cell>
          <cell r="O78" t="str">
            <v>ES</v>
          </cell>
          <cell r="P78">
            <v>808521</v>
          </cell>
          <cell r="Q78">
            <v>0</v>
          </cell>
          <cell r="R78" t="str">
            <v>2</v>
          </cell>
          <cell r="S78">
            <v>20442</v>
          </cell>
          <cell r="T78">
            <v>31729</v>
          </cell>
          <cell r="U78">
            <v>47.711111111111109</v>
          </cell>
          <cell r="V78">
            <v>2.5833333333333335</v>
          </cell>
          <cell r="W78">
            <v>16.81111111111111</v>
          </cell>
          <cell r="X78" t="str">
            <v>5Tecnico</v>
          </cell>
          <cell r="Y78">
            <v>22986059.073333334</v>
          </cell>
          <cell r="AA78" t="str">
            <v>Mant</v>
          </cell>
          <cell r="AB78" t="str">
            <v>4065-12</v>
          </cell>
          <cell r="AC78">
            <v>41658810</v>
          </cell>
        </row>
        <row r="79">
          <cell r="C79" t="str">
            <v>CABALLERO CARRASCAL JACQUELINE</v>
          </cell>
          <cell r="D79" t="str">
            <v>2040-11</v>
          </cell>
          <cell r="E79">
            <v>29737405.522916667</v>
          </cell>
          <cell r="F79" t="str">
            <v>Jefe de División</v>
          </cell>
          <cell r="G79" t="str">
            <v>24ORIENTE</v>
          </cell>
          <cell r="H79" t="str">
            <v>DIVISION CREDITO Y PROGRAMAS INTERNACIONALES</v>
          </cell>
          <cell r="K79" t="str">
            <v>x</v>
          </cell>
          <cell r="M79" t="str">
            <v>C</v>
          </cell>
          <cell r="N79" t="str">
            <v>P</v>
          </cell>
          <cell r="O79" t="str">
            <v>ES</v>
          </cell>
          <cell r="P79">
            <v>1464700</v>
          </cell>
          <cell r="Q79">
            <v>0</v>
          </cell>
          <cell r="R79" t="str">
            <v>2</v>
          </cell>
          <cell r="S79">
            <v>23214</v>
          </cell>
          <cell r="T79">
            <v>33086</v>
          </cell>
          <cell r="U79">
            <v>40.119444444444447</v>
          </cell>
          <cell r="V79">
            <v>0</v>
          </cell>
          <cell r="W79">
            <v>13.094444444444445</v>
          </cell>
          <cell r="X79" t="str">
            <v>3Ejecutivo</v>
          </cell>
          <cell r="Y79">
            <v>11178590.4</v>
          </cell>
          <cell r="Z79" t="str">
            <v>ORIENTE</v>
          </cell>
          <cell r="AA79" t="str">
            <v>SUP</v>
          </cell>
          <cell r="AB79" t="str">
            <v>sale</v>
          </cell>
          <cell r="AC79">
            <v>63324691</v>
          </cell>
        </row>
        <row r="80">
          <cell r="C80" t="str">
            <v>CABEZA MONSALVE ANA VICTORIA</v>
          </cell>
          <cell r="D80" t="str">
            <v>4065-11</v>
          </cell>
          <cell r="E80">
            <v>16080398.177083332</v>
          </cell>
          <cell r="F80" t="str">
            <v>Técnico Administrativo</v>
          </cell>
          <cell r="G80" t="str">
            <v>24ORIENTE</v>
          </cell>
          <cell r="H80" t="str">
            <v>DIVISION ADMINISTRATIVA Y FINANCIERA</v>
          </cell>
          <cell r="K80" t="str">
            <v>X</v>
          </cell>
          <cell r="M80" t="str">
            <v>C</v>
          </cell>
          <cell r="O80" t="str">
            <v>UN</v>
          </cell>
          <cell r="P80">
            <v>761453</v>
          </cell>
          <cell r="Q80">
            <v>0</v>
          </cell>
          <cell r="R80" t="str">
            <v>2</v>
          </cell>
          <cell r="S80">
            <v>24535</v>
          </cell>
          <cell r="T80">
            <v>32638</v>
          </cell>
          <cell r="U80">
            <v>36.50277777777778</v>
          </cell>
          <cell r="V80">
            <v>4.083333333333333</v>
          </cell>
          <cell r="W80">
            <v>14.319444444444445</v>
          </cell>
          <cell r="X80" t="str">
            <v>5Tecnico</v>
          </cell>
          <cell r="Y80">
            <v>19441093.203570601</v>
          </cell>
          <cell r="Z80" t="str">
            <v>ORIENTE</v>
          </cell>
          <cell r="AA80" t="str">
            <v>SUP</v>
          </cell>
          <cell r="AB80" t="str">
            <v>sale</v>
          </cell>
          <cell r="AC80">
            <v>63330738</v>
          </cell>
        </row>
        <row r="81">
          <cell r="C81" t="str">
            <v>CABEZAS CASTILLO GASTON JAVIER</v>
          </cell>
          <cell r="D81" t="str">
            <v>2035-16</v>
          </cell>
          <cell r="E81">
            <v>34713218.367083333</v>
          </cell>
          <cell r="F81" t="str">
            <v>Director o Gerente Regional</v>
          </cell>
          <cell r="G81" t="str">
            <v>25SUROCCIDENTE</v>
          </cell>
          <cell r="H81" t="str">
            <v>DIRECCION REGIONAL NARIÑO</v>
          </cell>
          <cell r="K81" t="str">
            <v>X</v>
          </cell>
          <cell r="M81" t="str">
            <v>LNR</v>
          </cell>
          <cell r="O81" t="str">
            <v>ES</v>
          </cell>
          <cell r="P81">
            <v>1709781</v>
          </cell>
          <cell r="Q81">
            <v>0</v>
          </cell>
          <cell r="R81" t="str">
            <v>1</v>
          </cell>
          <cell r="S81">
            <v>23293</v>
          </cell>
          <cell r="T81">
            <v>37273</v>
          </cell>
          <cell r="U81">
            <v>39.905555555555559</v>
          </cell>
          <cell r="V81">
            <v>2.0833333333333335</v>
          </cell>
          <cell r="W81">
            <v>1.6333333333333333</v>
          </cell>
          <cell r="X81" t="str">
            <v>3Ejecutivo</v>
          </cell>
          <cell r="Y81">
            <v>13049048.592</v>
          </cell>
          <cell r="Z81" t="str">
            <v>SUROCCIDENTE</v>
          </cell>
          <cell r="AA81" t="str">
            <v>SUP</v>
          </cell>
          <cell r="AB81" t="str">
            <v>sale</v>
          </cell>
          <cell r="AC81">
            <v>13013163</v>
          </cell>
        </row>
        <row r="82">
          <cell r="C82" t="str">
            <v>CABEZAS TORRES JENNY DOMINGA</v>
          </cell>
          <cell r="D82" t="str">
            <v>4065-11</v>
          </cell>
          <cell r="E82">
            <v>16080398.177083332</v>
          </cell>
          <cell r="F82" t="str">
            <v>Técnico Administrativo</v>
          </cell>
          <cell r="G82" t="str">
            <v>19SDF</v>
          </cell>
          <cell r="H82" t="str">
            <v>GRUPO CONTABILIDAD</v>
          </cell>
          <cell r="L82" t="str">
            <v>MCF</v>
          </cell>
          <cell r="M82" t="str">
            <v>C</v>
          </cell>
          <cell r="O82" t="str">
            <v>TC</v>
          </cell>
          <cell r="P82">
            <v>761453</v>
          </cell>
          <cell r="Q82">
            <v>0</v>
          </cell>
          <cell r="R82" t="str">
            <v>2</v>
          </cell>
          <cell r="S82">
            <v>23593</v>
          </cell>
          <cell r="T82">
            <v>33203</v>
          </cell>
          <cell r="U82">
            <v>39.086111111111109</v>
          </cell>
          <cell r="V82">
            <v>0.25</v>
          </cell>
          <cell r="W82">
            <v>12.775</v>
          </cell>
          <cell r="X82" t="str">
            <v>5Tecnico</v>
          </cell>
          <cell r="Y82">
            <v>17384514.748978011</v>
          </cell>
          <cell r="AA82" t="str">
            <v>Mant</v>
          </cell>
          <cell r="AB82" t="str">
            <v>4065-11</v>
          </cell>
          <cell r="AC82">
            <v>51747222</v>
          </cell>
        </row>
        <row r="83">
          <cell r="C83" t="str">
            <v>CABRALES GUZMAN JEANNETTE ELISA</v>
          </cell>
          <cell r="D83" t="str">
            <v>5040-20</v>
          </cell>
          <cell r="E83">
            <v>16138824.14833333</v>
          </cell>
          <cell r="F83" t="str">
            <v>Secretario Ejecutivo</v>
          </cell>
          <cell r="G83" t="str">
            <v>19SDF</v>
          </cell>
          <cell r="H83" t="str">
            <v>GRUPO GESTION FINANCIERA Y CARTERA</v>
          </cell>
          <cell r="M83" t="str">
            <v>C</v>
          </cell>
          <cell r="O83" t="str">
            <v>ES</v>
          </cell>
          <cell r="P83">
            <v>764298</v>
          </cell>
          <cell r="Q83">
            <v>0</v>
          </cell>
          <cell r="R83" t="str">
            <v>2</v>
          </cell>
          <cell r="S83">
            <v>23664</v>
          </cell>
          <cell r="T83">
            <v>32766</v>
          </cell>
          <cell r="U83">
            <v>38.891666666666666</v>
          </cell>
          <cell r="V83">
            <v>0</v>
          </cell>
          <cell r="W83">
            <v>13.972222222222221</v>
          </cell>
          <cell r="X83" t="str">
            <v>6Asistencial</v>
          </cell>
          <cell r="Y83">
            <v>18995343.648273148</v>
          </cell>
          <cell r="AA83" t="str">
            <v>Mant</v>
          </cell>
          <cell r="AB83" t="str">
            <v>5040-20</v>
          </cell>
          <cell r="AC83">
            <v>51772906</v>
          </cell>
        </row>
        <row r="84">
          <cell r="C84" t="str">
            <v>CACERES CIFUENTES GLORIA MARIA</v>
          </cell>
          <cell r="D84" t="str">
            <v>4065-11</v>
          </cell>
          <cell r="E84">
            <v>16080398.177083332</v>
          </cell>
          <cell r="F84" t="str">
            <v>Técnico Administrativo</v>
          </cell>
          <cell r="G84" t="str">
            <v>19SDF</v>
          </cell>
          <cell r="H84" t="str">
            <v>GRUPO AHORRO EDUCATIVO</v>
          </cell>
          <cell r="M84" t="str">
            <v>C</v>
          </cell>
          <cell r="O84" t="str">
            <v>BACHILLER</v>
          </cell>
          <cell r="P84">
            <v>761453</v>
          </cell>
          <cell r="Q84">
            <v>0</v>
          </cell>
          <cell r="R84" t="str">
            <v>2</v>
          </cell>
          <cell r="S84">
            <v>19503</v>
          </cell>
          <cell r="T84">
            <v>28277</v>
          </cell>
          <cell r="U84">
            <v>50.280555555555559</v>
          </cell>
          <cell r="V84">
            <v>0</v>
          </cell>
          <cell r="W84">
            <v>26.261111111111113</v>
          </cell>
          <cell r="X84" t="str">
            <v>5Tecnico</v>
          </cell>
          <cell r="Y84">
            <v>34993967.766427077</v>
          </cell>
          <cell r="AA84" t="str">
            <v>Mant</v>
          </cell>
          <cell r="AB84" t="str">
            <v>4065-11</v>
          </cell>
          <cell r="AC84">
            <v>41635864</v>
          </cell>
        </row>
        <row r="85">
          <cell r="C85" t="str">
            <v>CACHAFEIRO URUETA ELISA</v>
          </cell>
          <cell r="D85" t="str">
            <v>4065-11</v>
          </cell>
          <cell r="E85">
            <v>16080398.177083332</v>
          </cell>
          <cell r="F85" t="str">
            <v>Técnico Administrativo</v>
          </cell>
          <cell r="G85" t="str">
            <v>23NORTE</v>
          </cell>
          <cell r="H85" t="str">
            <v>DIVISION CREDITO Y PROGRAMAS INTERNACIONALES</v>
          </cell>
          <cell r="K85" t="str">
            <v>X</v>
          </cell>
          <cell r="M85" t="str">
            <v>C</v>
          </cell>
          <cell r="O85" t="str">
            <v>BACHILLER</v>
          </cell>
          <cell r="P85">
            <v>761453</v>
          </cell>
          <cell r="Q85">
            <v>0</v>
          </cell>
          <cell r="R85" t="str">
            <v>2</v>
          </cell>
          <cell r="S85">
            <v>20439</v>
          </cell>
          <cell r="T85">
            <v>28537</v>
          </cell>
          <cell r="U85">
            <v>47.719444444444441</v>
          </cell>
          <cell r="V85">
            <v>0</v>
          </cell>
          <cell r="W85">
            <v>25.552777777777777</v>
          </cell>
          <cell r="X85" t="str">
            <v>5Tecnico</v>
          </cell>
          <cell r="Y85">
            <v>34094214.692542821</v>
          </cell>
          <cell r="Z85" t="str">
            <v>NORTE</v>
          </cell>
          <cell r="AA85" t="str">
            <v>SUP</v>
          </cell>
          <cell r="AB85" t="str">
            <v>sale</v>
          </cell>
          <cell r="AC85">
            <v>32623847</v>
          </cell>
        </row>
        <row r="86">
          <cell r="C86" t="str">
            <v>CADAVID MEJIA LUIS GUILLERMO</v>
          </cell>
          <cell r="D86" t="str">
            <v>2040-11</v>
          </cell>
          <cell r="E86">
            <v>32196065.86375</v>
          </cell>
          <cell r="F86" t="str">
            <v>Jefe de División</v>
          </cell>
          <cell r="G86" t="str">
            <v>22NOROCCIDENTE</v>
          </cell>
          <cell r="H86" t="str">
            <v>DIVISION CREDITO Y PROGRAMAS INTERNACIONALES</v>
          </cell>
          <cell r="L86">
            <v>2003</v>
          </cell>
          <cell r="M86" t="str">
            <v>C</v>
          </cell>
          <cell r="N86" t="str">
            <v>P</v>
          </cell>
          <cell r="O86" t="str">
            <v>UN</v>
          </cell>
          <cell r="P86">
            <v>1464700</v>
          </cell>
          <cell r="Q86">
            <v>121100</v>
          </cell>
          <cell r="R86" t="str">
            <v>1</v>
          </cell>
          <cell r="S86">
            <v>17824</v>
          </cell>
          <cell r="T86">
            <v>27135</v>
          </cell>
          <cell r="U86">
            <v>54.880555555555553</v>
          </cell>
          <cell r="V86">
            <v>0</v>
          </cell>
          <cell r="W86">
            <v>29.386111111111113</v>
          </cell>
          <cell r="X86" t="str">
            <v>3Ejecutivo</v>
          </cell>
          <cell r="Y86">
            <v>11178590.4</v>
          </cell>
          <cell r="Z86" t="str">
            <v>NOROCCIDENTE</v>
          </cell>
          <cell r="AA86" t="str">
            <v>crear</v>
          </cell>
          <cell r="AB86" t="str">
            <v>3010-16</v>
          </cell>
          <cell r="AC86">
            <v>8298170</v>
          </cell>
        </row>
        <row r="87">
          <cell r="C87" t="str">
            <v>CADAVID PALACIO LUZ AMPARO</v>
          </cell>
          <cell r="D87" t="str">
            <v>4065-09</v>
          </cell>
          <cell r="E87">
            <v>14586952.714583334</v>
          </cell>
          <cell r="F87" t="str">
            <v>Técnico Administrativo</v>
          </cell>
          <cell r="G87" t="str">
            <v>22NOROCCIDENTE</v>
          </cell>
          <cell r="H87" t="str">
            <v>DIVISION PROGRAMAS EN ADMINISTRACION</v>
          </cell>
          <cell r="K87" t="str">
            <v>X</v>
          </cell>
          <cell r="M87" t="str">
            <v>C</v>
          </cell>
          <cell r="O87" t="str">
            <v>BACHILLER</v>
          </cell>
          <cell r="P87">
            <v>688731</v>
          </cell>
          <cell r="Q87">
            <v>0</v>
          </cell>
          <cell r="R87" t="str">
            <v>2</v>
          </cell>
          <cell r="S87">
            <v>19383</v>
          </cell>
          <cell r="T87">
            <v>32009</v>
          </cell>
          <cell r="U87">
            <v>50.613888888888887</v>
          </cell>
          <cell r="V87">
            <v>0</v>
          </cell>
          <cell r="W87">
            <v>16.041666666666668</v>
          </cell>
          <cell r="X87" t="str">
            <v>5Tecnico</v>
          </cell>
          <cell r="Y87">
            <v>19628610.104234956</v>
          </cell>
          <cell r="Z87" t="str">
            <v>NOROCCIDENTE</v>
          </cell>
          <cell r="AA87" t="str">
            <v>SUP</v>
          </cell>
          <cell r="AB87" t="str">
            <v>sale</v>
          </cell>
          <cell r="AC87">
            <v>21651231</v>
          </cell>
        </row>
        <row r="88">
          <cell r="C88" t="str">
            <v>CAICEDO GALLEGO CARLOS ARTURO</v>
          </cell>
          <cell r="D88" t="str">
            <v>3020-12</v>
          </cell>
          <cell r="E88">
            <v>25294052.003333326</v>
          </cell>
          <cell r="F88" t="str">
            <v>Profesional Universitario</v>
          </cell>
          <cell r="G88" t="str">
            <v>15OSI</v>
          </cell>
          <cell r="H88" t="str">
            <v>DIVISION SISTEMATIZACION E INFORMATICA</v>
          </cell>
          <cell r="M88" t="str">
            <v>C</v>
          </cell>
          <cell r="N88" t="str">
            <v>P</v>
          </cell>
          <cell r="O88" t="str">
            <v>UN</v>
          </cell>
          <cell r="P88">
            <v>1245845</v>
          </cell>
          <cell r="Q88">
            <v>0</v>
          </cell>
          <cell r="R88" t="str">
            <v>1</v>
          </cell>
          <cell r="S88">
            <v>27365</v>
          </cell>
          <cell r="T88">
            <v>37428</v>
          </cell>
          <cell r="U88">
            <v>28.758333333333333</v>
          </cell>
          <cell r="V88">
            <v>1.5833333333333335</v>
          </cell>
          <cell r="W88">
            <v>1.2055555555555555</v>
          </cell>
          <cell r="X88" t="str">
            <v>4Profesional</v>
          </cell>
          <cell r="Y88">
            <v>9508289.040000001</v>
          </cell>
          <cell r="AA88" t="str">
            <v>Mant</v>
          </cell>
          <cell r="AB88" t="str">
            <v>3020-12</v>
          </cell>
          <cell r="AC88">
            <v>89001804</v>
          </cell>
        </row>
        <row r="89">
          <cell r="C89" t="str">
            <v>CALA VECINO VICENTE</v>
          </cell>
          <cell r="D89" t="str">
            <v>2040-11</v>
          </cell>
          <cell r="E89">
            <v>29737405.522916667</v>
          </cell>
          <cell r="F89" t="str">
            <v>Jefe de División</v>
          </cell>
          <cell r="G89" t="str">
            <v>24ORIENTE</v>
          </cell>
          <cell r="H89" t="str">
            <v>DIVISION ADMINISTRATIVA Y FINANCIERA</v>
          </cell>
          <cell r="K89" t="str">
            <v>x</v>
          </cell>
          <cell r="M89" t="str">
            <v>C</v>
          </cell>
          <cell r="N89" t="str">
            <v>P</v>
          </cell>
          <cell r="O89" t="str">
            <v>ES</v>
          </cell>
          <cell r="P89">
            <v>1464700</v>
          </cell>
          <cell r="Q89">
            <v>0</v>
          </cell>
          <cell r="R89" t="str">
            <v>1</v>
          </cell>
          <cell r="S89">
            <v>19240</v>
          </cell>
          <cell r="T89">
            <v>31852</v>
          </cell>
          <cell r="U89">
            <v>51.005555555555553</v>
          </cell>
          <cell r="V89">
            <v>0</v>
          </cell>
          <cell r="W89">
            <v>16.469444444444445</v>
          </cell>
          <cell r="X89" t="str">
            <v>3Ejecutivo</v>
          </cell>
          <cell r="Y89">
            <v>11178590.4</v>
          </cell>
          <cell r="Z89" t="str">
            <v>ORIENTE</v>
          </cell>
          <cell r="AA89" t="str">
            <v>SUP</v>
          </cell>
          <cell r="AB89" t="str">
            <v>sale</v>
          </cell>
          <cell r="AC89">
            <v>19183820</v>
          </cell>
        </row>
        <row r="90">
          <cell r="C90" t="str">
            <v>CALLEJAS RAMIREZ WILLIAM</v>
          </cell>
          <cell r="D90" t="str">
            <v>4065-09</v>
          </cell>
          <cell r="E90">
            <v>14586952.714583334</v>
          </cell>
          <cell r="F90" t="str">
            <v>Técnico Administrativo</v>
          </cell>
          <cell r="G90" t="str">
            <v>19SDF</v>
          </cell>
          <cell r="H90" t="str">
            <v>GRUPO CONTABILIDAD</v>
          </cell>
          <cell r="K90" t="str">
            <v>X</v>
          </cell>
          <cell r="M90" t="str">
            <v>C</v>
          </cell>
          <cell r="N90" t="str">
            <v>P</v>
          </cell>
          <cell r="O90" t="str">
            <v>BACHILLER</v>
          </cell>
          <cell r="P90">
            <v>688731</v>
          </cell>
          <cell r="Q90">
            <v>0</v>
          </cell>
          <cell r="R90" t="str">
            <v>1</v>
          </cell>
          <cell r="S90">
            <v>25074</v>
          </cell>
          <cell r="T90">
            <v>37196</v>
          </cell>
          <cell r="U90">
            <v>35.030555555555559</v>
          </cell>
          <cell r="V90">
            <v>0</v>
          </cell>
          <cell r="W90">
            <v>1.8444444444444446</v>
          </cell>
          <cell r="X90" t="str">
            <v>5Tecnico</v>
          </cell>
          <cell r="Y90">
            <v>6570493.7400000002</v>
          </cell>
          <cell r="AA90" t="str">
            <v>SUP</v>
          </cell>
          <cell r="AB90" t="str">
            <v>sale</v>
          </cell>
          <cell r="AC90">
            <v>79182320</v>
          </cell>
        </row>
        <row r="91">
          <cell r="C91" t="str">
            <v>CAMAYO GUETIO NATIVIDAD</v>
          </cell>
          <cell r="D91" t="str">
            <v>4065-09</v>
          </cell>
          <cell r="E91">
            <v>14586952.714583334</v>
          </cell>
          <cell r="F91" t="str">
            <v>Técnico Administrativo</v>
          </cell>
          <cell r="G91" t="str">
            <v>24ORIENTE</v>
          </cell>
          <cell r="H91" t="str">
            <v>GRUPO OPERATIVO</v>
          </cell>
          <cell r="K91" t="str">
            <v>X</v>
          </cell>
          <cell r="M91" t="str">
            <v>C</v>
          </cell>
          <cell r="N91" t="str">
            <v>P</v>
          </cell>
          <cell r="O91" t="str">
            <v>TC</v>
          </cell>
          <cell r="P91">
            <v>688731</v>
          </cell>
          <cell r="Q91">
            <v>0</v>
          </cell>
          <cell r="R91" t="str">
            <v>2</v>
          </cell>
          <cell r="S91">
            <v>28029</v>
          </cell>
          <cell r="T91">
            <v>37397</v>
          </cell>
          <cell r="U91">
            <v>26.941666666666666</v>
          </cell>
          <cell r="V91">
            <v>1</v>
          </cell>
          <cell r="W91">
            <v>1.288888888888889</v>
          </cell>
          <cell r="X91" t="str">
            <v>5Tecnico</v>
          </cell>
          <cell r="Y91">
            <v>6570493.7400000002</v>
          </cell>
          <cell r="Z91" t="str">
            <v>ORIENTE</v>
          </cell>
          <cell r="AA91" t="str">
            <v>SUP</v>
          </cell>
          <cell r="AB91" t="str">
            <v>sale</v>
          </cell>
          <cell r="AC91">
            <v>40446688</v>
          </cell>
        </row>
        <row r="92">
          <cell r="C92" t="str">
            <v>CAMPEROS DURAN GILBERTO</v>
          </cell>
          <cell r="D92" t="str">
            <v>4065-11</v>
          </cell>
          <cell r="E92">
            <v>16080398.177083332</v>
          </cell>
          <cell r="F92" t="str">
            <v>Técnico Administrativo</v>
          </cell>
          <cell r="G92" t="str">
            <v>24ORIENTE</v>
          </cell>
          <cell r="H92" t="str">
            <v>GRUPO ADMINISTRATIVO Y FINANCIERO</v>
          </cell>
          <cell r="K92" t="str">
            <v>X</v>
          </cell>
          <cell r="M92" t="str">
            <v>C</v>
          </cell>
          <cell r="O92" t="str">
            <v>TC</v>
          </cell>
          <cell r="P92">
            <v>761453</v>
          </cell>
          <cell r="Q92">
            <v>0</v>
          </cell>
          <cell r="R92" t="str">
            <v>1</v>
          </cell>
          <cell r="S92">
            <v>18756</v>
          </cell>
          <cell r="T92">
            <v>31936</v>
          </cell>
          <cell r="U92">
            <v>52.325000000000003</v>
          </cell>
          <cell r="V92">
            <v>0</v>
          </cell>
          <cell r="W92">
            <v>16.241666666666667</v>
          </cell>
          <cell r="X92" t="str">
            <v>5Tecnico</v>
          </cell>
          <cell r="Y92">
            <v>21883280.118399307</v>
          </cell>
          <cell r="Z92" t="str">
            <v>ORIENTE</v>
          </cell>
          <cell r="AA92" t="str">
            <v>SUP</v>
          </cell>
          <cell r="AB92" t="str">
            <v>sale</v>
          </cell>
          <cell r="AC92">
            <v>13243922</v>
          </cell>
        </row>
        <row r="93">
          <cell r="C93" t="str">
            <v>CANCINO NARANJO MAURICIO RAFAEL</v>
          </cell>
          <cell r="D93" t="str">
            <v>5120-09</v>
          </cell>
          <cell r="E93">
            <v>11768661.421249999</v>
          </cell>
          <cell r="F93" t="str">
            <v>Auxiliar Administrativo</v>
          </cell>
          <cell r="G93" t="str">
            <v>19SDF</v>
          </cell>
          <cell r="H93" t="str">
            <v>GRUPO TESORERIA</v>
          </cell>
          <cell r="M93" t="str">
            <v>C</v>
          </cell>
          <cell r="O93" t="str">
            <v>UN</v>
          </cell>
          <cell r="P93">
            <v>468655</v>
          </cell>
          <cell r="Q93">
            <v>0</v>
          </cell>
          <cell r="R93" t="str">
            <v>1</v>
          </cell>
          <cell r="S93">
            <v>24074</v>
          </cell>
          <cell r="T93">
            <v>36063</v>
          </cell>
          <cell r="U93">
            <v>37.769444444444446</v>
          </cell>
          <cell r="V93">
            <v>0</v>
          </cell>
          <cell r="W93">
            <v>4.9444444444444446</v>
          </cell>
          <cell r="X93" t="str">
            <v>6Asistencial</v>
          </cell>
          <cell r="Y93">
            <v>2923107.8254687497</v>
          </cell>
          <cell r="AA93" t="str">
            <v>Mant</v>
          </cell>
          <cell r="AB93" t="str">
            <v>5120-09</v>
          </cell>
          <cell r="AC93">
            <v>78018318</v>
          </cell>
        </row>
        <row r="94">
          <cell r="C94" t="str">
            <v>CAÑADAS FORERO LUIS ENRIQUE</v>
          </cell>
          <cell r="D94" t="str">
            <v>3020-08</v>
          </cell>
          <cell r="E94">
            <v>21196717.882083338</v>
          </cell>
          <cell r="F94" t="str">
            <v>Profesional Universitario</v>
          </cell>
          <cell r="G94" t="str">
            <v>21CENTRO</v>
          </cell>
          <cell r="H94" t="str">
            <v>GRUPO PRESUPUESTO</v>
          </cell>
          <cell r="K94" t="str">
            <v>X</v>
          </cell>
          <cell r="M94" t="str">
            <v>C</v>
          </cell>
          <cell r="O94" t="str">
            <v>UN</v>
          </cell>
          <cell r="P94">
            <v>1044033</v>
          </cell>
          <cell r="Q94">
            <v>0</v>
          </cell>
          <cell r="R94" t="str">
            <v>1</v>
          </cell>
          <cell r="S94">
            <v>22952</v>
          </cell>
          <cell r="T94">
            <v>35667</v>
          </cell>
          <cell r="U94">
            <v>40.841666666666669</v>
          </cell>
          <cell r="V94">
            <v>0</v>
          </cell>
          <cell r="W94">
            <v>6.0277777777777777</v>
          </cell>
          <cell r="X94" t="str">
            <v>4Profesional</v>
          </cell>
          <cell r="Y94">
            <v>6609946.9749918971</v>
          </cell>
          <cell r="Z94" t="str">
            <v>CENTRO</v>
          </cell>
          <cell r="AA94" t="str">
            <v>SUP</v>
          </cell>
          <cell r="AB94" t="str">
            <v>sale</v>
          </cell>
          <cell r="AC94">
            <v>11792523</v>
          </cell>
        </row>
        <row r="95">
          <cell r="C95" t="str">
            <v>CARDONA GIRALDO MIRIAM</v>
          </cell>
          <cell r="D95" t="str">
            <v>3020-08</v>
          </cell>
          <cell r="E95">
            <v>21196717.882083338</v>
          </cell>
          <cell r="F95" t="str">
            <v>Profesional Universitario</v>
          </cell>
          <cell r="G95" t="str">
            <v>20SEG</v>
          </cell>
          <cell r="H95" t="str">
            <v>SECRETARIA GENERAL</v>
          </cell>
          <cell r="M95" t="str">
            <v>C</v>
          </cell>
          <cell r="N95" t="str">
            <v>VE</v>
          </cell>
          <cell r="O95" t="str">
            <v>ES</v>
          </cell>
          <cell r="P95">
            <v>1044033</v>
          </cell>
          <cell r="Q95">
            <v>0</v>
          </cell>
          <cell r="R95" t="str">
            <v>2</v>
          </cell>
          <cell r="S95">
            <v>23359</v>
          </cell>
          <cell r="T95">
            <v>30691</v>
          </cell>
          <cell r="U95">
            <v>39.725000000000001</v>
          </cell>
          <cell r="V95">
            <v>0</v>
          </cell>
          <cell r="W95">
            <v>19.652777777777779</v>
          </cell>
          <cell r="X95" t="str">
            <v>4Profesional</v>
          </cell>
          <cell r="Y95">
            <v>34565391.506167829</v>
          </cell>
          <cell r="AA95" t="str">
            <v>Mant</v>
          </cell>
          <cell r="AB95" t="str">
            <v>3020-08</v>
          </cell>
          <cell r="AC95">
            <v>25159004</v>
          </cell>
        </row>
        <row r="96">
          <cell r="C96" t="str">
            <v>CARO LOPEZ LUZ MARY</v>
          </cell>
          <cell r="D96" t="str">
            <v>4065-09</v>
          </cell>
          <cell r="E96">
            <v>14586952.714583334</v>
          </cell>
          <cell r="F96" t="str">
            <v>Técnico Administrativo</v>
          </cell>
          <cell r="G96" t="str">
            <v>22NOROCCIDENTE</v>
          </cell>
          <cell r="H96" t="str">
            <v>DIVISION PROGRAMAS EN ADMINISTRACION</v>
          </cell>
          <cell r="K96" t="str">
            <v>X</v>
          </cell>
          <cell r="M96" t="str">
            <v>C</v>
          </cell>
          <cell r="O96" t="str">
            <v>BACHILLER</v>
          </cell>
          <cell r="P96">
            <v>688731</v>
          </cell>
          <cell r="Q96">
            <v>0</v>
          </cell>
          <cell r="R96" t="str">
            <v>2</v>
          </cell>
          <cell r="S96">
            <v>23557</v>
          </cell>
          <cell r="T96">
            <v>32752</v>
          </cell>
          <cell r="U96">
            <v>39.18333333333333</v>
          </cell>
          <cell r="V96">
            <v>0</v>
          </cell>
          <cell r="W96">
            <v>14.011111111111111</v>
          </cell>
          <cell r="X96" t="str">
            <v>5Tecnico</v>
          </cell>
          <cell r="Y96">
            <v>17295342.9298831</v>
          </cell>
          <cell r="Z96" t="str">
            <v>NOROCCIDENTE</v>
          </cell>
          <cell r="AA96" t="str">
            <v>SUP</v>
          </cell>
          <cell r="AB96" t="str">
            <v>sale</v>
          </cell>
          <cell r="AC96">
            <v>43076006</v>
          </cell>
        </row>
        <row r="97">
          <cell r="C97" t="str">
            <v>CARRASCO CUMPLIDO NEYDA ISABEL</v>
          </cell>
          <cell r="D97" t="str">
            <v>4065-09</v>
          </cell>
          <cell r="E97">
            <v>14586952.714583334</v>
          </cell>
          <cell r="F97" t="str">
            <v>Técnico Administrativo</v>
          </cell>
          <cell r="G97" t="str">
            <v>23NORTE</v>
          </cell>
          <cell r="H97" t="str">
            <v>DIVISION PROGRAMAS EN ADMINISTRACION</v>
          </cell>
          <cell r="K97" t="str">
            <v>X</v>
          </cell>
          <cell r="M97" t="str">
            <v>C</v>
          </cell>
          <cell r="O97" t="str">
            <v>SECUNDARIA</v>
          </cell>
          <cell r="P97">
            <v>688731</v>
          </cell>
          <cell r="Q97">
            <v>0</v>
          </cell>
          <cell r="R97" t="str">
            <v>2</v>
          </cell>
          <cell r="S97">
            <v>21488</v>
          </cell>
          <cell r="T97">
            <v>29350</v>
          </cell>
          <cell r="U97">
            <v>44.847222222222221</v>
          </cell>
          <cell r="V97">
            <v>0</v>
          </cell>
          <cell r="W97">
            <v>23.322222222222223</v>
          </cell>
          <cell r="X97" t="str">
            <v>5Tecnico</v>
          </cell>
          <cell r="Y97">
            <v>28261698.649336804</v>
          </cell>
          <cell r="Z97" t="str">
            <v>NORTE</v>
          </cell>
          <cell r="AA97" t="str">
            <v>SUP</v>
          </cell>
          <cell r="AB97" t="str">
            <v>sale</v>
          </cell>
          <cell r="AC97">
            <v>45441153</v>
          </cell>
        </row>
        <row r="98">
          <cell r="C98" t="str">
            <v>CARREÑO MORENO LUZ MARINA</v>
          </cell>
          <cell r="D98" t="str">
            <v>4065-15</v>
          </cell>
          <cell r="E98">
            <v>18995922.495416671</v>
          </cell>
          <cell r="F98" t="str">
            <v>Técnico Administrativo</v>
          </cell>
          <cell r="G98" t="str">
            <v>19SDF</v>
          </cell>
          <cell r="H98" t="str">
            <v>SUBDIRECCION FINANCIERA</v>
          </cell>
          <cell r="M98" t="str">
            <v>C</v>
          </cell>
          <cell r="N98" t="str">
            <v>VE</v>
          </cell>
          <cell r="O98" t="str">
            <v>UN</v>
          </cell>
          <cell r="P98">
            <v>935634</v>
          </cell>
          <cell r="Q98">
            <v>0</v>
          </cell>
          <cell r="R98" t="str">
            <v>2</v>
          </cell>
          <cell r="S98">
            <v>24336</v>
          </cell>
          <cell r="T98">
            <v>32288</v>
          </cell>
          <cell r="U98">
            <v>37.049999999999997</v>
          </cell>
          <cell r="V98">
            <v>0</v>
          </cell>
          <cell r="W98">
            <v>15.277777777777779</v>
          </cell>
          <cell r="X98" t="str">
            <v>5Tecnico</v>
          </cell>
          <cell r="Y98">
            <v>24336034.193038195</v>
          </cell>
          <cell r="AA98" t="str">
            <v>Mant</v>
          </cell>
          <cell r="AB98" t="str">
            <v>4065-15</v>
          </cell>
          <cell r="AC98">
            <v>63392036</v>
          </cell>
        </row>
        <row r="99">
          <cell r="C99" t="str">
            <v>CARRILLO PEREA ADRIANA PATRICIA</v>
          </cell>
          <cell r="D99" t="str">
            <v>3020-06</v>
          </cell>
          <cell r="E99">
            <v>18995922.495416671</v>
          </cell>
          <cell r="F99" t="str">
            <v>Profesional Universitario</v>
          </cell>
          <cell r="G99" t="str">
            <v>24ORIENTE</v>
          </cell>
          <cell r="H99" t="str">
            <v>DIVISION ADMINISTRATIVA Y FINANCIERA</v>
          </cell>
          <cell r="M99" t="str">
            <v>C</v>
          </cell>
          <cell r="O99" t="str">
            <v>ES</v>
          </cell>
          <cell r="P99">
            <v>935634</v>
          </cell>
          <cell r="Q99">
            <v>0</v>
          </cell>
          <cell r="R99" t="str">
            <v>2</v>
          </cell>
          <cell r="S99">
            <v>26192</v>
          </cell>
          <cell r="T99">
            <v>33044</v>
          </cell>
          <cell r="U99">
            <v>31.969444444444445</v>
          </cell>
          <cell r="V99">
            <v>0</v>
          </cell>
          <cell r="W99">
            <v>13.208333333333334</v>
          </cell>
          <cell r="X99" t="str">
            <v>4Profesional</v>
          </cell>
          <cell r="Y99">
            <v>21166690.20510764</v>
          </cell>
          <cell r="Z99" t="str">
            <v>ORIENTE</v>
          </cell>
          <cell r="AA99" t="str">
            <v>Mant</v>
          </cell>
          <cell r="AB99" t="str">
            <v>3020-06</v>
          </cell>
          <cell r="AC99">
            <v>63365221</v>
          </cell>
        </row>
        <row r="100">
          <cell r="C100" t="str">
            <v>CARVAJAL GUEVARA LUZ STELLA</v>
          </cell>
          <cell r="D100" t="str">
            <v>5120-12</v>
          </cell>
          <cell r="E100">
            <v>13279546.932500001</v>
          </cell>
          <cell r="F100" t="str">
            <v>Auxiliar Administrativo</v>
          </cell>
          <cell r="G100" t="str">
            <v>21CENTRO</v>
          </cell>
          <cell r="H100" t="str">
            <v>GRUPO CARTERA</v>
          </cell>
          <cell r="L100" t="str">
            <v>MCF</v>
          </cell>
          <cell r="M100" t="str">
            <v>C</v>
          </cell>
          <cell r="O100" t="str">
            <v>BACHILLER</v>
          </cell>
          <cell r="P100">
            <v>596996</v>
          </cell>
          <cell r="Q100">
            <v>0</v>
          </cell>
          <cell r="R100" t="str">
            <v>2</v>
          </cell>
          <cell r="S100">
            <v>24995</v>
          </cell>
          <cell r="T100">
            <v>33101</v>
          </cell>
          <cell r="U100">
            <v>35.24722222222222</v>
          </cell>
          <cell r="V100">
            <v>0</v>
          </cell>
          <cell r="W100">
            <v>13.052777777777777</v>
          </cell>
          <cell r="X100" t="str">
            <v>6Asistencial</v>
          </cell>
          <cell r="Y100">
            <v>14870710.361645835</v>
          </cell>
          <cell r="Z100" t="str">
            <v>CENTRO</v>
          </cell>
          <cell r="AA100" t="str">
            <v>Mant</v>
          </cell>
          <cell r="AB100" t="str">
            <v>5120-12</v>
          </cell>
          <cell r="AC100">
            <v>51920934</v>
          </cell>
        </row>
        <row r="101">
          <cell r="C101" t="str">
            <v>CARVAJAL PINTO HUMBERTO DARIO</v>
          </cell>
          <cell r="D101" t="str">
            <v>5120-10</v>
          </cell>
          <cell r="E101">
            <v>11597824.078333335</v>
          </cell>
          <cell r="F101" t="str">
            <v>Auxiliar Administrativo</v>
          </cell>
          <cell r="G101" t="str">
            <v>24ORIENTE</v>
          </cell>
          <cell r="H101" t="str">
            <v>DIVISION ADMINISTRATIVA Y FINANCIERA</v>
          </cell>
          <cell r="K101" t="str">
            <v>X</v>
          </cell>
          <cell r="M101" t="str">
            <v>C</v>
          </cell>
          <cell r="N101" t="str">
            <v>P</v>
          </cell>
          <cell r="O101" t="str">
            <v>BACHILLER</v>
          </cell>
          <cell r="P101">
            <v>515106</v>
          </cell>
          <cell r="Q101">
            <v>0</v>
          </cell>
          <cell r="R101" t="str">
            <v>1</v>
          </cell>
          <cell r="S101">
            <v>27281</v>
          </cell>
          <cell r="T101">
            <v>36525</v>
          </cell>
          <cell r="U101">
            <v>28.988888888888887</v>
          </cell>
          <cell r="V101">
            <v>2.9166666666666665</v>
          </cell>
          <cell r="W101">
            <v>3.6805555555555554</v>
          </cell>
          <cell r="X101" t="str">
            <v>6Asistencial</v>
          </cell>
          <cell r="Y101">
            <v>6570493.7400000002</v>
          </cell>
          <cell r="Z101" t="str">
            <v>ORIENTE</v>
          </cell>
          <cell r="AA101" t="str">
            <v>SUP</v>
          </cell>
          <cell r="AB101" t="str">
            <v>sale</v>
          </cell>
          <cell r="AC101">
            <v>91486597</v>
          </cell>
        </row>
        <row r="102">
          <cell r="C102" t="str">
            <v>CASSAS BERROCAL MARIELA-DEL-ROSARIO</v>
          </cell>
          <cell r="D102" t="str">
            <v>5120-10</v>
          </cell>
          <cell r="E102">
            <v>11597824.078333335</v>
          </cell>
          <cell r="F102" t="str">
            <v>Auxiliar Administrativo</v>
          </cell>
          <cell r="G102" t="str">
            <v>23NORTE</v>
          </cell>
          <cell r="H102" t="str">
            <v>GRUPO OPERATIVO</v>
          </cell>
          <cell r="L102">
            <v>2005</v>
          </cell>
          <cell r="M102" t="str">
            <v>C</v>
          </cell>
          <cell r="O102" t="str">
            <v>UN</v>
          </cell>
          <cell r="P102">
            <v>515106</v>
          </cell>
          <cell r="Q102">
            <v>0</v>
          </cell>
          <cell r="R102" t="str">
            <v>2</v>
          </cell>
          <cell r="S102">
            <v>18406</v>
          </cell>
          <cell r="T102">
            <v>29618</v>
          </cell>
          <cell r="U102">
            <v>53.283333333333331</v>
          </cell>
          <cell r="V102">
            <v>14.416666666666666</v>
          </cell>
          <cell r="W102">
            <v>22.594444444444445</v>
          </cell>
          <cell r="X102" t="str">
            <v>6Asistencial</v>
          </cell>
          <cell r="Y102">
            <v>22159213.984754633</v>
          </cell>
          <cell r="Z102" t="str">
            <v>NORTE</v>
          </cell>
          <cell r="AA102" t="str">
            <v>Mant</v>
          </cell>
          <cell r="AB102" t="str">
            <v>5120-10</v>
          </cell>
          <cell r="AC102">
            <v>34959218</v>
          </cell>
        </row>
        <row r="103">
          <cell r="C103" t="str">
            <v>CASTAÑEDA BURBANO ALBA ALICIA</v>
          </cell>
          <cell r="D103" t="str">
            <v>3020-14</v>
          </cell>
          <cell r="E103">
            <v>27317929.430000003</v>
          </cell>
          <cell r="F103" t="str">
            <v>Profesional Universitario</v>
          </cell>
          <cell r="G103" t="str">
            <v>13OJU</v>
          </cell>
          <cell r="H103" t="str">
            <v>OFICINA JURIDICA</v>
          </cell>
          <cell r="M103" t="str">
            <v>C</v>
          </cell>
          <cell r="O103" t="str">
            <v>UN</v>
          </cell>
          <cell r="P103">
            <v>1345530</v>
          </cell>
          <cell r="Q103">
            <v>0</v>
          </cell>
          <cell r="R103" t="str">
            <v>2</v>
          </cell>
          <cell r="S103">
            <v>22834</v>
          </cell>
          <cell r="T103">
            <v>35289</v>
          </cell>
          <cell r="U103">
            <v>41.161111111111111</v>
          </cell>
          <cell r="V103">
            <v>4</v>
          </cell>
          <cell r="W103">
            <v>7.0638888888888891</v>
          </cell>
          <cell r="X103" t="str">
            <v>4Profesional</v>
          </cell>
          <cell r="Y103">
            <v>9603968.9797499999</v>
          </cell>
          <cell r="AA103" t="str">
            <v>Mant</v>
          </cell>
          <cell r="AB103" t="str">
            <v>3020-14</v>
          </cell>
          <cell r="AC103">
            <v>51751855</v>
          </cell>
        </row>
        <row r="104">
          <cell r="C104" t="str">
            <v>CASTAÑEDA VARGAS MARGARITA</v>
          </cell>
          <cell r="D104" t="str">
            <v>1020-06</v>
          </cell>
          <cell r="E104">
            <v>43327564.293749988</v>
          </cell>
          <cell r="F104" t="str">
            <v>Asesor</v>
          </cell>
          <cell r="G104" t="str">
            <v>20SEG</v>
          </cell>
          <cell r="H104" t="str">
            <v>SECRETARIA GENERAL</v>
          </cell>
          <cell r="K104" t="str">
            <v>X</v>
          </cell>
          <cell r="M104" t="str">
            <v>C</v>
          </cell>
          <cell r="N104" t="str">
            <v>P</v>
          </cell>
          <cell r="O104" t="str">
            <v>MG</v>
          </cell>
          <cell r="P104">
            <v>2134076</v>
          </cell>
          <cell r="Q104">
            <v>0</v>
          </cell>
          <cell r="R104" t="str">
            <v>2</v>
          </cell>
          <cell r="S104">
            <v>22101</v>
          </cell>
          <cell r="T104">
            <v>37676</v>
          </cell>
          <cell r="U104">
            <v>43.169444444444444</v>
          </cell>
          <cell r="V104">
            <v>0</v>
          </cell>
          <cell r="W104">
            <v>0.53055555555555556</v>
          </cell>
          <cell r="X104" t="str">
            <v>2Asesor</v>
          </cell>
          <cell r="Y104">
            <v>14929995.696000002</v>
          </cell>
          <cell r="AA104" t="str">
            <v>SUP</v>
          </cell>
          <cell r="AB104" t="str">
            <v>sale</v>
          </cell>
          <cell r="AC104">
            <v>51654254</v>
          </cell>
        </row>
        <row r="105">
          <cell r="C105" t="str">
            <v>CASTAÑO GARCIA GERMAN</v>
          </cell>
          <cell r="D105" t="str">
            <v>3020-06</v>
          </cell>
          <cell r="E105">
            <v>18995922.495416671</v>
          </cell>
          <cell r="F105" t="str">
            <v>Profesional Universitario</v>
          </cell>
          <cell r="G105" t="str">
            <v>25SUROCCIDENTE</v>
          </cell>
          <cell r="H105" t="str">
            <v>DIVISION PROGRAMAS EN ADMINISTRACION</v>
          </cell>
          <cell r="M105" t="str">
            <v>C</v>
          </cell>
          <cell r="O105" t="str">
            <v>UN</v>
          </cell>
          <cell r="P105">
            <v>935634</v>
          </cell>
          <cell r="Q105">
            <v>0</v>
          </cell>
          <cell r="R105" t="str">
            <v>1</v>
          </cell>
          <cell r="S105">
            <v>24278</v>
          </cell>
          <cell r="T105">
            <v>34605</v>
          </cell>
          <cell r="U105">
            <v>37.208333333333336</v>
          </cell>
          <cell r="V105">
            <v>0</v>
          </cell>
          <cell r="W105">
            <v>8.9361111111111118</v>
          </cell>
          <cell r="X105" t="str">
            <v>4Profesional</v>
          </cell>
          <cell r="Y105">
            <v>8112011.3976793988</v>
          </cell>
          <cell r="Z105" t="str">
            <v>SUROCCIDENTE</v>
          </cell>
          <cell r="AA105" t="str">
            <v>Mant</v>
          </cell>
          <cell r="AB105" t="str">
            <v>3020-06</v>
          </cell>
          <cell r="AC105">
            <v>16726391</v>
          </cell>
        </row>
        <row r="106">
          <cell r="C106" t="str">
            <v>CASTAÑO LOPEZ JHON JAIRO</v>
          </cell>
          <cell r="D106" t="str">
            <v>3020-06</v>
          </cell>
          <cell r="E106">
            <v>21241444.095416673</v>
          </cell>
          <cell r="F106" t="str">
            <v>Profesional Universitario</v>
          </cell>
          <cell r="G106" t="str">
            <v>22NOROCCIDENTE</v>
          </cell>
          <cell r="H106" t="str">
            <v>GRUPO CREDITO</v>
          </cell>
          <cell r="M106" t="str">
            <v>C</v>
          </cell>
          <cell r="N106" t="str">
            <v>VE</v>
          </cell>
          <cell r="O106" t="str">
            <v>ES</v>
          </cell>
          <cell r="P106">
            <v>935634</v>
          </cell>
          <cell r="Q106">
            <v>0</v>
          </cell>
          <cell r="R106" t="str">
            <v>1</v>
          </cell>
          <cell r="S106">
            <v>21183</v>
          </cell>
          <cell r="T106">
            <v>33913</v>
          </cell>
          <cell r="U106">
            <v>45.68333333333333</v>
          </cell>
          <cell r="V106">
            <v>1</v>
          </cell>
          <cell r="W106">
            <v>10.833333333333334</v>
          </cell>
          <cell r="X106" t="str">
            <v>4Profesional</v>
          </cell>
          <cell r="Y106">
            <v>17544582.790329862</v>
          </cell>
          <cell r="Z106" t="str">
            <v>NOROCCIDENTE</v>
          </cell>
          <cell r="AA106" t="str">
            <v>Mant</v>
          </cell>
          <cell r="AB106" t="str">
            <v>3020-06</v>
          </cell>
          <cell r="AC106">
            <v>8396018</v>
          </cell>
        </row>
        <row r="107">
          <cell r="C107" t="str">
            <v>CASTAÑO MORENO JACKELINE</v>
          </cell>
          <cell r="D107" t="str">
            <v>4065-09</v>
          </cell>
          <cell r="E107">
            <v>14586952.714583334</v>
          </cell>
          <cell r="F107" t="str">
            <v>Técnico Administrativo</v>
          </cell>
          <cell r="G107" t="str">
            <v>25SUROCCIDENTE</v>
          </cell>
          <cell r="H107" t="str">
            <v>DIVISION CREDITO Y PROGRAMAS INTERNACIONALES</v>
          </cell>
          <cell r="K107" t="str">
            <v>X</v>
          </cell>
          <cell r="M107" t="str">
            <v>C</v>
          </cell>
          <cell r="O107" t="str">
            <v>BACHILLER</v>
          </cell>
          <cell r="P107">
            <v>688731</v>
          </cell>
          <cell r="Q107">
            <v>0</v>
          </cell>
          <cell r="R107" t="str">
            <v>2</v>
          </cell>
          <cell r="S107">
            <v>25066</v>
          </cell>
          <cell r="T107">
            <v>32660</v>
          </cell>
          <cell r="U107">
            <v>35.052777777777777</v>
          </cell>
          <cell r="V107">
            <v>0</v>
          </cell>
          <cell r="W107">
            <v>14.261111111111111</v>
          </cell>
          <cell r="X107" t="str">
            <v>5Tecnico</v>
          </cell>
          <cell r="Y107">
            <v>17528669.647318289</v>
          </cell>
          <cell r="Z107" t="str">
            <v>SUROCCIDENTE</v>
          </cell>
          <cell r="AA107" t="str">
            <v>SUP</v>
          </cell>
          <cell r="AB107" t="str">
            <v>sale</v>
          </cell>
          <cell r="AC107">
            <v>29703817</v>
          </cell>
        </row>
        <row r="108">
          <cell r="C108" t="str">
            <v>CASTELLANOS DE CUELLAR ELVA MARINA</v>
          </cell>
          <cell r="D108" t="str">
            <v>5120-17</v>
          </cell>
          <cell r="E108">
            <v>16042796.106666669</v>
          </cell>
          <cell r="F108" t="str">
            <v>Auxiliar Administrativo</v>
          </cell>
          <cell r="G108" t="str">
            <v>19SDF</v>
          </cell>
          <cell r="H108" t="str">
            <v>GRUPO GESTION FINANCIERA Y CARTERA</v>
          </cell>
          <cell r="L108">
            <v>2004</v>
          </cell>
          <cell r="M108" t="str">
            <v>C</v>
          </cell>
          <cell r="O108" t="str">
            <v>BACHILLER</v>
          </cell>
          <cell r="P108">
            <v>703542</v>
          </cell>
          <cell r="Q108">
            <v>56080</v>
          </cell>
          <cell r="R108" t="str">
            <v>2</v>
          </cell>
          <cell r="S108">
            <v>18186</v>
          </cell>
          <cell r="T108">
            <v>26266</v>
          </cell>
          <cell r="U108">
            <v>53.888888888888886</v>
          </cell>
          <cell r="V108">
            <v>0</v>
          </cell>
          <cell r="W108">
            <v>31.766666666666666</v>
          </cell>
          <cell r="X108" t="str">
            <v>6Asistencial</v>
          </cell>
          <cell r="Y108">
            <v>42093867.234009258</v>
          </cell>
          <cell r="AA108" t="str">
            <v>Mant</v>
          </cell>
          <cell r="AB108" t="str">
            <v>5120-17</v>
          </cell>
          <cell r="AC108">
            <v>41484241</v>
          </cell>
        </row>
        <row r="109">
          <cell r="C109" t="str">
            <v>CASTELLANOS GUTIERREZ INGRID ELIANA</v>
          </cell>
          <cell r="D109" t="str">
            <v>5040-20</v>
          </cell>
          <cell r="E109">
            <v>17973139.348333329</v>
          </cell>
          <cell r="F109" t="str">
            <v>Secretario Ejecutivo</v>
          </cell>
          <cell r="G109" t="str">
            <v>20SEG</v>
          </cell>
          <cell r="H109" t="str">
            <v>GRUPO ALMACEN Y SUMINISTROS</v>
          </cell>
          <cell r="M109" t="str">
            <v>C</v>
          </cell>
          <cell r="O109" t="str">
            <v>UN</v>
          </cell>
          <cell r="P109">
            <v>764298</v>
          </cell>
          <cell r="Q109">
            <v>0</v>
          </cell>
          <cell r="R109" t="str">
            <v>2</v>
          </cell>
          <cell r="S109">
            <v>27087</v>
          </cell>
          <cell r="T109">
            <v>34240</v>
          </cell>
          <cell r="U109">
            <v>29.522222222222222</v>
          </cell>
          <cell r="V109">
            <v>0</v>
          </cell>
          <cell r="W109">
            <v>9.9361111111111118</v>
          </cell>
          <cell r="X109" t="str">
            <v>6Asistencial</v>
          </cell>
          <cell r="Y109">
            <v>13706317.573032407</v>
          </cell>
          <cell r="AA109" t="str">
            <v>Mant</v>
          </cell>
          <cell r="AB109" t="str">
            <v>5040-20</v>
          </cell>
          <cell r="AC109">
            <v>52221635</v>
          </cell>
        </row>
        <row r="110">
          <cell r="C110" t="str">
            <v>CASTRO BECERRA MARIA MERCEDES</v>
          </cell>
          <cell r="D110" t="str">
            <v>3020-06</v>
          </cell>
          <cell r="E110">
            <v>21241444.095416673</v>
          </cell>
          <cell r="F110" t="str">
            <v>Profesional Universitario</v>
          </cell>
          <cell r="G110" t="str">
            <v>25SUROCCIDENTE</v>
          </cell>
          <cell r="H110" t="str">
            <v>GRUPO PROGRAMAS INTERNACIONALES</v>
          </cell>
          <cell r="K110" t="str">
            <v>x</v>
          </cell>
          <cell r="M110" t="str">
            <v>C</v>
          </cell>
          <cell r="O110" t="str">
            <v>BACHILLER</v>
          </cell>
          <cell r="P110">
            <v>935634</v>
          </cell>
          <cell r="Q110">
            <v>0</v>
          </cell>
          <cell r="R110" t="str">
            <v>2</v>
          </cell>
          <cell r="S110">
            <v>20101</v>
          </cell>
          <cell r="T110">
            <v>31809</v>
          </cell>
          <cell r="U110">
            <v>48.647222222222226</v>
          </cell>
          <cell r="V110">
            <v>0</v>
          </cell>
          <cell r="W110">
            <v>16.594444444444445</v>
          </cell>
          <cell r="X110" t="str">
            <v>4Profesional</v>
          </cell>
          <cell r="Y110">
            <v>26298009.042709496</v>
          </cell>
          <cell r="Z110" t="str">
            <v>SUROCCIDENTE</v>
          </cell>
          <cell r="AA110" t="str">
            <v>SUP</v>
          </cell>
          <cell r="AB110" t="str">
            <v>sale</v>
          </cell>
          <cell r="AC110">
            <v>31151099</v>
          </cell>
        </row>
        <row r="111">
          <cell r="C111" t="str">
            <v>CASTRO MORENO GUSTAVO</v>
          </cell>
          <cell r="D111" t="str">
            <v>4065-15</v>
          </cell>
          <cell r="E111">
            <v>18995922.495416671</v>
          </cell>
          <cell r="F111" t="str">
            <v>Técnico Administrativo</v>
          </cell>
          <cell r="G111" t="str">
            <v>19SDF</v>
          </cell>
          <cell r="H111" t="str">
            <v>GRUPO TESORERIA</v>
          </cell>
          <cell r="M111" t="str">
            <v>C</v>
          </cell>
          <cell r="O111" t="str">
            <v>UN</v>
          </cell>
          <cell r="P111">
            <v>935634</v>
          </cell>
          <cell r="Q111">
            <v>0</v>
          </cell>
          <cell r="R111" t="str">
            <v>1</v>
          </cell>
          <cell r="S111">
            <v>20475</v>
          </cell>
          <cell r="T111">
            <v>28414</v>
          </cell>
          <cell r="U111">
            <v>47.62222222222222</v>
          </cell>
          <cell r="V111">
            <v>0</v>
          </cell>
          <cell r="W111">
            <v>25.886111111111113</v>
          </cell>
          <cell r="X111" t="str">
            <v>5Tecnico</v>
          </cell>
          <cell r="Y111">
            <v>40484596.417255789</v>
          </cell>
          <cell r="AA111" t="str">
            <v>Mant</v>
          </cell>
          <cell r="AB111" t="str">
            <v>4065-15</v>
          </cell>
          <cell r="AC111">
            <v>287901</v>
          </cell>
        </row>
        <row r="112">
          <cell r="C112" t="str">
            <v>CASTRO NAVIA AYDA</v>
          </cell>
          <cell r="D112" t="str">
            <v>2040-11</v>
          </cell>
          <cell r="E112">
            <v>29737405.522916667</v>
          </cell>
          <cell r="F112" t="str">
            <v>Jefe de División</v>
          </cell>
          <cell r="G112" t="str">
            <v>25SUROCCIDENTE</v>
          </cell>
          <cell r="H112" t="str">
            <v>DIVISION PROGRAMAS EN ADMINISTRACION</v>
          </cell>
          <cell r="K112" t="str">
            <v>X</v>
          </cell>
          <cell r="M112" t="str">
            <v>C</v>
          </cell>
          <cell r="N112" t="str">
            <v>P</v>
          </cell>
          <cell r="O112" t="str">
            <v>UN</v>
          </cell>
          <cell r="P112">
            <v>1464700</v>
          </cell>
          <cell r="Q112">
            <v>0</v>
          </cell>
          <cell r="R112" t="str">
            <v>2</v>
          </cell>
          <cell r="S112">
            <v>21381</v>
          </cell>
          <cell r="T112">
            <v>28216</v>
          </cell>
          <cell r="U112">
            <v>45.138888888888886</v>
          </cell>
          <cell r="V112">
            <v>0</v>
          </cell>
          <cell r="W112">
            <v>26.427777777777777</v>
          </cell>
          <cell r="X112" t="str">
            <v>3Ejecutivo</v>
          </cell>
          <cell r="Y112">
            <v>11178590.4</v>
          </cell>
          <cell r="Z112" t="str">
            <v>SUROCCIDENTE</v>
          </cell>
          <cell r="AA112" t="str">
            <v>SUP</v>
          </cell>
          <cell r="AB112" t="str">
            <v>sale</v>
          </cell>
          <cell r="AC112">
            <v>31293694</v>
          </cell>
        </row>
        <row r="113">
          <cell r="C113" t="str">
            <v>CASTRO QUINTERO HERMELINDA</v>
          </cell>
          <cell r="D113" t="str">
            <v>4065-11</v>
          </cell>
          <cell r="E113">
            <v>16080398.177083332</v>
          </cell>
          <cell r="F113" t="str">
            <v>Técnico Administrativo</v>
          </cell>
          <cell r="G113" t="str">
            <v>25SUROCCIDENTE</v>
          </cell>
          <cell r="H113" t="str">
            <v>GRUPO PROGRAMAS INTERNACIONALES</v>
          </cell>
          <cell r="L113">
            <v>2003</v>
          </cell>
          <cell r="M113" t="str">
            <v>C</v>
          </cell>
          <cell r="O113" t="str">
            <v>BACHILLER</v>
          </cell>
          <cell r="P113">
            <v>761453</v>
          </cell>
          <cell r="Q113">
            <v>0</v>
          </cell>
          <cell r="R113" t="str">
            <v>2</v>
          </cell>
          <cell r="S113">
            <v>16761</v>
          </cell>
          <cell r="T113">
            <v>28073</v>
          </cell>
          <cell r="U113">
            <v>57.791666666666664</v>
          </cell>
          <cell r="V113">
            <v>0</v>
          </cell>
          <cell r="W113">
            <v>26.822222222222223</v>
          </cell>
          <cell r="X113" t="str">
            <v>5Tecnico</v>
          </cell>
          <cell r="Y113">
            <v>35765184.686899304</v>
          </cell>
          <cell r="Z113" t="str">
            <v>SUROCCIDENTE</v>
          </cell>
          <cell r="AA113" t="str">
            <v>Mant</v>
          </cell>
          <cell r="AB113" t="str">
            <v>4065-11</v>
          </cell>
          <cell r="AC113">
            <v>24293428</v>
          </cell>
        </row>
        <row r="114">
          <cell r="C114" t="str">
            <v>CASTRO RAMOS GUSTAVO EDUARDO</v>
          </cell>
          <cell r="D114" t="str">
            <v>4065-12</v>
          </cell>
          <cell r="E114">
            <v>16415181.84</v>
          </cell>
          <cell r="F114" t="str">
            <v>Técnico Administrativo</v>
          </cell>
          <cell r="G114" t="str">
            <v>21CENTRO</v>
          </cell>
          <cell r="H114" t="str">
            <v>DIVISION CREDITO</v>
          </cell>
          <cell r="K114" t="str">
            <v>X</v>
          </cell>
          <cell r="M114" t="str">
            <v>C</v>
          </cell>
          <cell r="O114" t="str">
            <v>TC</v>
          </cell>
          <cell r="P114">
            <v>808521</v>
          </cell>
          <cell r="Q114">
            <v>0</v>
          </cell>
          <cell r="R114" t="str">
            <v>1</v>
          </cell>
          <cell r="S114">
            <v>20059</v>
          </cell>
          <cell r="T114">
            <v>27952</v>
          </cell>
          <cell r="U114">
            <v>48.761111111111113</v>
          </cell>
          <cell r="V114">
            <v>0</v>
          </cell>
          <cell r="W114">
            <v>27.15</v>
          </cell>
          <cell r="X114" t="str">
            <v>5Tecnico</v>
          </cell>
          <cell r="Y114">
            <v>36679881.5</v>
          </cell>
          <cell r="Z114" t="str">
            <v>CENTRO</v>
          </cell>
          <cell r="AA114" t="str">
            <v>SUP</v>
          </cell>
          <cell r="AB114" t="str">
            <v>sale</v>
          </cell>
          <cell r="AC114">
            <v>19341042</v>
          </cell>
        </row>
        <row r="115">
          <cell r="C115" t="str">
            <v>CIFUENTES CERON MIGUEL ANGEL</v>
          </cell>
          <cell r="D115" t="str">
            <v>5120-17</v>
          </cell>
          <cell r="E115">
            <v>14891116.80625</v>
          </cell>
          <cell r="F115" t="str">
            <v>Auxiliar Administrativo</v>
          </cell>
          <cell r="G115" t="str">
            <v>20SEG</v>
          </cell>
          <cell r="H115" t="str">
            <v>GRUPO ARCHIVO, PUBLICACIONES Y MICROFILMACION</v>
          </cell>
          <cell r="K115" t="str">
            <v>X</v>
          </cell>
          <cell r="M115" t="str">
            <v>C</v>
          </cell>
          <cell r="O115" t="str">
            <v>BACHILLER</v>
          </cell>
          <cell r="P115">
            <v>703542</v>
          </cell>
          <cell r="Q115">
            <v>0</v>
          </cell>
          <cell r="R115" t="str">
            <v>1</v>
          </cell>
          <cell r="S115">
            <v>23187</v>
          </cell>
          <cell r="T115">
            <v>33262</v>
          </cell>
          <cell r="U115">
            <v>40.194444444444443</v>
          </cell>
          <cell r="V115">
            <v>0</v>
          </cell>
          <cell r="W115">
            <v>12.613888888888889</v>
          </cell>
          <cell r="X115" t="str">
            <v>6Asistencial</v>
          </cell>
          <cell r="Y115">
            <v>15986683.791739583</v>
          </cell>
          <cell r="AA115" t="str">
            <v>SUP</v>
          </cell>
          <cell r="AB115" t="str">
            <v>sale</v>
          </cell>
          <cell r="AC115">
            <v>79292818</v>
          </cell>
        </row>
        <row r="116">
          <cell r="C116" t="str">
            <v>CLARO CLARO ALVARO ANTONIO</v>
          </cell>
          <cell r="D116" t="str">
            <v>5120-10</v>
          </cell>
          <cell r="E116">
            <v>12834078.478333335</v>
          </cell>
          <cell r="F116" t="str">
            <v>Auxiliar Administrativo</v>
          </cell>
          <cell r="G116" t="str">
            <v>24ORIENTE</v>
          </cell>
          <cell r="H116" t="str">
            <v>GRUPO ADMINISTRATIVO Y FINANCIERO</v>
          </cell>
          <cell r="K116" t="str">
            <v>X</v>
          </cell>
          <cell r="M116" t="str">
            <v>C</v>
          </cell>
          <cell r="N116" t="str">
            <v>VE</v>
          </cell>
          <cell r="O116" t="str">
            <v>UN</v>
          </cell>
          <cell r="P116">
            <v>515106</v>
          </cell>
          <cell r="Q116">
            <v>0</v>
          </cell>
          <cell r="R116" t="str">
            <v>1</v>
          </cell>
          <cell r="S116">
            <v>20901</v>
          </cell>
          <cell r="T116">
            <v>31807</v>
          </cell>
          <cell r="U116">
            <v>46.452777777777776</v>
          </cell>
          <cell r="V116">
            <v>0</v>
          </cell>
          <cell r="W116">
            <v>16.597222222222221</v>
          </cell>
          <cell r="X116" t="str">
            <v>6Asistencial</v>
          </cell>
          <cell r="Y116">
            <v>16413360.411662038</v>
          </cell>
          <cell r="Z116" t="str">
            <v>ORIENTE</v>
          </cell>
          <cell r="AA116" t="str">
            <v>SUP</v>
          </cell>
          <cell r="AB116" t="str">
            <v>sale</v>
          </cell>
          <cell r="AC116">
            <v>5458528</v>
          </cell>
        </row>
        <row r="117">
          <cell r="C117" t="str">
            <v>CLARO PEREZ FANNY GRACIELA</v>
          </cell>
          <cell r="D117" t="str">
            <v>4065-11</v>
          </cell>
          <cell r="E117">
            <v>16080398.177083332</v>
          </cell>
          <cell r="F117" t="str">
            <v>Técnico Administrativo</v>
          </cell>
          <cell r="G117" t="str">
            <v>24ORIENTE</v>
          </cell>
          <cell r="H117" t="str">
            <v>GRUPO ADMINISTRATIVO Y FINANCIERO</v>
          </cell>
          <cell r="K117" t="str">
            <v>X</v>
          </cell>
          <cell r="M117" t="str">
            <v>C</v>
          </cell>
          <cell r="O117" t="str">
            <v>TC</v>
          </cell>
          <cell r="P117">
            <v>761453</v>
          </cell>
          <cell r="Q117">
            <v>0</v>
          </cell>
          <cell r="R117" t="str">
            <v>2</v>
          </cell>
          <cell r="S117">
            <v>21936</v>
          </cell>
          <cell r="T117">
            <v>30774</v>
          </cell>
          <cell r="U117">
            <v>43.62222222222222</v>
          </cell>
          <cell r="V117">
            <v>2.5</v>
          </cell>
          <cell r="W117">
            <v>19.425000000000001</v>
          </cell>
          <cell r="X117" t="str">
            <v>5Tecnico</v>
          </cell>
          <cell r="Y117">
            <v>26124973.18099653</v>
          </cell>
          <cell r="Z117" t="str">
            <v>ORIENTE</v>
          </cell>
          <cell r="AA117" t="str">
            <v>SUP</v>
          </cell>
          <cell r="AB117" t="str">
            <v>sale</v>
          </cell>
          <cell r="AC117">
            <v>37313667</v>
          </cell>
        </row>
        <row r="118">
          <cell r="C118" t="str">
            <v>COIME CORTES JULIO NICOLAS</v>
          </cell>
          <cell r="D118" t="str">
            <v>5120-12</v>
          </cell>
          <cell r="E118">
            <v>13279546.932500001</v>
          </cell>
          <cell r="F118" t="str">
            <v>Auxiliar Administrativo</v>
          </cell>
          <cell r="G118" t="str">
            <v>20SEG</v>
          </cell>
          <cell r="H118" t="str">
            <v>GRUPO CORRESPONDENCIA</v>
          </cell>
          <cell r="M118" t="str">
            <v>C</v>
          </cell>
          <cell r="O118" t="str">
            <v>BACHILLER</v>
          </cell>
          <cell r="P118">
            <v>596996</v>
          </cell>
          <cell r="Q118">
            <v>0</v>
          </cell>
          <cell r="R118" t="str">
            <v>1</v>
          </cell>
          <cell r="S118">
            <v>20877</v>
          </cell>
          <cell r="T118">
            <v>33233</v>
          </cell>
          <cell r="U118">
            <v>46.524999999999999</v>
          </cell>
          <cell r="V118">
            <v>3.4166666666666665</v>
          </cell>
          <cell r="W118">
            <v>12.691666666666666</v>
          </cell>
          <cell r="X118" t="str">
            <v>6Asistencial</v>
          </cell>
          <cell r="Y118">
            <v>14440454.7273125</v>
          </cell>
          <cell r="AA118" t="str">
            <v>Mant</v>
          </cell>
          <cell r="AB118" t="str">
            <v>5120-12</v>
          </cell>
          <cell r="AC118">
            <v>12906372</v>
          </cell>
        </row>
        <row r="119">
          <cell r="C119" t="str">
            <v>COMBARIZA MARTIN MARIA TERESA</v>
          </cell>
          <cell r="D119" t="str">
            <v>5040-20</v>
          </cell>
          <cell r="E119">
            <v>16138824.14833333</v>
          </cell>
          <cell r="F119" t="str">
            <v>Secretario Ejecutivo</v>
          </cell>
          <cell r="G119" t="str">
            <v>19SDF</v>
          </cell>
          <cell r="H119" t="str">
            <v>GRUPO TESORERIA</v>
          </cell>
          <cell r="M119" t="str">
            <v>C</v>
          </cell>
          <cell r="N119" t="str">
            <v>VE</v>
          </cell>
          <cell r="O119" t="str">
            <v>ES</v>
          </cell>
          <cell r="P119">
            <v>764298</v>
          </cell>
          <cell r="Q119">
            <v>0</v>
          </cell>
          <cell r="R119" t="str">
            <v>2</v>
          </cell>
          <cell r="S119">
            <v>24156</v>
          </cell>
          <cell r="T119">
            <v>33573</v>
          </cell>
          <cell r="U119">
            <v>37.547222222222224</v>
          </cell>
          <cell r="V119">
            <v>0</v>
          </cell>
          <cell r="W119">
            <v>11.761111111111111</v>
          </cell>
          <cell r="X119" t="str">
            <v>6Asistencial</v>
          </cell>
          <cell r="Y119">
            <v>16157329.656680554</v>
          </cell>
          <cell r="AA119" t="str">
            <v>Mant</v>
          </cell>
          <cell r="AB119" t="str">
            <v>5040-20</v>
          </cell>
          <cell r="AC119">
            <v>51803256</v>
          </cell>
        </row>
        <row r="120">
          <cell r="C120" t="str">
            <v>CONTENTO INFANTE FANNY</v>
          </cell>
          <cell r="D120" t="str">
            <v>3020-12</v>
          </cell>
          <cell r="E120">
            <v>28284080.003333326</v>
          </cell>
          <cell r="F120" t="str">
            <v>Profesional Universitario</v>
          </cell>
          <cell r="G120" t="str">
            <v>20SEG</v>
          </cell>
          <cell r="H120" t="str">
            <v>GRUPO DESARROLLO PERSONAL</v>
          </cell>
          <cell r="M120" t="str">
            <v>C</v>
          </cell>
          <cell r="O120" t="str">
            <v>ES</v>
          </cell>
          <cell r="P120">
            <v>1245845</v>
          </cell>
          <cell r="Q120">
            <v>0</v>
          </cell>
          <cell r="R120" t="str">
            <v>2</v>
          </cell>
          <cell r="S120">
            <v>24367</v>
          </cell>
          <cell r="T120">
            <v>35010</v>
          </cell>
          <cell r="U120">
            <v>36.966666666666669</v>
          </cell>
          <cell r="V120">
            <v>0</v>
          </cell>
          <cell r="W120">
            <v>7.8277777777777775</v>
          </cell>
          <cell r="X120" t="str">
            <v>4Profesional</v>
          </cell>
          <cell r="Y120">
            <v>9696286.0605925936</v>
          </cell>
          <cell r="AA120" t="str">
            <v>Mant</v>
          </cell>
          <cell r="AB120" t="str">
            <v>3020-12</v>
          </cell>
          <cell r="AC120">
            <v>39747182</v>
          </cell>
        </row>
        <row r="121">
          <cell r="C121" t="str">
            <v>CORREA MORENO GLORIA TERESA</v>
          </cell>
          <cell r="D121" t="str">
            <v>2040-11</v>
          </cell>
          <cell r="E121">
            <v>29737405.522916667</v>
          </cell>
          <cell r="F121" t="str">
            <v>Jefe de División</v>
          </cell>
          <cell r="G121" t="str">
            <v>22NOROCCIDENTE</v>
          </cell>
          <cell r="H121" t="str">
            <v>DIVISION PROGRAMAS EN ADMINISTRACION</v>
          </cell>
          <cell r="K121" t="str">
            <v>X</v>
          </cell>
          <cell r="M121" t="str">
            <v>C</v>
          </cell>
          <cell r="N121" t="str">
            <v>P</v>
          </cell>
          <cell r="O121" t="str">
            <v>UN</v>
          </cell>
          <cell r="P121">
            <v>1464700</v>
          </cell>
          <cell r="Q121">
            <v>0</v>
          </cell>
          <cell r="R121" t="str">
            <v>2</v>
          </cell>
          <cell r="S121">
            <v>22667</v>
          </cell>
          <cell r="T121">
            <v>31488</v>
          </cell>
          <cell r="U121">
            <v>41.62222222222222</v>
          </cell>
          <cell r="V121">
            <v>0</v>
          </cell>
          <cell r="W121">
            <v>17.466666666666665</v>
          </cell>
          <cell r="X121" t="str">
            <v>3Ejecutivo</v>
          </cell>
          <cell r="Y121">
            <v>11178590.4</v>
          </cell>
          <cell r="Z121" t="str">
            <v>NOROCCIDENTE</v>
          </cell>
          <cell r="AA121" t="str">
            <v>SUP</v>
          </cell>
          <cell r="AB121" t="str">
            <v>sale</v>
          </cell>
          <cell r="AC121">
            <v>43042718</v>
          </cell>
        </row>
        <row r="122">
          <cell r="C122" t="str">
            <v>CORREA RUIZ SANTIAGO ALBERTO</v>
          </cell>
          <cell r="D122" t="str">
            <v>5120-10</v>
          </cell>
          <cell r="E122">
            <v>11597824.078333335</v>
          </cell>
          <cell r="F122" t="str">
            <v>Auxiliar Administrativo</v>
          </cell>
          <cell r="G122" t="str">
            <v>22NOROCCIDENTE</v>
          </cell>
          <cell r="H122" t="str">
            <v>GRUPO ADMINISTRATIVO</v>
          </cell>
          <cell r="K122" t="str">
            <v>X</v>
          </cell>
          <cell r="M122" t="str">
            <v>C</v>
          </cell>
          <cell r="N122" t="str">
            <v>VE</v>
          </cell>
          <cell r="O122" t="str">
            <v>BACHILLER</v>
          </cell>
          <cell r="P122">
            <v>515106</v>
          </cell>
          <cell r="Q122">
            <v>0</v>
          </cell>
          <cell r="R122" t="str">
            <v>1</v>
          </cell>
          <cell r="S122">
            <v>24220</v>
          </cell>
          <cell r="T122">
            <v>33270</v>
          </cell>
          <cell r="U122">
            <v>37.366666666666667</v>
          </cell>
          <cell r="V122">
            <v>0</v>
          </cell>
          <cell r="W122">
            <v>12.594444444444445</v>
          </cell>
          <cell r="X122" t="str">
            <v>6Asistencial</v>
          </cell>
          <cell r="Y122">
            <v>12551393.255976852</v>
          </cell>
          <cell r="Z122" t="str">
            <v>NOROCCIDENTE</v>
          </cell>
          <cell r="AA122" t="str">
            <v>SUP</v>
          </cell>
          <cell r="AB122" t="str">
            <v>sale</v>
          </cell>
          <cell r="AC122">
            <v>71675026</v>
          </cell>
        </row>
        <row r="123">
          <cell r="C123" t="str">
            <v>CORREDOR TORRES MERY GIOMAR</v>
          </cell>
          <cell r="D123" t="str">
            <v>5040-16</v>
          </cell>
          <cell r="E123">
            <v>14586952.714583334</v>
          </cell>
          <cell r="F123" t="str">
            <v>Secretario Ejecutivo</v>
          </cell>
          <cell r="G123" t="str">
            <v>25SUROCCIDENTE</v>
          </cell>
          <cell r="H123" t="str">
            <v>DIRECCION REGIONAL TOLIMA</v>
          </cell>
          <cell r="K123" t="str">
            <v>X</v>
          </cell>
          <cell r="M123" t="str">
            <v>C</v>
          </cell>
          <cell r="N123" t="str">
            <v>P</v>
          </cell>
          <cell r="O123" t="str">
            <v>BACHILLER</v>
          </cell>
          <cell r="P123">
            <v>688731</v>
          </cell>
          <cell r="Q123">
            <v>0</v>
          </cell>
          <cell r="R123" t="str">
            <v>2</v>
          </cell>
          <cell r="S123">
            <v>21710</v>
          </cell>
          <cell r="T123">
            <v>33409</v>
          </cell>
          <cell r="U123">
            <v>44.238888888888887</v>
          </cell>
          <cell r="V123">
            <v>0</v>
          </cell>
          <cell r="W123">
            <v>12.208333333333334</v>
          </cell>
          <cell r="X123" t="str">
            <v>6Asistencial</v>
          </cell>
          <cell r="Y123">
            <v>6570493.7400000002</v>
          </cell>
          <cell r="Z123" t="str">
            <v>SUROCCIDENTE</v>
          </cell>
          <cell r="AA123" t="str">
            <v>SUP</v>
          </cell>
          <cell r="AB123" t="str">
            <v>sale</v>
          </cell>
          <cell r="AC123">
            <v>41759716</v>
          </cell>
        </row>
        <row r="124">
          <cell r="C124" t="str">
            <v>CRIALES CLAVIJO LISBETH ASTRID</v>
          </cell>
          <cell r="D124" t="str">
            <v>5120-12</v>
          </cell>
          <cell r="E124">
            <v>13279546.932500001</v>
          </cell>
          <cell r="F124" t="str">
            <v>Auxiliar Administrativo</v>
          </cell>
          <cell r="G124" t="str">
            <v>21CENTRO</v>
          </cell>
          <cell r="H124" t="str">
            <v>GRUPO CARTERA</v>
          </cell>
          <cell r="L124" t="str">
            <v>MCF</v>
          </cell>
          <cell r="M124" t="str">
            <v>C</v>
          </cell>
          <cell r="O124" t="str">
            <v>BACHILLER</v>
          </cell>
          <cell r="P124">
            <v>596996</v>
          </cell>
          <cell r="Q124">
            <v>0</v>
          </cell>
          <cell r="R124" t="str">
            <v>2</v>
          </cell>
          <cell r="S124">
            <v>20784</v>
          </cell>
          <cell r="T124">
            <v>31807</v>
          </cell>
          <cell r="U124">
            <v>46.777777777777779</v>
          </cell>
          <cell r="V124">
            <v>0</v>
          </cell>
          <cell r="W124">
            <v>16.597222222222221</v>
          </cell>
          <cell r="X124" t="str">
            <v>6Asistencial</v>
          </cell>
          <cell r="Y124">
            <v>18743011.070645835</v>
          </cell>
          <cell r="Z124" t="str">
            <v>CENTRO</v>
          </cell>
          <cell r="AA124" t="str">
            <v>Mant</v>
          </cell>
          <cell r="AB124" t="str">
            <v>5120-12</v>
          </cell>
          <cell r="AC124">
            <v>41738988</v>
          </cell>
        </row>
        <row r="125">
          <cell r="C125" t="str">
            <v>CRUZ GONZALEZ CARLOS EDUARDO</v>
          </cell>
          <cell r="D125" t="str">
            <v>3020-14</v>
          </cell>
          <cell r="E125">
            <v>27317929.430000003</v>
          </cell>
          <cell r="F125" t="str">
            <v>Profesional Universitario</v>
          </cell>
          <cell r="G125" t="str">
            <v>15OSI</v>
          </cell>
          <cell r="H125" t="str">
            <v>DIVISION SISTEMATIZACION E INFORMATICA</v>
          </cell>
          <cell r="M125" t="str">
            <v>C</v>
          </cell>
          <cell r="O125" t="str">
            <v>ES</v>
          </cell>
          <cell r="P125">
            <v>1345530</v>
          </cell>
          <cell r="Q125">
            <v>0</v>
          </cell>
          <cell r="R125" t="str">
            <v>1</v>
          </cell>
          <cell r="S125">
            <v>24815</v>
          </cell>
          <cell r="T125">
            <v>34148</v>
          </cell>
          <cell r="U125">
            <v>35.738888888888887</v>
          </cell>
          <cell r="V125">
            <v>0</v>
          </cell>
          <cell r="W125">
            <v>10.186111111111112</v>
          </cell>
          <cell r="X125" t="str">
            <v>4Profesional</v>
          </cell>
          <cell r="Y125">
            <v>23711494.034749996</v>
          </cell>
          <cell r="AA125" t="str">
            <v>Mant</v>
          </cell>
          <cell r="AB125" t="str">
            <v>3020-14</v>
          </cell>
          <cell r="AC125">
            <v>79451906</v>
          </cell>
        </row>
        <row r="126">
          <cell r="C126" t="str">
            <v>CUELLAR SALAZAR MARIA NANCY</v>
          </cell>
          <cell r="D126" t="str">
            <v>5120-09</v>
          </cell>
          <cell r="E126">
            <v>10643889.421249999</v>
          </cell>
          <cell r="F126" t="str">
            <v>Auxiliar Administrativo</v>
          </cell>
          <cell r="G126" t="str">
            <v>25SUROCCIDENTE</v>
          </cell>
          <cell r="H126" t="str">
            <v>GRUPO OPERATIVO</v>
          </cell>
          <cell r="K126" t="str">
            <v>X</v>
          </cell>
          <cell r="M126" t="str">
            <v>C</v>
          </cell>
          <cell r="N126" t="str">
            <v>VE</v>
          </cell>
          <cell r="O126" t="str">
            <v>BACHILLER</v>
          </cell>
          <cell r="P126">
            <v>468655</v>
          </cell>
          <cell r="Q126">
            <v>0</v>
          </cell>
          <cell r="R126" t="str">
            <v>2</v>
          </cell>
          <cell r="S126">
            <v>21931</v>
          </cell>
          <cell r="T126">
            <v>31974</v>
          </cell>
          <cell r="U126">
            <v>43.636111111111113</v>
          </cell>
          <cell r="V126">
            <v>0</v>
          </cell>
          <cell r="W126">
            <v>16.136111111111113</v>
          </cell>
          <cell r="X126" t="str">
            <v>6Asistencial</v>
          </cell>
          <cell r="Y126">
            <v>14658844.428461805</v>
          </cell>
          <cell r="Z126" t="str">
            <v>SUROCCIDENTE</v>
          </cell>
          <cell r="AA126" t="str">
            <v>SUP</v>
          </cell>
          <cell r="AB126" t="str">
            <v>sale</v>
          </cell>
          <cell r="AC126">
            <v>26597809</v>
          </cell>
        </row>
        <row r="127">
          <cell r="C127" t="str">
            <v>CUEVAS DE REVELO MARIA BEATRIZ</v>
          </cell>
          <cell r="D127" t="str">
            <v>5120-10</v>
          </cell>
          <cell r="E127">
            <v>11597824.078333335</v>
          </cell>
          <cell r="F127" t="str">
            <v>Auxiliar Administrativo</v>
          </cell>
          <cell r="G127" t="str">
            <v>25SUROCCIDENTE</v>
          </cell>
          <cell r="H127" t="str">
            <v>GRUPO ADMINISTRATIVO</v>
          </cell>
          <cell r="L127">
            <v>2003</v>
          </cell>
          <cell r="M127" t="str">
            <v>C</v>
          </cell>
          <cell r="O127" t="str">
            <v>SECUNDARIA</v>
          </cell>
          <cell r="P127">
            <v>515106</v>
          </cell>
          <cell r="Q127">
            <v>0</v>
          </cell>
          <cell r="R127" t="str">
            <v>2</v>
          </cell>
          <cell r="S127">
            <v>16448</v>
          </cell>
          <cell r="T127">
            <v>31959</v>
          </cell>
          <cell r="U127">
            <v>58.65</v>
          </cell>
          <cell r="V127">
            <v>9.8333333333333339</v>
          </cell>
          <cell r="W127">
            <v>16.177777777777777</v>
          </cell>
          <cell r="X127" t="str">
            <v>6Asistencial</v>
          </cell>
          <cell r="Y127">
            <v>16036583.128180558</v>
          </cell>
          <cell r="Z127" t="str">
            <v>SUROCCIDENTE</v>
          </cell>
          <cell r="AA127" t="str">
            <v>Mant</v>
          </cell>
          <cell r="AB127" t="str">
            <v>5120-10</v>
          </cell>
          <cell r="AC127">
            <v>38973287</v>
          </cell>
        </row>
        <row r="128">
          <cell r="C128" t="str">
            <v>CHARRY MERCHAN LUZ ANGELA</v>
          </cell>
          <cell r="D128" t="str">
            <v>5120-09</v>
          </cell>
          <cell r="E128">
            <v>10643889.421249999</v>
          </cell>
          <cell r="F128" t="str">
            <v>Auxiliar Administrativo</v>
          </cell>
          <cell r="G128" t="str">
            <v>24ORIENTE</v>
          </cell>
          <cell r="H128" t="str">
            <v>GRUPO OPERATIVO</v>
          </cell>
          <cell r="K128" t="str">
            <v>X</v>
          </cell>
          <cell r="M128" t="str">
            <v>C</v>
          </cell>
          <cell r="O128" t="str">
            <v>BACHILLER</v>
          </cell>
          <cell r="P128">
            <v>468655</v>
          </cell>
          <cell r="Q128">
            <v>0</v>
          </cell>
          <cell r="R128" t="str">
            <v>2</v>
          </cell>
          <cell r="S128">
            <v>27706</v>
          </cell>
          <cell r="T128">
            <v>36069</v>
          </cell>
          <cell r="U128">
            <v>27.824999999999999</v>
          </cell>
          <cell r="V128">
            <v>0</v>
          </cell>
          <cell r="W128">
            <v>4.927777777777778</v>
          </cell>
          <cell r="X128" t="str">
            <v>6Asistencial</v>
          </cell>
          <cell r="Y128">
            <v>2923107.8254687497</v>
          </cell>
          <cell r="Z128" t="str">
            <v>ORIENTE</v>
          </cell>
          <cell r="AA128" t="str">
            <v>SUP</v>
          </cell>
          <cell r="AB128" t="str">
            <v>sale</v>
          </cell>
          <cell r="AC128">
            <v>40437483</v>
          </cell>
        </row>
        <row r="129">
          <cell r="C129" t="str">
            <v>CHAVES DAVALOS JOSE FERNANDO</v>
          </cell>
          <cell r="D129" t="str">
            <v>4065-11</v>
          </cell>
          <cell r="E129">
            <v>16080398.177083332</v>
          </cell>
          <cell r="F129" t="str">
            <v>Técnico Administrativo</v>
          </cell>
          <cell r="G129" t="str">
            <v>14ODI</v>
          </cell>
          <cell r="H129" t="str">
            <v>DIVISION PROGRAMAS INTERNACIONALES</v>
          </cell>
          <cell r="M129" t="str">
            <v>C</v>
          </cell>
          <cell r="N129" t="str">
            <v>VE</v>
          </cell>
          <cell r="O129" t="str">
            <v>UN</v>
          </cell>
          <cell r="P129">
            <v>761453</v>
          </cell>
          <cell r="Q129">
            <v>0</v>
          </cell>
          <cell r="R129" t="str">
            <v>1</v>
          </cell>
          <cell r="S129">
            <v>25017</v>
          </cell>
          <cell r="T129">
            <v>33932</v>
          </cell>
          <cell r="U129">
            <v>35.18611111111111</v>
          </cell>
          <cell r="V129">
            <v>0</v>
          </cell>
          <cell r="W129">
            <v>10.780555555555555</v>
          </cell>
          <cell r="X129" t="str">
            <v>5Tecnico</v>
          </cell>
          <cell r="Y129">
            <v>14813791.680737268</v>
          </cell>
          <cell r="AA129" t="str">
            <v>Mant</v>
          </cell>
          <cell r="AB129" t="str">
            <v>4065-11</v>
          </cell>
          <cell r="AC129">
            <v>12995193</v>
          </cell>
        </row>
        <row r="130">
          <cell r="C130" t="str">
            <v>CHAVES FERNANDEZ CARLOS ENRIQUE</v>
          </cell>
          <cell r="D130" t="str">
            <v>3010-17</v>
          </cell>
          <cell r="E130">
            <v>36079145.295416668</v>
          </cell>
          <cell r="F130" t="str">
            <v>Profesional Especializado</v>
          </cell>
          <cell r="G130" t="str">
            <v>11OCI</v>
          </cell>
          <cell r="H130" t="str">
            <v>OFICINA CONTROL INTERNO</v>
          </cell>
          <cell r="L130">
            <v>2003</v>
          </cell>
          <cell r="M130" t="str">
            <v>C</v>
          </cell>
          <cell r="O130" t="str">
            <v>ES</v>
          </cell>
          <cell r="P130">
            <v>1665264</v>
          </cell>
          <cell r="Q130">
            <v>111795</v>
          </cell>
          <cell r="R130" t="str">
            <v>1</v>
          </cell>
          <cell r="S130">
            <v>16936</v>
          </cell>
          <cell r="T130">
            <v>26268</v>
          </cell>
          <cell r="U130">
            <v>57.30833333333333</v>
          </cell>
          <cell r="V130">
            <v>0</v>
          </cell>
          <cell r="W130">
            <v>31.761111111111113</v>
          </cell>
          <cell r="X130" t="str">
            <v>4Profesional</v>
          </cell>
          <cell r="Y130">
            <v>94091560.242589116</v>
          </cell>
          <cell r="AA130" t="str">
            <v>Mant</v>
          </cell>
          <cell r="AB130" t="str">
            <v>3010-17</v>
          </cell>
          <cell r="AC130">
            <v>17146349</v>
          </cell>
        </row>
        <row r="131">
          <cell r="C131" t="str">
            <v>CHAVEZ ROJAS CARLOS EDUARDO</v>
          </cell>
          <cell r="D131" t="str">
            <v>5120-09</v>
          </cell>
          <cell r="E131">
            <v>10643889.421249999</v>
          </cell>
          <cell r="F131" t="str">
            <v>Auxiliar Administrativo</v>
          </cell>
          <cell r="G131" t="str">
            <v>16SDT</v>
          </cell>
          <cell r="H131" t="str">
            <v>DIVISION PROGRAMAS EN ADMINISTRACION</v>
          </cell>
          <cell r="K131" t="str">
            <v>x</v>
          </cell>
          <cell r="M131" t="str">
            <v>C</v>
          </cell>
          <cell r="O131" t="str">
            <v>BACHILLER</v>
          </cell>
          <cell r="P131">
            <v>468655</v>
          </cell>
          <cell r="Q131">
            <v>0</v>
          </cell>
          <cell r="R131" t="str">
            <v>1</v>
          </cell>
          <cell r="S131">
            <v>27006</v>
          </cell>
          <cell r="T131">
            <v>35569</v>
          </cell>
          <cell r="U131">
            <v>29.741666666666667</v>
          </cell>
          <cell r="V131">
            <v>0</v>
          </cell>
          <cell r="W131">
            <v>6.2944444444444443</v>
          </cell>
          <cell r="X131" t="str">
            <v>6Asistencial</v>
          </cell>
          <cell r="Y131">
            <v>3529382.0411215276</v>
          </cell>
          <cell r="AA131" t="str">
            <v>SUP</v>
          </cell>
          <cell r="AB131" t="str">
            <v>sale</v>
          </cell>
          <cell r="AC131">
            <v>79752362</v>
          </cell>
        </row>
        <row r="132">
          <cell r="C132" t="str">
            <v>DAZA  CARMEN ALICIA-(CARMENZA)</v>
          </cell>
          <cell r="D132" t="str">
            <v>4065-09</v>
          </cell>
          <cell r="E132">
            <v>14586952.714583334</v>
          </cell>
          <cell r="F132" t="str">
            <v>Técnico Administrativo</v>
          </cell>
          <cell r="G132" t="str">
            <v>21CENTRO</v>
          </cell>
          <cell r="H132" t="str">
            <v>DIVISION SERVICIOS AL EXTERIOR</v>
          </cell>
          <cell r="I132" t="str">
            <v>SRI</v>
          </cell>
          <cell r="L132">
            <v>2003</v>
          </cell>
          <cell r="M132" t="str">
            <v>C</v>
          </cell>
          <cell r="O132" t="str">
            <v>BACHILLER</v>
          </cell>
          <cell r="P132">
            <v>688731</v>
          </cell>
          <cell r="Q132">
            <v>0</v>
          </cell>
          <cell r="R132" t="str">
            <v>2</v>
          </cell>
          <cell r="S132">
            <v>17798</v>
          </cell>
          <cell r="T132">
            <v>33573</v>
          </cell>
          <cell r="U132">
            <v>54.952777777777776</v>
          </cell>
          <cell r="V132">
            <v>14.333333333333334</v>
          </cell>
          <cell r="W132">
            <v>11.761111111111111</v>
          </cell>
          <cell r="X132" t="str">
            <v>5Tecnico</v>
          </cell>
          <cell r="Y132">
            <v>14612085.67937847</v>
          </cell>
          <cell r="Z132" t="str">
            <v>CENTRO</v>
          </cell>
          <cell r="AA132" t="str">
            <v>Mant</v>
          </cell>
          <cell r="AB132" t="str">
            <v>4065-09</v>
          </cell>
          <cell r="AC132">
            <v>20563092</v>
          </cell>
        </row>
        <row r="133">
          <cell r="C133" t="str">
            <v>DAZA  LUZ MARIA</v>
          </cell>
          <cell r="D133" t="str">
            <v>3010-17</v>
          </cell>
          <cell r="E133">
            <v>35377361.200833336</v>
          </cell>
          <cell r="F133" t="str">
            <v>Profesional Especializado</v>
          </cell>
          <cell r="G133" t="str">
            <v>13OJU</v>
          </cell>
          <cell r="H133" t="str">
            <v>OFICINA JURIDICA</v>
          </cell>
          <cell r="M133" t="str">
            <v>C</v>
          </cell>
          <cell r="O133" t="str">
            <v>ES</v>
          </cell>
          <cell r="P133">
            <v>1665264</v>
          </cell>
          <cell r="Q133">
            <v>77229</v>
          </cell>
          <cell r="R133" t="str">
            <v>2</v>
          </cell>
          <cell r="S133">
            <v>19708</v>
          </cell>
          <cell r="T133">
            <v>26413</v>
          </cell>
          <cell r="U133">
            <v>49.722222222222221</v>
          </cell>
          <cell r="V133">
            <v>0</v>
          </cell>
          <cell r="W133">
            <v>31.363888888888887</v>
          </cell>
          <cell r="X133" t="str">
            <v>4Profesional</v>
          </cell>
          <cell r="Y133">
            <v>91137081.13003011</v>
          </cell>
          <cell r="AA133" t="str">
            <v>Mant</v>
          </cell>
          <cell r="AB133" t="str">
            <v>3010-17</v>
          </cell>
          <cell r="AC133">
            <v>41697812</v>
          </cell>
        </row>
        <row r="134">
          <cell r="C134" t="str">
            <v>DE-LA-ROSA TORRES OLINDA LEONOR</v>
          </cell>
          <cell r="D134" t="str">
            <v>2040-11</v>
          </cell>
          <cell r="E134">
            <v>29737405.522916667</v>
          </cell>
          <cell r="F134" t="str">
            <v>Jefe de División</v>
          </cell>
          <cell r="G134" t="str">
            <v>23NORTE</v>
          </cell>
          <cell r="H134" t="str">
            <v>DIVISION CREDITO Y PROGRAMAS INTERNACIONALES</v>
          </cell>
          <cell r="K134" t="str">
            <v>x</v>
          </cell>
          <cell r="M134" t="str">
            <v>C</v>
          </cell>
          <cell r="N134" t="str">
            <v>P</v>
          </cell>
          <cell r="O134" t="str">
            <v>ES</v>
          </cell>
          <cell r="P134">
            <v>1464700</v>
          </cell>
          <cell r="Q134">
            <v>0</v>
          </cell>
          <cell r="R134" t="str">
            <v>2</v>
          </cell>
          <cell r="S134">
            <v>20810</v>
          </cell>
          <cell r="T134">
            <v>28200</v>
          </cell>
          <cell r="U134">
            <v>46.705555555555556</v>
          </cell>
          <cell r="V134">
            <v>0</v>
          </cell>
          <cell r="W134">
            <v>26.469444444444445</v>
          </cell>
          <cell r="X134" t="str">
            <v>3Ejecutivo</v>
          </cell>
          <cell r="Y134">
            <v>11178590.4</v>
          </cell>
          <cell r="Z134" t="str">
            <v>NORTE</v>
          </cell>
          <cell r="AA134" t="str">
            <v>SUP</v>
          </cell>
          <cell r="AB134" t="str">
            <v>sale</v>
          </cell>
          <cell r="AC134">
            <v>32631100</v>
          </cell>
        </row>
        <row r="135">
          <cell r="C135" t="str">
            <v>DELGADILLO CALDERON HELMER</v>
          </cell>
          <cell r="D135" t="str">
            <v>3020-07</v>
          </cell>
          <cell r="E135">
            <v>22377443.19125</v>
          </cell>
          <cell r="F135" t="str">
            <v>Profesional Universitario</v>
          </cell>
          <cell r="G135" t="str">
            <v>22NOROCCIDENTE</v>
          </cell>
          <cell r="H135" t="str">
            <v>GRUPO ADMINISTRATIVO Y FINANCIERO</v>
          </cell>
          <cell r="L135">
            <v>2003</v>
          </cell>
          <cell r="M135" t="str">
            <v>C</v>
          </cell>
          <cell r="O135" t="str">
            <v>ES</v>
          </cell>
          <cell r="P135">
            <v>985672</v>
          </cell>
          <cell r="Q135">
            <v>0</v>
          </cell>
          <cell r="R135" t="str">
            <v>1</v>
          </cell>
          <cell r="S135">
            <v>17281</v>
          </cell>
          <cell r="T135">
            <v>28079</v>
          </cell>
          <cell r="U135">
            <v>56.363888888888887</v>
          </cell>
          <cell r="V135">
            <v>0</v>
          </cell>
          <cell r="W135">
            <v>26.805555555555557</v>
          </cell>
          <cell r="X135" t="str">
            <v>4Profesional</v>
          </cell>
          <cell r="Y135">
            <v>44239649.865614586</v>
          </cell>
          <cell r="Z135" t="str">
            <v>NOROCCIDENTE</v>
          </cell>
          <cell r="AA135" t="str">
            <v>Mant</v>
          </cell>
          <cell r="AB135" t="str">
            <v>3020-07</v>
          </cell>
          <cell r="AC135">
            <v>10217327</v>
          </cell>
        </row>
        <row r="136">
          <cell r="C136" t="str">
            <v>DE-MOYA BADILLO BERLYS</v>
          </cell>
          <cell r="D136" t="str">
            <v>4065-09</v>
          </cell>
          <cell r="E136">
            <v>14586952.714583334</v>
          </cell>
          <cell r="F136" t="str">
            <v>Técnico Administrativo</v>
          </cell>
          <cell r="G136" t="str">
            <v>23NORTE</v>
          </cell>
          <cell r="H136" t="str">
            <v>DIVISION PROGRAMAS EN ADMINISTRACION</v>
          </cell>
          <cell r="L136" t="str">
            <v>MCF</v>
          </cell>
          <cell r="M136" t="str">
            <v>C</v>
          </cell>
          <cell r="O136" t="str">
            <v>BACHILLER</v>
          </cell>
          <cell r="P136">
            <v>688731</v>
          </cell>
          <cell r="Q136">
            <v>0</v>
          </cell>
          <cell r="R136" t="str">
            <v>2</v>
          </cell>
          <cell r="S136">
            <v>23596</v>
          </cell>
          <cell r="T136">
            <v>32758</v>
          </cell>
          <cell r="U136">
            <v>39.077777777777776</v>
          </cell>
          <cell r="V136">
            <v>0</v>
          </cell>
          <cell r="W136">
            <v>13.994444444444444</v>
          </cell>
          <cell r="X136" t="str">
            <v>5Tecnico</v>
          </cell>
          <cell r="Y136">
            <v>17295342.9298831</v>
          </cell>
          <cell r="Z136" t="str">
            <v>NORTE</v>
          </cell>
          <cell r="AA136" t="str">
            <v>Mant</v>
          </cell>
          <cell r="AB136" t="str">
            <v>4065-09</v>
          </cell>
          <cell r="AC136">
            <v>32676084</v>
          </cell>
        </row>
        <row r="137">
          <cell r="C137" t="str">
            <v>DIAZ DE-ALVAREZ AURORA</v>
          </cell>
          <cell r="D137" t="str">
            <v>5040-22</v>
          </cell>
          <cell r="E137">
            <v>17182482.831666667</v>
          </cell>
          <cell r="F137" t="str">
            <v>Secretario Ejecutivo</v>
          </cell>
          <cell r="G137" t="str">
            <v>19SDF</v>
          </cell>
          <cell r="H137" t="str">
            <v>SUBDIRECCION FINANCIERA</v>
          </cell>
          <cell r="L137">
            <v>2003</v>
          </cell>
          <cell r="M137" t="str">
            <v>C</v>
          </cell>
          <cell r="N137" t="str">
            <v>P</v>
          </cell>
          <cell r="O137" t="str">
            <v>BACHILLER</v>
          </cell>
          <cell r="P137">
            <v>846314</v>
          </cell>
          <cell r="Q137">
            <v>0</v>
          </cell>
          <cell r="R137" t="str">
            <v>2</v>
          </cell>
          <cell r="S137">
            <v>17554</v>
          </cell>
          <cell r="T137">
            <v>35290</v>
          </cell>
          <cell r="U137">
            <v>55.619444444444447</v>
          </cell>
          <cell r="V137">
            <v>41.75</v>
          </cell>
          <cell r="W137">
            <v>7.0611111111111109</v>
          </cell>
          <cell r="X137" t="str">
            <v>6Asistencial</v>
          </cell>
          <cell r="Y137">
            <v>8073835.5600000005</v>
          </cell>
          <cell r="AA137" t="str">
            <v>Mant</v>
          </cell>
          <cell r="AB137" t="str">
            <v>5040-22</v>
          </cell>
          <cell r="AC137">
            <v>41440995</v>
          </cell>
        </row>
        <row r="138">
          <cell r="C138" t="str">
            <v>DIAZ GUERRA YUDY ESTHER</v>
          </cell>
          <cell r="D138" t="str">
            <v>4065-09</v>
          </cell>
          <cell r="E138">
            <v>14586952.714583334</v>
          </cell>
          <cell r="F138" t="str">
            <v>Técnico Administrativo</v>
          </cell>
          <cell r="G138" t="str">
            <v>24ORIENTE</v>
          </cell>
          <cell r="H138" t="str">
            <v>DIVISION ADMINISTRATIVA Y FINANCIERA</v>
          </cell>
          <cell r="K138" t="str">
            <v>X</v>
          </cell>
          <cell r="M138" t="str">
            <v>C</v>
          </cell>
          <cell r="N138" t="str">
            <v>VE</v>
          </cell>
          <cell r="O138" t="str">
            <v>BACHILLER</v>
          </cell>
          <cell r="P138">
            <v>688731</v>
          </cell>
          <cell r="Q138">
            <v>0</v>
          </cell>
          <cell r="R138" t="str">
            <v>2</v>
          </cell>
          <cell r="S138">
            <v>23659</v>
          </cell>
          <cell r="T138">
            <v>33441</v>
          </cell>
          <cell r="U138">
            <v>38.905555555555559</v>
          </cell>
          <cell r="V138">
            <v>0</v>
          </cell>
          <cell r="W138">
            <v>12.119444444444444</v>
          </cell>
          <cell r="X138" t="str">
            <v>5Tecnico</v>
          </cell>
          <cell r="Y138">
            <v>15078739.114248842</v>
          </cell>
          <cell r="Z138" t="str">
            <v>ORIENTE</v>
          </cell>
          <cell r="AA138" t="str">
            <v>SUP</v>
          </cell>
          <cell r="AB138" t="str">
            <v>sale</v>
          </cell>
          <cell r="AC138">
            <v>63310565</v>
          </cell>
        </row>
        <row r="139">
          <cell r="C139" t="str">
            <v>DIAZ INFANTE LUZ STELLA</v>
          </cell>
          <cell r="D139" t="str">
            <v>5040-20</v>
          </cell>
          <cell r="E139">
            <v>16138824.14833333</v>
          </cell>
          <cell r="F139" t="str">
            <v>Secretario Ejecutivo</v>
          </cell>
          <cell r="G139" t="str">
            <v>12OPL</v>
          </cell>
          <cell r="H139" t="str">
            <v>OFICINA PLANEACION</v>
          </cell>
          <cell r="M139" t="str">
            <v>C</v>
          </cell>
          <cell r="O139" t="str">
            <v>BACHILLER</v>
          </cell>
          <cell r="P139">
            <v>764298</v>
          </cell>
          <cell r="Q139">
            <v>0</v>
          </cell>
          <cell r="R139" t="str">
            <v>2</v>
          </cell>
          <cell r="S139">
            <v>19903</v>
          </cell>
          <cell r="T139">
            <v>28095</v>
          </cell>
          <cell r="U139">
            <v>49.18611111111111</v>
          </cell>
          <cell r="V139">
            <v>0</v>
          </cell>
          <cell r="W139">
            <v>26.761111111111113</v>
          </cell>
          <cell r="X139" t="str">
            <v>6Asistencial</v>
          </cell>
          <cell r="Y139">
            <v>35765426.325865738</v>
          </cell>
          <cell r="AA139" t="str">
            <v>Mant</v>
          </cell>
          <cell r="AB139" t="str">
            <v>5040-20</v>
          </cell>
          <cell r="AC139">
            <v>41675106</v>
          </cell>
        </row>
        <row r="140">
          <cell r="C140" t="str">
            <v>DIAZ REINOSO OLINDA</v>
          </cell>
          <cell r="D140" t="str">
            <v>5040-20</v>
          </cell>
          <cell r="E140">
            <v>16138824.14833333</v>
          </cell>
          <cell r="F140" t="str">
            <v>Secretario Ejecutivo</v>
          </cell>
          <cell r="G140" t="str">
            <v>21CENTRO</v>
          </cell>
          <cell r="H140" t="str">
            <v>GRUPO TESORERIA</v>
          </cell>
          <cell r="K140" t="str">
            <v>X</v>
          </cell>
          <cell r="M140" t="str">
            <v>C</v>
          </cell>
          <cell r="O140" t="str">
            <v>BACHILLER</v>
          </cell>
          <cell r="P140">
            <v>764298</v>
          </cell>
          <cell r="Q140">
            <v>0</v>
          </cell>
          <cell r="R140" t="str">
            <v>2</v>
          </cell>
          <cell r="S140">
            <v>19084</v>
          </cell>
          <cell r="T140">
            <v>28126</v>
          </cell>
          <cell r="U140">
            <v>51.430555555555557</v>
          </cell>
          <cell r="V140">
            <v>0</v>
          </cell>
          <cell r="W140">
            <v>26.677777777777777</v>
          </cell>
          <cell r="X140" t="str">
            <v>6Asistencial</v>
          </cell>
          <cell r="Y140">
            <v>35636425.68988426</v>
          </cell>
          <cell r="Z140" t="str">
            <v>CENTRO</v>
          </cell>
          <cell r="AA140" t="str">
            <v>SUP</v>
          </cell>
          <cell r="AB140" t="str">
            <v>sale</v>
          </cell>
          <cell r="AC140">
            <v>41543463</v>
          </cell>
        </row>
        <row r="141">
          <cell r="C141" t="str">
            <v>DIAZ SOTO JAIR ARMANDO</v>
          </cell>
          <cell r="D141" t="str">
            <v>4065-15</v>
          </cell>
          <cell r="E141">
            <v>21241444.095416673</v>
          </cell>
          <cell r="F141" t="str">
            <v>Técnico Administrativo</v>
          </cell>
          <cell r="G141" t="str">
            <v>23NORTE</v>
          </cell>
          <cell r="H141" t="str">
            <v>GRUPO SERVICIOS</v>
          </cell>
          <cell r="M141" t="str">
            <v>C</v>
          </cell>
          <cell r="O141" t="str">
            <v>UN</v>
          </cell>
          <cell r="P141">
            <v>935634</v>
          </cell>
          <cell r="Q141">
            <v>0</v>
          </cell>
          <cell r="R141" t="str">
            <v>1</v>
          </cell>
          <cell r="S141">
            <v>23357</v>
          </cell>
          <cell r="T141">
            <v>32630</v>
          </cell>
          <cell r="U141">
            <v>39.730555555555554</v>
          </cell>
          <cell r="V141">
            <v>0</v>
          </cell>
          <cell r="W141">
            <v>14.341666666666667</v>
          </cell>
          <cell r="X141" t="str">
            <v>5Tecnico</v>
          </cell>
          <cell r="Y141">
            <v>22826822.770214126</v>
          </cell>
          <cell r="Z141" t="str">
            <v>NORTE</v>
          </cell>
          <cell r="AA141" t="str">
            <v>Mant</v>
          </cell>
          <cell r="AB141" t="str">
            <v>4065-15</v>
          </cell>
          <cell r="AC141">
            <v>73109502</v>
          </cell>
        </row>
        <row r="142">
          <cell r="C142" t="str">
            <v>DUARTE DE ARDILA GLORIA ELSA</v>
          </cell>
          <cell r="D142" t="str">
            <v>3020-06</v>
          </cell>
          <cell r="E142">
            <v>18995922.495416671</v>
          </cell>
          <cell r="F142" t="str">
            <v>Profesional Universitario</v>
          </cell>
          <cell r="G142" t="str">
            <v>23NORTE</v>
          </cell>
          <cell r="H142" t="str">
            <v>DIVISION ADMINISTRATIVA Y FINANCIERA</v>
          </cell>
          <cell r="K142" t="str">
            <v>x</v>
          </cell>
          <cell r="M142" t="str">
            <v>C</v>
          </cell>
          <cell r="N142" t="str">
            <v>VE</v>
          </cell>
          <cell r="O142" t="str">
            <v>ES</v>
          </cell>
          <cell r="P142">
            <v>935634</v>
          </cell>
          <cell r="Q142">
            <v>0</v>
          </cell>
          <cell r="R142" t="str">
            <v>2</v>
          </cell>
          <cell r="S142">
            <v>20600</v>
          </cell>
          <cell r="T142">
            <v>31807</v>
          </cell>
          <cell r="U142">
            <v>47.277777777777779</v>
          </cell>
          <cell r="V142">
            <v>0</v>
          </cell>
          <cell r="W142">
            <v>16.597222222222221</v>
          </cell>
          <cell r="X142" t="str">
            <v>4Profesional</v>
          </cell>
          <cell r="Y142">
            <v>26298009.042709496</v>
          </cell>
          <cell r="Z142" t="str">
            <v>NORTE</v>
          </cell>
          <cell r="AA142" t="str">
            <v>SUP</v>
          </cell>
          <cell r="AB142" t="str">
            <v>sale</v>
          </cell>
          <cell r="AC142">
            <v>32633332</v>
          </cell>
        </row>
        <row r="143">
          <cell r="C143" t="str">
            <v>DUQUE RUA MARIA DORIS</v>
          </cell>
          <cell r="D143" t="str">
            <v>5120-10</v>
          </cell>
          <cell r="E143">
            <v>11597824.078333335</v>
          </cell>
          <cell r="F143" t="str">
            <v>Auxiliar Administrativo</v>
          </cell>
          <cell r="G143" t="str">
            <v>22NOROCCIDENTE</v>
          </cell>
          <cell r="H143" t="str">
            <v>DIVISION PROGRAMAS EN ADMINISTRACION</v>
          </cell>
          <cell r="K143" t="str">
            <v>X</v>
          </cell>
          <cell r="M143" t="str">
            <v>C</v>
          </cell>
          <cell r="O143" t="str">
            <v>BACHILLER</v>
          </cell>
          <cell r="P143">
            <v>515106</v>
          </cell>
          <cell r="Q143">
            <v>0</v>
          </cell>
          <cell r="R143" t="str">
            <v>2</v>
          </cell>
          <cell r="S143">
            <v>25701</v>
          </cell>
          <cell r="T143">
            <v>33390</v>
          </cell>
          <cell r="U143">
            <v>33.31111111111111</v>
          </cell>
          <cell r="V143">
            <v>0</v>
          </cell>
          <cell r="W143">
            <v>12.261111111111111</v>
          </cell>
          <cell r="X143" t="str">
            <v>6Asistencial</v>
          </cell>
          <cell r="Y143">
            <v>12268810.293365741</v>
          </cell>
          <cell r="Z143" t="str">
            <v>NOROCCIDENTE</v>
          </cell>
          <cell r="AA143" t="str">
            <v>SUP</v>
          </cell>
          <cell r="AB143" t="str">
            <v>sale</v>
          </cell>
          <cell r="AC143">
            <v>21769879</v>
          </cell>
        </row>
        <row r="144">
          <cell r="C144" t="str">
            <v>ECHAVARRIA TORO HECTOR</v>
          </cell>
          <cell r="D144" t="str">
            <v>5310-11</v>
          </cell>
          <cell r="E144">
            <v>19241995.709166665</v>
          </cell>
          <cell r="F144" t="str">
            <v>Conductor Mec (Asignado)</v>
          </cell>
          <cell r="G144" t="str">
            <v>25SUROCCIDENTE</v>
          </cell>
          <cell r="H144" t="str">
            <v>DIRECCION REGIONAL VALLE</v>
          </cell>
          <cell r="M144" t="str">
            <v>C</v>
          </cell>
          <cell r="N144" t="str">
            <v>P</v>
          </cell>
          <cell r="O144" t="str">
            <v>BACHILLER</v>
          </cell>
          <cell r="P144">
            <v>555997</v>
          </cell>
          <cell r="Q144">
            <v>0</v>
          </cell>
          <cell r="R144" t="str">
            <v>1</v>
          </cell>
          <cell r="S144">
            <v>20179</v>
          </cell>
          <cell r="T144">
            <v>33898</v>
          </cell>
          <cell r="U144">
            <v>48.430555555555557</v>
          </cell>
          <cell r="V144">
            <v>0</v>
          </cell>
          <cell r="W144">
            <v>10.872222222222222</v>
          </cell>
          <cell r="X144" t="str">
            <v>6Asistencial</v>
          </cell>
          <cell r="Y144">
            <v>6718667.7480000006</v>
          </cell>
          <cell r="Z144" t="str">
            <v>SUROCCIDENTE</v>
          </cell>
          <cell r="AA144" t="str">
            <v>Mant</v>
          </cell>
          <cell r="AB144" t="str">
            <v>5310-11</v>
          </cell>
          <cell r="AC144">
            <v>16600125</v>
          </cell>
        </row>
        <row r="145">
          <cell r="C145" t="str">
            <v>ESCOBAR VEGA LUZ STELLA</v>
          </cell>
          <cell r="D145" t="str">
            <v>4065-09</v>
          </cell>
          <cell r="E145">
            <v>14586952.714583334</v>
          </cell>
          <cell r="F145" t="str">
            <v>Técnico Administrativo</v>
          </cell>
          <cell r="G145" t="str">
            <v>22NOROCCIDENTE</v>
          </cell>
          <cell r="H145" t="str">
            <v>GRUPO PROGRAMAS INTERNACIONALES</v>
          </cell>
          <cell r="K145" t="str">
            <v>X</v>
          </cell>
          <cell r="M145" t="str">
            <v>C</v>
          </cell>
          <cell r="N145" t="str">
            <v>VE</v>
          </cell>
          <cell r="O145" t="str">
            <v>UN</v>
          </cell>
          <cell r="P145">
            <v>688731</v>
          </cell>
          <cell r="Q145">
            <v>0</v>
          </cell>
          <cell r="R145" t="str">
            <v>2</v>
          </cell>
          <cell r="S145">
            <v>23526</v>
          </cell>
          <cell r="T145">
            <v>32224</v>
          </cell>
          <cell r="U145">
            <v>39.266666666666666</v>
          </cell>
          <cell r="V145">
            <v>0</v>
          </cell>
          <cell r="W145">
            <v>15.452777777777778</v>
          </cell>
          <cell r="X145" t="str">
            <v>5Tecnico</v>
          </cell>
          <cell r="Y145">
            <v>18928629.951929398</v>
          </cell>
          <cell r="Z145" t="str">
            <v>NOROCCIDENTE</v>
          </cell>
          <cell r="AA145" t="str">
            <v>SUP</v>
          </cell>
          <cell r="AB145" t="str">
            <v>sale</v>
          </cell>
          <cell r="AC145">
            <v>42761899</v>
          </cell>
        </row>
        <row r="146">
          <cell r="C146" t="str">
            <v>ESCOBAR ZULETA INES EDILMA</v>
          </cell>
          <cell r="D146" t="str">
            <v>5120-10</v>
          </cell>
          <cell r="E146">
            <v>11597824.078333335</v>
          </cell>
          <cell r="F146" t="str">
            <v>Auxiliar Administrativo</v>
          </cell>
          <cell r="G146" t="str">
            <v>22NOROCCIDENTE</v>
          </cell>
          <cell r="H146" t="str">
            <v>GRUPO SERVICIOS</v>
          </cell>
          <cell r="K146" t="str">
            <v>X</v>
          </cell>
          <cell r="M146" t="str">
            <v>C</v>
          </cell>
          <cell r="O146" t="str">
            <v>TL</v>
          </cell>
          <cell r="P146">
            <v>515106</v>
          </cell>
          <cell r="Q146">
            <v>0</v>
          </cell>
          <cell r="R146" t="str">
            <v>2</v>
          </cell>
          <cell r="S146">
            <v>22499</v>
          </cell>
          <cell r="T146">
            <v>30210</v>
          </cell>
          <cell r="U146">
            <v>42.080555555555556</v>
          </cell>
          <cell r="V146">
            <v>0</v>
          </cell>
          <cell r="W146">
            <v>20.969444444444445</v>
          </cell>
          <cell r="X146" t="str">
            <v>6Asistencial</v>
          </cell>
          <cell r="Y146">
            <v>20557910.529958338</v>
          </cell>
          <cell r="Z146" t="str">
            <v>NOROCCIDENTE</v>
          </cell>
          <cell r="AA146" t="str">
            <v>SUP</v>
          </cell>
          <cell r="AB146" t="str">
            <v>sale</v>
          </cell>
          <cell r="AC146">
            <v>24546864</v>
          </cell>
        </row>
        <row r="147">
          <cell r="C147" t="str">
            <v>ESGUERRA HENAO BEATRIZ</v>
          </cell>
          <cell r="D147" t="str">
            <v>4065-09</v>
          </cell>
          <cell r="E147">
            <v>14586952.714583334</v>
          </cell>
          <cell r="F147" t="str">
            <v>Técnico Administrativo</v>
          </cell>
          <cell r="G147" t="str">
            <v>25SUROCCIDENTE</v>
          </cell>
          <cell r="H147" t="str">
            <v>GRUPO ADMINISTRATIVO</v>
          </cell>
          <cell r="K147" t="str">
            <v>X</v>
          </cell>
          <cell r="M147" t="str">
            <v>C</v>
          </cell>
          <cell r="O147" t="str">
            <v>BACHILLER</v>
          </cell>
          <cell r="P147">
            <v>688731</v>
          </cell>
          <cell r="Q147">
            <v>0</v>
          </cell>
          <cell r="R147" t="str">
            <v>2</v>
          </cell>
          <cell r="S147">
            <v>19327</v>
          </cell>
          <cell r="T147">
            <v>33451</v>
          </cell>
          <cell r="U147">
            <v>50.766666666666666</v>
          </cell>
          <cell r="V147">
            <v>0</v>
          </cell>
          <cell r="W147">
            <v>12.094444444444445</v>
          </cell>
          <cell r="X147" t="str">
            <v>5Tecnico</v>
          </cell>
          <cell r="Y147">
            <v>14962075.755531251</v>
          </cell>
          <cell r="Z147" t="str">
            <v>SUROCCIDENTE</v>
          </cell>
          <cell r="AA147" t="str">
            <v>SUP</v>
          </cell>
          <cell r="AB147" t="str">
            <v>sale</v>
          </cell>
          <cell r="AC147">
            <v>31258167</v>
          </cell>
        </row>
        <row r="148">
          <cell r="C148" t="str">
            <v>ESPINOSA DE GIRALDO CARMEN HELENA</v>
          </cell>
          <cell r="D148" t="str">
            <v>4065-12</v>
          </cell>
          <cell r="E148">
            <v>16415181.84</v>
          </cell>
          <cell r="F148" t="str">
            <v>Técnico Administrativo</v>
          </cell>
          <cell r="G148" t="str">
            <v>21CENTRO</v>
          </cell>
          <cell r="H148" t="str">
            <v>GRUPO ATENCION AL USUARIO</v>
          </cell>
          <cell r="K148" t="str">
            <v>X</v>
          </cell>
          <cell r="M148" t="str">
            <v>C</v>
          </cell>
          <cell r="O148" t="str">
            <v>BACHILLER</v>
          </cell>
          <cell r="P148">
            <v>808521</v>
          </cell>
          <cell r="Q148">
            <v>0</v>
          </cell>
          <cell r="R148" t="str">
            <v>2</v>
          </cell>
          <cell r="S148">
            <v>21147</v>
          </cell>
          <cell r="T148">
            <v>28172</v>
          </cell>
          <cell r="U148">
            <v>45.783333333333331</v>
          </cell>
          <cell r="V148">
            <v>0</v>
          </cell>
          <cell r="W148">
            <v>26.552777777777777</v>
          </cell>
          <cell r="X148" t="str">
            <v>5Tecnico</v>
          </cell>
          <cell r="Y148">
            <v>35897377.361333333</v>
          </cell>
          <cell r="Z148" t="str">
            <v>CENTRO</v>
          </cell>
          <cell r="AA148" t="str">
            <v>SUP</v>
          </cell>
          <cell r="AB148" t="str">
            <v>sale</v>
          </cell>
          <cell r="AC148">
            <v>20982735</v>
          </cell>
        </row>
        <row r="149">
          <cell r="C149" t="str">
            <v>ESQUIVEL GONZALEZ ANGEL ANTONIO</v>
          </cell>
          <cell r="D149" t="str">
            <v>4065-11</v>
          </cell>
          <cell r="E149">
            <v>16080398.177083332</v>
          </cell>
          <cell r="F149" t="str">
            <v>Técnico Administrativo</v>
          </cell>
          <cell r="G149" t="str">
            <v>21CENTRO</v>
          </cell>
          <cell r="H149" t="str">
            <v>DIVISION CREDITO</v>
          </cell>
          <cell r="M149" t="str">
            <v>C</v>
          </cell>
          <cell r="N149" t="str">
            <v>VE</v>
          </cell>
          <cell r="O149" t="str">
            <v>BACHILLER</v>
          </cell>
          <cell r="P149">
            <v>761453</v>
          </cell>
          <cell r="Q149">
            <v>0</v>
          </cell>
          <cell r="R149" t="str">
            <v>1</v>
          </cell>
          <cell r="S149">
            <v>22197</v>
          </cell>
          <cell r="T149">
            <v>31807</v>
          </cell>
          <cell r="U149">
            <v>42.908333333333331</v>
          </cell>
          <cell r="V149">
            <v>0</v>
          </cell>
          <cell r="W149">
            <v>16.597222222222221</v>
          </cell>
          <cell r="X149" t="str">
            <v>5Tecnico</v>
          </cell>
          <cell r="Y149">
            <v>22397424.732047454</v>
          </cell>
          <cell r="Z149" t="str">
            <v>CENTRO</v>
          </cell>
          <cell r="AA149" t="str">
            <v>Mant</v>
          </cell>
          <cell r="AB149" t="str">
            <v>4065-11</v>
          </cell>
          <cell r="AC149">
            <v>5893028</v>
          </cell>
        </row>
        <row r="150">
          <cell r="C150" t="str">
            <v>FERNANDEZ GONZALEZ ANA GISLENA</v>
          </cell>
          <cell r="D150" t="str">
            <v>4065-09</v>
          </cell>
          <cell r="E150">
            <v>14586952.714583334</v>
          </cell>
          <cell r="F150" t="str">
            <v>Técnico Administrativo</v>
          </cell>
          <cell r="G150" t="str">
            <v>25SUROCCIDENTE</v>
          </cell>
          <cell r="H150" t="str">
            <v>GRUPO CREDITO</v>
          </cell>
          <cell r="K150" t="str">
            <v>X</v>
          </cell>
          <cell r="M150" t="str">
            <v>C</v>
          </cell>
          <cell r="O150" t="str">
            <v>BACHILLER</v>
          </cell>
          <cell r="P150">
            <v>688731</v>
          </cell>
          <cell r="Q150">
            <v>0</v>
          </cell>
          <cell r="R150" t="str">
            <v>2</v>
          </cell>
          <cell r="S150">
            <v>20844</v>
          </cell>
          <cell r="T150">
            <v>33057</v>
          </cell>
          <cell r="U150">
            <v>46.613888888888887</v>
          </cell>
          <cell r="V150">
            <v>0</v>
          </cell>
          <cell r="W150">
            <v>13.172222222222222</v>
          </cell>
          <cell r="X150" t="str">
            <v>5Tecnico</v>
          </cell>
          <cell r="Y150">
            <v>16245372.701424768</v>
          </cell>
          <cell r="Z150" t="str">
            <v>SUROCCIDENTE</v>
          </cell>
          <cell r="AA150" t="str">
            <v>SUP</v>
          </cell>
          <cell r="AB150" t="str">
            <v>sale</v>
          </cell>
          <cell r="AC150">
            <v>31149127</v>
          </cell>
        </row>
        <row r="151">
          <cell r="C151" t="str">
            <v>FERNANDEZ REYES JOSE ALFONSO</v>
          </cell>
          <cell r="D151" t="str">
            <v>5120-09</v>
          </cell>
          <cell r="E151">
            <v>10643889.421249999</v>
          </cell>
          <cell r="F151" t="str">
            <v>Auxiliar Administrativo</v>
          </cell>
          <cell r="G151" t="str">
            <v>25SUROCCIDENTE</v>
          </cell>
          <cell r="H151" t="str">
            <v>GRUPO SERVICIOS</v>
          </cell>
          <cell r="K151" t="str">
            <v>X</v>
          </cell>
          <cell r="M151" t="str">
            <v>C</v>
          </cell>
          <cell r="O151" t="str">
            <v>BACHILLER</v>
          </cell>
          <cell r="P151">
            <v>468655</v>
          </cell>
          <cell r="Q151">
            <v>0</v>
          </cell>
          <cell r="R151" t="str">
            <v>1</v>
          </cell>
          <cell r="S151">
            <v>23578</v>
          </cell>
          <cell r="T151">
            <v>31807</v>
          </cell>
          <cell r="U151">
            <v>39.125</v>
          </cell>
          <cell r="V151">
            <v>0</v>
          </cell>
          <cell r="W151">
            <v>16.597222222222221</v>
          </cell>
          <cell r="X151" t="str">
            <v>6Asistencial</v>
          </cell>
          <cell r="Y151">
            <v>15091897.43964236</v>
          </cell>
          <cell r="Z151" t="str">
            <v>SUROCCIDENTE</v>
          </cell>
          <cell r="AA151" t="str">
            <v>SUP</v>
          </cell>
          <cell r="AB151" t="str">
            <v>sale</v>
          </cell>
          <cell r="AC151">
            <v>4613646</v>
          </cell>
        </row>
        <row r="152">
          <cell r="C152" t="str">
            <v>FIERRO VANEGAS LEONOR MERCEDES</v>
          </cell>
          <cell r="D152" t="str">
            <v>4065-11</v>
          </cell>
          <cell r="E152">
            <v>16080398.177083332</v>
          </cell>
          <cell r="F152" t="str">
            <v>Técnico Administrativo</v>
          </cell>
          <cell r="G152" t="str">
            <v>21CENTRO</v>
          </cell>
          <cell r="H152" t="str">
            <v>DIVISION SERVICIOS AL EXTERIOR</v>
          </cell>
          <cell r="I152" t="str">
            <v>SRI</v>
          </cell>
          <cell r="K152" t="str">
            <v>X</v>
          </cell>
          <cell r="M152" t="str">
            <v>C</v>
          </cell>
          <cell r="O152" t="str">
            <v>BACHILLER</v>
          </cell>
          <cell r="P152">
            <v>761453</v>
          </cell>
          <cell r="Q152">
            <v>0</v>
          </cell>
          <cell r="R152" t="str">
            <v>2</v>
          </cell>
          <cell r="S152">
            <v>21648</v>
          </cell>
          <cell r="T152">
            <v>31807</v>
          </cell>
          <cell r="U152">
            <v>44.408333333333331</v>
          </cell>
          <cell r="V152">
            <v>0</v>
          </cell>
          <cell r="W152">
            <v>16.597222222222221</v>
          </cell>
          <cell r="X152" t="str">
            <v>5Tecnico</v>
          </cell>
          <cell r="Y152">
            <v>22397424.732047454</v>
          </cell>
          <cell r="Z152" t="str">
            <v>CENTRO</v>
          </cell>
          <cell r="AA152" t="str">
            <v>SUP</v>
          </cell>
          <cell r="AB152" t="str">
            <v>sale</v>
          </cell>
          <cell r="AC152">
            <v>55055191</v>
          </cell>
        </row>
        <row r="153">
          <cell r="C153" t="str">
            <v>FIGUEROA CABRERA NELLY DEL-CARMEN</v>
          </cell>
          <cell r="D153" t="str">
            <v>4065-11</v>
          </cell>
          <cell r="E153">
            <v>16080398.177083332</v>
          </cell>
          <cell r="F153" t="str">
            <v>Técnico Administrativo</v>
          </cell>
          <cell r="G153" t="str">
            <v>25SUROCCIDENTE</v>
          </cell>
          <cell r="H153" t="str">
            <v>GRUPO ADMINISTRATIVO</v>
          </cell>
          <cell r="K153" t="str">
            <v>X</v>
          </cell>
          <cell r="M153" t="str">
            <v>C</v>
          </cell>
          <cell r="O153" t="str">
            <v>UN</v>
          </cell>
          <cell r="P153">
            <v>761453</v>
          </cell>
          <cell r="Q153">
            <v>0</v>
          </cell>
          <cell r="R153" t="str">
            <v>2</v>
          </cell>
          <cell r="S153">
            <v>20842</v>
          </cell>
          <cell r="T153">
            <v>30590</v>
          </cell>
          <cell r="U153">
            <v>46.619444444444447</v>
          </cell>
          <cell r="V153">
            <v>0</v>
          </cell>
          <cell r="W153">
            <v>19.927777777777777</v>
          </cell>
          <cell r="X153" t="str">
            <v>5Tecnico</v>
          </cell>
          <cell r="Y153">
            <v>26767653.948056713</v>
          </cell>
          <cell r="Z153" t="str">
            <v>SUROCCIDENTE</v>
          </cell>
          <cell r="AA153" t="str">
            <v>SUP</v>
          </cell>
          <cell r="AB153" t="str">
            <v>sale</v>
          </cell>
          <cell r="AC153">
            <v>31280289</v>
          </cell>
        </row>
        <row r="154">
          <cell r="C154" t="str">
            <v>FORERO CLAVIJO DIANA PATRICIA</v>
          </cell>
          <cell r="D154" t="str">
            <v>5120-12</v>
          </cell>
          <cell r="E154">
            <v>13279546.932500001</v>
          </cell>
          <cell r="F154" t="str">
            <v>Auxiliar Administrativo</v>
          </cell>
          <cell r="G154" t="str">
            <v>21CENTRO</v>
          </cell>
          <cell r="H154" t="str">
            <v>GRUPO OPERATIVO FINANCIERA</v>
          </cell>
          <cell r="K154" t="str">
            <v>x</v>
          </cell>
          <cell r="M154" t="str">
            <v>C</v>
          </cell>
          <cell r="O154" t="str">
            <v>SECUNDARIA</v>
          </cell>
          <cell r="P154">
            <v>596996</v>
          </cell>
          <cell r="Q154">
            <v>0</v>
          </cell>
          <cell r="R154" t="str">
            <v>2</v>
          </cell>
          <cell r="S154">
            <v>22988</v>
          </cell>
          <cell r="T154">
            <v>30439</v>
          </cell>
          <cell r="U154">
            <v>40.741666666666667</v>
          </cell>
          <cell r="V154">
            <v>0</v>
          </cell>
          <cell r="W154">
            <v>20.338888888888889</v>
          </cell>
          <cell r="X154" t="str">
            <v>6Asistencial</v>
          </cell>
          <cell r="Y154">
            <v>22830439.596812502</v>
          </cell>
          <cell r="Z154" t="str">
            <v>CENTRO</v>
          </cell>
          <cell r="AA154" t="str">
            <v>SUP</v>
          </cell>
          <cell r="AB154" t="str">
            <v>sale</v>
          </cell>
          <cell r="AC154">
            <v>51664467</v>
          </cell>
        </row>
        <row r="155">
          <cell r="C155" t="str">
            <v>FRANCO PIEDRAHITA GERMAN</v>
          </cell>
          <cell r="D155" t="str">
            <v>4065-11</v>
          </cell>
          <cell r="E155">
            <v>16080398.177083332</v>
          </cell>
          <cell r="F155" t="str">
            <v>Técnico Administrativo</v>
          </cell>
          <cell r="G155" t="str">
            <v>25SUROCCIDENTE</v>
          </cell>
          <cell r="H155" t="str">
            <v>DIVISION PROGRAMAS EN ADMINISTRACION</v>
          </cell>
          <cell r="K155" t="str">
            <v>X</v>
          </cell>
          <cell r="M155" t="str">
            <v>C</v>
          </cell>
          <cell r="O155" t="str">
            <v>TC</v>
          </cell>
          <cell r="P155">
            <v>761453</v>
          </cell>
          <cell r="Q155">
            <v>0</v>
          </cell>
          <cell r="R155" t="str">
            <v>1</v>
          </cell>
          <cell r="S155">
            <v>20288</v>
          </cell>
          <cell r="T155">
            <v>28369</v>
          </cell>
          <cell r="U155">
            <v>48.130555555555553</v>
          </cell>
          <cell r="V155">
            <v>0</v>
          </cell>
          <cell r="W155">
            <v>26.011111111111113</v>
          </cell>
          <cell r="X155" t="str">
            <v>5Tecnico</v>
          </cell>
          <cell r="Y155">
            <v>34736895.459603004</v>
          </cell>
          <cell r="Z155" t="str">
            <v>SUROCCIDENTE</v>
          </cell>
          <cell r="AA155" t="str">
            <v>SUP</v>
          </cell>
          <cell r="AB155" t="str">
            <v>sale</v>
          </cell>
          <cell r="AC155">
            <v>16601056</v>
          </cell>
        </row>
        <row r="156">
          <cell r="C156" t="str">
            <v>FRANCO VARGAS MARIA HELENA</v>
          </cell>
          <cell r="D156" t="str">
            <v>5040-20</v>
          </cell>
          <cell r="E156">
            <v>16138824.14833333</v>
          </cell>
          <cell r="F156" t="str">
            <v>Secretario Ejecutivo</v>
          </cell>
          <cell r="G156" t="str">
            <v>16SDT</v>
          </cell>
          <cell r="H156" t="str">
            <v>DIVISION PROGRAMAS INTERNACIONALES</v>
          </cell>
          <cell r="I156" t="str">
            <v>SRI</v>
          </cell>
          <cell r="M156" t="str">
            <v>C</v>
          </cell>
          <cell r="O156" t="str">
            <v>BACHILLER</v>
          </cell>
          <cell r="P156">
            <v>764298</v>
          </cell>
          <cell r="Q156">
            <v>0</v>
          </cell>
          <cell r="R156" t="str">
            <v>2</v>
          </cell>
          <cell r="S156">
            <v>23083</v>
          </cell>
          <cell r="T156">
            <v>30942</v>
          </cell>
          <cell r="U156">
            <v>40.477777777777774</v>
          </cell>
          <cell r="V156">
            <v>0</v>
          </cell>
          <cell r="W156">
            <v>18.966666666666665</v>
          </cell>
          <cell r="X156" t="str">
            <v>6Asistencial</v>
          </cell>
          <cell r="Y156">
            <v>25574376.083328705</v>
          </cell>
          <cell r="AA156" t="str">
            <v>Mant</v>
          </cell>
          <cell r="AB156" t="str">
            <v>5040-20</v>
          </cell>
          <cell r="AC156">
            <v>51686189</v>
          </cell>
        </row>
        <row r="157">
          <cell r="C157" t="str">
            <v>FUERTE POSADA MARIA CRISTINA</v>
          </cell>
          <cell r="D157" t="str">
            <v>5120-17</v>
          </cell>
          <cell r="E157">
            <v>14891116.80625</v>
          </cell>
          <cell r="F157" t="str">
            <v>Auxiliar Administrativo</v>
          </cell>
          <cell r="G157" t="str">
            <v>20SEG</v>
          </cell>
          <cell r="H157" t="str">
            <v>GRUPO DESARROLLO PERSONAL</v>
          </cell>
          <cell r="L157" t="str">
            <v>MCF</v>
          </cell>
          <cell r="M157" t="str">
            <v>C</v>
          </cell>
          <cell r="O157" t="str">
            <v>BACHILLER</v>
          </cell>
          <cell r="P157">
            <v>703542</v>
          </cell>
          <cell r="Q157">
            <v>0</v>
          </cell>
          <cell r="R157" t="str">
            <v>2</v>
          </cell>
          <cell r="S157">
            <v>18811</v>
          </cell>
          <cell r="T157">
            <v>27442</v>
          </cell>
          <cell r="U157">
            <v>52.174999999999997</v>
          </cell>
          <cell r="V157">
            <v>0</v>
          </cell>
          <cell r="W157">
            <v>28.55</v>
          </cell>
          <cell r="X157" t="str">
            <v>6Asistencial</v>
          </cell>
          <cell r="Y157">
            <v>35158796.197475694</v>
          </cell>
          <cell r="AA157" t="str">
            <v>Mant</v>
          </cell>
          <cell r="AB157" t="str">
            <v>5120-17</v>
          </cell>
          <cell r="AC157">
            <v>41508201</v>
          </cell>
        </row>
        <row r="158">
          <cell r="C158" t="str">
            <v>FUNEME  HERNANDO</v>
          </cell>
          <cell r="D158" t="str">
            <v>5120-17</v>
          </cell>
          <cell r="E158">
            <v>14891116.80625</v>
          </cell>
          <cell r="F158" t="str">
            <v>Auxiliar Administrativo</v>
          </cell>
          <cell r="G158" t="str">
            <v>20SEG</v>
          </cell>
          <cell r="H158" t="str">
            <v>GRUPO CORRESPONDENCIA</v>
          </cell>
          <cell r="L158">
            <v>2003</v>
          </cell>
          <cell r="M158" t="str">
            <v>C</v>
          </cell>
          <cell r="O158" t="str">
            <v>BACHILLER</v>
          </cell>
          <cell r="P158">
            <v>703542</v>
          </cell>
          <cell r="Q158">
            <v>0</v>
          </cell>
          <cell r="R158" t="str">
            <v>1</v>
          </cell>
          <cell r="S158">
            <v>17831</v>
          </cell>
          <cell r="T158">
            <v>35004</v>
          </cell>
          <cell r="U158">
            <v>54.861111111111114</v>
          </cell>
          <cell r="V158">
            <v>36.833333333333336</v>
          </cell>
          <cell r="W158">
            <v>7.8444444444444441</v>
          </cell>
          <cell r="X158" t="str">
            <v>6Asistencial</v>
          </cell>
          <cell r="Y158">
            <v>5745679.6495451396</v>
          </cell>
          <cell r="AA158" t="str">
            <v>Mant</v>
          </cell>
          <cell r="AB158" t="str">
            <v>5120-17</v>
          </cell>
          <cell r="AC158">
            <v>19057485</v>
          </cell>
        </row>
        <row r="159">
          <cell r="C159" t="str">
            <v>GAITAN LEON JORGE NELSON</v>
          </cell>
          <cell r="D159" t="str">
            <v>4065-15</v>
          </cell>
          <cell r="E159">
            <v>18995922.495416671</v>
          </cell>
          <cell r="F159" t="str">
            <v>Técnico Administrativo</v>
          </cell>
          <cell r="G159" t="str">
            <v>19SDF</v>
          </cell>
          <cell r="H159" t="str">
            <v>GRUPO PRESUPUESTO</v>
          </cell>
          <cell r="M159" t="str">
            <v>C</v>
          </cell>
          <cell r="N159" t="str">
            <v>VE</v>
          </cell>
          <cell r="O159" t="str">
            <v>ES</v>
          </cell>
          <cell r="P159">
            <v>935634</v>
          </cell>
          <cell r="Q159">
            <v>0</v>
          </cell>
          <cell r="R159" t="str">
            <v>1</v>
          </cell>
          <cell r="S159">
            <v>22864</v>
          </cell>
          <cell r="T159">
            <v>31807</v>
          </cell>
          <cell r="U159">
            <v>41.080555555555556</v>
          </cell>
          <cell r="V159">
            <v>0</v>
          </cell>
          <cell r="W159">
            <v>16.597222222222221</v>
          </cell>
          <cell r="X159" t="str">
            <v>5Tecnico</v>
          </cell>
          <cell r="Y159">
            <v>26298009.042709496</v>
          </cell>
          <cell r="AA159" t="str">
            <v>Mant</v>
          </cell>
          <cell r="AB159" t="str">
            <v>4065-15</v>
          </cell>
          <cell r="AC159">
            <v>79120811</v>
          </cell>
        </row>
        <row r="160">
          <cell r="C160" t="str">
            <v>GARCIA PARRA LEONARDO</v>
          </cell>
          <cell r="D160" t="str">
            <v>4065-09</v>
          </cell>
          <cell r="E160">
            <v>14586952.714583334</v>
          </cell>
          <cell r="F160" t="str">
            <v>Técnico Administrativo</v>
          </cell>
          <cell r="G160" t="str">
            <v>22NOROCCIDENTE</v>
          </cell>
          <cell r="H160" t="str">
            <v>GRUPO OPERATIVO</v>
          </cell>
          <cell r="K160" t="str">
            <v>X</v>
          </cell>
          <cell r="M160" t="str">
            <v>C</v>
          </cell>
          <cell r="O160" t="str">
            <v>UN</v>
          </cell>
          <cell r="P160">
            <v>688731</v>
          </cell>
          <cell r="Q160">
            <v>0</v>
          </cell>
          <cell r="R160" t="str">
            <v>1</v>
          </cell>
          <cell r="S160">
            <v>24172</v>
          </cell>
          <cell r="T160">
            <v>33491</v>
          </cell>
          <cell r="U160">
            <v>37.49722222222222</v>
          </cell>
          <cell r="V160">
            <v>0.16666666666666666</v>
          </cell>
          <cell r="W160">
            <v>11.986111111111111</v>
          </cell>
          <cell r="X160" t="str">
            <v>5Tecnico</v>
          </cell>
          <cell r="Y160">
            <v>14845412.396813655</v>
          </cell>
          <cell r="Z160" t="str">
            <v>NOROCCIDENTE</v>
          </cell>
          <cell r="AA160" t="str">
            <v>SUP</v>
          </cell>
          <cell r="AB160" t="str">
            <v>sale</v>
          </cell>
          <cell r="AC160">
            <v>7550375</v>
          </cell>
        </row>
        <row r="161">
          <cell r="C161" t="str">
            <v>GIL BOCIGA MARIA TRANSITO</v>
          </cell>
          <cell r="D161" t="str">
            <v>2040-15</v>
          </cell>
          <cell r="E161">
            <v>33594659.907499999</v>
          </cell>
          <cell r="F161" t="str">
            <v>Jefe de División</v>
          </cell>
          <cell r="G161" t="str">
            <v>21CENTRO</v>
          </cell>
          <cell r="H161" t="str">
            <v>DIVISION FINANCIERA</v>
          </cell>
          <cell r="K161" t="str">
            <v>X</v>
          </cell>
          <cell r="M161" t="str">
            <v>C</v>
          </cell>
          <cell r="N161" t="str">
            <v>P</v>
          </cell>
          <cell r="O161" t="str">
            <v>ES</v>
          </cell>
          <cell r="P161">
            <v>1654687</v>
          </cell>
          <cell r="Q161">
            <v>0</v>
          </cell>
          <cell r="R161" t="str">
            <v>2</v>
          </cell>
          <cell r="S161">
            <v>19552</v>
          </cell>
          <cell r="T161">
            <v>34108</v>
          </cell>
          <cell r="U161">
            <v>50.147222222222226</v>
          </cell>
          <cell r="V161">
            <v>10.083333333333334</v>
          </cell>
          <cell r="W161">
            <v>10.294444444444444</v>
          </cell>
          <cell r="X161" t="str">
            <v>3Ejecutivo</v>
          </cell>
          <cell r="Y161">
            <v>12628571.184</v>
          </cell>
          <cell r="Z161" t="str">
            <v>CENTRO</v>
          </cell>
          <cell r="AA161" t="str">
            <v>SUP</v>
          </cell>
          <cell r="AB161" t="str">
            <v>sale</v>
          </cell>
          <cell r="AC161">
            <v>41597651</v>
          </cell>
        </row>
        <row r="162">
          <cell r="C162" t="str">
            <v>GIRALDO DE VALENCIA RUTH DEL-SOCORRO</v>
          </cell>
          <cell r="D162" t="str">
            <v>2040-11</v>
          </cell>
          <cell r="E162">
            <v>29737405.522916667</v>
          </cell>
          <cell r="F162" t="str">
            <v>Jefe de División</v>
          </cell>
          <cell r="G162" t="str">
            <v>25SUROCCIDENTE</v>
          </cell>
          <cell r="H162" t="str">
            <v>DIVISION CREDITO Y PROGRAMAS INTERNACIONALES</v>
          </cell>
          <cell r="L162">
            <v>2004</v>
          </cell>
          <cell r="M162" t="str">
            <v>C</v>
          </cell>
          <cell r="N162" t="str">
            <v>P</v>
          </cell>
          <cell r="O162" t="str">
            <v>ES</v>
          </cell>
          <cell r="P162">
            <v>1464700</v>
          </cell>
          <cell r="Q162">
            <v>0</v>
          </cell>
          <cell r="R162" t="str">
            <v>2</v>
          </cell>
          <cell r="S162">
            <v>18222</v>
          </cell>
          <cell r="T162">
            <v>28177</v>
          </cell>
          <cell r="U162">
            <v>53.791666666666664</v>
          </cell>
          <cell r="V162">
            <v>0</v>
          </cell>
          <cell r="W162">
            <v>26.538888888888888</v>
          </cell>
          <cell r="X162" t="str">
            <v>3Ejecutivo</v>
          </cell>
          <cell r="Y162">
            <v>11178590.4</v>
          </cell>
          <cell r="Z162" t="str">
            <v>SUROCCIDENTE</v>
          </cell>
          <cell r="AA162" t="str">
            <v>crear</v>
          </cell>
          <cell r="AB162" t="str">
            <v>3010-16</v>
          </cell>
          <cell r="AC162">
            <v>31211121</v>
          </cell>
        </row>
        <row r="163">
          <cell r="C163" t="str">
            <v>GIRALDO LOAIZA ARIEL</v>
          </cell>
          <cell r="D163" t="str">
            <v>4065-09</v>
          </cell>
          <cell r="E163">
            <v>14586952.714583334</v>
          </cell>
          <cell r="F163" t="str">
            <v>Técnico Administrativo</v>
          </cell>
          <cell r="G163" t="str">
            <v>22NOROCCIDENTE</v>
          </cell>
          <cell r="H163" t="str">
            <v>GRUPO SERVICIOS</v>
          </cell>
          <cell r="K163" t="str">
            <v>X</v>
          </cell>
          <cell r="M163" t="str">
            <v>C</v>
          </cell>
          <cell r="O163" t="str">
            <v>BACHILLER</v>
          </cell>
          <cell r="P163">
            <v>688731</v>
          </cell>
          <cell r="Q163">
            <v>0</v>
          </cell>
          <cell r="R163" t="str">
            <v>1</v>
          </cell>
          <cell r="S163">
            <v>23498</v>
          </cell>
          <cell r="T163">
            <v>31594</v>
          </cell>
          <cell r="U163">
            <v>39.344444444444441</v>
          </cell>
          <cell r="V163">
            <v>0</v>
          </cell>
          <cell r="W163">
            <v>17.177777777777777</v>
          </cell>
          <cell r="X163" t="str">
            <v>5Tecnico</v>
          </cell>
          <cell r="Y163">
            <v>21028570.408846069</v>
          </cell>
          <cell r="Z163" t="str">
            <v>NOROCCIDENTE</v>
          </cell>
          <cell r="AA163" t="str">
            <v>SUP</v>
          </cell>
          <cell r="AB163" t="str">
            <v>sale</v>
          </cell>
          <cell r="AC163">
            <v>10264483</v>
          </cell>
        </row>
        <row r="164">
          <cell r="C164" t="str">
            <v>GOMEZ CAMPO NELCY</v>
          </cell>
          <cell r="D164" t="str">
            <v>5120-09</v>
          </cell>
          <cell r="E164">
            <v>10643889.421249999</v>
          </cell>
          <cell r="F164" t="str">
            <v>Auxiliar Administrativo</v>
          </cell>
          <cell r="G164" t="str">
            <v>25SUROCCIDENTE</v>
          </cell>
          <cell r="H164" t="str">
            <v>GRUPO ADMINISTRATIVO Y FINANCIERO</v>
          </cell>
          <cell r="K164" t="str">
            <v>X</v>
          </cell>
          <cell r="M164" t="str">
            <v>C</v>
          </cell>
          <cell r="O164" t="str">
            <v>TC</v>
          </cell>
          <cell r="P164">
            <v>468655</v>
          </cell>
          <cell r="Q164">
            <v>0</v>
          </cell>
          <cell r="R164" t="str">
            <v>2</v>
          </cell>
          <cell r="S164">
            <v>22066</v>
          </cell>
          <cell r="T164">
            <v>32630</v>
          </cell>
          <cell r="U164">
            <v>43.263888888888886</v>
          </cell>
          <cell r="V164">
            <v>0</v>
          </cell>
          <cell r="W164">
            <v>14.341666666666667</v>
          </cell>
          <cell r="X164" t="str">
            <v>6Asistencial</v>
          </cell>
          <cell r="Y164">
            <v>13099853.588211805</v>
          </cell>
          <cell r="Z164" t="str">
            <v>SUROCCIDENTE</v>
          </cell>
          <cell r="AA164" t="str">
            <v>SUP</v>
          </cell>
          <cell r="AB164" t="str">
            <v>sale</v>
          </cell>
          <cell r="AC164">
            <v>25295619</v>
          </cell>
        </row>
        <row r="165">
          <cell r="C165" t="str">
            <v>GOMEZ JIMENEZ HENRY</v>
          </cell>
          <cell r="D165" t="str">
            <v>5310-15</v>
          </cell>
          <cell r="E165">
            <v>22621187.487499997</v>
          </cell>
          <cell r="F165" t="str">
            <v>Conductor Mec (Asignado)</v>
          </cell>
          <cell r="G165" t="str">
            <v>16SDT</v>
          </cell>
          <cell r="H165" t="str">
            <v>SUBDIRECCION TECNICA</v>
          </cell>
          <cell r="M165" t="str">
            <v>C</v>
          </cell>
          <cell r="O165" t="str">
            <v>SECUNDARIA</v>
          </cell>
          <cell r="P165">
            <v>659101</v>
          </cell>
          <cell r="Q165">
            <v>0</v>
          </cell>
          <cell r="R165" t="str">
            <v>1</v>
          </cell>
          <cell r="S165">
            <v>20285</v>
          </cell>
          <cell r="T165">
            <v>35793</v>
          </cell>
          <cell r="U165">
            <v>48.138888888888886</v>
          </cell>
          <cell r="V165">
            <v>18.583333333333332</v>
          </cell>
          <cell r="W165">
            <v>5.6833333333333336</v>
          </cell>
          <cell r="X165" t="str">
            <v>6Asistencial</v>
          </cell>
          <cell r="Y165">
            <v>6839600.734159722</v>
          </cell>
          <cell r="AA165" t="str">
            <v>Mant</v>
          </cell>
          <cell r="AB165" t="str">
            <v>5310-15</v>
          </cell>
          <cell r="AC165">
            <v>3181932</v>
          </cell>
        </row>
        <row r="166">
          <cell r="C166" t="str">
            <v>GOMEZ SILVA AMIRA</v>
          </cell>
          <cell r="D166" t="str">
            <v>5040-22</v>
          </cell>
          <cell r="E166">
            <v>17182482.831666667</v>
          </cell>
          <cell r="F166" t="str">
            <v>Secretario Ejecutivo</v>
          </cell>
          <cell r="G166" t="str">
            <v>20SEG</v>
          </cell>
          <cell r="H166" t="str">
            <v>SECRETARIA GENERAL</v>
          </cell>
          <cell r="L166">
            <v>2004</v>
          </cell>
          <cell r="M166" t="str">
            <v>C</v>
          </cell>
          <cell r="N166" t="str">
            <v>P</v>
          </cell>
          <cell r="O166" t="str">
            <v>BACHILLER</v>
          </cell>
          <cell r="P166">
            <v>846314</v>
          </cell>
          <cell r="Q166">
            <v>0</v>
          </cell>
          <cell r="R166" t="str">
            <v>2</v>
          </cell>
          <cell r="S166">
            <v>17819</v>
          </cell>
          <cell r="T166">
            <v>30879</v>
          </cell>
          <cell r="U166">
            <v>54.894444444444446</v>
          </cell>
          <cell r="V166">
            <v>0</v>
          </cell>
          <cell r="W166">
            <v>19.136111111111113</v>
          </cell>
          <cell r="X166" t="str">
            <v>6Asistencial</v>
          </cell>
          <cell r="Y166">
            <v>8073835.5600000005</v>
          </cell>
          <cell r="AA166" t="str">
            <v>Mant</v>
          </cell>
          <cell r="AB166" t="str">
            <v>5040-22</v>
          </cell>
          <cell r="AC166">
            <v>41446349</v>
          </cell>
        </row>
        <row r="167">
          <cell r="C167" t="str">
            <v>GOMEZ SILVA PEDRO ENRIQUE</v>
          </cell>
          <cell r="D167" t="str">
            <v>3020-08</v>
          </cell>
          <cell r="E167">
            <v>21196717.882083338</v>
          </cell>
          <cell r="F167" t="str">
            <v>Profesional Universitario</v>
          </cell>
          <cell r="G167" t="str">
            <v>21CENTRO</v>
          </cell>
          <cell r="H167" t="str">
            <v>GRUPO OPERATIVO FINANCIERA</v>
          </cell>
          <cell r="L167">
            <v>2003</v>
          </cell>
          <cell r="M167" t="str">
            <v>C</v>
          </cell>
          <cell r="O167" t="str">
            <v>UN</v>
          </cell>
          <cell r="P167">
            <v>1044033</v>
          </cell>
          <cell r="Q167">
            <v>0</v>
          </cell>
          <cell r="R167" t="str">
            <v>1</v>
          </cell>
          <cell r="S167">
            <v>17888</v>
          </cell>
          <cell r="T167">
            <v>34108</v>
          </cell>
          <cell r="U167">
            <v>54.705555555555556</v>
          </cell>
          <cell r="V167">
            <v>14.083333333333334</v>
          </cell>
          <cell r="W167">
            <v>10.294444444444444</v>
          </cell>
          <cell r="X167" t="str">
            <v>4Profesional</v>
          </cell>
          <cell r="Y167">
            <v>18566793.732302081</v>
          </cell>
          <cell r="Z167" t="str">
            <v>CENTRO</v>
          </cell>
          <cell r="AA167" t="str">
            <v>Mant</v>
          </cell>
          <cell r="AB167" t="str">
            <v>3020-08</v>
          </cell>
          <cell r="AC167">
            <v>19090232</v>
          </cell>
        </row>
        <row r="168">
          <cell r="C168" t="str">
            <v>GOMEZ WILCHES BLANCA ESTRELLA</v>
          </cell>
          <cell r="D168" t="str">
            <v>4065-11</v>
          </cell>
          <cell r="E168">
            <v>16080398.177083332</v>
          </cell>
          <cell r="F168" t="str">
            <v>Técnico Administrativo</v>
          </cell>
          <cell r="G168" t="str">
            <v>18SRI</v>
          </cell>
          <cell r="H168" t="str">
            <v>OFICINA RELACIONES INTERNACIONALES Y COMUNICACIONES</v>
          </cell>
          <cell r="L168" t="str">
            <v>MCF</v>
          </cell>
          <cell r="M168" t="str">
            <v>C</v>
          </cell>
          <cell r="O168" t="str">
            <v>TC</v>
          </cell>
          <cell r="P168">
            <v>761453</v>
          </cell>
          <cell r="Q168">
            <v>0</v>
          </cell>
          <cell r="R168" t="str">
            <v>2</v>
          </cell>
          <cell r="S168">
            <v>22419</v>
          </cell>
          <cell r="T168">
            <v>31841</v>
          </cell>
          <cell r="U168">
            <v>42.297222222222224</v>
          </cell>
          <cell r="V168">
            <v>0</v>
          </cell>
          <cell r="W168">
            <v>16.5</v>
          </cell>
          <cell r="X168" t="str">
            <v>5Tecnico</v>
          </cell>
          <cell r="Y168">
            <v>22268888.578635421</v>
          </cell>
          <cell r="AA168" t="str">
            <v>Mant</v>
          </cell>
          <cell r="AB168" t="str">
            <v>4065-11</v>
          </cell>
          <cell r="AC168">
            <v>51671008</v>
          </cell>
        </row>
        <row r="169">
          <cell r="C169" t="str">
            <v>GOMEZ YEPES CLARA MARGARITA</v>
          </cell>
          <cell r="D169" t="str">
            <v>4065-09</v>
          </cell>
          <cell r="E169">
            <v>14586952.714583334</v>
          </cell>
          <cell r="F169" t="str">
            <v>Técnico Administrativo</v>
          </cell>
          <cell r="G169" t="str">
            <v>22NOROCCIDENTE</v>
          </cell>
          <cell r="H169" t="str">
            <v>DIVISION CREDITO Y PROGRAMAS INTERNACIONALES</v>
          </cell>
          <cell r="K169" t="str">
            <v>X</v>
          </cell>
          <cell r="M169" t="str">
            <v>C</v>
          </cell>
          <cell r="N169" t="str">
            <v>P</v>
          </cell>
          <cell r="O169" t="str">
            <v>BACHILLER</v>
          </cell>
          <cell r="P169">
            <v>688731</v>
          </cell>
          <cell r="Q169">
            <v>0</v>
          </cell>
          <cell r="R169" t="str">
            <v>2</v>
          </cell>
          <cell r="S169">
            <v>24473</v>
          </cell>
          <cell r="T169">
            <v>36480</v>
          </cell>
          <cell r="U169">
            <v>36.677777777777777</v>
          </cell>
          <cell r="V169">
            <v>0</v>
          </cell>
          <cell r="W169">
            <v>3.8027777777777776</v>
          </cell>
          <cell r="X169" t="str">
            <v>5Tecnico</v>
          </cell>
          <cell r="Y169">
            <v>6570493.7400000002</v>
          </cell>
          <cell r="Z169" t="str">
            <v>NOROCCIDENTE</v>
          </cell>
          <cell r="AA169" t="str">
            <v>SUP</v>
          </cell>
          <cell r="AB169" t="str">
            <v>sale</v>
          </cell>
          <cell r="AC169">
            <v>42777607</v>
          </cell>
        </row>
        <row r="170">
          <cell r="C170" t="str">
            <v>GOMEZ ZAPATA ALBA RUBIELA</v>
          </cell>
          <cell r="D170" t="str">
            <v>5040-16</v>
          </cell>
          <cell r="E170">
            <v>14586952.714583334</v>
          </cell>
          <cell r="F170" t="str">
            <v>Secretario Ejecutivo</v>
          </cell>
          <cell r="G170" t="str">
            <v>22NOROCCIDENTE</v>
          </cell>
          <cell r="H170" t="str">
            <v>GRUPO PROGRAMAS INTERNACIONALES</v>
          </cell>
          <cell r="L170" t="str">
            <v>MCF</v>
          </cell>
          <cell r="M170" t="str">
            <v>C</v>
          </cell>
          <cell r="N170" t="str">
            <v>P</v>
          </cell>
          <cell r="O170" t="str">
            <v>BACHILLER</v>
          </cell>
          <cell r="P170">
            <v>688731</v>
          </cell>
          <cell r="Q170">
            <v>0</v>
          </cell>
          <cell r="R170" t="str">
            <v>2</v>
          </cell>
          <cell r="S170">
            <v>21920</v>
          </cell>
          <cell r="T170">
            <v>33914</v>
          </cell>
          <cell r="U170">
            <v>43.666666666666664</v>
          </cell>
          <cell r="V170">
            <v>1.4166666666666667</v>
          </cell>
          <cell r="W170">
            <v>10.830555555555556</v>
          </cell>
          <cell r="X170" t="str">
            <v>6Asistencial</v>
          </cell>
          <cell r="Y170">
            <v>6570493.7400000002</v>
          </cell>
          <cell r="Z170" t="str">
            <v>NOROCCIDENTE</v>
          </cell>
          <cell r="AA170" t="str">
            <v>Mant</v>
          </cell>
          <cell r="AB170" t="str">
            <v>5040-16</v>
          </cell>
          <cell r="AC170">
            <v>42676710</v>
          </cell>
        </row>
        <row r="171">
          <cell r="C171" t="str">
            <v>GONZALEZ DE ROJAS VITALIA</v>
          </cell>
          <cell r="D171" t="str">
            <v>5120-10</v>
          </cell>
          <cell r="E171">
            <v>11597824.078333335</v>
          </cell>
          <cell r="F171" t="str">
            <v>Auxiliar Administrativo</v>
          </cell>
          <cell r="G171" t="str">
            <v>24ORIENTE</v>
          </cell>
          <cell r="H171" t="str">
            <v>GRUPO ADMINISTRATIVO Y FINANCIERO</v>
          </cell>
          <cell r="K171" t="str">
            <v>X</v>
          </cell>
          <cell r="M171" t="str">
            <v>C</v>
          </cell>
          <cell r="O171" t="str">
            <v>ES</v>
          </cell>
          <cell r="P171">
            <v>515106</v>
          </cell>
          <cell r="Q171">
            <v>0</v>
          </cell>
          <cell r="R171" t="str">
            <v>2</v>
          </cell>
          <cell r="S171">
            <v>19466</v>
          </cell>
          <cell r="T171">
            <v>31807</v>
          </cell>
          <cell r="U171">
            <v>50.383333333333333</v>
          </cell>
          <cell r="V171">
            <v>0.41666666666666669</v>
          </cell>
          <cell r="W171">
            <v>16.597222222222221</v>
          </cell>
          <cell r="X171" t="str">
            <v>6Asistencial</v>
          </cell>
          <cell r="Y171">
            <v>16413360.411662038</v>
          </cell>
          <cell r="Z171" t="str">
            <v>ORIENTE</v>
          </cell>
          <cell r="AA171" t="str">
            <v>SUP</v>
          </cell>
          <cell r="AB171" t="str">
            <v>sale</v>
          </cell>
          <cell r="AC171">
            <v>40011314</v>
          </cell>
        </row>
        <row r="172">
          <cell r="C172" t="str">
            <v>GONZALEZ OSORIO MYRIAM</v>
          </cell>
          <cell r="D172" t="str">
            <v>5120-12</v>
          </cell>
          <cell r="E172">
            <v>13279546.932500001</v>
          </cell>
          <cell r="F172" t="str">
            <v>Auxiliar Administrativo</v>
          </cell>
          <cell r="G172" t="str">
            <v>21CENTRO</v>
          </cell>
          <cell r="H172" t="str">
            <v>DIVISION CREDITO</v>
          </cell>
          <cell r="K172" t="str">
            <v>X</v>
          </cell>
          <cell r="M172" t="str">
            <v>C</v>
          </cell>
          <cell r="O172" t="str">
            <v>BACHILLER</v>
          </cell>
          <cell r="P172">
            <v>596996</v>
          </cell>
          <cell r="Q172">
            <v>0</v>
          </cell>
          <cell r="R172" t="str">
            <v>2</v>
          </cell>
          <cell r="S172">
            <v>21942</v>
          </cell>
          <cell r="T172">
            <v>31807</v>
          </cell>
          <cell r="U172">
            <v>43.605555555555554</v>
          </cell>
          <cell r="V172">
            <v>0</v>
          </cell>
          <cell r="W172">
            <v>16.597222222222221</v>
          </cell>
          <cell r="X172" t="str">
            <v>6Asistencial</v>
          </cell>
          <cell r="Y172">
            <v>18743011.070645835</v>
          </cell>
          <cell r="Z172" t="str">
            <v>CENTRO</v>
          </cell>
          <cell r="AA172" t="str">
            <v>SUP</v>
          </cell>
          <cell r="AB172" t="str">
            <v>sale</v>
          </cell>
          <cell r="AC172">
            <v>51580672</v>
          </cell>
        </row>
        <row r="173">
          <cell r="C173" t="str">
            <v>GONZALEZ RUBIO MIGUEL DE-CERVANTES</v>
          </cell>
          <cell r="D173" t="str">
            <v>5120-10</v>
          </cell>
          <cell r="E173">
            <v>12918517.657916667</v>
          </cell>
          <cell r="F173" t="str">
            <v>Auxiliar Administrativo</v>
          </cell>
          <cell r="G173" t="str">
            <v>25SUROCCIDENTE</v>
          </cell>
          <cell r="H173" t="str">
            <v>GRUPO ADMINISTRATIVO</v>
          </cell>
          <cell r="L173">
            <v>2003</v>
          </cell>
          <cell r="M173" t="str">
            <v>C</v>
          </cell>
          <cell r="O173" t="str">
            <v>SECUNDARIA</v>
          </cell>
          <cell r="P173">
            <v>515106</v>
          </cell>
          <cell r="Q173">
            <v>64310</v>
          </cell>
          <cell r="R173" t="str">
            <v>1</v>
          </cell>
          <cell r="S173">
            <v>15965</v>
          </cell>
          <cell r="T173">
            <v>25980</v>
          </cell>
          <cell r="U173">
            <v>59.969444444444441</v>
          </cell>
          <cell r="V173">
            <v>9.25</v>
          </cell>
          <cell r="W173">
            <v>32.552777777777777</v>
          </cell>
          <cell r="X173" t="str">
            <v>6Asistencial</v>
          </cell>
          <cell r="Y173">
            <v>35203273.168188661</v>
          </cell>
          <cell r="Z173" t="str">
            <v>SUROCCIDENTE</v>
          </cell>
          <cell r="AA173" t="str">
            <v>Mant</v>
          </cell>
          <cell r="AB173" t="str">
            <v>5120-10</v>
          </cell>
          <cell r="AC173">
            <v>6096384</v>
          </cell>
        </row>
        <row r="174">
          <cell r="C174" t="str">
            <v>GONZALEZ SANCHEZ MARTHA ELSA</v>
          </cell>
          <cell r="D174" t="str">
            <v>4065-15</v>
          </cell>
          <cell r="E174">
            <v>20297489.79333334</v>
          </cell>
          <cell r="F174" t="str">
            <v>Técnico Administrativo</v>
          </cell>
          <cell r="G174" t="str">
            <v>21CENTRO</v>
          </cell>
          <cell r="H174" t="str">
            <v>DIVISION SERVICIOS AL EXTERIOR</v>
          </cell>
          <cell r="I174" t="str">
            <v>SRI</v>
          </cell>
          <cell r="L174">
            <v>2004</v>
          </cell>
          <cell r="M174" t="str">
            <v>C</v>
          </cell>
          <cell r="O174" t="str">
            <v>BACHILLER</v>
          </cell>
          <cell r="P174">
            <v>935634</v>
          </cell>
          <cell r="Q174">
            <v>64108</v>
          </cell>
          <cell r="R174" t="str">
            <v>2</v>
          </cell>
          <cell r="S174">
            <v>17899</v>
          </cell>
          <cell r="T174">
            <v>26558</v>
          </cell>
          <cell r="U174">
            <v>54.677777777777777</v>
          </cell>
          <cell r="V174">
            <v>0</v>
          </cell>
          <cell r="W174">
            <v>30.969444444444445</v>
          </cell>
          <cell r="X174" t="str">
            <v>5Tecnico</v>
          </cell>
          <cell r="Y174">
            <v>51644153.625944443</v>
          </cell>
          <cell r="Z174" t="str">
            <v>CENTRO</v>
          </cell>
          <cell r="AA174" t="str">
            <v>Mant</v>
          </cell>
          <cell r="AB174" t="str">
            <v>4065-15</v>
          </cell>
          <cell r="AC174">
            <v>41472734</v>
          </cell>
        </row>
        <row r="175">
          <cell r="C175" t="str">
            <v>GRANADOS VALENCIA MANUEL</v>
          </cell>
          <cell r="D175" t="str">
            <v>5120-10</v>
          </cell>
          <cell r="E175">
            <v>11597824.078333335</v>
          </cell>
          <cell r="F175" t="str">
            <v>Auxiliar Administrativo</v>
          </cell>
          <cell r="G175" t="str">
            <v>22NOROCCIDENTE</v>
          </cell>
          <cell r="H175" t="str">
            <v>GRUPO ADMINISTRATIVO Y FINANCIERO</v>
          </cell>
          <cell r="K175" t="str">
            <v>X</v>
          </cell>
          <cell r="M175" t="str">
            <v>C</v>
          </cell>
          <cell r="O175" t="str">
            <v>BACHILLER</v>
          </cell>
          <cell r="P175">
            <v>515106</v>
          </cell>
          <cell r="Q175">
            <v>0</v>
          </cell>
          <cell r="R175" t="str">
            <v>1</v>
          </cell>
          <cell r="S175">
            <v>23717</v>
          </cell>
          <cell r="T175">
            <v>34919</v>
          </cell>
          <cell r="U175">
            <v>38.74722222222222</v>
          </cell>
          <cell r="V175">
            <v>2.5</v>
          </cell>
          <cell r="W175">
            <v>8.0749999999999993</v>
          </cell>
          <cell r="X175" t="str">
            <v>6Asistencial</v>
          </cell>
          <cell r="Y175">
            <v>4686167.4633009266</v>
          </cell>
          <cell r="Z175" t="str">
            <v>NOROCCIDENTE</v>
          </cell>
          <cell r="AA175" t="str">
            <v>SUP</v>
          </cell>
          <cell r="AB175" t="str">
            <v>sale</v>
          </cell>
          <cell r="AC175">
            <v>10116570</v>
          </cell>
        </row>
        <row r="176">
          <cell r="C176" t="str">
            <v>GUARIN PARRA NELSON</v>
          </cell>
          <cell r="D176" t="str">
            <v>5120-09</v>
          </cell>
          <cell r="E176">
            <v>10643889.421249999</v>
          </cell>
          <cell r="F176" t="str">
            <v>Auxiliar Administrativo</v>
          </cell>
          <cell r="G176" t="str">
            <v>25SUROCCIDENTE</v>
          </cell>
          <cell r="H176" t="str">
            <v>GRUPO SERVICIOS</v>
          </cell>
          <cell r="K176" t="str">
            <v>X</v>
          </cell>
          <cell r="M176" t="str">
            <v>C</v>
          </cell>
          <cell r="O176" t="str">
            <v>TL</v>
          </cell>
          <cell r="P176">
            <v>468655</v>
          </cell>
          <cell r="Q176">
            <v>0</v>
          </cell>
          <cell r="R176" t="str">
            <v>1</v>
          </cell>
          <cell r="S176">
            <v>26002</v>
          </cell>
          <cell r="T176">
            <v>35386</v>
          </cell>
          <cell r="U176">
            <v>32.486111111111114</v>
          </cell>
          <cell r="V176">
            <v>0</v>
          </cell>
          <cell r="W176">
            <v>6.8</v>
          </cell>
          <cell r="X176" t="str">
            <v>6Asistencial</v>
          </cell>
          <cell r="Y176">
            <v>3745908.5467118053</v>
          </cell>
          <cell r="Z176" t="str">
            <v>SUROCCIDENTE</v>
          </cell>
          <cell r="AA176" t="str">
            <v>SUP</v>
          </cell>
          <cell r="AB176" t="str">
            <v>sale</v>
          </cell>
          <cell r="AC176">
            <v>93384812</v>
          </cell>
        </row>
        <row r="177">
          <cell r="C177" t="str">
            <v>GUERRERO PAVAJEAU LOURDES MARGARITA</v>
          </cell>
          <cell r="D177" t="str">
            <v>5040-20</v>
          </cell>
          <cell r="E177">
            <v>16138824.14833333</v>
          </cell>
          <cell r="F177" t="str">
            <v>Secretario Ejecutivo</v>
          </cell>
          <cell r="G177" t="str">
            <v>23NORTE</v>
          </cell>
          <cell r="H177" t="str">
            <v>DIRECCION SECCIONAL MAGDALENA</v>
          </cell>
          <cell r="L177" t="str">
            <v>MCF</v>
          </cell>
          <cell r="M177" t="str">
            <v>C</v>
          </cell>
          <cell r="O177" t="str">
            <v>BACHILLER</v>
          </cell>
          <cell r="P177">
            <v>764298</v>
          </cell>
          <cell r="Q177">
            <v>0</v>
          </cell>
          <cell r="R177" t="str">
            <v>2</v>
          </cell>
          <cell r="S177">
            <v>19482</v>
          </cell>
          <cell r="T177">
            <v>34394</v>
          </cell>
          <cell r="U177">
            <v>50.338888888888889</v>
          </cell>
          <cell r="V177">
            <v>7</v>
          </cell>
          <cell r="W177">
            <v>9.5111111111111111</v>
          </cell>
          <cell r="X177" t="str">
            <v>6Asistencial</v>
          </cell>
          <cell r="Y177">
            <v>13190315.029106481</v>
          </cell>
          <cell r="Z177" t="str">
            <v>NORTE</v>
          </cell>
          <cell r="AA177" t="str">
            <v>Mant</v>
          </cell>
          <cell r="AB177" t="str">
            <v>5040-20</v>
          </cell>
          <cell r="AC177">
            <v>41661431</v>
          </cell>
        </row>
        <row r="178">
          <cell r="C178" t="str">
            <v>GUERRERO TORRES MARGARITA</v>
          </cell>
          <cell r="D178" t="str">
            <v>2040-15</v>
          </cell>
          <cell r="E178">
            <v>33594659.907499999</v>
          </cell>
          <cell r="F178" t="str">
            <v>Jefe de División</v>
          </cell>
          <cell r="G178" t="str">
            <v>21CENTRO</v>
          </cell>
          <cell r="H178" t="str">
            <v>DIVISION SERVICIOS AL EXTERIOR</v>
          </cell>
          <cell r="I178" t="str">
            <v>SRI</v>
          </cell>
          <cell r="L178" t="str">
            <v>MCF</v>
          </cell>
          <cell r="M178" t="str">
            <v>C</v>
          </cell>
          <cell r="N178" t="str">
            <v>P</v>
          </cell>
          <cell r="O178" t="str">
            <v>UN</v>
          </cell>
          <cell r="P178">
            <v>1654687</v>
          </cell>
          <cell r="Q178">
            <v>0</v>
          </cell>
          <cell r="R178" t="str">
            <v>2</v>
          </cell>
          <cell r="S178">
            <v>20352</v>
          </cell>
          <cell r="T178">
            <v>34219</v>
          </cell>
          <cell r="U178">
            <v>47.958333333333336</v>
          </cell>
          <cell r="V178">
            <v>0</v>
          </cell>
          <cell r="W178">
            <v>9.9944444444444436</v>
          </cell>
          <cell r="X178" t="str">
            <v>3Ejecutivo</v>
          </cell>
          <cell r="Y178">
            <v>12628571.184</v>
          </cell>
          <cell r="Z178" t="str">
            <v>CENTRO</v>
          </cell>
          <cell r="AA178" t="str">
            <v>crear</v>
          </cell>
          <cell r="AB178" t="str">
            <v>3010-17</v>
          </cell>
          <cell r="AC178">
            <v>21232352</v>
          </cell>
        </row>
        <row r="179">
          <cell r="C179" t="str">
            <v>GUIO MOSQUERA FARY IVONNY</v>
          </cell>
          <cell r="D179" t="str">
            <v>5120-09</v>
          </cell>
          <cell r="E179">
            <v>10643889.421249999</v>
          </cell>
          <cell r="F179" t="str">
            <v>Auxiliar Administrativo</v>
          </cell>
          <cell r="G179" t="str">
            <v>22NOROCCIDENTE</v>
          </cell>
          <cell r="H179" t="str">
            <v>GRUPO OPERATIVO</v>
          </cell>
          <cell r="K179" t="str">
            <v>X</v>
          </cell>
          <cell r="M179" t="str">
            <v>C</v>
          </cell>
          <cell r="O179" t="str">
            <v>BACHILLER</v>
          </cell>
          <cell r="P179">
            <v>468655</v>
          </cell>
          <cell r="Q179">
            <v>0</v>
          </cell>
          <cell r="R179" t="str">
            <v>2</v>
          </cell>
          <cell r="S179">
            <v>22135</v>
          </cell>
          <cell r="T179">
            <v>34368</v>
          </cell>
          <cell r="U179">
            <v>43.077777777777776</v>
          </cell>
          <cell r="V179">
            <v>0</v>
          </cell>
          <cell r="W179">
            <v>9.5888888888888886</v>
          </cell>
          <cell r="X179" t="str">
            <v>6Asistencial</v>
          </cell>
          <cell r="Y179">
            <v>8942544.6808784716</v>
          </cell>
          <cell r="Z179" t="str">
            <v>NOROCCIDENTE</v>
          </cell>
          <cell r="AA179" t="str">
            <v>SUP</v>
          </cell>
          <cell r="AB179" t="str">
            <v>sale</v>
          </cell>
          <cell r="AC179">
            <v>26290203</v>
          </cell>
        </row>
        <row r="180">
          <cell r="C180" t="str">
            <v>GUTIERREZ CASTRO GERARDO</v>
          </cell>
          <cell r="D180" t="str">
            <v>3020-12</v>
          </cell>
          <cell r="E180">
            <v>25294052.003333326</v>
          </cell>
          <cell r="F180" t="str">
            <v>Profesional Universitario</v>
          </cell>
          <cell r="G180" t="str">
            <v>16SDT</v>
          </cell>
          <cell r="H180" t="str">
            <v>DIVISION PROGRAMAS EN ADMINISTRACION</v>
          </cell>
          <cell r="M180" t="str">
            <v>C</v>
          </cell>
          <cell r="O180" t="str">
            <v>ES</v>
          </cell>
          <cell r="P180">
            <v>1245845</v>
          </cell>
          <cell r="Q180">
            <v>0</v>
          </cell>
          <cell r="R180" t="str">
            <v>1</v>
          </cell>
          <cell r="S180">
            <v>23541</v>
          </cell>
          <cell r="T180">
            <v>31807</v>
          </cell>
          <cell r="U180">
            <v>39.227777777777774</v>
          </cell>
          <cell r="V180">
            <v>0</v>
          </cell>
          <cell r="W180">
            <v>16.597222222222221</v>
          </cell>
          <cell r="X180" t="str">
            <v>4Profesional</v>
          </cell>
          <cell r="Y180">
            <v>35017157.43125926</v>
          </cell>
          <cell r="AA180" t="str">
            <v>Mant</v>
          </cell>
          <cell r="AB180" t="str">
            <v>3020-12</v>
          </cell>
          <cell r="AC180">
            <v>12126285</v>
          </cell>
        </row>
        <row r="181">
          <cell r="C181" t="str">
            <v>GUTIERREZ GOMEZ MARIA ALICIA</v>
          </cell>
          <cell r="D181" t="str">
            <v>3010-17</v>
          </cell>
          <cell r="E181">
            <v>37806035.422499999</v>
          </cell>
          <cell r="F181" t="str">
            <v>Profesional Especializado</v>
          </cell>
          <cell r="G181" t="str">
            <v>19SDF</v>
          </cell>
          <cell r="H181" t="str">
            <v>GRUPO CONTABILIDAD</v>
          </cell>
          <cell r="M181" t="str">
            <v>C</v>
          </cell>
          <cell r="N181" t="str">
            <v>P</v>
          </cell>
          <cell r="O181" t="str">
            <v>UN</v>
          </cell>
          <cell r="P181">
            <v>1665264</v>
          </cell>
          <cell r="Q181">
            <v>0</v>
          </cell>
          <cell r="R181" t="str">
            <v>2</v>
          </cell>
          <cell r="S181">
            <v>18752</v>
          </cell>
          <cell r="T181">
            <v>37428</v>
          </cell>
          <cell r="U181">
            <v>52.336111111111109</v>
          </cell>
          <cell r="V181">
            <v>31.583333333333332</v>
          </cell>
          <cell r="W181">
            <v>1.2055555555555555</v>
          </cell>
          <cell r="X181" t="str">
            <v>4Profesional</v>
          </cell>
          <cell r="Y181">
            <v>12709294.847999997</v>
          </cell>
          <cell r="AA181" t="str">
            <v>Mant</v>
          </cell>
          <cell r="AB181" t="str">
            <v>3010-17</v>
          </cell>
          <cell r="AC181">
            <v>24312693</v>
          </cell>
        </row>
        <row r="182">
          <cell r="C182" t="str">
            <v>GUTIERREZ RAMIREZ ISABEL CRISTINA</v>
          </cell>
          <cell r="D182" t="str">
            <v>3020-14</v>
          </cell>
          <cell r="E182">
            <v>28869179.669583336</v>
          </cell>
          <cell r="F182" t="str">
            <v>Profesional Universitario</v>
          </cell>
          <cell r="G182" t="str">
            <v>16SDT</v>
          </cell>
          <cell r="H182" t="str">
            <v>DIVISION CREDITO</v>
          </cell>
          <cell r="M182" t="str">
            <v>C</v>
          </cell>
          <cell r="O182" t="str">
            <v>ES</v>
          </cell>
          <cell r="P182">
            <v>1345530</v>
          </cell>
          <cell r="Q182">
            <v>76406</v>
          </cell>
          <cell r="R182" t="str">
            <v>2</v>
          </cell>
          <cell r="S182">
            <v>18856</v>
          </cell>
          <cell r="T182">
            <v>26795</v>
          </cell>
          <cell r="U182">
            <v>52.052777777777777</v>
          </cell>
          <cell r="V182">
            <v>0</v>
          </cell>
          <cell r="W182">
            <v>30.316666666666666</v>
          </cell>
          <cell r="X182" t="str">
            <v>4Profesional</v>
          </cell>
          <cell r="Y182">
            <v>71848088.389883101</v>
          </cell>
          <cell r="AA182" t="str">
            <v>Mant</v>
          </cell>
          <cell r="AB182" t="str">
            <v>3020-14</v>
          </cell>
          <cell r="AC182">
            <v>41515134</v>
          </cell>
        </row>
        <row r="183">
          <cell r="C183" t="str">
            <v>GUTIERREZ RAMIREZ PABLO ADOLFO</v>
          </cell>
          <cell r="D183" t="str">
            <v>4065-11</v>
          </cell>
          <cell r="E183">
            <v>16080398.177083332</v>
          </cell>
          <cell r="F183" t="str">
            <v>Técnico Administrativo</v>
          </cell>
          <cell r="G183" t="str">
            <v>15OSI</v>
          </cell>
          <cell r="H183" t="str">
            <v>DIVISION SISTEMATIZACION E INFORMATICA</v>
          </cell>
          <cell r="K183" t="str">
            <v>X</v>
          </cell>
          <cell r="M183" t="str">
            <v>C</v>
          </cell>
          <cell r="N183" t="str">
            <v>P</v>
          </cell>
          <cell r="O183" t="str">
            <v>BACHILLER</v>
          </cell>
          <cell r="P183">
            <v>761453</v>
          </cell>
          <cell r="Q183">
            <v>0</v>
          </cell>
          <cell r="R183" t="str">
            <v>1</v>
          </cell>
          <cell r="S183">
            <v>25241</v>
          </cell>
          <cell r="T183">
            <v>37195</v>
          </cell>
          <cell r="U183">
            <v>34.577777777777776</v>
          </cell>
          <cell r="V183">
            <v>2.5</v>
          </cell>
          <cell r="W183">
            <v>1.8472222222222223</v>
          </cell>
          <cell r="X183" t="str">
            <v>5Tecnico</v>
          </cell>
          <cell r="Y183">
            <v>7264261.6200000001</v>
          </cell>
          <cell r="AA183" t="str">
            <v>SUP</v>
          </cell>
          <cell r="AB183" t="str">
            <v>sale</v>
          </cell>
          <cell r="AC183">
            <v>15918344</v>
          </cell>
        </row>
        <row r="184">
          <cell r="C184" t="str">
            <v>GUTIERREZ SALCEDO MARIA OLGA</v>
          </cell>
          <cell r="D184" t="str">
            <v>5040-16</v>
          </cell>
          <cell r="E184">
            <v>14586952.714583334</v>
          </cell>
          <cell r="F184" t="str">
            <v>Secretario Ejecutivo</v>
          </cell>
          <cell r="G184" t="str">
            <v>25SUROCCIDENTE</v>
          </cell>
          <cell r="H184" t="str">
            <v>DIRECCION REGIONAL NARIÑO</v>
          </cell>
          <cell r="L184" t="str">
            <v>MCF</v>
          </cell>
          <cell r="M184" t="str">
            <v>C</v>
          </cell>
          <cell r="N184" t="str">
            <v>P</v>
          </cell>
          <cell r="O184" t="str">
            <v>TL</v>
          </cell>
          <cell r="P184">
            <v>688731</v>
          </cell>
          <cell r="Q184">
            <v>0</v>
          </cell>
          <cell r="R184" t="str">
            <v>2</v>
          </cell>
          <cell r="S184">
            <v>20980</v>
          </cell>
          <cell r="T184">
            <v>34603</v>
          </cell>
          <cell r="U184">
            <v>46.238888888888887</v>
          </cell>
          <cell r="V184">
            <v>0</v>
          </cell>
          <cell r="W184">
            <v>8.9416666666666664</v>
          </cell>
          <cell r="X184" t="str">
            <v>6Asistencial</v>
          </cell>
          <cell r="Y184">
            <v>6570493.7400000002</v>
          </cell>
          <cell r="Z184" t="str">
            <v>SUROCCIDENTE</v>
          </cell>
          <cell r="AA184" t="str">
            <v>Mant</v>
          </cell>
          <cell r="AB184" t="str">
            <v>5040-16</v>
          </cell>
          <cell r="AC184">
            <v>24486340</v>
          </cell>
        </row>
        <row r="185">
          <cell r="C185" t="str">
            <v>GUZMAN ANDRADE LUIS RAFAEL</v>
          </cell>
          <cell r="D185" t="str">
            <v>5120-09</v>
          </cell>
          <cell r="E185">
            <v>10643889.421249999</v>
          </cell>
          <cell r="F185" t="str">
            <v>Auxiliar Administrativo</v>
          </cell>
          <cell r="G185" t="str">
            <v>23NORTE</v>
          </cell>
          <cell r="H185" t="str">
            <v>GRUPO SERVICIOS</v>
          </cell>
          <cell r="K185" t="str">
            <v>X</v>
          </cell>
          <cell r="M185" t="str">
            <v>C</v>
          </cell>
          <cell r="O185" t="str">
            <v>SECUNDARIA</v>
          </cell>
          <cell r="P185">
            <v>468655</v>
          </cell>
          <cell r="Q185">
            <v>0</v>
          </cell>
          <cell r="R185" t="str">
            <v>1</v>
          </cell>
          <cell r="S185">
            <v>22175</v>
          </cell>
          <cell r="T185">
            <v>29991</v>
          </cell>
          <cell r="U185">
            <v>42.969444444444441</v>
          </cell>
          <cell r="V185">
            <v>0</v>
          </cell>
          <cell r="W185">
            <v>21.572222222222223</v>
          </cell>
          <cell r="X185" t="str">
            <v>6Asistencial</v>
          </cell>
          <cell r="Y185">
            <v>19422427.551447913</v>
          </cell>
          <cell r="Z185" t="str">
            <v>NORTE</v>
          </cell>
          <cell r="AA185" t="str">
            <v>SUP</v>
          </cell>
          <cell r="AB185" t="str">
            <v>sale</v>
          </cell>
          <cell r="AC185">
            <v>9172347</v>
          </cell>
        </row>
        <row r="186">
          <cell r="C186" t="str">
            <v>GUZMAN CORREA OLMEDO</v>
          </cell>
          <cell r="D186" t="str">
            <v>4065-11</v>
          </cell>
          <cell r="E186">
            <v>16080398.177083332</v>
          </cell>
          <cell r="F186" t="str">
            <v>Técnico Administrativo</v>
          </cell>
          <cell r="G186" t="str">
            <v>22NOROCCIDENTE</v>
          </cell>
          <cell r="H186" t="str">
            <v>GRUPO SERVICIOS</v>
          </cell>
          <cell r="K186" t="str">
            <v>X</v>
          </cell>
          <cell r="M186" t="str">
            <v>C</v>
          </cell>
          <cell r="O186" t="str">
            <v>TL</v>
          </cell>
          <cell r="P186">
            <v>761453</v>
          </cell>
          <cell r="Q186">
            <v>0</v>
          </cell>
          <cell r="R186" t="str">
            <v>1</v>
          </cell>
          <cell r="S186">
            <v>20771</v>
          </cell>
          <cell r="T186">
            <v>28233</v>
          </cell>
          <cell r="U186">
            <v>46.81388888888889</v>
          </cell>
          <cell r="V186">
            <v>0</v>
          </cell>
          <cell r="W186">
            <v>26.380555555555556</v>
          </cell>
          <cell r="X186" t="str">
            <v>5Tecnico</v>
          </cell>
          <cell r="Y186">
            <v>35122503.919839114</v>
          </cell>
          <cell r="Z186" t="str">
            <v>NOROCCIDENTE</v>
          </cell>
          <cell r="AA186" t="str">
            <v>SUP</v>
          </cell>
          <cell r="AB186" t="str">
            <v>sale</v>
          </cell>
          <cell r="AC186">
            <v>10093727</v>
          </cell>
        </row>
        <row r="187">
          <cell r="C187" t="str">
            <v>GUZMAN LONDOÑO ROBERTO</v>
          </cell>
          <cell r="D187" t="str">
            <v>2040-11</v>
          </cell>
          <cell r="E187">
            <v>29737405.522916667</v>
          </cell>
          <cell r="F187" t="str">
            <v>Jefe de División</v>
          </cell>
          <cell r="G187" t="str">
            <v>25SUROCCIDENTE</v>
          </cell>
          <cell r="H187" t="str">
            <v>DIVISION ADMINISTRATIVA Y FINANCIERA</v>
          </cell>
          <cell r="K187" t="str">
            <v>X</v>
          </cell>
          <cell r="M187" t="str">
            <v>C</v>
          </cell>
          <cell r="N187" t="str">
            <v>P</v>
          </cell>
          <cell r="O187" t="str">
            <v>UN</v>
          </cell>
          <cell r="P187">
            <v>1464700</v>
          </cell>
          <cell r="Q187">
            <v>0</v>
          </cell>
          <cell r="R187" t="str">
            <v>1</v>
          </cell>
          <cell r="S187">
            <v>21183</v>
          </cell>
          <cell r="T187">
            <v>35962</v>
          </cell>
          <cell r="U187">
            <v>45.68333333333333</v>
          </cell>
          <cell r="V187">
            <v>0</v>
          </cell>
          <cell r="W187">
            <v>5.2194444444444441</v>
          </cell>
          <cell r="X187" t="str">
            <v>3Ejecutivo</v>
          </cell>
          <cell r="Y187">
            <v>11178590.4</v>
          </cell>
          <cell r="Z187" t="str">
            <v>SUROCCIDENTE</v>
          </cell>
          <cell r="AA187" t="str">
            <v>SUP</v>
          </cell>
          <cell r="AB187" t="str">
            <v>sale</v>
          </cell>
          <cell r="AC187">
            <v>16593556</v>
          </cell>
        </row>
        <row r="188">
          <cell r="C188" t="str">
            <v>HERNANDEZ AVILAN BELISARIO</v>
          </cell>
          <cell r="D188" t="str">
            <v>5120-12</v>
          </cell>
          <cell r="E188">
            <v>13279546.932500001</v>
          </cell>
          <cell r="F188" t="str">
            <v>Auxiliar Administrativo</v>
          </cell>
          <cell r="G188" t="str">
            <v>21CENTRO</v>
          </cell>
          <cell r="H188" t="str">
            <v>GRUPO TESORERIA</v>
          </cell>
          <cell r="K188" t="str">
            <v>X</v>
          </cell>
          <cell r="M188" t="str">
            <v>C</v>
          </cell>
          <cell r="O188" t="str">
            <v>SECUNDARIA</v>
          </cell>
          <cell r="P188">
            <v>596996</v>
          </cell>
          <cell r="Q188">
            <v>0</v>
          </cell>
          <cell r="R188" t="str">
            <v>1</v>
          </cell>
          <cell r="S188">
            <v>24626</v>
          </cell>
          <cell r="T188">
            <v>34656</v>
          </cell>
          <cell r="U188">
            <v>36.255555555555553</v>
          </cell>
          <cell r="V188">
            <v>0</v>
          </cell>
          <cell r="W188">
            <v>8.7972222222222225</v>
          </cell>
          <cell r="X188" t="str">
            <v>6Asistencial</v>
          </cell>
          <cell r="Y188">
            <v>5727778.1320625003</v>
          </cell>
          <cell r="Z188" t="str">
            <v>CENTRO</v>
          </cell>
          <cell r="AA188" t="str">
            <v>SUP</v>
          </cell>
          <cell r="AB188" t="str">
            <v>sale</v>
          </cell>
          <cell r="AC188">
            <v>79461131</v>
          </cell>
        </row>
        <row r="189">
          <cell r="C189" t="str">
            <v>HERNANDEZ HINOJOSA GRACIELA INES</v>
          </cell>
          <cell r="D189" t="str">
            <v>2040-15</v>
          </cell>
          <cell r="E189">
            <v>33594659.907499999</v>
          </cell>
          <cell r="F189" t="str">
            <v>Jefe de División</v>
          </cell>
          <cell r="G189" t="str">
            <v>21CENTRO</v>
          </cell>
          <cell r="H189" t="str">
            <v>DIVISION PROGRAMAS EN ADMINISTRACION</v>
          </cell>
          <cell r="K189" t="str">
            <v>X</v>
          </cell>
          <cell r="M189" t="str">
            <v>C</v>
          </cell>
          <cell r="O189" t="str">
            <v>UN</v>
          </cell>
          <cell r="P189">
            <v>1654687</v>
          </cell>
          <cell r="Q189">
            <v>0</v>
          </cell>
          <cell r="R189" t="str">
            <v>2</v>
          </cell>
          <cell r="S189">
            <v>20451</v>
          </cell>
          <cell r="T189">
            <v>29378</v>
          </cell>
          <cell r="U189">
            <v>47.68611111111111</v>
          </cell>
          <cell r="V189">
            <v>0</v>
          </cell>
          <cell r="W189">
            <v>23.247222222222224</v>
          </cell>
          <cell r="X189" t="str">
            <v>3Ejecutivo</v>
          </cell>
          <cell r="Y189">
            <v>64391310.687465273</v>
          </cell>
          <cell r="Z189" t="str">
            <v>CENTRO</v>
          </cell>
          <cell r="AA189" t="str">
            <v>SUP</v>
          </cell>
          <cell r="AB189" t="str">
            <v>sale</v>
          </cell>
          <cell r="AC189">
            <v>42496414</v>
          </cell>
        </row>
        <row r="190">
          <cell r="C190" t="str">
            <v>HERNANDEZ OLAVE JESUS MARIA</v>
          </cell>
          <cell r="D190" t="str">
            <v>3020-08</v>
          </cell>
          <cell r="E190">
            <v>23702397.082083337</v>
          </cell>
          <cell r="F190" t="str">
            <v>Profesional Universitario</v>
          </cell>
          <cell r="G190" t="str">
            <v>21CENTRO</v>
          </cell>
          <cell r="H190" t="str">
            <v>GRUPO ADMINISTRATIVO</v>
          </cell>
          <cell r="K190" t="str">
            <v>X</v>
          </cell>
          <cell r="M190" t="str">
            <v>C</v>
          </cell>
          <cell r="O190" t="str">
            <v>UN</v>
          </cell>
          <cell r="P190">
            <v>1044033</v>
          </cell>
          <cell r="Q190">
            <v>0</v>
          </cell>
          <cell r="R190" t="str">
            <v>1</v>
          </cell>
          <cell r="S190">
            <v>20473</v>
          </cell>
          <cell r="T190">
            <v>31807</v>
          </cell>
          <cell r="U190">
            <v>47.62777777777778</v>
          </cell>
          <cell r="V190">
            <v>0</v>
          </cell>
          <cell r="W190">
            <v>16.597222222222221</v>
          </cell>
          <cell r="X190" t="str">
            <v>4Profesional</v>
          </cell>
          <cell r="Y190">
            <v>29344796.443116896</v>
          </cell>
          <cell r="Z190" t="str">
            <v>CENTRO</v>
          </cell>
          <cell r="AA190" t="str">
            <v>SUP</v>
          </cell>
          <cell r="AB190" t="str">
            <v>sale</v>
          </cell>
          <cell r="AC190">
            <v>93115941</v>
          </cell>
        </row>
        <row r="191">
          <cell r="C191" t="str">
            <v>HERNANDEZ POMARES JOSE EDUARDO</v>
          </cell>
          <cell r="D191" t="str">
            <v>5120-17</v>
          </cell>
          <cell r="E191">
            <v>14891116.80625</v>
          </cell>
          <cell r="F191" t="str">
            <v>Auxiliar Administrativo</v>
          </cell>
          <cell r="G191" t="str">
            <v>20SEG</v>
          </cell>
          <cell r="H191" t="str">
            <v>GRUPO CORRESPONDENCIA</v>
          </cell>
          <cell r="L191">
            <v>2003</v>
          </cell>
          <cell r="M191" t="str">
            <v>C</v>
          </cell>
          <cell r="O191" t="str">
            <v>BACHILLER</v>
          </cell>
          <cell r="P191">
            <v>703542</v>
          </cell>
          <cell r="Q191">
            <v>0</v>
          </cell>
          <cell r="R191" t="str">
            <v>1</v>
          </cell>
          <cell r="S191">
            <v>17612</v>
          </cell>
          <cell r="T191">
            <v>35598</v>
          </cell>
          <cell r="U191">
            <v>55.458333333333336</v>
          </cell>
          <cell r="V191">
            <v>13.942465753424658</v>
          </cell>
          <cell r="W191">
            <v>6.2166666666666668</v>
          </cell>
          <cell r="X191" t="str">
            <v>6Asistencial</v>
          </cell>
          <cell r="Y191">
            <v>4793028.1014340278</v>
          </cell>
          <cell r="AA191" t="str">
            <v>Mant</v>
          </cell>
          <cell r="AB191" t="str">
            <v>5120-17</v>
          </cell>
          <cell r="AC191">
            <v>19070493</v>
          </cell>
        </row>
        <row r="192">
          <cell r="C192" t="str">
            <v>HERNANDEZ RICAURTE DORA INES</v>
          </cell>
          <cell r="D192" t="str">
            <v>3010-17</v>
          </cell>
          <cell r="E192">
            <v>37806035.422499999</v>
          </cell>
          <cell r="F192" t="str">
            <v>Profesional Especializado</v>
          </cell>
          <cell r="G192" t="str">
            <v>11OCI</v>
          </cell>
          <cell r="H192" t="str">
            <v>OFICINA CONTROL INTERNO</v>
          </cell>
          <cell r="M192" t="str">
            <v>C</v>
          </cell>
          <cell r="O192" t="str">
            <v>UN</v>
          </cell>
          <cell r="P192">
            <v>1665264</v>
          </cell>
          <cell r="Q192">
            <v>0</v>
          </cell>
          <cell r="R192" t="str">
            <v>2</v>
          </cell>
          <cell r="S192">
            <v>19070</v>
          </cell>
          <cell r="T192">
            <v>34103</v>
          </cell>
          <cell r="U192">
            <v>51.466666666666669</v>
          </cell>
          <cell r="V192">
            <v>5.833333333333333</v>
          </cell>
          <cell r="W192">
            <v>10.308333333333334</v>
          </cell>
          <cell r="X192" t="str">
            <v>4Profesional</v>
          </cell>
          <cell r="Y192">
            <v>29614593.788062498</v>
          </cell>
          <cell r="AA192" t="str">
            <v>Mant</v>
          </cell>
          <cell r="AB192" t="str">
            <v>3010-17</v>
          </cell>
          <cell r="AC192">
            <v>41566800</v>
          </cell>
        </row>
        <row r="193">
          <cell r="C193" t="str">
            <v>HIDALGO ESGUERRA MARTHA PATRICIA</v>
          </cell>
          <cell r="D193" t="str">
            <v>5120-09</v>
          </cell>
          <cell r="E193">
            <v>10643889.421249999</v>
          </cell>
          <cell r="F193" t="str">
            <v>Auxiliar Administrativo</v>
          </cell>
          <cell r="G193" t="str">
            <v>24ORIENTE</v>
          </cell>
          <cell r="H193" t="str">
            <v>GRUPO OPERATIVO</v>
          </cell>
          <cell r="K193" t="str">
            <v>X</v>
          </cell>
          <cell r="M193" t="str">
            <v>C</v>
          </cell>
          <cell r="O193" t="str">
            <v>BACHILLER</v>
          </cell>
          <cell r="P193">
            <v>468655</v>
          </cell>
          <cell r="Q193">
            <v>0</v>
          </cell>
          <cell r="R193" t="str">
            <v>2</v>
          </cell>
          <cell r="S193">
            <v>25222</v>
          </cell>
          <cell r="T193">
            <v>32815</v>
          </cell>
          <cell r="U193">
            <v>34.62777777777778</v>
          </cell>
          <cell r="V193">
            <v>0</v>
          </cell>
          <cell r="W193">
            <v>13.838888888888889</v>
          </cell>
          <cell r="X193" t="str">
            <v>6Asistencial</v>
          </cell>
          <cell r="Y193">
            <v>12666800.577031249</v>
          </cell>
          <cell r="Z193" t="str">
            <v>ORIENTE</v>
          </cell>
          <cell r="AA193" t="str">
            <v>SUP</v>
          </cell>
          <cell r="AB193" t="str">
            <v>sale</v>
          </cell>
          <cell r="AC193">
            <v>40384876</v>
          </cell>
        </row>
        <row r="194">
          <cell r="C194" t="str">
            <v>HOYOS GONZALEZ RUTH ELIVEY</v>
          </cell>
          <cell r="D194" t="str">
            <v>5120-10</v>
          </cell>
          <cell r="E194">
            <v>11597824.078333335</v>
          </cell>
          <cell r="F194" t="str">
            <v>Auxiliar Administrativo</v>
          </cell>
          <cell r="G194" t="str">
            <v>21CENTRO</v>
          </cell>
          <cell r="H194" t="str">
            <v>GRUPO ATENCION AL USUARIO</v>
          </cell>
          <cell r="K194" t="str">
            <v>X</v>
          </cell>
          <cell r="M194" t="str">
            <v>C</v>
          </cell>
          <cell r="O194" t="str">
            <v>BACHILLER</v>
          </cell>
          <cell r="P194">
            <v>515106</v>
          </cell>
          <cell r="Q194">
            <v>0</v>
          </cell>
          <cell r="R194" t="str">
            <v>2</v>
          </cell>
          <cell r="S194">
            <v>24445</v>
          </cell>
          <cell r="T194">
            <v>35633</v>
          </cell>
          <cell r="U194">
            <v>36.75277777777778</v>
          </cell>
          <cell r="V194">
            <v>5.75</v>
          </cell>
          <cell r="W194">
            <v>6.1194444444444445</v>
          </cell>
          <cell r="X194" t="str">
            <v>6Asistencial</v>
          </cell>
          <cell r="Y194">
            <v>3744224.254597222</v>
          </cell>
          <cell r="Z194" t="str">
            <v>CENTRO</v>
          </cell>
          <cell r="AA194" t="str">
            <v>SUP</v>
          </cell>
          <cell r="AB194" t="str">
            <v>sale</v>
          </cell>
          <cell r="AC194">
            <v>20796199</v>
          </cell>
        </row>
        <row r="195">
          <cell r="C195" t="str">
            <v>HUERTAS CABRERA MERCEDES ISABEL</v>
          </cell>
          <cell r="D195" t="str">
            <v>5120-09</v>
          </cell>
          <cell r="E195">
            <v>10643889.421249999</v>
          </cell>
          <cell r="F195" t="str">
            <v>Auxiliar Administrativo</v>
          </cell>
          <cell r="G195" t="str">
            <v>25SUROCCIDENTE</v>
          </cell>
          <cell r="H195" t="str">
            <v>GRUPO SERVICIOS</v>
          </cell>
          <cell r="K195" t="str">
            <v>X</v>
          </cell>
          <cell r="M195" t="str">
            <v>C</v>
          </cell>
          <cell r="O195" t="str">
            <v>TL</v>
          </cell>
          <cell r="P195">
            <v>468655</v>
          </cell>
          <cell r="Q195">
            <v>0</v>
          </cell>
          <cell r="R195" t="str">
            <v>2</v>
          </cell>
          <cell r="S195">
            <v>21752</v>
          </cell>
          <cell r="T195">
            <v>31807</v>
          </cell>
          <cell r="U195">
            <v>44.12222222222222</v>
          </cell>
          <cell r="V195">
            <v>0</v>
          </cell>
          <cell r="W195">
            <v>16.597222222222221</v>
          </cell>
          <cell r="X195" t="str">
            <v>6Asistencial</v>
          </cell>
          <cell r="Y195">
            <v>15091897.43964236</v>
          </cell>
          <cell r="Z195" t="str">
            <v>SUROCCIDENTE</v>
          </cell>
          <cell r="AA195" t="str">
            <v>SUP</v>
          </cell>
          <cell r="AB195" t="str">
            <v>sale</v>
          </cell>
          <cell r="AC195">
            <v>30724436</v>
          </cell>
        </row>
        <row r="196">
          <cell r="C196" t="str">
            <v>HURTADO DE-DUARTE JULIA</v>
          </cell>
          <cell r="D196" t="str">
            <v>5040-22</v>
          </cell>
          <cell r="E196">
            <v>17182482.831666667</v>
          </cell>
          <cell r="F196" t="str">
            <v>Secretario Ejecutivo</v>
          </cell>
          <cell r="G196" t="str">
            <v>10DIR</v>
          </cell>
          <cell r="H196" t="str">
            <v>DIRECCION GENERAL</v>
          </cell>
          <cell r="M196" t="str">
            <v>LNR</v>
          </cell>
          <cell r="O196" t="str">
            <v>BACHILLER</v>
          </cell>
          <cell r="P196">
            <v>846314</v>
          </cell>
          <cell r="Q196">
            <v>0</v>
          </cell>
          <cell r="R196" t="str">
            <v>2</v>
          </cell>
          <cell r="S196">
            <v>19851</v>
          </cell>
          <cell r="T196">
            <v>35076</v>
          </cell>
          <cell r="U196">
            <v>49.327777777777776</v>
          </cell>
          <cell r="V196">
            <v>0</v>
          </cell>
          <cell r="W196">
            <v>7.6472222222222221</v>
          </cell>
          <cell r="X196" t="str">
            <v>6Asistencial</v>
          </cell>
          <cell r="Y196">
            <v>8073835.5600000005</v>
          </cell>
          <cell r="AA196" t="str">
            <v>Mant</v>
          </cell>
          <cell r="AB196" t="str">
            <v>5040-22</v>
          </cell>
          <cell r="AC196">
            <v>41644715</v>
          </cell>
        </row>
        <row r="197">
          <cell r="C197" t="str">
            <v>HURTADO JIMENEZ ANGEL ROLDAN</v>
          </cell>
          <cell r="D197" t="str">
            <v>4065-11</v>
          </cell>
          <cell r="E197">
            <v>17207782.971666668</v>
          </cell>
          <cell r="F197" t="str">
            <v>Técnico Administrativo</v>
          </cell>
          <cell r="G197" t="str">
            <v>22NOROCCIDENTE</v>
          </cell>
          <cell r="H197" t="str">
            <v>GRUPO FINANCIERO</v>
          </cell>
          <cell r="K197" t="str">
            <v>X</v>
          </cell>
          <cell r="M197" t="str">
            <v>C</v>
          </cell>
          <cell r="O197" t="str">
            <v>TC</v>
          </cell>
          <cell r="P197">
            <v>761453</v>
          </cell>
          <cell r="Q197">
            <v>54897</v>
          </cell>
          <cell r="R197" t="str">
            <v>1</v>
          </cell>
          <cell r="S197">
            <v>19234</v>
          </cell>
          <cell r="T197">
            <v>27364</v>
          </cell>
          <cell r="U197">
            <v>51.019444444444446</v>
          </cell>
          <cell r="V197">
            <v>3.6666666666666665</v>
          </cell>
          <cell r="W197">
            <v>28.761111111111113</v>
          </cell>
          <cell r="X197" t="str">
            <v>5Tecnico</v>
          </cell>
          <cell r="Y197">
            <v>40871515.134837963</v>
          </cell>
          <cell r="Z197" t="str">
            <v>NOROCCIDENTE</v>
          </cell>
          <cell r="AA197" t="str">
            <v>SUP</v>
          </cell>
          <cell r="AB197" t="str">
            <v>sale</v>
          </cell>
          <cell r="AC197">
            <v>70038716</v>
          </cell>
        </row>
        <row r="198">
          <cell r="C198" t="str">
            <v>HURTADO VARGAS MARTHA LUCIA</v>
          </cell>
          <cell r="D198" t="str">
            <v>5120-09</v>
          </cell>
          <cell r="E198">
            <v>10643889.421249999</v>
          </cell>
          <cell r="F198" t="str">
            <v>Auxiliar Administrativo</v>
          </cell>
          <cell r="G198" t="str">
            <v>24ORIENTE</v>
          </cell>
          <cell r="H198" t="str">
            <v>GRUPO SERVICIOS</v>
          </cell>
          <cell r="K198" t="str">
            <v>X</v>
          </cell>
          <cell r="M198" t="str">
            <v>C</v>
          </cell>
          <cell r="O198" t="str">
            <v>SECUNDARIA</v>
          </cell>
          <cell r="P198">
            <v>468655</v>
          </cell>
          <cell r="Q198">
            <v>0</v>
          </cell>
          <cell r="R198" t="str">
            <v>2</v>
          </cell>
          <cell r="S198">
            <v>20011</v>
          </cell>
          <cell r="T198">
            <v>28369</v>
          </cell>
          <cell r="U198">
            <v>48.891666666666666</v>
          </cell>
          <cell r="V198">
            <v>0</v>
          </cell>
          <cell r="W198">
            <v>26.011111111111113</v>
          </cell>
          <cell r="X198" t="str">
            <v>6Asistencial</v>
          </cell>
          <cell r="Y198">
            <v>23406515.254309025</v>
          </cell>
          <cell r="Z198" t="str">
            <v>ORIENTE</v>
          </cell>
          <cell r="AA198" t="str">
            <v>SUP</v>
          </cell>
          <cell r="AB198" t="str">
            <v>sale</v>
          </cell>
          <cell r="AC198">
            <v>41657335</v>
          </cell>
        </row>
        <row r="199">
          <cell r="C199" t="str">
            <v>JAIMES ZAMUDIO ORLANDO</v>
          </cell>
          <cell r="D199" t="str">
            <v>3020-12</v>
          </cell>
          <cell r="E199">
            <v>27130129.194166671</v>
          </cell>
          <cell r="F199" t="str">
            <v>Profesional Universitario</v>
          </cell>
          <cell r="G199" t="str">
            <v>11OCI</v>
          </cell>
          <cell r="H199" t="str">
            <v>OFICINA CONTROL INTERNO</v>
          </cell>
          <cell r="L199">
            <v>2005</v>
          </cell>
          <cell r="M199" t="str">
            <v>C</v>
          </cell>
          <cell r="O199" t="str">
            <v>UN</v>
          </cell>
          <cell r="P199">
            <v>1245845</v>
          </cell>
          <cell r="Q199">
            <v>90435</v>
          </cell>
          <cell r="R199" t="str">
            <v>1</v>
          </cell>
          <cell r="S199">
            <v>18332</v>
          </cell>
          <cell r="T199">
            <v>27104</v>
          </cell>
          <cell r="U199">
            <v>53.486111111111114</v>
          </cell>
          <cell r="V199">
            <v>0</v>
          </cell>
          <cell r="W199">
            <v>29.469444444444445</v>
          </cell>
          <cell r="X199" t="str">
            <v>4Profesional</v>
          </cell>
          <cell r="Y199">
            <v>65795657.220715277</v>
          </cell>
          <cell r="AA199" t="str">
            <v>Mant</v>
          </cell>
          <cell r="AB199" t="str">
            <v>3020-12</v>
          </cell>
          <cell r="AC199">
            <v>19098013</v>
          </cell>
        </row>
        <row r="200">
          <cell r="C200" t="str">
            <v>JARAMILLO PALACIOS OSCAR ANTONIO</v>
          </cell>
          <cell r="D200" t="str">
            <v>4065-11</v>
          </cell>
          <cell r="E200">
            <v>17907885.377083331</v>
          </cell>
          <cell r="F200" t="str">
            <v>Técnico Administrativo</v>
          </cell>
          <cell r="G200" t="str">
            <v>22NOROCCIDENTE</v>
          </cell>
          <cell r="H200" t="str">
            <v>GRUPO PROGRAMAS INTERNACIONALES</v>
          </cell>
          <cell r="L200">
            <v>2004</v>
          </cell>
          <cell r="M200" t="str">
            <v>C</v>
          </cell>
          <cell r="O200" t="str">
            <v>TL</v>
          </cell>
          <cell r="P200">
            <v>761453</v>
          </cell>
          <cell r="Q200">
            <v>0</v>
          </cell>
          <cell r="R200" t="str">
            <v>1</v>
          </cell>
          <cell r="S200">
            <v>17947</v>
          </cell>
          <cell r="T200">
            <v>27880</v>
          </cell>
          <cell r="U200">
            <v>54.547222222222224</v>
          </cell>
          <cell r="V200">
            <v>0</v>
          </cell>
          <cell r="W200">
            <v>27.347222222222221</v>
          </cell>
          <cell r="X200" t="str">
            <v>5Tecnico</v>
          </cell>
          <cell r="Y200">
            <v>36407865.453959487</v>
          </cell>
          <cell r="Z200" t="str">
            <v>NOROCCIDENTE</v>
          </cell>
          <cell r="AA200" t="str">
            <v>Mant</v>
          </cell>
          <cell r="AB200" t="str">
            <v>4065-11</v>
          </cell>
          <cell r="AC200">
            <v>8292702</v>
          </cell>
        </row>
        <row r="201">
          <cell r="C201" t="str">
            <v>JASBON HERNANDEZ MORAMIS</v>
          </cell>
          <cell r="D201" t="str">
            <v>3020-05</v>
          </cell>
          <cell r="E201">
            <v>18168911.181249999</v>
          </cell>
          <cell r="F201" t="str">
            <v>Profesional Universitario</v>
          </cell>
          <cell r="G201" t="str">
            <v>22NOROCCIDENTE</v>
          </cell>
          <cell r="H201" t="str">
            <v>GRUPO FINANCIERO</v>
          </cell>
          <cell r="K201" t="str">
            <v>X</v>
          </cell>
          <cell r="M201" t="str">
            <v>C</v>
          </cell>
          <cell r="O201" t="str">
            <v>UN</v>
          </cell>
          <cell r="P201">
            <v>894900</v>
          </cell>
          <cell r="Q201">
            <v>0</v>
          </cell>
          <cell r="R201" t="str">
            <v>2</v>
          </cell>
          <cell r="S201">
            <v>22608</v>
          </cell>
          <cell r="T201">
            <v>35310</v>
          </cell>
          <cell r="U201">
            <v>41.783333333333331</v>
          </cell>
          <cell r="V201">
            <v>0</v>
          </cell>
          <cell r="W201">
            <v>7.0083333333333337</v>
          </cell>
          <cell r="X201" t="str">
            <v>4Profesional</v>
          </cell>
          <cell r="Y201">
            <v>6387514.0948645836</v>
          </cell>
          <cell r="Z201" t="str">
            <v>NOROCCIDENTE</v>
          </cell>
          <cell r="AA201" t="str">
            <v>SUP</v>
          </cell>
          <cell r="AB201" t="str">
            <v>sale</v>
          </cell>
          <cell r="AC201">
            <v>34982357</v>
          </cell>
        </row>
        <row r="202">
          <cell r="C202" t="str">
            <v>JIMENEZ RICARDO EDILBERTO JOSE</v>
          </cell>
          <cell r="D202" t="str">
            <v>4065-09</v>
          </cell>
          <cell r="E202">
            <v>14586952.714583334</v>
          </cell>
          <cell r="F202" t="str">
            <v>Técnico Administrativo</v>
          </cell>
          <cell r="G202" t="str">
            <v>23NORTE</v>
          </cell>
          <cell r="H202" t="str">
            <v>DIVISION ADMINISTRATIVA Y FINANCIERA</v>
          </cell>
          <cell r="K202" t="str">
            <v>X</v>
          </cell>
          <cell r="M202" t="str">
            <v>C</v>
          </cell>
          <cell r="O202" t="str">
            <v>UN</v>
          </cell>
          <cell r="P202">
            <v>688731</v>
          </cell>
          <cell r="Q202">
            <v>0</v>
          </cell>
          <cell r="R202" t="str">
            <v>1</v>
          </cell>
          <cell r="S202">
            <v>21511</v>
          </cell>
          <cell r="T202">
            <v>34148</v>
          </cell>
          <cell r="U202">
            <v>44.786111111111111</v>
          </cell>
          <cell r="V202">
            <v>0</v>
          </cell>
          <cell r="W202">
            <v>10.186111111111112</v>
          </cell>
          <cell r="X202" t="str">
            <v>5Tecnico</v>
          </cell>
          <cell r="Y202">
            <v>12745471.939896988</v>
          </cell>
          <cell r="Z202" t="str">
            <v>NORTE</v>
          </cell>
          <cell r="AA202" t="str">
            <v>SUP</v>
          </cell>
          <cell r="AB202" t="str">
            <v>sale</v>
          </cell>
          <cell r="AC202">
            <v>18875899</v>
          </cell>
        </row>
        <row r="203">
          <cell r="C203" t="str">
            <v>JOVES MENDOZA EDWARD GILBERTO</v>
          </cell>
          <cell r="D203" t="str">
            <v>5120-09</v>
          </cell>
          <cell r="E203">
            <v>10643889.421249999</v>
          </cell>
          <cell r="F203" t="str">
            <v>Auxiliar Administrativo</v>
          </cell>
          <cell r="G203" t="str">
            <v>24ORIENTE</v>
          </cell>
          <cell r="H203" t="str">
            <v>GRUPO SERVICIOS</v>
          </cell>
          <cell r="K203" t="str">
            <v>X</v>
          </cell>
          <cell r="M203" t="str">
            <v>C</v>
          </cell>
          <cell r="O203" t="str">
            <v>ES</v>
          </cell>
          <cell r="P203">
            <v>468655</v>
          </cell>
          <cell r="Q203">
            <v>0</v>
          </cell>
          <cell r="R203" t="str">
            <v>1</v>
          </cell>
          <cell r="S203">
            <v>25545</v>
          </cell>
          <cell r="T203">
            <v>34743</v>
          </cell>
          <cell r="U203">
            <v>33.741666666666667</v>
          </cell>
          <cell r="V203">
            <v>0</v>
          </cell>
          <cell r="W203">
            <v>8.5611111111111118</v>
          </cell>
          <cell r="X203" t="str">
            <v>6Asistencial</v>
          </cell>
          <cell r="Y203">
            <v>4482098.6657187501</v>
          </cell>
          <cell r="Z203" t="str">
            <v>ORIENTE</v>
          </cell>
          <cell r="AA203" t="str">
            <v>SUP</v>
          </cell>
          <cell r="AB203" t="str">
            <v>sale</v>
          </cell>
          <cell r="AC203">
            <v>13499301</v>
          </cell>
        </row>
        <row r="204">
          <cell r="C204" t="str">
            <v>KREISBERGER GOMEZ MARIA EUGENIA</v>
          </cell>
          <cell r="D204" t="str">
            <v>5120-10</v>
          </cell>
          <cell r="E204">
            <v>11597824.078333335</v>
          </cell>
          <cell r="F204" t="str">
            <v>Auxiliar Administrativo</v>
          </cell>
          <cell r="G204" t="str">
            <v>25SUROCCIDENTE</v>
          </cell>
          <cell r="H204" t="str">
            <v>GRUPO ADMINISTRATIVO Y FINANCIERO</v>
          </cell>
          <cell r="K204" t="str">
            <v>X</v>
          </cell>
          <cell r="M204" t="str">
            <v>C</v>
          </cell>
          <cell r="O204" t="str">
            <v>TL</v>
          </cell>
          <cell r="P204">
            <v>515106</v>
          </cell>
          <cell r="Q204">
            <v>0</v>
          </cell>
          <cell r="R204" t="str">
            <v>2</v>
          </cell>
          <cell r="S204">
            <v>20506</v>
          </cell>
          <cell r="T204">
            <v>29830</v>
          </cell>
          <cell r="U204">
            <v>47.538888888888891</v>
          </cell>
          <cell r="V204">
            <v>0</v>
          </cell>
          <cell r="W204">
            <v>22.011111111111113</v>
          </cell>
          <cell r="X204" t="str">
            <v>6Asistencial</v>
          </cell>
          <cell r="Y204">
            <v>21594048.059532408</v>
          </cell>
          <cell r="Z204" t="str">
            <v>SUROCCIDENTE</v>
          </cell>
          <cell r="AA204" t="str">
            <v>SUP</v>
          </cell>
          <cell r="AB204" t="str">
            <v>sale</v>
          </cell>
          <cell r="AC204">
            <v>30709673</v>
          </cell>
        </row>
        <row r="205">
          <cell r="C205" t="str">
            <v>LADINO CRUZ MARTHA CECILIA</v>
          </cell>
          <cell r="D205" t="str">
            <v>5120-12</v>
          </cell>
          <cell r="E205">
            <v>13279546.932500001</v>
          </cell>
          <cell r="F205" t="str">
            <v>Auxiliar Administrativo</v>
          </cell>
          <cell r="G205" t="str">
            <v>20SEG</v>
          </cell>
          <cell r="H205" t="str">
            <v>GRUPO DESARROLLO PERSONAL</v>
          </cell>
          <cell r="K205" t="str">
            <v>x</v>
          </cell>
          <cell r="M205" t="str">
            <v>C</v>
          </cell>
          <cell r="O205" t="str">
            <v>UN</v>
          </cell>
          <cell r="P205">
            <v>596996</v>
          </cell>
          <cell r="Q205">
            <v>0</v>
          </cell>
          <cell r="R205" t="str">
            <v>2</v>
          </cell>
          <cell r="S205">
            <v>21858</v>
          </cell>
          <cell r="T205">
            <v>32107</v>
          </cell>
          <cell r="U205">
            <v>43.836111111111109</v>
          </cell>
          <cell r="V205">
            <v>0</v>
          </cell>
          <cell r="W205">
            <v>15.775</v>
          </cell>
          <cell r="X205" t="str">
            <v>6Asistencial</v>
          </cell>
          <cell r="Y205">
            <v>17882499.801979169</v>
          </cell>
          <cell r="AA205" t="str">
            <v>SUP</v>
          </cell>
          <cell r="AB205" t="str">
            <v>sale</v>
          </cell>
          <cell r="AC205">
            <v>41786286</v>
          </cell>
        </row>
        <row r="206">
          <cell r="C206" t="str">
            <v>LADINO MONCAYO OSCAR ORLANDO</v>
          </cell>
          <cell r="D206" t="str">
            <v>5310-15</v>
          </cell>
          <cell r="E206">
            <v>22621187.487499997</v>
          </cell>
          <cell r="F206" t="str">
            <v>Conductor Mec (Asignado)</v>
          </cell>
          <cell r="G206" t="str">
            <v>19SDF</v>
          </cell>
          <cell r="H206" t="str">
            <v>SUBDIRECCION FINANCIERA</v>
          </cell>
          <cell r="M206" t="str">
            <v>C</v>
          </cell>
          <cell r="O206" t="str">
            <v>BACHILLER</v>
          </cell>
          <cell r="P206">
            <v>659101</v>
          </cell>
          <cell r="Q206">
            <v>0</v>
          </cell>
          <cell r="R206" t="str">
            <v>1</v>
          </cell>
          <cell r="S206">
            <v>23678</v>
          </cell>
          <cell r="T206">
            <v>36076</v>
          </cell>
          <cell r="U206">
            <v>38.852777777777774</v>
          </cell>
          <cell r="V206">
            <v>2.6666666666666665</v>
          </cell>
          <cell r="W206">
            <v>4.9083333333333332</v>
          </cell>
          <cell r="X206" t="str">
            <v>6Asistencial</v>
          </cell>
          <cell r="Y206">
            <v>6105146.964048611</v>
          </cell>
          <cell r="AA206" t="str">
            <v>Mant</v>
          </cell>
          <cell r="AB206" t="str">
            <v>5310-15</v>
          </cell>
          <cell r="AC206">
            <v>79321014</v>
          </cell>
        </row>
        <row r="207">
          <cell r="C207" t="str">
            <v>LANDINEZ MONROY MARCELA ELIANA</v>
          </cell>
          <cell r="D207" t="str">
            <v>5040-16</v>
          </cell>
          <cell r="E207">
            <v>14586952.714583334</v>
          </cell>
          <cell r="F207" t="str">
            <v>Secretario Ejecutivo</v>
          </cell>
          <cell r="G207" t="str">
            <v>24ORIENTE</v>
          </cell>
          <cell r="H207" t="str">
            <v>DIRECCION REGIONAL BOYACA</v>
          </cell>
          <cell r="K207" t="str">
            <v>X</v>
          </cell>
          <cell r="M207" t="str">
            <v>C</v>
          </cell>
          <cell r="N207" t="str">
            <v>P</v>
          </cell>
          <cell r="O207" t="str">
            <v>ES</v>
          </cell>
          <cell r="P207">
            <v>688731</v>
          </cell>
          <cell r="Q207">
            <v>0</v>
          </cell>
          <cell r="R207" t="str">
            <v>2</v>
          </cell>
          <cell r="S207">
            <v>24292</v>
          </cell>
          <cell r="T207">
            <v>33101</v>
          </cell>
          <cell r="U207">
            <v>37.169444444444444</v>
          </cell>
          <cell r="V207">
            <v>0.41666666666666669</v>
          </cell>
          <cell r="W207">
            <v>13.052777777777777</v>
          </cell>
          <cell r="X207" t="str">
            <v>6Asistencial</v>
          </cell>
          <cell r="Y207">
            <v>6570493.7400000002</v>
          </cell>
          <cell r="Z207" t="str">
            <v>ORIENTE</v>
          </cell>
          <cell r="AA207" t="str">
            <v>SUP</v>
          </cell>
          <cell r="AB207" t="str">
            <v>sale</v>
          </cell>
          <cell r="AC207">
            <v>24010531</v>
          </cell>
        </row>
        <row r="208">
          <cell r="C208" t="str">
            <v>LASPRILLA ALBARRACIN GLADYS STELLA</v>
          </cell>
          <cell r="D208" t="str">
            <v>4065-12</v>
          </cell>
          <cell r="E208">
            <v>16415181.84</v>
          </cell>
          <cell r="F208" t="str">
            <v>Técnico Administrativo</v>
          </cell>
          <cell r="G208" t="str">
            <v>21CENTRO</v>
          </cell>
          <cell r="H208" t="str">
            <v>GRUPO CONTABILIDAD</v>
          </cell>
          <cell r="K208" t="str">
            <v>X</v>
          </cell>
          <cell r="M208" t="str">
            <v>C</v>
          </cell>
          <cell r="O208" t="str">
            <v>BACHILLER</v>
          </cell>
          <cell r="P208">
            <v>808521</v>
          </cell>
          <cell r="Q208">
            <v>0</v>
          </cell>
          <cell r="R208" t="str">
            <v>2</v>
          </cell>
          <cell r="S208">
            <v>19262</v>
          </cell>
          <cell r="T208">
            <v>28126</v>
          </cell>
          <cell r="U208">
            <v>50.944444444444443</v>
          </cell>
          <cell r="V208">
            <v>0</v>
          </cell>
          <cell r="W208">
            <v>26.677777777777777</v>
          </cell>
          <cell r="X208" t="str">
            <v>5Tecnico</v>
          </cell>
          <cell r="Y208">
            <v>36027794.717777781</v>
          </cell>
          <cell r="Z208" t="str">
            <v>CENTRO</v>
          </cell>
          <cell r="AA208" t="str">
            <v>SUP</v>
          </cell>
          <cell r="AB208" t="str">
            <v>sale</v>
          </cell>
          <cell r="AC208">
            <v>41571130</v>
          </cell>
        </row>
        <row r="209">
          <cell r="C209" t="str">
            <v>LAVALLE MERCADO DAGOBERTO</v>
          </cell>
          <cell r="D209" t="str">
            <v>3020-06</v>
          </cell>
          <cell r="E209">
            <v>18995922.495416671</v>
          </cell>
          <cell r="F209" t="str">
            <v>Profesional Universitario</v>
          </cell>
          <cell r="G209" t="str">
            <v>23NORTE</v>
          </cell>
          <cell r="H209" t="str">
            <v>DIVISION ADMINISTRATIVA Y FINANCIERA</v>
          </cell>
          <cell r="M209" t="str">
            <v>C</v>
          </cell>
          <cell r="O209" t="str">
            <v>UN</v>
          </cell>
          <cell r="P209">
            <v>935634</v>
          </cell>
          <cell r="Q209">
            <v>0</v>
          </cell>
          <cell r="R209" t="str">
            <v>1</v>
          </cell>
          <cell r="S209">
            <v>22352</v>
          </cell>
          <cell r="T209">
            <v>31614</v>
          </cell>
          <cell r="U209">
            <v>42.480555555555554</v>
          </cell>
          <cell r="V209">
            <v>0</v>
          </cell>
          <cell r="W209">
            <v>17.122222222222224</v>
          </cell>
          <cell r="X209" t="str">
            <v>4Profesional</v>
          </cell>
          <cell r="Y209">
            <v>27052614.754121527</v>
          </cell>
          <cell r="Z209" t="str">
            <v>NORTE</v>
          </cell>
          <cell r="AA209" t="str">
            <v>Mant</v>
          </cell>
          <cell r="AB209" t="str">
            <v>3020-06</v>
          </cell>
          <cell r="AC209">
            <v>12618242</v>
          </cell>
        </row>
        <row r="210">
          <cell r="C210" t="str">
            <v>LEAL RODRIGUEZ CARLOS JULIO</v>
          </cell>
          <cell r="D210" t="str">
            <v>3010-17</v>
          </cell>
          <cell r="E210">
            <v>37264296.721666679</v>
          </cell>
          <cell r="F210" t="str">
            <v>Profesional Especializado</v>
          </cell>
          <cell r="G210" t="str">
            <v>15OSI</v>
          </cell>
          <cell r="H210" t="str">
            <v>DIVISION SISTEMATIZACION E INFORMATICA</v>
          </cell>
          <cell r="L210">
            <v>2003</v>
          </cell>
          <cell r="M210" t="str">
            <v>C</v>
          </cell>
          <cell r="O210" t="str">
            <v>UN</v>
          </cell>
          <cell r="P210">
            <v>1665264</v>
          </cell>
          <cell r="Q210">
            <v>170169</v>
          </cell>
          <cell r="R210" t="str">
            <v>1</v>
          </cell>
          <cell r="S210">
            <v>15905</v>
          </cell>
          <cell r="T210">
            <v>28491</v>
          </cell>
          <cell r="U210">
            <v>60.130555555555553</v>
          </cell>
          <cell r="V210">
            <v>10.416666666666666</v>
          </cell>
          <cell r="W210">
            <v>25.677777777777777</v>
          </cell>
          <cell r="X210" t="str">
            <v>4Profesional</v>
          </cell>
          <cell r="Y210">
            <v>78826499.428680554</v>
          </cell>
          <cell r="AA210" t="str">
            <v>Mant</v>
          </cell>
          <cell r="AB210" t="str">
            <v>3010-17</v>
          </cell>
          <cell r="AC210">
            <v>17086385</v>
          </cell>
        </row>
        <row r="211">
          <cell r="C211" t="str">
            <v>LEGUIA BONETT JESUS EDUARDO</v>
          </cell>
          <cell r="D211" t="str">
            <v>2095-07</v>
          </cell>
          <cell r="E211">
            <v>24838316.680416666</v>
          </cell>
          <cell r="F211" t="str">
            <v>Director o Gerente Seccional</v>
          </cell>
          <cell r="G211" t="str">
            <v>23NORTE</v>
          </cell>
          <cell r="H211" t="str">
            <v>DIRECCION SECCIONAL MAGDALENA</v>
          </cell>
          <cell r="K211" t="str">
            <v>x</v>
          </cell>
          <cell r="M211" t="str">
            <v>LNR</v>
          </cell>
          <cell r="O211" t="str">
            <v>UN</v>
          </cell>
          <cell r="P211">
            <v>1223398</v>
          </cell>
          <cell r="Q211">
            <v>0</v>
          </cell>
          <cell r="R211" t="str">
            <v>1</v>
          </cell>
          <cell r="S211">
            <v>22396</v>
          </cell>
          <cell r="T211">
            <v>37274</v>
          </cell>
          <cell r="U211">
            <v>42.361111111111114</v>
          </cell>
          <cell r="V211">
            <v>1.0833333333333333</v>
          </cell>
          <cell r="W211">
            <v>1.6305555555555555</v>
          </cell>
          <cell r="X211" t="str">
            <v>3Ejecutivo</v>
          </cell>
          <cell r="Y211">
            <v>11671216.92</v>
          </cell>
          <cell r="Z211" t="str">
            <v>NORTE</v>
          </cell>
          <cell r="AA211" t="str">
            <v>SUP</v>
          </cell>
          <cell r="AB211" t="str">
            <v>sale</v>
          </cell>
          <cell r="AC211">
            <v>12556287</v>
          </cell>
        </row>
        <row r="212">
          <cell r="C212" t="str">
            <v>LEMOS MARTINEZ JANNETT MATILDE</v>
          </cell>
          <cell r="D212" t="str">
            <v>5040-18</v>
          </cell>
          <cell r="E212">
            <v>15256479.260833334</v>
          </cell>
          <cell r="F212" t="str">
            <v>Secretario Ejecutivo</v>
          </cell>
          <cell r="G212" t="str">
            <v>21CENTRO</v>
          </cell>
          <cell r="H212" t="str">
            <v>GRUPO TESORERIA</v>
          </cell>
          <cell r="L212" t="str">
            <v>MCF</v>
          </cell>
          <cell r="M212" t="str">
            <v>C</v>
          </cell>
          <cell r="O212" t="str">
            <v>BACHILLER</v>
          </cell>
          <cell r="P212">
            <v>721333</v>
          </cell>
          <cell r="Q212">
            <v>0</v>
          </cell>
          <cell r="R212" t="str">
            <v>2</v>
          </cell>
          <cell r="S212">
            <v>24110</v>
          </cell>
          <cell r="T212">
            <v>34505</v>
          </cell>
          <cell r="U212">
            <v>37.672222222222224</v>
          </cell>
          <cell r="V212">
            <v>0</v>
          </cell>
          <cell r="W212">
            <v>9.2083333333333339</v>
          </cell>
          <cell r="X212" t="str">
            <v>6Asistencial</v>
          </cell>
          <cell r="Y212">
            <v>6739729.3366782395</v>
          </cell>
          <cell r="Z212" t="str">
            <v>CENTRO</v>
          </cell>
          <cell r="AA212" t="str">
            <v>Mant</v>
          </cell>
          <cell r="AB212" t="str">
            <v>5040-18</v>
          </cell>
          <cell r="AC212">
            <v>51859469</v>
          </cell>
        </row>
        <row r="213">
          <cell r="C213" t="str">
            <v>LEON GONZALEZ JULIO ELI</v>
          </cell>
          <cell r="D213" t="str">
            <v>5310-15</v>
          </cell>
          <cell r="E213">
            <v>22621187.487499997</v>
          </cell>
          <cell r="F213" t="str">
            <v>Conductor Mec (Asignado)</v>
          </cell>
          <cell r="G213" t="str">
            <v>20SEG</v>
          </cell>
          <cell r="H213" t="str">
            <v>GRUPO SERVICIOS GENERALES</v>
          </cell>
          <cell r="L213">
            <v>2004</v>
          </cell>
          <cell r="M213" t="str">
            <v>C</v>
          </cell>
          <cell r="O213" t="str">
            <v>PRIMARIA</v>
          </cell>
          <cell r="P213">
            <v>659101</v>
          </cell>
          <cell r="Q213">
            <v>0</v>
          </cell>
          <cell r="R213" t="str">
            <v>1</v>
          </cell>
          <cell r="S213">
            <v>18484</v>
          </cell>
          <cell r="T213">
            <v>28126</v>
          </cell>
          <cell r="U213">
            <v>53.072222222222223</v>
          </cell>
          <cell r="V213">
            <v>0</v>
          </cell>
          <cell r="W213">
            <v>26.677777777777777</v>
          </cell>
          <cell r="X213" t="str">
            <v>6Asistencial</v>
          </cell>
          <cell r="Y213">
            <v>50723213.498298608</v>
          </cell>
          <cell r="AA213" t="str">
            <v>Mant</v>
          </cell>
          <cell r="AB213" t="str">
            <v>5310-15</v>
          </cell>
          <cell r="AC213">
            <v>19109906</v>
          </cell>
        </row>
        <row r="214">
          <cell r="C214" t="str">
            <v>LIZARAZO DE SANDOVAL MARIA EUGENIA</v>
          </cell>
          <cell r="D214" t="str">
            <v>5120-10</v>
          </cell>
          <cell r="E214">
            <v>11597824.078333335</v>
          </cell>
          <cell r="F214" t="str">
            <v>Auxiliar Administrativo</v>
          </cell>
          <cell r="G214" t="str">
            <v>24ORIENTE</v>
          </cell>
          <cell r="H214" t="str">
            <v>DIVISION CREDITO Y PROGRAMAS INTERNACIONALES</v>
          </cell>
          <cell r="K214" t="str">
            <v>X</v>
          </cell>
          <cell r="M214" t="str">
            <v>C</v>
          </cell>
          <cell r="O214" t="str">
            <v>UN</v>
          </cell>
          <cell r="P214">
            <v>515106</v>
          </cell>
          <cell r="Q214">
            <v>0</v>
          </cell>
          <cell r="R214" t="str">
            <v>2</v>
          </cell>
          <cell r="S214">
            <v>20450</v>
          </cell>
          <cell r="T214">
            <v>32448</v>
          </cell>
          <cell r="U214">
            <v>47.68888888888889</v>
          </cell>
          <cell r="V214">
            <v>0</v>
          </cell>
          <cell r="W214">
            <v>14.844444444444445</v>
          </cell>
          <cell r="X214" t="str">
            <v>6Asistencial</v>
          </cell>
          <cell r="Y214">
            <v>14717862.635995369</v>
          </cell>
          <cell r="Z214" t="str">
            <v>ORIENTE</v>
          </cell>
          <cell r="AA214" t="str">
            <v>SUP</v>
          </cell>
          <cell r="AB214" t="str">
            <v>sale</v>
          </cell>
          <cell r="AC214">
            <v>37838808</v>
          </cell>
        </row>
        <row r="215">
          <cell r="C215" t="str">
            <v>LIZARAZO JAIMES JORGE ENRIQUE</v>
          </cell>
          <cell r="D215" t="str">
            <v>4065-15</v>
          </cell>
          <cell r="E215">
            <v>23060817.999166667</v>
          </cell>
          <cell r="F215" t="str">
            <v>Técnico Administrativo</v>
          </cell>
          <cell r="G215" t="str">
            <v>24ORIENTE</v>
          </cell>
          <cell r="H215" t="str">
            <v>GRUPO ADMINISTRATIVO Y FINANCIERO</v>
          </cell>
          <cell r="K215" t="str">
            <v>x</v>
          </cell>
          <cell r="M215" t="str">
            <v>C</v>
          </cell>
          <cell r="O215" t="str">
            <v>ES</v>
          </cell>
          <cell r="P215">
            <v>935634</v>
          </cell>
          <cell r="Q215">
            <v>80139</v>
          </cell>
          <cell r="R215" t="str">
            <v>1</v>
          </cell>
          <cell r="S215">
            <v>18799</v>
          </cell>
          <cell r="T215">
            <v>26973</v>
          </cell>
          <cell r="U215">
            <v>52.208333333333336</v>
          </cell>
          <cell r="V215">
            <v>0</v>
          </cell>
          <cell r="W215">
            <v>29.833333333333332</v>
          </cell>
          <cell r="X215" t="str">
            <v>5Tecnico</v>
          </cell>
          <cell r="Y215">
            <v>50506100.478895836</v>
          </cell>
          <cell r="Z215" t="str">
            <v>ORIENTE</v>
          </cell>
          <cell r="AA215" t="str">
            <v>SUP</v>
          </cell>
          <cell r="AB215" t="str">
            <v>sale</v>
          </cell>
          <cell r="AC215">
            <v>19165543</v>
          </cell>
        </row>
        <row r="216">
          <cell r="C216" t="str">
            <v>LONDOÑO GONZALEZ EFRAIN-DE-JESUS</v>
          </cell>
          <cell r="D216" t="str">
            <v>2040-11</v>
          </cell>
          <cell r="E216">
            <v>29737405.522916667</v>
          </cell>
          <cell r="F216" t="str">
            <v>Jefe de División</v>
          </cell>
          <cell r="G216" t="str">
            <v>22NOROCCIDENTE</v>
          </cell>
          <cell r="H216" t="str">
            <v>DIVISION ADMINISTRATIVA Y FINANCIERA</v>
          </cell>
          <cell r="K216" t="str">
            <v>x</v>
          </cell>
          <cell r="M216" t="str">
            <v>C</v>
          </cell>
          <cell r="N216" t="str">
            <v>P</v>
          </cell>
          <cell r="O216" t="str">
            <v>ES</v>
          </cell>
          <cell r="P216">
            <v>1464700</v>
          </cell>
          <cell r="Q216">
            <v>0</v>
          </cell>
          <cell r="R216" t="str">
            <v>1</v>
          </cell>
          <cell r="S216">
            <v>19051</v>
          </cell>
          <cell r="T216">
            <v>28690</v>
          </cell>
          <cell r="U216">
            <v>51.522222222222226</v>
          </cell>
          <cell r="V216">
            <v>0</v>
          </cell>
          <cell r="W216">
            <v>25.127777777777776</v>
          </cell>
          <cell r="X216" t="str">
            <v>3Ejecutivo</v>
          </cell>
          <cell r="Y216">
            <v>11178590.4</v>
          </cell>
          <cell r="Z216" t="str">
            <v>NOROCCIDENTE</v>
          </cell>
          <cell r="AA216" t="str">
            <v>SUP</v>
          </cell>
          <cell r="AB216" t="str">
            <v>sale</v>
          </cell>
          <cell r="AC216">
            <v>70040638</v>
          </cell>
        </row>
        <row r="217">
          <cell r="C217" t="str">
            <v>LOPEZ AYA SANDRA</v>
          </cell>
          <cell r="D217" t="str">
            <v>3020-10</v>
          </cell>
          <cell r="E217">
            <v>23062173.132083338</v>
          </cell>
          <cell r="F217" t="str">
            <v>Profesional Universitario</v>
          </cell>
          <cell r="G217" t="str">
            <v>21CENTRO</v>
          </cell>
          <cell r="H217" t="str">
            <v>GRUPO ADMINISTRATIVO</v>
          </cell>
          <cell r="L217" t="str">
            <v>MCF</v>
          </cell>
          <cell r="M217" t="str">
            <v>C</v>
          </cell>
          <cell r="O217" t="str">
            <v>UN</v>
          </cell>
          <cell r="P217">
            <v>1135915</v>
          </cell>
          <cell r="Q217">
            <v>0</v>
          </cell>
          <cell r="R217" t="str">
            <v>2</v>
          </cell>
          <cell r="S217">
            <v>21735</v>
          </cell>
          <cell r="T217">
            <v>32699</v>
          </cell>
          <cell r="U217">
            <v>44.169444444444444</v>
          </cell>
          <cell r="V217">
            <v>0.91666666666666663</v>
          </cell>
          <cell r="W217">
            <v>14.152777777777779</v>
          </cell>
          <cell r="X217" t="str">
            <v>4Profesional</v>
          </cell>
          <cell r="Y217">
            <v>27346658.210454859</v>
          </cell>
          <cell r="Z217" t="str">
            <v>CENTRO</v>
          </cell>
          <cell r="AA217" t="str">
            <v>Mant</v>
          </cell>
          <cell r="AB217" t="str">
            <v>3020-10</v>
          </cell>
          <cell r="AC217">
            <v>51568811</v>
          </cell>
        </row>
        <row r="218">
          <cell r="C218" t="str">
            <v>LOPEZ GOMEZ MARGARITA ALICIA</v>
          </cell>
          <cell r="D218" t="str">
            <v>4065-15</v>
          </cell>
          <cell r="E218">
            <v>21241444.095416673</v>
          </cell>
          <cell r="F218" t="str">
            <v>Técnico Administrativo</v>
          </cell>
          <cell r="G218" t="str">
            <v>21CENTRO</v>
          </cell>
          <cell r="H218" t="str">
            <v>DIVISION CREDITO</v>
          </cell>
          <cell r="M218" t="str">
            <v>C</v>
          </cell>
          <cell r="O218" t="str">
            <v>UN</v>
          </cell>
          <cell r="P218">
            <v>935634</v>
          </cell>
          <cell r="Q218">
            <v>0</v>
          </cell>
          <cell r="R218" t="str">
            <v>2</v>
          </cell>
          <cell r="S218">
            <v>20475</v>
          </cell>
          <cell r="T218">
            <v>29799</v>
          </cell>
          <cell r="U218">
            <v>47.62222222222222</v>
          </cell>
          <cell r="V218">
            <v>0</v>
          </cell>
          <cell r="W218">
            <v>22.094444444444445</v>
          </cell>
          <cell r="X218" t="str">
            <v>5Tecnico</v>
          </cell>
          <cell r="Y218">
            <v>34749593.01052431</v>
          </cell>
          <cell r="Z218" t="str">
            <v>CENTRO</v>
          </cell>
          <cell r="AA218" t="str">
            <v>Mant</v>
          </cell>
          <cell r="AB218" t="str">
            <v>4065-15</v>
          </cell>
          <cell r="AC218">
            <v>42966258</v>
          </cell>
        </row>
        <row r="219">
          <cell r="C219" t="str">
            <v>LOPEZ HERNANDEZ WILLIAM</v>
          </cell>
          <cell r="D219" t="str">
            <v>5120-09</v>
          </cell>
          <cell r="E219">
            <v>10643889.421249999</v>
          </cell>
          <cell r="F219" t="str">
            <v>Auxiliar Administrativo</v>
          </cell>
          <cell r="G219" t="str">
            <v>22NOROCCIDENTE</v>
          </cell>
          <cell r="H219" t="str">
            <v>GRUPO SERVICIOS</v>
          </cell>
          <cell r="K219" t="str">
            <v>X</v>
          </cell>
          <cell r="M219" t="str">
            <v>C</v>
          </cell>
          <cell r="O219" t="str">
            <v>BACHILLER</v>
          </cell>
          <cell r="P219">
            <v>468655</v>
          </cell>
          <cell r="Q219">
            <v>0</v>
          </cell>
          <cell r="R219" t="str">
            <v>1</v>
          </cell>
          <cell r="S219">
            <v>23931</v>
          </cell>
          <cell r="T219">
            <v>34599</v>
          </cell>
          <cell r="U219">
            <v>38.158333333333331</v>
          </cell>
          <cell r="V219">
            <v>0</v>
          </cell>
          <cell r="W219">
            <v>8.9527777777777775</v>
          </cell>
          <cell r="X219" t="str">
            <v>6Asistencial</v>
          </cell>
          <cell r="Y219">
            <v>4655319.8701909725</v>
          </cell>
          <cell r="Z219" t="str">
            <v>NOROCCIDENTE</v>
          </cell>
          <cell r="AA219" t="str">
            <v>SUP</v>
          </cell>
          <cell r="AB219" t="str">
            <v>sale</v>
          </cell>
          <cell r="AC219">
            <v>10269797</v>
          </cell>
        </row>
        <row r="220">
          <cell r="C220" t="str">
            <v>LOPEZ MEJIA LUZ NANCY</v>
          </cell>
          <cell r="D220" t="str">
            <v>4065-15</v>
          </cell>
          <cell r="E220">
            <v>21241444.095416673</v>
          </cell>
          <cell r="F220" t="str">
            <v>Técnico Administrativo</v>
          </cell>
          <cell r="G220" t="str">
            <v>22NOROCCIDENTE</v>
          </cell>
          <cell r="H220" t="str">
            <v>GRUPO SERVICIOS</v>
          </cell>
          <cell r="L220" t="str">
            <v>MCF</v>
          </cell>
          <cell r="M220" t="str">
            <v>C</v>
          </cell>
          <cell r="O220" t="str">
            <v>TL</v>
          </cell>
          <cell r="P220">
            <v>935634</v>
          </cell>
          <cell r="Q220">
            <v>0</v>
          </cell>
          <cell r="R220" t="str">
            <v>2</v>
          </cell>
          <cell r="S220">
            <v>23459</v>
          </cell>
          <cell r="T220">
            <v>34239</v>
          </cell>
          <cell r="U220">
            <v>39.450000000000003</v>
          </cell>
          <cell r="V220">
            <v>0</v>
          </cell>
          <cell r="W220">
            <v>9.9388888888888882</v>
          </cell>
          <cell r="X220" t="str">
            <v>5Tecnico</v>
          </cell>
          <cell r="Y220">
            <v>16035371.367505787</v>
          </cell>
          <cell r="Z220" t="str">
            <v>NOROCCIDENTE</v>
          </cell>
          <cell r="AA220" t="str">
            <v>Mant</v>
          </cell>
          <cell r="AB220" t="str">
            <v>4065-15</v>
          </cell>
          <cell r="AC220">
            <v>30294352</v>
          </cell>
        </row>
        <row r="221">
          <cell r="C221" t="str">
            <v>LOPEZ MONTOYA LUIS FERNANDO</v>
          </cell>
          <cell r="D221" t="str">
            <v>4065-11</v>
          </cell>
          <cell r="E221">
            <v>16080398.177083332</v>
          </cell>
          <cell r="F221" t="str">
            <v>Técnico Administrativo</v>
          </cell>
          <cell r="G221" t="str">
            <v>22NOROCCIDENTE</v>
          </cell>
          <cell r="H221" t="str">
            <v>GRUPO CREDITO</v>
          </cell>
          <cell r="K221" t="str">
            <v>X</v>
          </cell>
          <cell r="M221" t="str">
            <v>C</v>
          </cell>
          <cell r="O221" t="str">
            <v>BACHILLER</v>
          </cell>
          <cell r="P221">
            <v>761453</v>
          </cell>
          <cell r="Q221">
            <v>0</v>
          </cell>
          <cell r="R221" t="str">
            <v>1</v>
          </cell>
          <cell r="S221">
            <v>20619</v>
          </cell>
          <cell r="T221">
            <v>29434</v>
          </cell>
          <cell r="U221">
            <v>47.227777777777774</v>
          </cell>
          <cell r="V221">
            <v>0</v>
          </cell>
          <cell r="W221">
            <v>23.094444444444445</v>
          </cell>
          <cell r="X221" t="str">
            <v>5Tecnico</v>
          </cell>
          <cell r="Y221">
            <v>30880810.857241903</v>
          </cell>
          <cell r="Z221" t="str">
            <v>NOROCCIDENTE</v>
          </cell>
          <cell r="AA221" t="str">
            <v>SUP</v>
          </cell>
          <cell r="AB221" t="str">
            <v>sale</v>
          </cell>
          <cell r="AC221">
            <v>70094418</v>
          </cell>
        </row>
        <row r="222">
          <cell r="C222" t="str">
            <v>LOZANO CHACON JULIAN</v>
          </cell>
          <cell r="D222" t="str">
            <v>3020-10</v>
          </cell>
          <cell r="E222">
            <v>23062173.132083338</v>
          </cell>
          <cell r="F222" t="str">
            <v>Profesional Universitario</v>
          </cell>
          <cell r="G222" t="str">
            <v>21CENTRO</v>
          </cell>
          <cell r="H222" t="str">
            <v>DIVISION SERVICIOS AL EXTERIOR</v>
          </cell>
          <cell r="I222" t="str">
            <v>SRI</v>
          </cell>
          <cell r="M222" t="str">
            <v>C</v>
          </cell>
          <cell r="O222" t="str">
            <v>ES</v>
          </cell>
          <cell r="P222">
            <v>1135915</v>
          </cell>
          <cell r="Q222">
            <v>0</v>
          </cell>
          <cell r="R222" t="str">
            <v>1</v>
          </cell>
          <cell r="S222">
            <v>19482</v>
          </cell>
          <cell r="T222">
            <v>33560</v>
          </cell>
          <cell r="U222">
            <v>50.338888888888889</v>
          </cell>
          <cell r="V222">
            <v>2</v>
          </cell>
          <cell r="W222">
            <v>11.797222222222222</v>
          </cell>
          <cell r="X222" t="str">
            <v>4Profesional</v>
          </cell>
          <cell r="Y222">
            <v>22949205.633899305</v>
          </cell>
          <cell r="Z222" t="str">
            <v>CENTRO</v>
          </cell>
          <cell r="AA222" t="str">
            <v>Mant</v>
          </cell>
          <cell r="AB222" t="str">
            <v>3020-10</v>
          </cell>
          <cell r="AC222">
            <v>19194323</v>
          </cell>
        </row>
        <row r="223">
          <cell r="C223" t="str">
            <v>LOZANO LOZANO JULIO ERNESTO</v>
          </cell>
          <cell r="D223" t="str">
            <v>4065-11</v>
          </cell>
          <cell r="E223">
            <v>16080398.177083332</v>
          </cell>
          <cell r="F223" t="str">
            <v>Técnico Administrativo</v>
          </cell>
          <cell r="G223" t="str">
            <v>21CENTRO</v>
          </cell>
          <cell r="H223" t="str">
            <v>DIVISION CREDITO</v>
          </cell>
          <cell r="K223" t="str">
            <v>X</v>
          </cell>
          <cell r="M223" t="str">
            <v>C</v>
          </cell>
          <cell r="O223" t="str">
            <v>BACHILLER</v>
          </cell>
          <cell r="P223">
            <v>761453</v>
          </cell>
          <cell r="Q223">
            <v>0</v>
          </cell>
          <cell r="R223" t="str">
            <v>1</v>
          </cell>
          <cell r="S223">
            <v>24769</v>
          </cell>
          <cell r="T223">
            <v>34823</v>
          </cell>
          <cell r="U223">
            <v>35.863888888888887</v>
          </cell>
          <cell r="V223">
            <v>0</v>
          </cell>
          <cell r="W223">
            <v>8.3361111111111104</v>
          </cell>
          <cell r="X223" t="str">
            <v>5Tecnico</v>
          </cell>
          <cell r="Y223">
            <v>6523209.7856608797</v>
          </cell>
          <cell r="Z223" t="str">
            <v>CENTRO</v>
          </cell>
          <cell r="AA223" t="str">
            <v>SUP</v>
          </cell>
          <cell r="AB223" t="str">
            <v>sale</v>
          </cell>
          <cell r="AC223">
            <v>79433241</v>
          </cell>
        </row>
        <row r="224">
          <cell r="C224" t="str">
            <v>LOZANO SANTANDER JAIME EDMUNDO</v>
          </cell>
          <cell r="D224" t="str">
            <v>5120-09</v>
          </cell>
          <cell r="E224">
            <v>10643889.421249999</v>
          </cell>
          <cell r="F224" t="str">
            <v>Auxiliar Administrativo</v>
          </cell>
          <cell r="G224" t="str">
            <v>25SUROCCIDENTE</v>
          </cell>
          <cell r="H224" t="str">
            <v>GRUPO SERVICIOS</v>
          </cell>
          <cell r="K224" t="str">
            <v>X</v>
          </cell>
          <cell r="M224" t="str">
            <v>C</v>
          </cell>
          <cell r="O224" t="str">
            <v>ES</v>
          </cell>
          <cell r="P224">
            <v>468655</v>
          </cell>
          <cell r="Q224">
            <v>0</v>
          </cell>
          <cell r="R224" t="str">
            <v>1</v>
          </cell>
          <cell r="S224">
            <v>23970</v>
          </cell>
          <cell r="T224">
            <v>32099</v>
          </cell>
          <cell r="U224">
            <v>38.052777777777777</v>
          </cell>
          <cell r="V224">
            <v>0.66666666666666663</v>
          </cell>
          <cell r="W224">
            <v>15.797222222222222</v>
          </cell>
          <cell r="X224" t="str">
            <v>6Asistencial</v>
          </cell>
          <cell r="Y224">
            <v>14399012.621753473</v>
          </cell>
          <cell r="Z224" t="str">
            <v>SUROCCIDENTE</v>
          </cell>
          <cell r="AA224" t="str">
            <v>SUP</v>
          </cell>
          <cell r="AB224" t="str">
            <v>sale</v>
          </cell>
          <cell r="AC224">
            <v>79342668</v>
          </cell>
        </row>
        <row r="225">
          <cell r="C225" t="str">
            <v>LUQUE CALDAS RUTH STELLA</v>
          </cell>
          <cell r="D225" t="str">
            <v>5040-20</v>
          </cell>
          <cell r="E225">
            <v>16138824.14833333</v>
          </cell>
          <cell r="F225" t="str">
            <v>Secretario Ejecutivo</v>
          </cell>
          <cell r="G225" t="str">
            <v>15OSI</v>
          </cell>
          <cell r="H225" t="str">
            <v>DIVISION SISTEMATIZACION E INFORMATICA</v>
          </cell>
          <cell r="K225" t="str">
            <v>X</v>
          </cell>
          <cell r="M225" t="str">
            <v>C</v>
          </cell>
          <cell r="O225" t="str">
            <v>BACHILLER</v>
          </cell>
          <cell r="P225">
            <v>764298</v>
          </cell>
          <cell r="Q225">
            <v>0</v>
          </cell>
          <cell r="R225" t="str">
            <v>2</v>
          </cell>
          <cell r="S225">
            <v>20819</v>
          </cell>
          <cell r="T225">
            <v>29052</v>
          </cell>
          <cell r="U225">
            <v>46.680555555555557</v>
          </cell>
          <cell r="V225">
            <v>0</v>
          </cell>
          <cell r="W225">
            <v>24.136111111111113</v>
          </cell>
          <cell r="X225" t="str">
            <v>6Asistencial</v>
          </cell>
          <cell r="Y225">
            <v>32411409.790347222</v>
          </cell>
          <cell r="AA225" t="str">
            <v>SUP</v>
          </cell>
          <cell r="AB225" t="str">
            <v>sale</v>
          </cell>
          <cell r="AC225">
            <v>41735937</v>
          </cell>
        </row>
        <row r="226">
          <cell r="C226" t="str">
            <v>MALLAMA BOLAÑOS JOSE RIGOBERTO</v>
          </cell>
          <cell r="D226" t="str">
            <v>3020-14</v>
          </cell>
          <cell r="E226">
            <v>27317929.430000003</v>
          </cell>
          <cell r="F226" t="str">
            <v>Profesional Universitario</v>
          </cell>
          <cell r="G226" t="str">
            <v>12OPL</v>
          </cell>
          <cell r="H226" t="str">
            <v>OFICINA PLANEACION</v>
          </cell>
          <cell r="M226" t="str">
            <v>C</v>
          </cell>
          <cell r="O226" t="str">
            <v>MG</v>
          </cell>
          <cell r="P226">
            <v>1345530</v>
          </cell>
          <cell r="Q226">
            <v>0</v>
          </cell>
          <cell r="R226" t="str">
            <v>1</v>
          </cell>
          <cell r="S226">
            <v>21624</v>
          </cell>
          <cell r="T226">
            <v>31807</v>
          </cell>
          <cell r="U226">
            <v>44.472222222222221</v>
          </cell>
          <cell r="V226">
            <v>0</v>
          </cell>
          <cell r="W226">
            <v>16.597222222222221</v>
          </cell>
          <cell r="X226" t="str">
            <v>4Profesional</v>
          </cell>
          <cell r="Y226">
            <v>37819019.089749999</v>
          </cell>
          <cell r="AA226" t="str">
            <v>Mant</v>
          </cell>
          <cell r="AB226" t="str">
            <v>3020-14</v>
          </cell>
          <cell r="AC226">
            <v>13008299</v>
          </cell>
        </row>
        <row r="227">
          <cell r="C227" t="str">
            <v>MANRIQUE OLIVERA MARTHA YANETH</v>
          </cell>
          <cell r="D227" t="str">
            <v>5120-09</v>
          </cell>
          <cell r="E227">
            <v>10643889.421249999</v>
          </cell>
          <cell r="F227" t="str">
            <v>Auxiliar Administrativo</v>
          </cell>
          <cell r="G227" t="str">
            <v>25SUROCCIDENTE</v>
          </cell>
          <cell r="H227" t="str">
            <v>GRUPO ADMINISTRATIVO Y FINANCIERO</v>
          </cell>
          <cell r="K227" t="str">
            <v>X</v>
          </cell>
          <cell r="M227" t="str">
            <v>C</v>
          </cell>
          <cell r="O227" t="str">
            <v>UN</v>
          </cell>
          <cell r="P227">
            <v>468655</v>
          </cell>
          <cell r="Q227">
            <v>0</v>
          </cell>
          <cell r="R227" t="str">
            <v>2</v>
          </cell>
          <cell r="S227">
            <v>22190</v>
          </cell>
          <cell r="T227">
            <v>32007</v>
          </cell>
          <cell r="U227">
            <v>42.927777777777777</v>
          </cell>
          <cell r="V227">
            <v>0</v>
          </cell>
          <cell r="W227">
            <v>16.047222222222221</v>
          </cell>
          <cell r="X227" t="str">
            <v>6Asistencial</v>
          </cell>
          <cell r="Y227">
            <v>14572233.826225696</v>
          </cell>
          <cell r="Z227" t="str">
            <v>SUROCCIDENTE</v>
          </cell>
          <cell r="AA227" t="str">
            <v>SUP</v>
          </cell>
          <cell r="AB227" t="str">
            <v>sale</v>
          </cell>
          <cell r="AC227">
            <v>28863787</v>
          </cell>
        </row>
        <row r="228">
          <cell r="C228" t="str">
            <v>MANZANO JARAMILLO ALFONSO</v>
          </cell>
          <cell r="D228" t="str">
            <v>5120-10</v>
          </cell>
          <cell r="E228">
            <v>11597824.078333335</v>
          </cell>
          <cell r="F228" t="str">
            <v>Auxiliar Administrativo</v>
          </cell>
          <cell r="G228" t="str">
            <v>25SUROCCIDENTE</v>
          </cell>
          <cell r="H228" t="str">
            <v>GRUPO ADMINISTRATIVO</v>
          </cell>
          <cell r="K228" t="str">
            <v>X</v>
          </cell>
          <cell r="M228" t="str">
            <v>C</v>
          </cell>
          <cell r="N228" t="str">
            <v>VE</v>
          </cell>
          <cell r="O228" t="str">
            <v>UN</v>
          </cell>
          <cell r="P228">
            <v>515106</v>
          </cell>
          <cell r="Q228">
            <v>0</v>
          </cell>
          <cell r="R228" t="str">
            <v>1</v>
          </cell>
          <cell r="S228">
            <v>21374</v>
          </cell>
          <cell r="T228">
            <v>31828</v>
          </cell>
          <cell r="U228">
            <v>45.158333333333331</v>
          </cell>
          <cell r="V228">
            <v>0</v>
          </cell>
          <cell r="W228">
            <v>16.541666666666668</v>
          </cell>
          <cell r="X228" t="str">
            <v>6Asistencial</v>
          </cell>
          <cell r="Y228">
            <v>16319166.090791671</v>
          </cell>
          <cell r="Z228" t="str">
            <v>SUROCCIDENTE</v>
          </cell>
          <cell r="AA228" t="str">
            <v>SUP</v>
          </cell>
          <cell r="AB228" t="str">
            <v>sale</v>
          </cell>
          <cell r="AC228">
            <v>16800206</v>
          </cell>
        </row>
        <row r="229">
          <cell r="C229" t="str">
            <v>MARCILLO VILLOTA JOSE JENRRY REIMUNDO</v>
          </cell>
          <cell r="D229" t="str">
            <v>5120-09</v>
          </cell>
          <cell r="E229">
            <v>10643889.421249999</v>
          </cell>
          <cell r="F229" t="str">
            <v>Auxiliar Administrativo</v>
          </cell>
          <cell r="G229" t="str">
            <v>25SUROCCIDENTE</v>
          </cell>
          <cell r="H229" t="str">
            <v>GRUPO ADMINISTRATIVO Y FINANCIERO</v>
          </cell>
          <cell r="K229" t="str">
            <v>X</v>
          </cell>
          <cell r="M229" t="str">
            <v>C</v>
          </cell>
          <cell r="O229" t="str">
            <v>UN</v>
          </cell>
          <cell r="P229">
            <v>468655</v>
          </cell>
          <cell r="Q229">
            <v>0</v>
          </cell>
          <cell r="R229" t="str">
            <v>1</v>
          </cell>
          <cell r="S229">
            <v>23222</v>
          </cell>
          <cell r="T229">
            <v>34255</v>
          </cell>
          <cell r="U229">
            <v>40.097222222222221</v>
          </cell>
          <cell r="V229">
            <v>0.5</v>
          </cell>
          <cell r="W229">
            <v>9.8944444444444439</v>
          </cell>
          <cell r="X229" t="str">
            <v>6Asistencial</v>
          </cell>
          <cell r="Y229">
            <v>9202376.4875868037</v>
          </cell>
          <cell r="Z229" t="str">
            <v>SUROCCIDENTE</v>
          </cell>
          <cell r="AA229" t="str">
            <v>SUP</v>
          </cell>
          <cell r="AB229" t="str">
            <v>sale</v>
          </cell>
          <cell r="AC229">
            <v>12981754</v>
          </cell>
        </row>
        <row r="230">
          <cell r="C230" t="str">
            <v>MARIN DUQUE OLGA NANCY</v>
          </cell>
          <cell r="D230" t="str">
            <v>3020-14</v>
          </cell>
          <cell r="E230">
            <v>27317929.430000003</v>
          </cell>
          <cell r="F230" t="str">
            <v>Profesional Universitario</v>
          </cell>
          <cell r="G230" t="str">
            <v>11OCI</v>
          </cell>
          <cell r="H230" t="str">
            <v>OFICINA CONTROL INTERNO</v>
          </cell>
          <cell r="K230" t="str">
            <v>X</v>
          </cell>
          <cell r="M230" t="str">
            <v>C</v>
          </cell>
          <cell r="O230" t="str">
            <v>ES</v>
          </cell>
          <cell r="P230">
            <v>1345530</v>
          </cell>
          <cell r="Q230">
            <v>0</v>
          </cell>
          <cell r="R230" t="str">
            <v>2</v>
          </cell>
          <cell r="S230">
            <v>21305</v>
          </cell>
          <cell r="T230">
            <v>31811</v>
          </cell>
          <cell r="U230">
            <v>45.347222222222221</v>
          </cell>
          <cell r="V230">
            <v>2.0833333333333335</v>
          </cell>
          <cell r="W230">
            <v>16.588888888888889</v>
          </cell>
          <cell r="X230" t="str">
            <v>4Profesional</v>
          </cell>
          <cell r="Y230">
            <v>37819019.089749999</v>
          </cell>
          <cell r="AA230" t="str">
            <v>SUP</v>
          </cell>
          <cell r="AB230" t="str">
            <v>sale</v>
          </cell>
          <cell r="AC230">
            <v>35336173</v>
          </cell>
        </row>
        <row r="231">
          <cell r="C231" t="str">
            <v>MARIÑO CEPEDA JANETH ADRIANA</v>
          </cell>
          <cell r="D231" t="str">
            <v>3020-12</v>
          </cell>
          <cell r="E231">
            <v>25294052.003333326</v>
          </cell>
          <cell r="F231" t="str">
            <v>Profesional Universitario</v>
          </cell>
          <cell r="G231" t="str">
            <v>15OSI</v>
          </cell>
          <cell r="H231" t="str">
            <v>GRUPO DESARROLLO PROGRAMAS</v>
          </cell>
          <cell r="M231" t="str">
            <v>C</v>
          </cell>
          <cell r="O231" t="str">
            <v>ES</v>
          </cell>
          <cell r="P231">
            <v>1245845</v>
          </cell>
          <cell r="Q231">
            <v>0</v>
          </cell>
          <cell r="R231" t="str">
            <v>2</v>
          </cell>
          <cell r="S231">
            <v>24940</v>
          </cell>
          <cell r="T231">
            <v>34464</v>
          </cell>
          <cell r="U231">
            <v>35.397222222222226</v>
          </cell>
          <cell r="V231">
            <v>0</v>
          </cell>
          <cell r="W231">
            <v>9.3194444444444446</v>
          </cell>
          <cell r="X231" t="str">
            <v>4Profesional</v>
          </cell>
          <cell r="Y231">
            <v>11203480.785037039</v>
          </cell>
          <cell r="AA231" t="str">
            <v>Mant</v>
          </cell>
          <cell r="AB231" t="str">
            <v>3020-12</v>
          </cell>
          <cell r="AC231">
            <v>51900575</v>
          </cell>
        </row>
        <row r="232">
          <cell r="C232" t="str">
            <v>MARQUEZ REYES NELCY DEL-CARMEN</v>
          </cell>
          <cell r="D232" t="str">
            <v>4065-11</v>
          </cell>
          <cell r="E232">
            <v>16080398.177083332</v>
          </cell>
          <cell r="F232" t="str">
            <v>Técnico Administrativo</v>
          </cell>
          <cell r="G232" t="str">
            <v>23NORTE</v>
          </cell>
          <cell r="H232" t="str">
            <v>GRUPO ADMINISTRATIVO Y FINANCIERO</v>
          </cell>
          <cell r="K232" t="str">
            <v>X</v>
          </cell>
          <cell r="M232" t="str">
            <v>C</v>
          </cell>
          <cell r="O232" t="str">
            <v>TC</v>
          </cell>
          <cell r="P232">
            <v>761453</v>
          </cell>
          <cell r="Q232">
            <v>0</v>
          </cell>
          <cell r="R232" t="str">
            <v>2</v>
          </cell>
          <cell r="S232">
            <v>21771</v>
          </cell>
          <cell r="T232">
            <v>29495</v>
          </cell>
          <cell r="U232">
            <v>44.072222222222223</v>
          </cell>
          <cell r="V232">
            <v>0</v>
          </cell>
          <cell r="W232">
            <v>22.927777777777777</v>
          </cell>
          <cell r="X232" t="str">
            <v>5Tecnico</v>
          </cell>
          <cell r="Y232">
            <v>30623738.550417826</v>
          </cell>
          <cell r="Z232" t="str">
            <v>NORTE</v>
          </cell>
          <cell r="AA232" t="str">
            <v>SUP</v>
          </cell>
          <cell r="AB232" t="str">
            <v>sale</v>
          </cell>
          <cell r="AC232">
            <v>30770011</v>
          </cell>
        </row>
        <row r="233">
          <cell r="C233" t="str">
            <v>MARROQUIN CACERES MARIA IBED</v>
          </cell>
          <cell r="D233" t="str">
            <v>5040-20</v>
          </cell>
          <cell r="E233">
            <v>16138824.14833333</v>
          </cell>
          <cell r="F233" t="str">
            <v>Secretario Ejecutivo</v>
          </cell>
          <cell r="G233" t="str">
            <v>19SDF</v>
          </cell>
          <cell r="H233" t="str">
            <v>DIVISION OPERACION FINANCIERA</v>
          </cell>
          <cell r="M233" t="str">
            <v>C</v>
          </cell>
          <cell r="O233" t="str">
            <v>BACHILLER</v>
          </cell>
          <cell r="P233">
            <v>764298</v>
          </cell>
          <cell r="Q233">
            <v>0</v>
          </cell>
          <cell r="R233" t="str">
            <v>2</v>
          </cell>
          <cell r="S233">
            <v>20269</v>
          </cell>
          <cell r="T233">
            <v>29891</v>
          </cell>
          <cell r="U233">
            <v>48.18333333333333</v>
          </cell>
          <cell r="V233">
            <v>0</v>
          </cell>
          <cell r="W233">
            <v>21.844444444444445</v>
          </cell>
          <cell r="X233" t="str">
            <v>6Asistencial</v>
          </cell>
          <cell r="Y233">
            <v>29315394.526791666</v>
          </cell>
          <cell r="AA233" t="str">
            <v>Mant</v>
          </cell>
          <cell r="AB233" t="str">
            <v>5040-20</v>
          </cell>
          <cell r="AC233">
            <v>41672390</v>
          </cell>
        </row>
        <row r="234">
          <cell r="C234" t="str">
            <v>MARTINEZ CUERVO ALICIA</v>
          </cell>
          <cell r="D234" t="str">
            <v>4065-11</v>
          </cell>
          <cell r="E234">
            <v>16080398.177083332</v>
          </cell>
          <cell r="F234" t="str">
            <v>Técnico Administrativo</v>
          </cell>
          <cell r="G234" t="str">
            <v>20SEG</v>
          </cell>
          <cell r="H234" t="str">
            <v>GRUPO ALMACEN Y SUMINISTROS</v>
          </cell>
          <cell r="M234" t="str">
            <v>C</v>
          </cell>
          <cell r="O234" t="str">
            <v>UN</v>
          </cell>
          <cell r="P234">
            <v>761453</v>
          </cell>
          <cell r="Q234">
            <v>0</v>
          </cell>
          <cell r="R234" t="str">
            <v>2</v>
          </cell>
          <cell r="S234">
            <v>19765</v>
          </cell>
          <cell r="T234">
            <v>31811</v>
          </cell>
          <cell r="U234">
            <v>49.569444444444443</v>
          </cell>
          <cell r="V234">
            <v>0</v>
          </cell>
          <cell r="W234">
            <v>16.588888888888889</v>
          </cell>
          <cell r="X234" t="str">
            <v>5Tecnico</v>
          </cell>
          <cell r="Y234">
            <v>22397424.732047454</v>
          </cell>
          <cell r="AA234" t="str">
            <v>Mant</v>
          </cell>
          <cell r="AB234" t="str">
            <v>4065-11</v>
          </cell>
          <cell r="AC234">
            <v>41624610</v>
          </cell>
        </row>
        <row r="235">
          <cell r="C235" t="str">
            <v>MARTINEZ GONZALEZ ALVARO</v>
          </cell>
          <cell r="D235" t="str">
            <v>2035-18</v>
          </cell>
          <cell r="E235">
            <v>38152175.625416674</v>
          </cell>
          <cell r="F235" t="str">
            <v>Director o Gerente Regional</v>
          </cell>
          <cell r="G235" t="str">
            <v>24ORIENTE</v>
          </cell>
          <cell r="H235" t="str">
            <v>DIRECCION REGIONAL SANTANDER</v>
          </cell>
          <cell r="K235" t="str">
            <v>x</v>
          </cell>
          <cell r="M235" t="str">
            <v>LNR</v>
          </cell>
          <cell r="O235" t="str">
            <v>UN</v>
          </cell>
          <cell r="P235">
            <v>1879165</v>
          </cell>
          <cell r="Q235">
            <v>0</v>
          </cell>
          <cell r="R235" t="str">
            <v>1</v>
          </cell>
          <cell r="S235">
            <v>20465</v>
          </cell>
          <cell r="T235">
            <v>36301</v>
          </cell>
          <cell r="U235">
            <v>47.65</v>
          </cell>
          <cell r="V235">
            <v>5.333333333333333</v>
          </cell>
          <cell r="W235">
            <v>4.2888888888888888</v>
          </cell>
          <cell r="X235" t="str">
            <v>3Ejecutivo</v>
          </cell>
          <cell r="Y235">
            <v>13146638.34</v>
          </cell>
          <cell r="Z235" t="str">
            <v>ORIENTE</v>
          </cell>
          <cell r="AA235" t="str">
            <v>SUP</v>
          </cell>
          <cell r="AB235" t="str">
            <v>sale</v>
          </cell>
          <cell r="AC235">
            <v>91203932</v>
          </cell>
        </row>
        <row r="236">
          <cell r="C236" t="str">
            <v>MARTINEZ PEÑARANDA SARA INES</v>
          </cell>
          <cell r="D236" t="str">
            <v>4065-09</v>
          </cell>
          <cell r="E236">
            <v>14586952.714583334</v>
          </cell>
          <cell r="F236" t="str">
            <v>Técnico Administrativo</v>
          </cell>
          <cell r="G236" t="str">
            <v>24ORIENTE</v>
          </cell>
          <cell r="H236" t="str">
            <v>GRUPO OPERATIVO</v>
          </cell>
          <cell r="K236" t="str">
            <v>X</v>
          </cell>
          <cell r="M236" t="str">
            <v>C</v>
          </cell>
          <cell r="O236" t="str">
            <v>UN</v>
          </cell>
          <cell r="P236">
            <v>688731</v>
          </cell>
          <cell r="Q236">
            <v>0</v>
          </cell>
          <cell r="R236" t="str">
            <v>2</v>
          </cell>
          <cell r="S236">
            <v>20937</v>
          </cell>
          <cell r="T236">
            <v>29646</v>
          </cell>
          <cell r="U236">
            <v>46.355555555555554</v>
          </cell>
          <cell r="V236">
            <v>0</v>
          </cell>
          <cell r="W236">
            <v>22.511111111111113</v>
          </cell>
          <cell r="X236" t="str">
            <v>5Tecnico</v>
          </cell>
          <cell r="Y236">
            <v>27328391.779596064</v>
          </cell>
          <cell r="Z236" t="str">
            <v>ORIENTE</v>
          </cell>
          <cell r="AA236" t="str">
            <v>SUP</v>
          </cell>
          <cell r="AB236" t="str">
            <v>sale</v>
          </cell>
          <cell r="AC236">
            <v>42494268</v>
          </cell>
        </row>
        <row r="237">
          <cell r="C237" t="str">
            <v>MARTINEZ RODRIGUEZ CARLOS HELI</v>
          </cell>
          <cell r="D237" t="str">
            <v>5120-09</v>
          </cell>
          <cell r="E237">
            <v>10643889.421249999</v>
          </cell>
          <cell r="F237" t="str">
            <v>Auxiliar Administrativo</v>
          </cell>
          <cell r="G237" t="str">
            <v>20SEG</v>
          </cell>
          <cell r="H237" t="str">
            <v>GRUPO ARCHIVO, PUBLICACIONES Y MICROFILMACION</v>
          </cell>
          <cell r="M237" t="str">
            <v>C</v>
          </cell>
          <cell r="O237" t="str">
            <v>BACHILLER</v>
          </cell>
          <cell r="P237">
            <v>468655</v>
          </cell>
          <cell r="Q237">
            <v>0</v>
          </cell>
          <cell r="R237" t="str">
            <v>1</v>
          </cell>
          <cell r="S237">
            <v>21490</v>
          </cell>
          <cell r="T237">
            <v>35552</v>
          </cell>
          <cell r="U237">
            <v>44.844444444444441</v>
          </cell>
          <cell r="V237">
            <v>12.5</v>
          </cell>
          <cell r="W237">
            <v>6.3416666666666668</v>
          </cell>
          <cell r="X237" t="str">
            <v>6Asistencial</v>
          </cell>
          <cell r="Y237">
            <v>3529382.0411215276</v>
          </cell>
          <cell r="AA237" t="str">
            <v>Mant</v>
          </cell>
          <cell r="AB237" t="str">
            <v>5120-09</v>
          </cell>
          <cell r="AC237">
            <v>11376749</v>
          </cell>
        </row>
        <row r="238">
          <cell r="C238" t="str">
            <v>MARTINEZ ROMERO EUGENIO-DE JESUS</v>
          </cell>
          <cell r="D238" t="str">
            <v>2095-07</v>
          </cell>
          <cell r="E238">
            <v>24838316.680416666</v>
          </cell>
          <cell r="F238" t="str">
            <v>Director o Gerente Seccional</v>
          </cell>
          <cell r="G238" t="str">
            <v>23NORTE</v>
          </cell>
          <cell r="H238" t="str">
            <v>DIRECCION SECCIONAL SUCRE</v>
          </cell>
          <cell r="K238" t="str">
            <v>x</v>
          </cell>
          <cell r="M238" t="str">
            <v>LNR</v>
          </cell>
          <cell r="O238" t="str">
            <v>ES</v>
          </cell>
          <cell r="P238">
            <v>1223398</v>
          </cell>
          <cell r="Q238">
            <v>0</v>
          </cell>
          <cell r="R238" t="str">
            <v>1</v>
          </cell>
          <cell r="S238">
            <v>21338</v>
          </cell>
          <cell r="T238">
            <v>37161</v>
          </cell>
          <cell r="U238">
            <v>45.258333333333333</v>
          </cell>
          <cell r="V238">
            <v>9.25</v>
          </cell>
          <cell r="W238">
            <v>1.9388888888888889</v>
          </cell>
          <cell r="X238" t="str">
            <v>3Ejecutivo</v>
          </cell>
          <cell r="Y238">
            <v>11671216.92</v>
          </cell>
          <cell r="Z238" t="str">
            <v>NORTE</v>
          </cell>
          <cell r="AA238" t="str">
            <v>SUP</v>
          </cell>
          <cell r="AB238" t="str">
            <v>sale</v>
          </cell>
          <cell r="AC238">
            <v>6820246</v>
          </cell>
        </row>
        <row r="239">
          <cell r="C239" t="str">
            <v>MARTINEZ SOLORZANO VICTOR MANUEL</v>
          </cell>
          <cell r="D239" t="str">
            <v>3010-17</v>
          </cell>
          <cell r="E239">
            <v>37806035.422499999</v>
          </cell>
          <cell r="F239" t="str">
            <v>Profesional Especializado</v>
          </cell>
          <cell r="G239" t="str">
            <v>15OSI</v>
          </cell>
          <cell r="H239" t="str">
            <v>GRUPO DESARROLLO PROGRAMAS</v>
          </cell>
          <cell r="L239">
            <v>2004</v>
          </cell>
          <cell r="M239" t="str">
            <v>C</v>
          </cell>
          <cell r="O239" t="str">
            <v>UN</v>
          </cell>
          <cell r="P239">
            <v>1665264</v>
          </cell>
          <cell r="Q239">
            <v>0</v>
          </cell>
          <cell r="R239" t="str">
            <v>1</v>
          </cell>
          <cell r="S239">
            <v>17933</v>
          </cell>
          <cell r="T239">
            <v>31812</v>
          </cell>
          <cell r="U239">
            <v>54.586111111111109</v>
          </cell>
          <cell r="V239">
            <v>11</v>
          </cell>
          <cell r="W239">
            <v>16.586111111111112</v>
          </cell>
          <cell r="X239" t="str">
            <v>4Profesional</v>
          </cell>
          <cell r="Y239">
            <v>46805831.905395836</v>
          </cell>
          <cell r="AA239" t="str">
            <v>Mant</v>
          </cell>
          <cell r="AB239" t="str">
            <v>3010-17</v>
          </cell>
          <cell r="AC239">
            <v>19065759</v>
          </cell>
        </row>
        <row r="240">
          <cell r="C240" t="str">
            <v>MARTINEZ TOVAR OSCAR</v>
          </cell>
          <cell r="D240" t="str">
            <v>4065-11</v>
          </cell>
          <cell r="E240">
            <v>16080398.177083332</v>
          </cell>
          <cell r="F240" t="str">
            <v>Técnico Administrativo</v>
          </cell>
          <cell r="G240" t="str">
            <v>11OCI</v>
          </cell>
          <cell r="H240" t="str">
            <v>OFICINA CONTROL INTERNO</v>
          </cell>
          <cell r="M240" t="str">
            <v>C</v>
          </cell>
          <cell r="O240" t="str">
            <v>UN</v>
          </cell>
          <cell r="P240">
            <v>761453</v>
          </cell>
          <cell r="Q240">
            <v>0</v>
          </cell>
          <cell r="R240" t="str">
            <v>1</v>
          </cell>
          <cell r="S240">
            <v>23650</v>
          </cell>
          <cell r="T240">
            <v>31807</v>
          </cell>
          <cell r="U240">
            <v>38.930555555555557</v>
          </cell>
          <cell r="V240">
            <v>0</v>
          </cell>
          <cell r="W240">
            <v>16.597222222222221</v>
          </cell>
          <cell r="X240" t="str">
            <v>5Tecnico</v>
          </cell>
          <cell r="Y240">
            <v>22397424.732047454</v>
          </cell>
          <cell r="AA240" t="str">
            <v>Mant</v>
          </cell>
          <cell r="AB240" t="str">
            <v>4065-11</v>
          </cell>
          <cell r="AC240">
            <v>79323042</v>
          </cell>
        </row>
        <row r="241">
          <cell r="C241" t="str">
            <v>MARULANDA  LUZ MARIA</v>
          </cell>
          <cell r="D241" t="str">
            <v>5120-12</v>
          </cell>
          <cell r="E241">
            <v>13279546.932500001</v>
          </cell>
          <cell r="F241" t="str">
            <v>Auxiliar Administrativo</v>
          </cell>
          <cell r="G241" t="str">
            <v>22NOROCCIDENTE</v>
          </cell>
          <cell r="H241" t="str">
            <v>GRUPO ADMINISTRATIVO Y FINANCIERO</v>
          </cell>
          <cell r="K241" t="str">
            <v>X</v>
          </cell>
          <cell r="M241" t="str">
            <v>C</v>
          </cell>
          <cell r="O241" t="str">
            <v>BACHILLER</v>
          </cell>
          <cell r="P241">
            <v>596996</v>
          </cell>
          <cell r="Q241">
            <v>0</v>
          </cell>
          <cell r="R241" t="str">
            <v>2</v>
          </cell>
          <cell r="S241">
            <v>19933</v>
          </cell>
          <cell r="T241">
            <v>34449</v>
          </cell>
          <cell r="U241">
            <v>49.102777777777774</v>
          </cell>
          <cell r="V241">
            <v>0</v>
          </cell>
          <cell r="W241">
            <v>9.3611111111111107</v>
          </cell>
          <cell r="X241" t="str">
            <v>6Asistencial</v>
          </cell>
          <cell r="Y241">
            <v>10890845.744062502</v>
          </cell>
          <cell r="Z241" t="str">
            <v>NOROCCIDENTE</v>
          </cell>
          <cell r="AA241" t="str">
            <v>SUP</v>
          </cell>
          <cell r="AB241" t="str">
            <v>sale</v>
          </cell>
          <cell r="AC241">
            <v>25095490</v>
          </cell>
        </row>
        <row r="242">
          <cell r="C242" t="str">
            <v>MEDINA GARCIA ROBERTO</v>
          </cell>
          <cell r="D242" t="str">
            <v>4065-12</v>
          </cell>
          <cell r="E242">
            <v>18355632.240000002</v>
          </cell>
          <cell r="F242" t="str">
            <v>Técnico Administrativo</v>
          </cell>
          <cell r="G242" t="str">
            <v>21CENTRO</v>
          </cell>
          <cell r="H242" t="str">
            <v>GRUPO CONTABILIDAD</v>
          </cell>
          <cell r="M242" t="str">
            <v>C</v>
          </cell>
          <cell r="O242" t="str">
            <v>UN</v>
          </cell>
          <cell r="P242">
            <v>808521</v>
          </cell>
          <cell r="Q242">
            <v>0</v>
          </cell>
          <cell r="R242" t="str">
            <v>1</v>
          </cell>
          <cell r="S242">
            <v>22146</v>
          </cell>
          <cell r="T242">
            <v>31807</v>
          </cell>
          <cell r="U242">
            <v>43.047222222222224</v>
          </cell>
          <cell r="V242">
            <v>0</v>
          </cell>
          <cell r="W242">
            <v>16.597222222222221</v>
          </cell>
          <cell r="X242" t="str">
            <v>5Tecnico</v>
          </cell>
          <cell r="Y242">
            <v>22725224.360444445</v>
          </cell>
          <cell r="Z242" t="str">
            <v>CENTRO</v>
          </cell>
          <cell r="AA242" t="str">
            <v>Mant</v>
          </cell>
          <cell r="AB242" t="str">
            <v>4065-12</v>
          </cell>
          <cell r="AC242">
            <v>19426177</v>
          </cell>
        </row>
        <row r="243">
          <cell r="C243" t="str">
            <v>MEJIA URIBE LUIS GUILLERMO</v>
          </cell>
          <cell r="D243" t="str">
            <v>5120-09</v>
          </cell>
          <cell r="E243">
            <v>10643889.421249999</v>
          </cell>
          <cell r="F243" t="str">
            <v>Auxiliar Administrativo</v>
          </cell>
          <cell r="G243" t="str">
            <v>22NOROCCIDENTE</v>
          </cell>
          <cell r="H243" t="str">
            <v>GRUPO SERVICIOS</v>
          </cell>
          <cell r="K243" t="str">
            <v>X</v>
          </cell>
          <cell r="M243" t="str">
            <v>C</v>
          </cell>
          <cell r="N243" t="str">
            <v>P</v>
          </cell>
          <cell r="O243" t="str">
            <v>BACHILLER</v>
          </cell>
          <cell r="P243">
            <v>468655</v>
          </cell>
          <cell r="Q243">
            <v>0</v>
          </cell>
          <cell r="R243" t="str">
            <v>1</v>
          </cell>
          <cell r="S243">
            <v>18822</v>
          </cell>
          <cell r="T243">
            <v>36486</v>
          </cell>
          <cell r="U243">
            <v>52.144444444444446</v>
          </cell>
          <cell r="V243">
            <v>0</v>
          </cell>
          <cell r="W243">
            <v>3.786111111111111</v>
          </cell>
          <cell r="X243" t="str">
            <v>6Asistencial</v>
          </cell>
          <cell r="Y243">
            <v>5663227.0200000005</v>
          </cell>
          <cell r="Z243" t="str">
            <v>NOROCCIDENTE</v>
          </cell>
          <cell r="AA243" t="str">
            <v>SUP</v>
          </cell>
          <cell r="AB243" t="str">
            <v>sale</v>
          </cell>
          <cell r="AC243">
            <v>15252221</v>
          </cell>
        </row>
        <row r="244">
          <cell r="C244" t="str">
            <v>MENDEZ BENAVIDES FLOR MARIA</v>
          </cell>
          <cell r="D244" t="str">
            <v>4065-12</v>
          </cell>
          <cell r="E244">
            <v>17519609.642500002</v>
          </cell>
          <cell r="F244" t="str">
            <v>Técnico Administrativo</v>
          </cell>
          <cell r="G244" t="str">
            <v>21CENTRO</v>
          </cell>
          <cell r="H244" t="str">
            <v>GRUPO TESORERIA</v>
          </cell>
          <cell r="L244">
            <v>2005</v>
          </cell>
          <cell r="M244" t="str">
            <v>C</v>
          </cell>
          <cell r="O244" t="str">
            <v>UN</v>
          </cell>
          <cell r="P244">
            <v>808521</v>
          </cell>
          <cell r="Q244">
            <v>54398</v>
          </cell>
          <cell r="R244" t="str">
            <v>2</v>
          </cell>
          <cell r="S244">
            <v>18482</v>
          </cell>
          <cell r="T244">
            <v>27225</v>
          </cell>
          <cell r="U244">
            <v>53.077777777777776</v>
          </cell>
          <cell r="V244">
            <v>1.8333333333333335</v>
          </cell>
          <cell r="W244">
            <v>29.138888888888889</v>
          </cell>
          <cell r="X244" t="str">
            <v>5Tecnico</v>
          </cell>
          <cell r="Y244">
            <v>41931575.012812495</v>
          </cell>
          <cell r="Z244" t="str">
            <v>CENTRO</v>
          </cell>
          <cell r="AA244" t="str">
            <v>Mant</v>
          </cell>
          <cell r="AB244" t="str">
            <v>4065-12</v>
          </cell>
          <cell r="AC244">
            <v>41491607</v>
          </cell>
        </row>
        <row r="245">
          <cell r="C245" t="str">
            <v>MENDEZ CAMACHO CARMEN ALICIA</v>
          </cell>
          <cell r="D245" t="str">
            <v>3010-17</v>
          </cell>
          <cell r="E245">
            <v>33809401.822500005</v>
          </cell>
          <cell r="F245" t="str">
            <v>Profesional Especializado</v>
          </cell>
          <cell r="G245" t="str">
            <v>21CENTRO</v>
          </cell>
          <cell r="H245" t="str">
            <v>GRUPO CARTERA</v>
          </cell>
          <cell r="L245">
            <v>2003</v>
          </cell>
          <cell r="M245" t="str">
            <v>C</v>
          </cell>
          <cell r="O245" t="str">
            <v>ES</v>
          </cell>
          <cell r="P245">
            <v>1665264</v>
          </cell>
          <cell r="Q245">
            <v>0</v>
          </cell>
          <cell r="R245" t="str">
            <v>2</v>
          </cell>
          <cell r="S245">
            <v>15832</v>
          </cell>
          <cell r="T245">
            <v>31700</v>
          </cell>
          <cell r="U245">
            <v>60.330555555555556</v>
          </cell>
          <cell r="V245">
            <v>18.583333333333336</v>
          </cell>
          <cell r="W245">
            <v>16.888888888888889</v>
          </cell>
          <cell r="X245" t="str">
            <v>4Profesional</v>
          </cell>
          <cell r="Y245">
            <v>47611671.192145832</v>
          </cell>
          <cell r="Z245" t="str">
            <v>CENTRO</v>
          </cell>
          <cell r="AA245" t="str">
            <v>Mant</v>
          </cell>
          <cell r="AB245" t="str">
            <v>3010-17</v>
          </cell>
          <cell r="AC245">
            <v>28292777</v>
          </cell>
        </row>
        <row r="246">
          <cell r="C246" t="str">
            <v>MENDEZ DE MORALES GLORIA ESPERANZA</v>
          </cell>
          <cell r="D246" t="str">
            <v>4065-09</v>
          </cell>
          <cell r="E246">
            <v>14586952.714583334</v>
          </cell>
          <cell r="F246" t="str">
            <v>Técnico Administrativo</v>
          </cell>
          <cell r="G246" t="str">
            <v>24ORIENTE</v>
          </cell>
          <cell r="H246" t="str">
            <v>DIVISION PROGRAMAS EN ADMINISTRACION</v>
          </cell>
          <cell r="K246" t="str">
            <v>X</v>
          </cell>
          <cell r="M246" t="str">
            <v>C</v>
          </cell>
          <cell r="O246" t="str">
            <v>BACHILLER</v>
          </cell>
          <cell r="P246">
            <v>688731</v>
          </cell>
          <cell r="Q246">
            <v>0</v>
          </cell>
          <cell r="R246" t="str">
            <v>2</v>
          </cell>
          <cell r="S246">
            <v>20963</v>
          </cell>
          <cell r="T246">
            <v>33758</v>
          </cell>
          <cell r="U246">
            <v>46.283333333333331</v>
          </cell>
          <cell r="V246">
            <v>1</v>
          </cell>
          <cell r="W246">
            <v>11.255555555555556</v>
          </cell>
          <cell r="X246" t="str">
            <v>5Tecnico</v>
          </cell>
          <cell r="Y246">
            <v>14028768.88579051</v>
          </cell>
          <cell r="Z246" t="str">
            <v>ORIENTE</v>
          </cell>
          <cell r="AA246" t="str">
            <v>SUP</v>
          </cell>
          <cell r="AB246" t="str">
            <v>sale</v>
          </cell>
          <cell r="AC246">
            <v>63270954</v>
          </cell>
        </row>
        <row r="247">
          <cell r="C247" t="str">
            <v>MENDEZ IBAÑEZ GLORIA NANCY</v>
          </cell>
          <cell r="D247" t="str">
            <v>3010-17</v>
          </cell>
          <cell r="E247">
            <v>33809401.822500005</v>
          </cell>
          <cell r="F247" t="str">
            <v>Profesional Especializado</v>
          </cell>
          <cell r="G247" t="str">
            <v>12OPL</v>
          </cell>
          <cell r="H247" t="str">
            <v>OFICINA PLANEACION</v>
          </cell>
          <cell r="M247" t="str">
            <v>C</v>
          </cell>
          <cell r="O247" t="str">
            <v>ES</v>
          </cell>
          <cell r="P247">
            <v>1665264</v>
          </cell>
          <cell r="Q247">
            <v>0</v>
          </cell>
          <cell r="R247" t="str">
            <v>2</v>
          </cell>
          <cell r="S247">
            <v>23162</v>
          </cell>
          <cell r="T247">
            <v>29703</v>
          </cell>
          <cell r="U247">
            <v>40.263888888888886</v>
          </cell>
          <cell r="V247">
            <v>0</v>
          </cell>
          <cell r="W247">
            <v>22.355555555555554</v>
          </cell>
          <cell r="X247" t="str">
            <v>4Profesional</v>
          </cell>
          <cell r="Y247">
            <v>62385391.449229158</v>
          </cell>
          <cell r="AA247" t="str">
            <v>Mant</v>
          </cell>
          <cell r="AB247" t="str">
            <v>3010-17</v>
          </cell>
          <cell r="AC247">
            <v>51692522</v>
          </cell>
        </row>
        <row r="248">
          <cell r="C248" t="str">
            <v>MENDEZ JIMENEZ MARICELA</v>
          </cell>
          <cell r="D248" t="str">
            <v>4065-07</v>
          </cell>
          <cell r="E248">
            <v>13362965.654583329</v>
          </cell>
          <cell r="F248" t="str">
            <v>Técnico Administrativo</v>
          </cell>
          <cell r="G248" t="str">
            <v>25SUROCCIDENTE</v>
          </cell>
          <cell r="H248" t="str">
            <v>GRUPO ADMINISTRATIVO</v>
          </cell>
          <cell r="K248" t="str">
            <v>X</v>
          </cell>
          <cell r="M248" t="str">
            <v>C</v>
          </cell>
          <cell r="O248" t="str">
            <v>BACHILLER</v>
          </cell>
          <cell r="P248">
            <v>601058</v>
          </cell>
          <cell r="Q248">
            <v>0</v>
          </cell>
          <cell r="R248" t="str">
            <v>2</v>
          </cell>
          <cell r="S248">
            <v>21065</v>
          </cell>
          <cell r="T248">
            <v>31488</v>
          </cell>
          <cell r="U248">
            <v>46.008333333333333</v>
          </cell>
          <cell r="V248">
            <v>0</v>
          </cell>
          <cell r="W248">
            <v>17.466666666666665</v>
          </cell>
          <cell r="X248" t="str">
            <v>5Tecnico</v>
          </cell>
          <cell r="Y248">
            <v>19832612.765471067</v>
          </cell>
          <cell r="Z248" t="str">
            <v>SUROCCIDENTE</v>
          </cell>
          <cell r="AA248" t="str">
            <v>SUP</v>
          </cell>
          <cell r="AB248" t="str">
            <v>sale</v>
          </cell>
          <cell r="AC248">
            <v>29771651</v>
          </cell>
        </row>
        <row r="249">
          <cell r="C249" t="str">
            <v>MENDEZ MUNAR MARIA EUGENIA</v>
          </cell>
          <cell r="D249" t="str">
            <v>0037-14</v>
          </cell>
          <cell r="E249">
            <v>69247481.006250009</v>
          </cell>
          <cell r="F249" t="str">
            <v>Secretario General de Unidad Administrativa Especial, o de Superintendencia o de Entidad Descentralizada</v>
          </cell>
          <cell r="G249" t="str">
            <v>20SEG</v>
          </cell>
          <cell r="H249" t="str">
            <v>SECRETARIA GENERAL</v>
          </cell>
          <cell r="M249" t="str">
            <v>LNR</v>
          </cell>
          <cell r="O249" t="str">
            <v>ES</v>
          </cell>
          <cell r="P249">
            <v>2632711</v>
          </cell>
          <cell r="Q249">
            <v>0</v>
          </cell>
          <cell r="R249" t="str">
            <v>2</v>
          </cell>
          <cell r="S249">
            <v>19424</v>
          </cell>
          <cell r="T249">
            <v>37536</v>
          </cell>
          <cell r="U249">
            <v>50.49722222222222</v>
          </cell>
          <cell r="V249">
            <v>16.916666666666668</v>
          </cell>
          <cell r="W249">
            <v>0.91111111111111109</v>
          </cell>
          <cell r="X249" t="str">
            <v>1Directivo</v>
          </cell>
          <cell r="Y249">
            <v>18418446.155999999</v>
          </cell>
          <cell r="AA249" t="str">
            <v>crear</v>
          </cell>
          <cell r="AB249" t="str">
            <v>0037-21</v>
          </cell>
          <cell r="AC249">
            <v>35332630</v>
          </cell>
        </row>
        <row r="250">
          <cell r="C250" t="str">
            <v>MENDEZ RODRIGUEZ CLAUDIA LUCIA</v>
          </cell>
          <cell r="D250" t="str">
            <v>3020-08</v>
          </cell>
          <cell r="E250">
            <v>21196717.882083338</v>
          </cell>
          <cell r="F250" t="str">
            <v>Profesional Universitario</v>
          </cell>
          <cell r="G250" t="str">
            <v>21CENTRO</v>
          </cell>
          <cell r="H250" t="str">
            <v>GRUPO ADMINISTRATIVO</v>
          </cell>
          <cell r="K250" t="str">
            <v>X</v>
          </cell>
          <cell r="M250" t="str">
            <v>C</v>
          </cell>
          <cell r="O250" t="str">
            <v>UN</v>
          </cell>
          <cell r="P250">
            <v>1044033</v>
          </cell>
          <cell r="Q250">
            <v>0</v>
          </cell>
          <cell r="R250" t="str">
            <v>2</v>
          </cell>
          <cell r="S250">
            <v>20380</v>
          </cell>
          <cell r="T250">
            <v>35384</v>
          </cell>
          <cell r="U250">
            <v>47.880555555555553</v>
          </cell>
          <cell r="V250">
            <v>0</v>
          </cell>
          <cell r="W250">
            <v>6.8055555555555554</v>
          </cell>
          <cell r="X250" t="str">
            <v>4Profesional</v>
          </cell>
          <cell r="Y250">
            <v>7283572.1444178233</v>
          </cell>
          <cell r="Z250" t="str">
            <v>CENTRO</v>
          </cell>
          <cell r="AA250" t="str">
            <v>SUP</v>
          </cell>
          <cell r="AB250" t="str">
            <v>sale</v>
          </cell>
          <cell r="AC250">
            <v>35462929</v>
          </cell>
        </row>
        <row r="251">
          <cell r="C251" t="str">
            <v>MENDIVELSO RODRIGUEZ FRANCY ORLANDO</v>
          </cell>
          <cell r="D251" t="str">
            <v>4065-11</v>
          </cell>
          <cell r="E251">
            <v>16080398.177083332</v>
          </cell>
          <cell r="F251" t="str">
            <v>Técnico Administrativo</v>
          </cell>
          <cell r="G251" t="str">
            <v>24ORIENTE</v>
          </cell>
          <cell r="H251" t="str">
            <v>GRUPO ADMINISTRATIVO Y FINANCIERO</v>
          </cell>
          <cell r="K251" t="str">
            <v>X</v>
          </cell>
          <cell r="M251" t="str">
            <v>C</v>
          </cell>
          <cell r="O251" t="str">
            <v>ES</v>
          </cell>
          <cell r="P251">
            <v>761453</v>
          </cell>
          <cell r="Q251">
            <v>0</v>
          </cell>
          <cell r="R251" t="str">
            <v>1</v>
          </cell>
          <cell r="S251">
            <v>22862</v>
          </cell>
          <cell r="T251">
            <v>31807</v>
          </cell>
          <cell r="U251">
            <v>41.086111111111109</v>
          </cell>
          <cell r="V251">
            <v>0</v>
          </cell>
          <cell r="W251">
            <v>16.597222222222221</v>
          </cell>
          <cell r="X251" t="str">
            <v>5Tecnico</v>
          </cell>
          <cell r="Y251">
            <v>22397424.732047454</v>
          </cell>
          <cell r="Z251" t="str">
            <v>ORIENTE</v>
          </cell>
          <cell r="AA251" t="str">
            <v>SUP</v>
          </cell>
          <cell r="AB251" t="str">
            <v>sale</v>
          </cell>
          <cell r="AC251">
            <v>6768131</v>
          </cell>
        </row>
        <row r="252">
          <cell r="C252" t="str">
            <v>MENESES  ARGEMIRO</v>
          </cell>
          <cell r="D252" t="str">
            <v>3020-08</v>
          </cell>
          <cell r="E252">
            <v>21196717.882083338</v>
          </cell>
          <cell r="F252" t="str">
            <v>Profesional Universitario</v>
          </cell>
          <cell r="G252" t="str">
            <v>21CENTRO</v>
          </cell>
          <cell r="H252" t="str">
            <v>GRUPO INFORMACION COMERCIAL</v>
          </cell>
          <cell r="K252" t="str">
            <v>X</v>
          </cell>
          <cell r="M252" t="str">
            <v>C</v>
          </cell>
          <cell r="O252" t="str">
            <v>UN</v>
          </cell>
          <cell r="P252">
            <v>1044033</v>
          </cell>
          <cell r="Q252">
            <v>0</v>
          </cell>
          <cell r="R252" t="str">
            <v>1</v>
          </cell>
          <cell r="S252">
            <v>18994</v>
          </cell>
          <cell r="T252">
            <v>34191</v>
          </cell>
          <cell r="U252">
            <v>51.677777777777777</v>
          </cell>
          <cell r="V252">
            <v>5.916666666666667</v>
          </cell>
          <cell r="W252">
            <v>10.069444444444445</v>
          </cell>
          <cell r="X252" t="str">
            <v>4Profesional</v>
          </cell>
          <cell r="Y252">
            <v>18229981.147589117</v>
          </cell>
          <cell r="Z252" t="str">
            <v>CENTRO</v>
          </cell>
          <cell r="AA252" t="str">
            <v>SUP</v>
          </cell>
          <cell r="AB252" t="str">
            <v>sale</v>
          </cell>
          <cell r="AC252">
            <v>19156311</v>
          </cell>
        </row>
        <row r="253">
          <cell r="C253" t="str">
            <v>MERA VALENCIA JORGE ENRIQUE</v>
          </cell>
          <cell r="D253" t="str">
            <v>4065-09</v>
          </cell>
          <cell r="E253">
            <v>14586952.714583334</v>
          </cell>
          <cell r="F253" t="str">
            <v>Técnico Administrativo</v>
          </cell>
          <cell r="G253" t="str">
            <v>25SUROCCIDENTE</v>
          </cell>
          <cell r="H253" t="str">
            <v>GRUPO ADMINISTRATIVO Y FINANCIERO</v>
          </cell>
          <cell r="K253" t="str">
            <v>X</v>
          </cell>
          <cell r="M253" t="str">
            <v>C</v>
          </cell>
          <cell r="O253" t="str">
            <v>TC</v>
          </cell>
          <cell r="P253">
            <v>688731</v>
          </cell>
          <cell r="Q253">
            <v>0</v>
          </cell>
          <cell r="R253" t="str">
            <v>1</v>
          </cell>
          <cell r="S253">
            <v>19472</v>
          </cell>
          <cell r="T253">
            <v>30391</v>
          </cell>
          <cell r="U253">
            <v>50.366666666666667</v>
          </cell>
          <cell r="V253">
            <v>0</v>
          </cell>
          <cell r="W253">
            <v>20.469444444444445</v>
          </cell>
          <cell r="X253" t="str">
            <v>5Tecnico</v>
          </cell>
          <cell r="Y253">
            <v>24878461.246526621</v>
          </cell>
          <cell r="Z253" t="str">
            <v>SUROCCIDENTE</v>
          </cell>
          <cell r="AA253" t="str">
            <v>SUP</v>
          </cell>
          <cell r="AB253" t="str">
            <v>sale</v>
          </cell>
          <cell r="AC253">
            <v>10526813</v>
          </cell>
        </row>
        <row r="254">
          <cell r="C254" t="str">
            <v>MERCADO ACUÑA LUZ MARINA</v>
          </cell>
          <cell r="D254" t="str">
            <v>4065-09</v>
          </cell>
          <cell r="E254">
            <v>14586952.714583334</v>
          </cell>
          <cell r="F254" t="str">
            <v>Técnico Administrativo</v>
          </cell>
          <cell r="G254" t="str">
            <v>23NORTE</v>
          </cell>
          <cell r="H254" t="str">
            <v>DIVISION ADMINISTRATIVA Y FINANCIERA</v>
          </cell>
          <cell r="K254" t="str">
            <v>X</v>
          </cell>
          <cell r="M254" t="str">
            <v>C</v>
          </cell>
          <cell r="O254" t="str">
            <v>BACHILLER</v>
          </cell>
          <cell r="P254">
            <v>688731</v>
          </cell>
          <cell r="Q254">
            <v>0</v>
          </cell>
          <cell r="R254" t="str">
            <v>2</v>
          </cell>
          <cell r="S254">
            <v>22299</v>
          </cell>
          <cell r="T254">
            <v>34722</v>
          </cell>
          <cell r="U254">
            <v>42.630555555555553</v>
          </cell>
          <cell r="V254">
            <v>6.416666666666667</v>
          </cell>
          <cell r="W254">
            <v>8.6166666666666671</v>
          </cell>
          <cell r="X254" t="str">
            <v>5Tecnico</v>
          </cell>
          <cell r="Y254">
            <v>6095660.4929942125</v>
          </cell>
          <cell r="Z254" t="str">
            <v>NORTE</v>
          </cell>
          <cell r="AA254" t="str">
            <v>SUP</v>
          </cell>
          <cell r="AB254" t="str">
            <v>sale</v>
          </cell>
          <cell r="AC254">
            <v>22634835</v>
          </cell>
        </row>
        <row r="255">
          <cell r="C255" t="str">
            <v>MESA TORO MARIA PIEDAD</v>
          </cell>
          <cell r="D255" t="str">
            <v>0040-14</v>
          </cell>
          <cell r="E255">
            <v>69247481.006250009</v>
          </cell>
          <cell r="F255" t="str">
            <v>Subgerente, Vicepresidente o Subdirector General o Nacional de Entidad Descentralizada o de Unidad Administrativa Especial</v>
          </cell>
          <cell r="G255" t="str">
            <v>16SDT</v>
          </cell>
          <cell r="H255" t="str">
            <v>SUBDIRECCION TECNICA</v>
          </cell>
          <cell r="M255" t="str">
            <v>LNR</v>
          </cell>
          <cell r="O255" t="str">
            <v>ES</v>
          </cell>
          <cell r="P255">
            <v>2632711</v>
          </cell>
          <cell r="Q255">
            <v>0</v>
          </cell>
          <cell r="R255" t="str">
            <v>1</v>
          </cell>
          <cell r="S255">
            <v>18740</v>
          </cell>
          <cell r="T255">
            <v>37550</v>
          </cell>
          <cell r="U255">
            <v>52.369444444444447</v>
          </cell>
          <cell r="V255">
            <v>0</v>
          </cell>
          <cell r="W255">
            <v>0.87222222222222223</v>
          </cell>
          <cell r="X255" t="str">
            <v>1Directivo</v>
          </cell>
          <cell r="Y255">
            <v>18418446.155999999</v>
          </cell>
          <cell r="AA255" t="str">
            <v>crear</v>
          </cell>
          <cell r="AB255" t="str">
            <v>0040-21</v>
          </cell>
          <cell r="AC255">
            <v>32494288</v>
          </cell>
        </row>
        <row r="256">
          <cell r="C256" t="str">
            <v>MOLINA RIOS LUZ MARINA</v>
          </cell>
          <cell r="D256" t="str">
            <v>5120-09</v>
          </cell>
          <cell r="E256">
            <v>10643889.421249999</v>
          </cell>
          <cell r="F256" t="str">
            <v>Auxiliar Administrativo</v>
          </cell>
          <cell r="G256" t="str">
            <v>24ORIENTE</v>
          </cell>
          <cell r="H256" t="str">
            <v>GRUPO ADMINISTRATIVO Y FINANCIERO</v>
          </cell>
          <cell r="K256" t="str">
            <v>X</v>
          </cell>
          <cell r="M256" t="str">
            <v>C</v>
          </cell>
          <cell r="N256" t="str">
            <v>P</v>
          </cell>
          <cell r="O256" t="str">
            <v>TL</v>
          </cell>
          <cell r="P256">
            <v>468655</v>
          </cell>
          <cell r="Q256">
            <v>0</v>
          </cell>
          <cell r="R256" t="str">
            <v>2</v>
          </cell>
          <cell r="S256">
            <v>23082</v>
          </cell>
          <cell r="T256">
            <v>36966</v>
          </cell>
          <cell r="U256">
            <v>40.480555555555554</v>
          </cell>
          <cell r="V256">
            <v>0</v>
          </cell>
          <cell r="W256">
            <v>2.4694444444444446</v>
          </cell>
          <cell r="X256" t="str">
            <v>6Asistencial</v>
          </cell>
          <cell r="Y256">
            <v>5663227.0200000005</v>
          </cell>
          <cell r="Z256" t="str">
            <v>ORIENTE</v>
          </cell>
          <cell r="AA256" t="str">
            <v>SUP</v>
          </cell>
          <cell r="AB256" t="str">
            <v>sale</v>
          </cell>
          <cell r="AC256">
            <v>60310817</v>
          </cell>
        </row>
        <row r="257">
          <cell r="C257" t="str">
            <v>MONTAÑA MORALES BLANCA DORIS</v>
          </cell>
          <cell r="D257" t="str">
            <v>5120-10</v>
          </cell>
          <cell r="E257">
            <v>11597824.078333335</v>
          </cell>
          <cell r="F257" t="str">
            <v>Auxiliar Administrativo</v>
          </cell>
          <cell r="G257" t="str">
            <v>25SUROCCIDENTE</v>
          </cell>
          <cell r="H257" t="str">
            <v>GRUPO FINANCIERO</v>
          </cell>
          <cell r="K257" t="str">
            <v>X</v>
          </cell>
          <cell r="M257" t="str">
            <v>C</v>
          </cell>
          <cell r="O257" t="str">
            <v>TC</v>
          </cell>
          <cell r="P257">
            <v>515106</v>
          </cell>
          <cell r="Q257">
            <v>0</v>
          </cell>
          <cell r="R257" t="str">
            <v>2</v>
          </cell>
          <cell r="S257">
            <v>19013</v>
          </cell>
          <cell r="T257">
            <v>31936</v>
          </cell>
          <cell r="U257">
            <v>51.625</v>
          </cell>
          <cell r="V257">
            <v>5.583333333333333</v>
          </cell>
          <cell r="W257">
            <v>16.241666666666667</v>
          </cell>
          <cell r="X257" t="str">
            <v>6Asistencial</v>
          </cell>
          <cell r="Y257">
            <v>16036583.128180558</v>
          </cell>
          <cell r="Z257" t="str">
            <v>SUROCCIDENTE</v>
          </cell>
          <cell r="AA257" t="str">
            <v>SUP</v>
          </cell>
          <cell r="AB257" t="str">
            <v>sale</v>
          </cell>
          <cell r="AC257">
            <v>31844415</v>
          </cell>
        </row>
        <row r="258">
          <cell r="C258" t="str">
            <v>MONTAÑO CARDENAS MONICA ALEXANDRA</v>
          </cell>
          <cell r="D258" t="str">
            <v>4065-09</v>
          </cell>
          <cell r="E258">
            <v>14586952.714583334</v>
          </cell>
          <cell r="F258" t="str">
            <v>Técnico Administrativo</v>
          </cell>
          <cell r="G258" t="str">
            <v>23NORTE</v>
          </cell>
          <cell r="H258" t="str">
            <v>DIVISION ADMINISTRATIVA Y FINANCIERA</v>
          </cell>
          <cell r="L258" t="str">
            <v>MCF</v>
          </cell>
          <cell r="M258" t="str">
            <v>C</v>
          </cell>
          <cell r="O258" t="str">
            <v>TL</v>
          </cell>
          <cell r="P258">
            <v>688731</v>
          </cell>
          <cell r="Q258">
            <v>0</v>
          </cell>
          <cell r="R258" t="str">
            <v>2</v>
          </cell>
          <cell r="S258">
            <v>20194</v>
          </cell>
          <cell r="T258">
            <v>31807</v>
          </cell>
          <cell r="U258">
            <v>48.388888888888886</v>
          </cell>
          <cell r="V258">
            <v>0</v>
          </cell>
          <cell r="W258">
            <v>16.597222222222221</v>
          </cell>
          <cell r="X258" t="str">
            <v>5Tecnico</v>
          </cell>
          <cell r="Y258">
            <v>20328590.256540511</v>
          </cell>
          <cell r="Z258" t="str">
            <v>NORTE</v>
          </cell>
          <cell r="AA258" t="str">
            <v>Mant</v>
          </cell>
          <cell r="AB258" t="str">
            <v>4065-09</v>
          </cell>
          <cell r="AC258">
            <v>32652130</v>
          </cell>
        </row>
        <row r="259">
          <cell r="C259" t="str">
            <v>MONTENEGRO UBATE BENJAMIN</v>
          </cell>
          <cell r="D259" t="str">
            <v>3020-07</v>
          </cell>
          <cell r="E259">
            <v>21114166.998749997</v>
          </cell>
          <cell r="F259" t="str">
            <v>Profesional Universitario</v>
          </cell>
          <cell r="G259" t="str">
            <v>21CENTRO</v>
          </cell>
          <cell r="H259" t="str">
            <v>GRUPO INFORMACION COMERCIAL</v>
          </cell>
          <cell r="L259">
            <v>2003</v>
          </cell>
          <cell r="M259" t="str">
            <v>C</v>
          </cell>
          <cell r="O259" t="str">
            <v>UN</v>
          </cell>
          <cell r="P259">
            <v>985672</v>
          </cell>
          <cell r="Q259">
            <v>54295</v>
          </cell>
          <cell r="R259" t="str">
            <v>1</v>
          </cell>
          <cell r="S259">
            <v>14892</v>
          </cell>
          <cell r="T259">
            <v>24922</v>
          </cell>
          <cell r="U259">
            <v>62.908333333333331</v>
          </cell>
          <cell r="V259">
            <v>0</v>
          </cell>
          <cell r="W259">
            <v>35.444444444444443</v>
          </cell>
          <cell r="X259" t="str">
            <v>4Profesional</v>
          </cell>
          <cell r="Y259">
            <v>61270845.242343754</v>
          </cell>
          <cell r="Z259" t="str">
            <v>CENTRO</v>
          </cell>
          <cell r="AA259" t="str">
            <v>Mant</v>
          </cell>
          <cell r="AB259" t="str">
            <v>3020-07</v>
          </cell>
          <cell r="AC259">
            <v>6205943</v>
          </cell>
        </row>
        <row r="260">
          <cell r="C260" t="str">
            <v>MONTERROZA LOPEZ VILMA ROSA</v>
          </cell>
          <cell r="D260" t="str">
            <v>5120-09</v>
          </cell>
          <cell r="E260">
            <v>10643889.421249999</v>
          </cell>
          <cell r="F260" t="str">
            <v>Auxiliar Administrativo</v>
          </cell>
          <cell r="G260" t="str">
            <v>23NORTE</v>
          </cell>
          <cell r="H260" t="str">
            <v>GRUPO SERVICIOS</v>
          </cell>
          <cell r="K260" t="str">
            <v>X</v>
          </cell>
          <cell r="M260" t="str">
            <v>C</v>
          </cell>
          <cell r="O260" t="str">
            <v>BACHILLER</v>
          </cell>
          <cell r="P260">
            <v>468655</v>
          </cell>
          <cell r="Q260">
            <v>0</v>
          </cell>
          <cell r="R260" t="str">
            <v>2</v>
          </cell>
          <cell r="S260">
            <v>22833</v>
          </cell>
          <cell r="T260">
            <v>33695</v>
          </cell>
          <cell r="U260">
            <v>41.163888888888891</v>
          </cell>
          <cell r="V260">
            <v>0</v>
          </cell>
          <cell r="W260">
            <v>11.427777777777777</v>
          </cell>
          <cell r="X260" t="str">
            <v>6Asistencial</v>
          </cell>
          <cell r="Y260">
            <v>10588146.123364583</v>
          </cell>
          <cell r="Z260" t="str">
            <v>NORTE</v>
          </cell>
          <cell r="AA260" t="str">
            <v>SUP</v>
          </cell>
          <cell r="AB260" t="str">
            <v>sale</v>
          </cell>
          <cell r="AC260">
            <v>45444855</v>
          </cell>
        </row>
        <row r="261">
          <cell r="C261" t="str">
            <v>MONTOYA LOPEZ NORMA PATRICIA</v>
          </cell>
          <cell r="D261" t="str">
            <v>3020-07</v>
          </cell>
          <cell r="E261">
            <v>22377443.19125</v>
          </cell>
          <cell r="F261" t="str">
            <v>Profesional Universitario</v>
          </cell>
          <cell r="G261" t="str">
            <v>22NOROCCIDENTE</v>
          </cell>
          <cell r="H261" t="str">
            <v>GRUPO SERVICIOS</v>
          </cell>
          <cell r="M261" t="str">
            <v>C</v>
          </cell>
          <cell r="O261" t="str">
            <v>ES</v>
          </cell>
          <cell r="P261">
            <v>985672</v>
          </cell>
          <cell r="Q261">
            <v>0</v>
          </cell>
          <cell r="R261" t="str">
            <v>2</v>
          </cell>
          <cell r="S261">
            <v>25250</v>
          </cell>
          <cell r="T261">
            <v>35376</v>
          </cell>
          <cell r="U261">
            <v>34.552777777777777</v>
          </cell>
          <cell r="V261">
            <v>0</v>
          </cell>
          <cell r="W261">
            <v>6.8277777777777775</v>
          </cell>
          <cell r="X261" t="str">
            <v>4Profesional</v>
          </cell>
          <cell r="Y261">
            <v>6876423.564017361</v>
          </cell>
          <cell r="Z261" t="str">
            <v>NOROCCIDENTE</v>
          </cell>
          <cell r="AA261" t="str">
            <v>Mant</v>
          </cell>
          <cell r="AB261" t="str">
            <v>3020-07</v>
          </cell>
          <cell r="AC261">
            <v>42091145</v>
          </cell>
        </row>
        <row r="262">
          <cell r="C262" t="str">
            <v>MORALES GONZALEZ JORGE HERNAN</v>
          </cell>
          <cell r="D262" t="str">
            <v>5120-12</v>
          </cell>
          <cell r="E262">
            <v>13279546.932500001</v>
          </cell>
          <cell r="F262" t="str">
            <v>Auxiliar Administrativo</v>
          </cell>
          <cell r="G262" t="str">
            <v>22NOROCCIDENTE</v>
          </cell>
          <cell r="H262" t="str">
            <v>GRUPO ADMINISTRATIVO Y FINANCIERO</v>
          </cell>
          <cell r="K262" t="str">
            <v>X</v>
          </cell>
          <cell r="M262" t="str">
            <v>C</v>
          </cell>
          <cell r="O262" t="str">
            <v>UN</v>
          </cell>
          <cell r="P262">
            <v>596996</v>
          </cell>
          <cell r="Q262">
            <v>0</v>
          </cell>
          <cell r="R262" t="str">
            <v>1</v>
          </cell>
          <cell r="S262">
            <v>22415</v>
          </cell>
          <cell r="T262">
            <v>31807</v>
          </cell>
          <cell r="U262">
            <v>42.30833333333333</v>
          </cell>
          <cell r="V262">
            <v>0</v>
          </cell>
          <cell r="W262">
            <v>16.597222222222221</v>
          </cell>
          <cell r="X262" t="str">
            <v>6Asistencial</v>
          </cell>
          <cell r="Y262">
            <v>18743011.070645835</v>
          </cell>
          <cell r="Z262" t="str">
            <v>NOROCCIDENTE</v>
          </cell>
          <cell r="AA262" t="str">
            <v>SUP</v>
          </cell>
          <cell r="AB262" t="str">
            <v>sale</v>
          </cell>
          <cell r="AC262">
            <v>10253239</v>
          </cell>
        </row>
        <row r="263">
          <cell r="C263" t="str">
            <v>MORENO  LINA OMAIRA</v>
          </cell>
          <cell r="D263" t="str">
            <v>5120-10</v>
          </cell>
          <cell r="E263">
            <v>11597824.078333335</v>
          </cell>
          <cell r="F263" t="str">
            <v>Auxiliar Administrativo</v>
          </cell>
          <cell r="G263" t="str">
            <v>10DIR</v>
          </cell>
          <cell r="H263" t="str">
            <v>DIRECCION GENERAL</v>
          </cell>
          <cell r="M263" t="str">
            <v>LNR</v>
          </cell>
          <cell r="O263" t="str">
            <v>BACHILLER</v>
          </cell>
          <cell r="P263">
            <v>515106</v>
          </cell>
          <cell r="Q263">
            <v>0</v>
          </cell>
          <cell r="R263" t="str">
            <v>2</v>
          </cell>
          <cell r="S263">
            <v>22560</v>
          </cell>
          <cell r="T263">
            <v>35409</v>
          </cell>
          <cell r="U263">
            <v>41.913888888888891</v>
          </cell>
          <cell r="V263">
            <v>0</v>
          </cell>
          <cell r="W263">
            <v>6.7361111111111107</v>
          </cell>
          <cell r="X263" t="str">
            <v>6Asistencial</v>
          </cell>
          <cell r="Y263">
            <v>6224540.9039999992</v>
          </cell>
          <cell r="AA263" t="str">
            <v>Mant</v>
          </cell>
          <cell r="AB263" t="str">
            <v>5120-10</v>
          </cell>
          <cell r="AC263">
            <v>35469341</v>
          </cell>
        </row>
        <row r="264">
          <cell r="C264" t="str">
            <v>MORENO GARCIA HARVEY</v>
          </cell>
          <cell r="D264" t="str">
            <v>4065-12</v>
          </cell>
          <cell r="E264">
            <v>16415181.84</v>
          </cell>
          <cell r="F264" t="str">
            <v>Técnico Administrativo</v>
          </cell>
          <cell r="G264" t="str">
            <v>16SDT</v>
          </cell>
          <cell r="H264" t="str">
            <v>DIVISION PROGRAMAS EN ADMINISTRACION</v>
          </cell>
          <cell r="M264" t="str">
            <v>C</v>
          </cell>
          <cell r="O264" t="str">
            <v>UN</v>
          </cell>
          <cell r="P264">
            <v>808521</v>
          </cell>
          <cell r="Q264">
            <v>0</v>
          </cell>
          <cell r="R264" t="str">
            <v>1</v>
          </cell>
          <cell r="S264">
            <v>24900</v>
          </cell>
          <cell r="T264">
            <v>34428</v>
          </cell>
          <cell r="U264">
            <v>35.505555555555553</v>
          </cell>
          <cell r="V264">
            <v>0</v>
          </cell>
          <cell r="W264">
            <v>9.4194444444444443</v>
          </cell>
          <cell r="X264" t="str">
            <v>5Tecnico</v>
          </cell>
          <cell r="Y264">
            <v>13204757.34</v>
          </cell>
          <cell r="AA264" t="str">
            <v>Mant</v>
          </cell>
          <cell r="AB264" t="str">
            <v>4065-12</v>
          </cell>
          <cell r="AC264">
            <v>79443124</v>
          </cell>
        </row>
        <row r="265">
          <cell r="C265" t="str">
            <v>MUÑOZ MUÑOZ JAIRO</v>
          </cell>
          <cell r="D265" t="str">
            <v>4065-11</v>
          </cell>
          <cell r="E265">
            <v>16080398.177083332</v>
          </cell>
          <cell r="F265" t="str">
            <v>Técnico Administrativo</v>
          </cell>
          <cell r="G265" t="str">
            <v>25SUROCCIDENTE</v>
          </cell>
          <cell r="H265" t="str">
            <v>GRUPO FINANCIERO</v>
          </cell>
          <cell r="K265" t="str">
            <v>X</v>
          </cell>
          <cell r="M265" t="str">
            <v>C</v>
          </cell>
          <cell r="O265" t="str">
            <v>TC</v>
          </cell>
          <cell r="P265">
            <v>761453</v>
          </cell>
          <cell r="Q265">
            <v>0</v>
          </cell>
          <cell r="R265" t="str">
            <v>1</v>
          </cell>
          <cell r="S265">
            <v>18768</v>
          </cell>
          <cell r="T265">
            <v>29706</v>
          </cell>
          <cell r="U265">
            <v>52.291666666666664</v>
          </cell>
          <cell r="V265">
            <v>0.58333333333333337</v>
          </cell>
          <cell r="W265">
            <v>22.347222222222221</v>
          </cell>
          <cell r="X265" t="str">
            <v>5Tecnico</v>
          </cell>
          <cell r="Y265">
            <v>29852521.629945599</v>
          </cell>
          <cell r="Z265" t="str">
            <v>SUROCCIDENTE</v>
          </cell>
          <cell r="AA265" t="str">
            <v>SUP</v>
          </cell>
          <cell r="AB265" t="str">
            <v>sale</v>
          </cell>
          <cell r="AC265">
            <v>5281787</v>
          </cell>
        </row>
        <row r="266">
          <cell r="C266" t="str">
            <v>MUÑOZ RAMIREZ NHORA MARGARITA</v>
          </cell>
          <cell r="D266" t="str">
            <v>3020-08</v>
          </cell>
          <cell r="E266">
            <v>23702397.082083337</v>
          </cell>
          <cell r="F266" t="str">
            <v>Profesional Universitario</v>
          </cell>
          <cell r="G266" t="str">
            <v>22NOROCCIDENTE</v>
          </cell>
          <cell r="H266" t="str">
            <v>GRUPO FINANCIERO</v>
          </cell>
          <cell r="M266" t="str">
            <v>C</v>
          </cell>
          <cell r="O266" t="str">
            <v>ES</v>
          </cell>
          <cell r="P266">
            <v>1044033</v>
          </cell>
          <cell r="Q266">
            <v>0</v>
          </cell>
          <cell r="R266" t="str">
            <v>2</v>
          </cell>
          <cell r="S266">
            <v>21373</v>
          </cell>
          <cell r="T266">
            <v>28431</v>
          </cell>
          <cell r="U266">
            <v>45.161111111111111</v>
          </cell>
          <cell r="V266">
            <v>0</v>
          </cell>
          <cell r="W266">
            <v>25.841666666666665</v>
          </cell>
          <cell r="X266" t="str">
            <v>4Profesional</v>
          </cell>
          <cell r="Y266">
            <v>45174987.924626149</v>
          </cell>
          <cell r="Z266" t="str">
            <v>NOROCCIDENTE</v>
          </cell>
          <cell r="AA266" t="str">
            <v>Mant</v>
          </cell>
          <cell r="AB266" t="str">
            <v>3020-08</v>
          </cell>
          <cell r="AC266">
            <v>42976286</v>
          </cell>
        </row>
        <row r="267">
          <cell r="C267" t="str">
            <v>NAVARRO PEREZ JORGE ENRIQUE</v>
          </cell>
          <cell r="D267" t="str">
            <v>2045-22</v>
          </cell>
          <cell r="E267">
            <v>45131481.96208334</v>
          </cell>
          <cell r="F267" t="str">
            <v>Jefe Oficina</v>
          </cell>
          <cell r="G267" t="str">
            <v>11OCI</v>
          </cell>
          <cell r="H267" t="str">
            <v>OFICINA CONTROL INTERNO</v>
          </cell>
          <cell r="K267" t="str">
            <v>x</v>
          </cell>
          <cell r="M267" t="str">
            <v>LNR</v>
          </cell>
          <cell r="O267" t="str">
            <v>UN</v>
          </cell>
          <cell r="P267">
            <v>2222927</v>
          </cell>
          <cell r="Q267">
            <v>0</v>
          </cell>
          <cell r="R267" t="str">
            <v>1</v>
          </cell>
          <cell r="S267">
            <v>22809</v>
          </cell>
          <cell r="T267">
            <v>37684</v>
          </cell>
          <cell r="U267">
            <v>41.230555555555554</v>
          </cell>
          <cell r="V267">
            <v>0</v>
          </cell>
          <cell r="W267">
            <v>0.50277777777777777</v>
          </cell>
          <cell r="X267" t="str">
            <v>3Ejecutivo</v>
          </cell>
          <cell r="Y267">
            <v>15551597.292000001</v>
          </cell>
          <cell r="AA267" t="str">
            <v>SUP</v>
          </cell>
          <cell r="AB267" t="str">
            <v>sale</v>
          </cell>
          <cell r="AC267">
            <v>19475548</v>
          </cell>
        </row>
        <row r="268">
          <cell r="C268" t="str">
            <v>NAVIA VELASCO CLARA MARIA DE LOS DOLOR</v>
          </cell>
          <cell r="D268" t="str">
            <v>2035-18</v>
          </cell>
          <cell r="E268">
            <v>38152175.625416674</v>
          </cell>
          <cell r="F268" t="str">
            <v>Director o Gerente Regional</v>
          </cell>
          <cell r="G268" t="str">
            <v>25SUROCCIDENTE</v>
          </cell>
          <cell r="H268" t="str">
            <v>DIRECCION REGIONAL VALLE</v>
          </cell>
          <cell r="K268" t="str">
            <v>x</v>
          </cell>
          <cell r="M268" t="str">
            <v>LNR</v>
          </cell>
          <cell r="O268" t="str">
            <v>MG</v>
          </cell>
          <cell r="P268">
            <v>1879165</v>
          </cell>
          <cell r="Q268">
            <v>0</v>
          </cell>
          <cell r="R268" t="str">
            <v>2</v>
          </cell>
          <cell r="S268">
            <v>18698</v>
          </cell>
          <cell r="T268">
            <v>36143</v>
          </cell>
          <cell r="U268">
            <v>52.483333333333334</v>
          </cell>
          <cell r="V268">
            <v>17.666666666666664</v>
          </cell>
          <cell r="W268">
            <v>4.7249999999999996</v>
          </cell>
          <cell r="X268" t="str">
            <v>3Ejecutivo</v>
          </cell>
          <cell r="Y268">
            <v>13146638.34</v>
          </cell>
          <cell r="Z268" t="str">
            <v>SUROCCIDENTE</v>
          </cell>
          <cell r="AA268" t="str">
            <v>SUP</v>
          </cell>
          <cell r="AB268" t="str">
            <v>sale</v>
          </cell>
          <cell r="AC268">
            <v>31224652</v>
          </cell>
        </row>
        <row r="269">
          <cell r="C269" t="str">
            <v>NEITA ALVAREZ FLOR ANGELA</v>
          </cell>
          <cell r="D269" t="str">
            <v>3020-14</v>
          </cell>
          <cell r="E269">
            <v>27317929.430000003</v>
          </cell>
          <cell r="F269" t="str">
            <v>Profesional Universitario</v>
          </cell>
          <cell r="G269" t="str">
            <v>19SDF</v>
          </cell>
          <cell r="H269" t="str">
            <v>GRUPO TESORERIA</v>
          </cell>
          <cell r="M269" t="str">
            <v>C</v>
          </cell>
          <cell r="O269" t="str">
            <v>ES</v>
          </cell>
          <cell r="P269">
            <v>1345530</v>
          </cell>
          <cell r="Q269">
            <v>0</v>
          </cell>
          <cell r="R269" t="str">
            <v>2</v>
          </cell>
          <cell r="S269">
            <v>20947</v>
          </cell>
          <cell r="T269">
            <v>29075</v>
          </cell>
          <cell r="U269">
            <v>46.327777777777776</v>
          </cell>
          <cell r="V269">
            <v>0</v>
          </cell>
          <cell r="W269">
            <v>24.074999999999999</v>
          </cell>
          <cell r="X269" t="str">
            <v>4Profesional</v>
          </cell>
          <cell r="Y269">
            <v>54313971.461750001</v>
          </cell>
          <cell r="AA269" t="str">
            <v>Mant</v>
          </cell>
          <cell r="AB269" t="str">
            <v>3020-14</v>
          </cell>
          <cell r="AC269">
            <v>46351179</v>
          </cell>
        </row>
        <row r="270">
          <cell r="C270" t="str">
            <v>NIETO BUITRAGO JOSE ALBERTO</v>
          </cell>
          <cell r="D270" t="str">
            <v>4065-15</v>
          </cell>
          <cell r="E270">
            <v>18995922.495416671</v>
          </cell>
          <cell r="F270" t="str">
            <v>Técnico Administrativo</v>
          </cell>
          <cell r="G270" t="str">
            <v>15OSI</v>
          </cell>
          <cell r="H270" t="str">
            <v>DIVISION SISTEMATIZACION E INFORMATICA</v>
          </cell>
          <cell r="M270" t="str">
            <v>C</v>
          </cell>
          <cell r="O270" t="str">
            <v>BACHILLER</v>
          </cell>
          <cell r="P270">
            <v>935634</v>
          </cell>
          <cell r="Q270">
            <v>0</v>
          </cell>
          <cell r="R270" t="str">
            <v>1</v>
          </cell>
          <cell r="S270">
            <v>20433</v>
          </cell>
          <cell r="T270">
            <v>34516</v>
          </cell>
          <cell r="U270">
            <v>47.736111111111114</v>
          </cell>
          <cell r="V270">
            <v>0</v>
          </cell>
          <cell r="W270">
            <v>9.1777777777777771</v>
          </cell>
          <cell r="X270" t="str">
            <v>5Tecnico</v>
          </cell>
          <cell r="Y270">
            <v>8338393.1111030085</v>
          </cell>
          <cell r="AA270" t="str">
            <v>Mant</v>
          </cell>
          <cell r="AB270" t="str">
            <v>4065-15</v>
          </cell>
          <cell r="AC270">
            <v>19303511</v>
          </cell>
        </row>
        <row r="271">
          <cell r="C271" t="str">
            <v>NIÑO PICO ROSA ELENA</v>
          </cell>
          <cell r="D271" t="str">
            <v>4065-09</v>
          </cell>
          <cell r="E271">
            <v>14586952.714583334</v>
          </cell>
          <cell r="F271" t="str">
            <v>Técnico Administrativo</v>
          </cell>
          <cell r="G271" t="str">
            <v>21CENTRO</v>
          </cell>
          <cell r="H271" t="str">
            <v>GRUPO CARTERA</v>
          </cell>
          <cell r="L271" t="str">
            <v>MCF</v>
          </cell>
          <cell r="M271" t="str">
            <v>C</v>
          </cell>
          <cell r="O271" t="str">
            <v>BACHILLER</v>
          </cell>
          <cell r="P271">
            <v>688731</v>
          </cell>
          <cell r="Q271">
            <v>0</v>
          </cell>
          <cell r="R271" t="str">
            <v>2</v>
          </cell>
          <cell r="S271">
            <v>20462</v>
          </cell>
          <cell r="T271">
            <v>29780</v>
          </cell>
          <cell r="U271">
            <v>47.658333333333331</v>
          </cell>
          <cell r="V271">
            <v>0</v>
          </cell>
          <cell r="W271">
            <v>22.144444444444446</v>
          </cell>
          <cell r="X271" t="str">
            <v>5Tecnico</v>
          </cell>
          <cell r="Y271">
            <v>26861738.344725695</v>
          </cell>
          <cell r="Z271" t="str">
            <v>CENTRO</v>
          </cell>
          <cell r="AA271" t="str">
            <v>Mant</v>
          </cell>
          <cell r="AB271" t="str">
            <v>4065-09</v>
          </cell>
          <cell r="AC271">
            <v>41770704</v>
          </cell>
        </row>
        <row r="272">
          <cell r="C272" t="str">
            <v>NORIEGA MURCIA JUAN ANTONIO</v>
          </cell>
          <cell r="D272" t="str">
            <v>2045-22</v>
          </cell>
          <cell r="E272">
            <v>45131481.96208334</v>
          </cell>
          <cell r="F272" t="str">
            <v>Jefe Oficina</v>
          </cell>
          <cell r="G272" t="str">
            <v>12OPL</v>
          </cell>
          <cell r="H272" t="str">
            <v>OFICINA PLANEACION</v>
          </cell>
          <cell r="K272" t="str">
            <v>x</v>
          </cell>
          <cell r="M272" t="str">
            <v>LNR</v>
          </cell>
          <cell r="O272" t="str">
            <v>ES</v>
          </cell>
          <cell r="P272">
            <v>2222927</v>
          </cell>
          <cell r="Q272">
            <v>0</v>
          </cell>
          <cell r="R272" t="str">
            <v>1</v>
          </cell>
          <cell r="S272">
            <v>23516</v>
          </cell>
          <cell r="T272">
            <v>37638</v>
          </cell>
          <cell r="U272">
            <v>39.294444444444444</v>
          </cell>
          <cell r="V272">
            <v>0</v>
          </cell>
          <cell r="W272">
            <v>0.6333333333333333</v>
          </cell>
          <cell r="X272" t="str">
            <v>3Ejecutivo</v>
          </cell>
          <cell r="Y272">
            <v>15551597.292000001</v>
          </cell>
          <cell r="AA272" t="str">
            <v>SUP</v>
          </cell>
          <cell r="AB272" t="str">
            <v>sale</v>
          </cell>
          <cell r="AC272">
            <v>79316818</v>
          </cell>
        </row>
        <row r="273">
          <cell r="C273" t="str">
            <v>NORIEGA POLO BEATRIZ ELENA</v>
          </cell>
          <cell r="D273" t="str">
            <v>4065-11</v>
          </cell>
          <cell r="E273">
            <v>16080398.177083332</v>
          </cell>
          <cell r="F273" t="str">
            <v>Técnico Administrativo</v>
          </cell>
          <cell r="G273" t="str">
            <v>23NORTE</v>
          </cell>
          <cell r="H273" t="str">
            <v>DIVISION PROGRAMAS EN ADMINISTRACION</v>
          </cell>
          <cell r="K273" t="str">
            <v>X</v>
          </cell>
          <cell r="M273" t="str">
            <v>C</v>
          </cell>
          <cell r="O273" t="str">
            <v>ES</v>
          </cell>
          <cell r="P273">
            <v>761453</v>
          </cell>
          <cell r="Q273">
            <v>0</v>
          </cell>
          <cell r="R273" t="str">
            <v>2</v>
          </cell>
          <cell r="S273">
            <v>22805</v>
          </cell>
          <cell r="T273">
            <v>33025</v>
          </cell>
          <cell r="U273">
            <v>41.241666666666667</v>
          </cell>
          <cell r="V273">
            <v>0</v>
          </cell>
          <cell r="W273">
            <v>13.261111111111111</v>
          </cell>
          <cell r="X273" t="str">
            <v>5Tecnico</v>
          </cell>
          <cell r="Y273">
            <v>18027195.516038194</v>
          </cell>
          <cell r="Z273" t="str">
            <v>NORTE</v>
          </cell>
          <cell r="AA273" t="str">
            <v>SUP</v>
          </cell>
          <cell r="AB273" t="str">
            <v>sale</v>
          </cell>
          <cell r="AC273">
            <v>32659834</v>
          </cell>
        </row>
        <row r="274">
          <cell r="C274" t="str">
            <v>NOSSA HERRERA CARLOS HERNANDO</v>
          </cell>
          <cell r="D274" t="str">
            <v>4065-15</v>
          </cell>
          <cell r="E274">
            <v>18995922.495416671</v>
          </cell>
          <cell r="F274" t="str">
            <v>Técnico Administrativo</v>
          </cell>
          <cell r="G274" t="str">
            <v>14ODI</v>
          </cell>
          <cell r="H274" t="str">
            <v>OFICINA DIVULGACION</v>
          </cell>
          <cell r="M274" t="str">
            <v>C</v>
          </cell>
          <cell r="O274" t="str">
            <v>UN</v>
          </cell>
          <cell r="P274">
            <v>935634</v>
          </cell>
          <cell r="Q274">
            <v>0</v>
          </cell>
          <cell r="R274" t="str">
            <v>1</v>
          </cell>
          <cell r="S274">
            <v>20960</v>
          </cell>
          <cell r="T274">
            <v>34127</v>
          </cell>
          <cell r="U274">
            <v>46.291666666666664</v>
          </cell>
          <cell r="V274">
            <v>0</v>
          </cell>
          <cell r="W274">
            <v>10.244444444444444</v>
          </cell>
          <cell r="X274" t="str">
            <v>5Tecnico</v>
          </cell>
          <cell r="Y274">
            <v>16639055.936635418</v>
          </cell>
          <cell r="AA274" t="str">
            <v>Mant</v>
          </cell>
          <cell r="AB274" t="str">
            <v>4065-15</v>
          </cell>
          <cell r="AC274">
            <v>3010031</v>
          </cell>
        </row>
        <row r="275">
          <cell r="C275" t="str">
            <v>zzVACANTE46</v>
          </cell>
          <cell r="D275" t="str">
            <v>2035-12</v>
          </cell>
          <cell r="E275">
            <v>31146455.449583333</v>
          </cell>
          <cell r="F275" t="str">
            <v>Director o Gerente Regional</v>
          </cell>
          <cell r="G275" t="str">
            <v>24ORIENTE</v>
          </cell>
          <cell r="H275" t="str">
            <v>DIRECCION REGIONAL META</v>
          </cell>
          <cell r="K275" t="str">
            <v>X</v>
          </cell>
          <cell r="M275" t="str">
            <v>LNR</v>
          </cell>
          <cell r="N275" t="str">
            <v>V</v>
          </cell>
          <cell r="P275">
            <v>1534102</v>
          </cell>
          <cell r="Q275">
            <v>0</v>
          </cell>
          <cell r="R275">
            <v>0</v>
          </cell>
          <cell r="X275" t="str">
            <v>3Ejecutivo</v>
          </cell>
          <cell r="Y275">
            <v>0</v>
          </cell>
          <cell r="Z275" t="str">
            <v>ORIENTE</v>
          </cell>
          <cell r="AA275" t="str">
            <v>SUP</v>
          </cell>
          <cell r="AB275" t="str">
            <v>sale</v>
          </cell>
        </row>
        <row r="276">
          <cell r="C276" t="str">
            <v>OLAYA QUIJANO AMPARO</v>
          </cell>
          <cell r="D276" t="str">
            <v>4065-12</v>
          </cell>
          <cell r="E276">
            <v>16415181.84</v>
          </cell>
          <cell r="F276" t="str">
            <v>Técnico Administrativo</v>
          </cell>
          <cell r="G276" t="str">
            <v>16SDT</v>
          </cell>
          <cell r="H276" t="str">
            <v>DIVISION PROGRAMAS INTERNACIONALES</v>
          </cell>
          <cell r="I276" t="str">
            <v>SRI</v>
          </cell>
          <cell r="L276" t="str">
            <v>MCF</v>
          </cell>
          <cell r="M276" t="str">
            <v>C</v>
          </cell>
          <cell r="O276" t="str">
            <v>BACHILLER</v>
          </cell>
          <cell r="P276">
            <v>808521</v>
          </cell>
          <cell r="Q276">
            <v>0</v>
          </cell>
          <cell r="R276" t="str">
            <v>2</v>
          </cell>
          <cell r="S276">
            <v>20884</v>
          </cell>
          <cell r="T276">
            <v>29267</v>
          </cell>
          <cell r="U276">
            <v>46.5</v>
          </cell>
          <cell r="V276">
            <v>0</v>
          </cell>
          <cell r="W276">
            <v>23.552777777777777</v>
          </cell>
          <cell r="X276" t="str">
            <v>5Tecnico</v>
          </cell>
          <cell r="Y276">
            <v>31984856.668000001</v>
          </cell>
          <cell r="AA276" t="str">
            <v>Mant</v>
          </cell>
          <cell r="AB276" t="str">
            <v>4065-12</v>
          </cell>
          <cell r="AC276">
            <v>21013003</v>
          </cell>
        </row>
        <row r="277">
          <cell r="C277" t="str">
            <v>OLIVEROS SORIA PABLO EMILIO</v>
          </cell>
          <cell r="D277" t="str">
            <v>3020-05</v>
          </cell>
          <cell r="E277">
            <v>20316671.181249995</v>
          </cell>
          <cell r="F277" t="str">
            <v>Profesional Universitario</v>
          </cell>
          <cell r="G277" t="str">
            <v>21CENTRO</v>
          </cell>
          <cell r="H277" t="str">
            <v>GRUPO TESORERIA</v>
          </cell>
          <cell r="K277" t="str">
            <v>X</v>
          </cell>
          <cell r="M277" t="str">
            <v>C</v>
          </cell>
          <cell r="O277" t="str">
            <v>UN</v>
          </cell>
          <cell r="P277">
            <v>894900</v>
          </cell>
          <cell r="Q277">
            <v>0</v>
          </cell>
          <cell r="R277" t="str">
            <v>1</v>
          </cell>
          <cell r="S277">
            <v>22157</v>
          </cell>
          <cell r="T277">
            <v>29296</v>
          </cell>
          <cell r="U277">
            <v>43.016666666666666</v>
          </cell>
          <cell r="V277">
            <v>0</v>
          </cell>
          <cell r="W277">
            <v>23.469444444444445</v>
          </cell>
          <cell r="X277" t="str">
            <v>4Profesional</v>
          </cell>
          <cell r="Y277">
            <v>35257634.297642365</v>
          </cell>
          <cell r="Z277" t="str">
            <v>CENTRO</v>
          </cell>
          <cell r="AA277" t="str">
            <v>SUP</v>
          </cell>
          <cell r="AB277" t="str">
            <v>sale</v>
          </cell>
          <cell r="AC277">
            <v>2254584</v>
          </cell>
        </row>
        <row r="278">
          <cell r="C278" t="str">
            <v>ORDUZ LOPEZ MARIA-DEL-PILAR</v>
          </cell>
          <cell r="D278" t="str">
            <v>5040-20</v>
          </cell>
          <cell r="E278">
            <v>16138824.14833333</v>
          </cell>
          <cell r="F278" t="str">
            <v>Secretario Ejecutivo</v>
          </cell>
          <cell r="G278" t="str">
            <v>19SDF</v>
          </cell>
          <cell r="H278" t="str">
            <v>GRUPO GESTION FINANCIERA Y CARTERA</v>
          </cell>
          <cell r="M278" t="str">
            <v>C</v>
          </cell>
          <cell r="O278" t="str">
            <v>BACHILLER</v>
          </cell>
          <cell r="P278">
            <v>764298</v>
          </cell>
          <cell r="Q278">
            <v>0</v>
          </cell>
          <cell r="R278" t="str">
            <v>2</v>
          </cell>
          <cell r="S278">
            <v>22283</v>
          </cell>
          <cell r="T278">
            <v>34501</v>
          </cell>
          <cell r="U278">
            <v>42.674999999999997</v>
          </cell>
          <cell r="V278">
            <v>6</v>
          </cell>
          <cell r="W278">
            <v>9.219444444444445</v>
          </cell>
          <cell r="X278" t="str">
            <v>6Asistencial</v>
          </cell>
          <cell r="Y278">
            <v>7127285.1379768504</v>
          </cell>
          <cell r="AA278" t="str">
            <v>Mant</v>
          </cell>
          <cell r="AB278" t="str">
            <v>5040-20</v>
          </cell>
          <cell r="AC278">
            <v>51615995</v>
          </cell>
        </row>
        <row r="279">
          <cell r="C279" t="str">
            <v>ORJUELA CORTES BLANCA LIGIA</v>
          </cell>
          <cell r="D279" t="str">
            <v>4065-15</v>
          </cell>
          <cell r="E279">
            <v>18995922.495416671</v>
          </cell>
          <cell r="F279" t="str">
            <v>Técnico Administrativo</v>
          </cell>
          <cell r="G279" t="str">
            <v>21CENTRO</v>
          </cell>
          <cell r="H279" t="str">
            <v>GRUPO ADMINISTRATIVO</v>
          </cell>
          <cell r="K279" t="str">
            <v>x</v>
          </cell>
          <cell r="M279" t="str">
            <v>C</v>
          </cell>
          <cell r="O279" t="str">
            <v>UN</v>
          </cell>
          <cell r="P279">
            <v>935634</v>
          </cell>
          <cell r="Q279">
            <v>0</v>
          </cell>
          <cell r="R279" t="str">
            <v>2</v>
          </cell>
          <cell r="S279">
            <v>21972</v>
          </cell>
          <cell r="T279">
            <v>32479</v>
          </cell>
          <cell r="U279">
            <v>43.524999999999999</v>
          </cell>
          <cell r="V279">
            <v>0</v>
          </cell>
          <cell r="W279">
            <v>14.758333333333333</v>
          </cell>
          <cell r="X279" t="str">
            <v>5Tecnico</v>
          </cell>
          <cell r="Y279">
            <v>23430507.339343753</v>
          </cell>
          <cell r="Z279" t="str">
            <v>CENTRO</v>
          </cell>
          <cell r="AA279" t="str">
            <v>SUP</v>
          </cell>
          <cell r="AB279" t="str">
            <v>sale</v>
          </cell>
          <cell r="AC279">
            <v>51609543</v>
          </cell>
        </row>
        <row r="280">
          <cell r="C280" t="str">
            <v>OROS MARTINEZ ALEYDA</v>
          </cell>
          <cell r="D280" t="str">
            <v>5120-09</v>
          </cell>
          <cell r="E280">
            <v>10643889.421249999</v>
          </cell>
          <cell r="F280" t="str">
            <v>Auxiliar Administrativo</v>
          </cell>
          <cell r="G280" t="str">
            <v>24ORIENTE</v>
          </cell>
          <cell r="H280" t="str">
            <v>GRUPO OPERATIVO</v>
          </cell>
          <cell r="K280" t="str">
            <v>X</v>
          </cell>
          <cell r="M280" t="str">
            <v>C</v>
          </cell>
          <cell r="O280" t="str">
            <v>BACHILLER</v>
          </cell>
          <cell r="P280">
            <v>468655</v>
          </cell>
          <cell r="Q280">
            <v>0</v>
          </cell>
          <cell r="R280" t="str">
            <v>2</v>
          </cell>
          <cell r="S280">
            <v>24754</v>
          </cell>
          <cell r="T280">
            <v>35622</v>
          </cell>
          <cell r="U280">
            <v>35.905555555555559</v>
          </cell>
          <cell r="V280">
            <v>0</v>
          </cell>
          <cell r="W280">
            <v>6.15</v>
          </cell>
          <cell r="X280" t="str">
            <v>6Asistencial</v>
          </cell>
          <cell r="Y280">
            <v>3442771.4388854164</v>
          </cell>
          <cell r="Z280" t="str">
            <v>ORIENTE</v>
          </cell>
          <cell r="AA280" t="str">
            <v>SUP</v>
          </cell>
          <cell r="AB280" t="str">
            <v>sale</v>
          </cell>
          <cell r="AC280">
            <v>40382681</v>
          </cell>
        </row>
        <row r="281">
          <cell r="C281" t="str">
            <v>OROZCO DURAN ERNESTO MIGUEL</v>
          </cell>
          <cell r="D281" t="str">
            <v>2035-12</v>
          </cell>
          <cell r="E281">
            <v>31146455.449583333</v>
          </cell>
          <cell r="F281" t="str">
            <v>Director o Gerente Regional</v>
          </cell>
          <cell r="G281" t="str">
            <v>24ORIENTE</v>
          </cell>
          <cell r="H281" t="str">
            <v>DIRECCION REGIONAL CESAR</v>
          </cell>
          <cell r="K281" t="str">
            <v>X</v>
          </cell>
          <cell r="M281" t="str">
            <v>LNR</v>
          </cell>
          <cell r="O281" t="str">
            <v>UN</v>
          </cell>
          <cell r="P281">
            <v>1534102</v>
          </cell>
          <cell r="Q281">
            <v>0</v>
          </cell>
          <cell r="R281" t="str">
            <v>1</v>
          </cell>
          <cell r="S281">
            <v>26697</v>
          </cell>
          <cell r="T281">
            <v>37196</v>
          </cell>
          <cell r="U281">
            <v>30.591666666666665</v>
          </cell>
          <cell r="V281">
            <v>0</v>
          </cell>
          <cell r="W281">
            <v>1.8444444444444446</v>
          </cell>
          <cell r="X281" t="str">
            <v>3Ejecutivo</v>
          </cell>
          <cell r="Y281">
            <v>11708266.464</v>
          </cell>
          <cell r="Z281" t="str">
            <v>ORIENTE</v>
          </cell>
          <cell r="AA281" t="str">
            <v>SUP</v>
          </cell>
          <cell r="AB281" t="str">
            <v>sale</v>
          </cell>
          <cell r="AC281">
            <v>77172267</v>
          </cell>
        </row>
        <row r="282">
          <cell r="C282" t="str">
            <v>OROZCO RICAURTE ADRIANA</v>
          </cell>
          <cell r="D282" t="str">
            <v>5120-09</v>
          </cell>
          <cell r="E282">
            <v>10643889.421249999</v>
          </cell>
          <cell r="F282" t="str">
            <v>Auxiliar Administrativo</v>
          </cell>
          <cell r="G282" t="str">
            <v>22NOROCCIDENTE</v>
          </cell>
          <cell r="H282" t="str">
            <v>GRUPO OPERATIVO</v>
          </cell>
          <cell r="K282" t="str">
            <v>X</v>
          </cell>
          <cell r="M282" t="str">
            <v>C</v>
          </cell>
          <cell r="O282" t="str">
            <v>TL</v>
          </cell>
          <cell r="P282">
            <v>468655</v>
          </cell>
          <cell r="Q282">
            <v>0</v>
          </cell>
          <cell r="R282" t="str">
            <v>2</v>
          </cell>
          <cell r="S282">
            <v>27013</v>
          </cell>
          <cell r="T282">
            <v>35384</v>
          </cell>
          <cell r="U282">
            <v>29.722222222222221</v>
          </cell>
          <cell r="V282">
            <v>0.33333333333333331</v>
          </cell>
          <cell r="W282">
            <v>6.8055555555555554</v>
          </cell>
          <cell r="X282" t="str">
            <v>6Asistencial</v>
          </cell>
          <cell r="Y282">
            <v>3745908.5467118053</v>
          </cell>
          <cell r="Z282" t="str">
            <v>NOROCCIDENTE</v>
          </cell>
          <cell r="AA282" t="str">
            <v>SUP</v>
          </cell>
          <cell r="AB282" t="str">
            <v>sale</v>
          </cell>
          <cell r="AC282">
            <v>41929072</v>
          </cell>
        </row>
        <row r="283">
          <cell r="C283" t="str">
            <v>ORTEGON APONTE CAMILO FERNANDO</v>
          </cell>
          <cell r="D283" t="str">
            <v>4065-11</v>
          </cell>
          <cell r="E283">
            <v>16080398.177083332</v>
          </cell>
          <cell r="F283" t="str">
            <v>Técnico Administrativo</v>
          </cell>
          <cell r="G283" t="str">
            <v>21CENTRO</v>
          </cell>
          <cell r="H283" t="str">
            <v>GRUPO ATENCION AL USUARIO</v>
          </cell>
          <cell r="K283" t="str">
            <v>X</v>
          </cell>
          <cell r="M283" t="str">
            <v>C</v>
          </cell>
          <cell r="O283" t="str">
            <v>BACHILLER</v>
          </cell>
          <cell r="P283">
            <v>761453</v>
          </cell>
          <cell r="Q283">
            <v>0</v>
          </cell>
          <cell r="R283" t="str">
            <v>1</v>
          </cell>
          <cell r="S283">
            <v>22515</v>
          </cell>
          <cell r="T283">
            <v>30788</v>
          </cell>
          <cell r="U283">
            <v>42.036111111111111</v>
          </cell>
          <cell r="V283">
            <v>0</v>
          </cell>
          <cell r="W283">
            <v>19.386111111111113</v>
          </cell>
          <cell r="X283" t="str">
            <v>5Tecnico</v>
          </cell>
          <cell r="Y283">
            <v>25996437.027584489</v>
          </cell>
          <cell r="Z283" t="str">
            <v>CENTRO</v>
          </cell>
          <cell r="AA283" t="str">
            <v>SUP</v>
          </cell>
          <cell r="AB283" t="str">
            <v>sale</v>
          </cell>
          <cell r="AC283">
            <v>19472311</v>
          </cell>
        </row>
        <row r="284">
          <cell r="C284" t="str">
            <v>ORTIZ CIFUENTES ROSAURA</v>
          </cell>
          <cell r="D284" t="str">
            <v>4065-15</v>
          </cell>
          <cell r="E284">
            <v>18995922.495416671</v>
          </cell>
          <cell r="F284" t="str">
            <v>Técnico Administrativo</v>
          </cell>
          <cell r="G284" t="str">
            <v>16SDT</v>
          </cell>
          <cell r="H284" t="str">
            <v>DIVISION CREDITO</v>
          </cell>
          <cell r="L284" t="str">
            <v>MCF</v>
          </cell>
          <cell r="M284" t="str">
            <v>C</v>
          </cell>
          <cell r="O284" t="str">
            <v>BACHILLER</v>
          </cell>
          <cell r="P284">
            <v>935634</v>
          </cell>
          <cell r="Q284">
            <v>0</v>
          </cell>
          <cell r="R284" t="str">
            <v>2</v>
          </cell>
          <cell r="S284">
            <v>20673</v>
          </cell>
          <cell r="T284">
            <v>29725</v>
          </cell>
          <cell r="U284">
            <v>47.080555555555556</v>
          </cell>
          <cell r="V284">
            <v>0</v>
          </cell>
          <cell r="W284">
            <v>22.294444444444444</v>
          </cell>
          <cell r="X284" t="str">
            <v>5Tecnico</v>
          </cell>
          <cell r="Y284">
            <v>35051435.295089118</v>
          </cell>
          <cell r="AA284" t="str">
            <v>Mant</v>
          </cell>
          <cell r="AB284" t="str">
            <v>4065-15</v>
          </cell>
          <cell r="AC284">
            <v>41690760</v>
          </cell>
        </row>
        <row r="285">
          <cell r="C285" t="str">
            <v>ORTIZ DE SOJO AURISTELA ISABEL</v>
          </cell>
          <cell r="D285" t="str">
            <v>5040-16</v>
          </cell>
          <cell r="E285">
            <v>14586952.714583334</v>
          </cell>
          <cell r="F285" t="str">
            <v>Secretario Ejecutivo</v>
          </cell>
          <cell r="G285" t="str">
            <v>23NORTE</v>
          </cell>
          <cell r="H285" t="str">
            <v>DIRECCION REGIONAL ATLANTICO</v>
          </cell>
          <cell r="M285" t="str">
            <v>C</v>
          </cell>
          <cell r="N285" t="str">
            <v>P</v>
          </cell>
          <cell r="O285" t="str">
            <v>UN</v>
          </cell>
          <cell r="P285">
            <v>688731</v>
          </cell>
          <cell r="Q285">
            <v>0</v>
          </cell>
          <cell r="R285" t="str">
            <v>2</v>
          </cell>
          <cell r="S285">
            <v>22281</v>
          </cell>
          <cell r="T285">
            <v>31036</v>
          </cell>
          <cell r="U285">
            <v>42.680555555555557</v>
          </cell>
          <cell r="V285">
            <v>0</v>
          </cell>
          <cell r="W285">
            <v>18.708333333333332</v>
          </cell>
          <cell r="X285" t="str">
            <v>6Asistencial</v>
          </cell>
          <cell r="Y285">
            <v>6570493.7400000002</v>
          </cell>
          <cell r="Z285" t="str">
            <v>NORTE</v>
          </cell>
          <cell r="AA285" t="str">
            <v>Mant</v>
          </cell>
          <cell r="AB285" t="str">
            <v>5040-16</v>
          </cell>
          <cell r="AC285">
            <v>32653398</v>
          </cell>
        </row>
        <row r="286">
          <cell r="C286" t="str">
            <v>ORTIZ HURTADO MARIA GILMA</v>
          </cell>
          <cell r="D286" t="str">
            <v>5040-22</v>
          </cell>
          <cell r="E286">
            <v>17182482.831666667</v>
          </cell>
          <cell r="F286" t="str">
            <v>Secretario Ejecutivo</v>
          </cell>
          <cell r="G286" t="str">
            <v>21CENTRO</v>
          </cell>
          <cell r="H286" t="str">
            <v>DIVISION SERVICIOS AL EXTERIOR</v>
          </cell>
          <cell r="I286" t="str">
            <v>SRI</v>
          </cell>
          <cell r="L286">
            <v>2003</v>
          </cell>
          <cell r="M286" t="str">
            <v>C</v>
          </cell>
          <cell r="N286" t="str">
            <v>P</v>
          </cell>
          <cell r="O286" t="str">
            <v>BACHILLER</v>
          </cell>
          <cell r="P286">
            <v>846314</v>
          </cell>
          <cell r="Q286">
            <v>0</v>
          </cell>
          <cell r="R286" t="str">
            <v>2</v>
          </cell>
          <cell r="S286">
            <v>17047</v>
          </cell>
          <cell r="T286">
            <v>34394</v>
          </cell>
          <cell r="U286">
            <v>57.008333333333333</v>
          </cell>
          <cell r="V286">
            <v>21</v>
          </cell>
          <cell r="W286">
            <v>9.5111111111111111</v>
          </cell>
          <cell r="X286" t="str">
            <v>6Asistencial</v>
          </cell>
          <cell r="Y286">
            <v>8073835.5600000005</v>
          </cell>
          <cell r="Z286" t="str">
            <v>CENTRO</v>
          </cell>
          <cell r="AA286" t="str">
            <v>Mant</v>
          </cell>
          <cell r="AB286" t="str">
            <v>5040-22</v>
          </cell>
          <cell r="AC286">
            <v>41417825</v>
          </cell>
        </row>
        <row r="287">
          <cell r="C287" t="str">
            <v>ORTIZ RIAÑO ANA CLEOFE</v>
          </cell>
          <cell r="D287" t="str">
            <v>3020-06</v>
          </cell>
          <cell r="E287">
            <v>18995922.495416671</v>
          </cell>
          <cell r="F287" t="str">
            <v>Profesional Universitario</v>
          </cell>
          <cell r="G287" t="str">
            <v>16SDT</v>
          </cell>
          <cell r="H287" t="str">
            <v>DIVISION PROGRAMAS EN ADMINISTRACION</v>
          </cell>
          <cell r="L287" t="str">
            <v>MCF</v>
          </cell>
          <cell r="M287" t="str">
            <v>C</v>
          </cell>
          <cell r="O287" t="str">
            <v>UN</v>
          </cell>
          <cell r="P287">
            <v>935634</v>
          </cell>
          <cell r="Q287">
            <v>0</v>
          </cell>
          <cell r="R287" t="str">
            <v>2</v>
          </cell>
          <cell r="S287">
            <v>18655</v>
          </cell>
          <cell r="T287">
            <v>33501</v>
          </cell>
          <cell r="U287">
            <v>52.605555555555554</v>
          </cell>
          <cell r="V287">
            <v>13.166666666666666</v>
          </cell>
          <cell r="W287">
            <v>11.958333333333334</v>
          </cell>
          <cell r="X287" t="str">
            <v>4Profesional</v>
          </cell>
          <cell r="Y287">
            <v>19204715.355436344</v>
          </cell>
          <cell r="AA287" t="str">
            <v>Mant</v>
          </cell>
          <cell r="AB287" t="str">
            <v>3020-06</v>
          </cell>
          <cell r="AC287">
            <v>41514878</v>
          </cell>
        </row>
        <row r="288">
          <cell r="C288" t="str">
            <v>OSORIO CARVAJAL DARIO ALBERTO</v>
          </cell>
          <cell r="D288" t="str">
            <v>4065-09</v>
          </cell>
          <cell r="E288">
            <v>14586952.714583334</v>
          </cell>
          <cell r="F288" t="str">
            <v>Técnico Administrativo</v>
          </cell>
          <cell r="G288" t="str">
            <v>22NOROCCIDENTE</v>
          </cell>
          <cell r="H288" t="str">
            <v>GRUPO FINANCIERO</v>
          </cell>
          <cell r="K288" t="str">
            <v>X</v>
          </cell>
          <cell r="M288" t="str">
            <v>C</v>
          </cell>
          <cell r="O288" t="str">
            <v>BACHILLER</v>
          </cell>
          <cell r="P288">
            <v>688731</v>
          </cell>
          <cell r="Q288">
            <v>0</v>
          </cell>
          <cell r="R288" t="str">
            <v>1</v>
          </cell>
          <cell r="S288">
            <v>22900</v>
          </cell>
          <cell r="T288">
            <v>31807</v>
          </cell>
          <cell r="U288">
            <v>40.983333333333334</v>
          </cell>
          <cell r="V288">
            <v>0</v>
          </cell>
          <cell r="W288">
            <v>16.597222222222221</v>
          </cell>
          <cell r="X288" t="str">
            <v>5Tecnico</v>
          </cell>
          <cell r="Y288">
            <v>20328590.256540511</v>
          </cell>
          <cell r="Z288" t="str">
            <v>NOROCCIDENTE</v>
          </cell>
          <cell r="AA288" t="str">
            <v>SUP</v>
          </cell>
          <cell r="AB288" t="str">
            <v>sale</v>
          </cell>
          <cell r="AC288">
            <v>71622743</v>
          </cell>
        </row>
        <row r="289">
          <cell r="C289" t="str">
            <v>OSORIO MOLANO NATIMILENA</v>
          </cell>
          <cell r="D289" t="str">
            <v>5120-17</v>
          </cell>
          <cell r="E289">
            <v>14891116.80625</v>
          </cell>
          <cell r="F289" t="str">
            <v>Auxiliar Administrativo</v>
          </cell>
          <cell r="G289" t="str">
            <v>19SDF</v>
          </cell>
          <cell r="H289" t="str">
            <v>GRUPO TESORERIA</v>
          </cell>
          <cell r="K289" t="str">
            <v>X</v>
          </cell>
          <cell r="M289" t="str">
            <v>C</v>
          </cell>
          <cell r="O289" t="str">
            <v>BACHILLER</v>
          </cell>
          <cell r="P289">
            <v>703542</v>
          </cell>
          <cell r="Q289">
            <v>0</v>
          </cell>
          <cell r="R289" t="str">
            <v>2</v>
          </cell>
          <cell r="S289">
            <v>21406</v>
          </cell>
          <cell r="T289">
            <v>33611</v>
          </cell>
          <cell r="U289">
            <v>45.072222222222223</v>
          </cell>
          <cell r="V289">
            <v>3.5</v>
          </cell>
          <cell r="W289">
            <v>11.658333333333333</v>
          </cell>
          <cell r="X289" t="str">
            <v>6Asistencial</v>
          </cell>
          <cell r="Y289">
            <v>14795869.356600694</v>
          </cell>
          <cell r="AA289" t="str">
            <v>SUP</v>
          </cell>
          <cell r="AB289" t="str">
            <v>sale</v>
          </cell>
          <cell r="AC289">
            <v>39520529</v>
          </cell>
        </row>
        <row r="290">
          <cell r="C290" t="str">
            <v>OSORIO OSORIO WALTER</v>
          </cell>
          <cell r="D290" t="str">
            <v>4065-09</v>
          </cell>
          <cell r="E290">
            <v>14586952.714583334</v>
          </cell>
          <cell r="F290" t="str">
            <v>Técnico Administrativo</v>
          </cell>
          <cell r="G290" t="str">
            <v>25SUROCCIDENTE</v>
          </cell>
          <cell r="H290" t="str">
            <v>GRUPO FINANCIERO</v>
          </cell>
          <cell r="K290" t="str">
            <v>X</v>
          </cell>
          <cell r="M290" t="str">
            <v>C</v>
          </cell>
          <cell r="N290" t="str">
            <v>P</v>
          </cell>
          <cell r="O290" t="str">
            <v>BACHILLER</v>
          </cell>
          <cell r="P290">
            <v>688731</v>
          </cell>
          <cell r="Q290">
            <v>0</v>
          </cell>
          <cell r="R290" t="str">
            <v>1</v>
          </cell>
          <cell r="S290">
            <v>20500</v>
          </cell>
          <cell r="T290">
            <v>30257</v>
          </cell>
          <cell r="U290">
            <v>47.555555555555557</v>
          </cell>
          <cell r="V290">
            <v>0</v>
          </cell>
          <cell r="W290">
            <v>20.841666666666665</v>
          </cell>
          <cell r="X290" t="str">
            <v>5Tecnico</v>
          </cell>
          <cell r="Y290">
            <v>6570493.7400000002</v>
          </cell>
          <cell r="Z290" t="str">
            <v>SUROCCIDENTE</v>
          </cell>
          <cell r="AA290" t="str">
            <v>SUP</v>
          </cell>
          <cell r="AB290" t="str">
            <v>sale</v>
          </cell>
          <cell r="AC290">
            <v>16584269</v>
          </cell>
        </row>
        <row r="291">
          <cell r="C291" t="str">
            <v>OSPINA CARDONA MARIO</v>
          </cell>
          <cell r="D291" t="str">
            <v>2040-18</v>
          </cell>
          <cell r="E291">
            <v>38152175.625416674</v>
          </cell>
          <cell r="F291" t="str">
            <v>Jefe de División</v>
          </cell>
          <cell r="G291" t="str">
            <v>16SDT</v>
          </cell>
          <cell r="H291" t="str">
            <v>DIVISION PROGRAMAS EN ADMINISTRACION</v>
          </cell>
          <cell r="K291" t="str">
            <v>x</v>
          </cell>
          <cell r="M291" t="str">
            <v>C</v>
          </cell>
          <cell r="N291" t="str">
            <v>P</v>
          </cell>
          <cell r="O291" t="str">
            <v>ES</v>
          </cell>
          <cell r="P291">
            <v>1879165</v>
          </cell>
          <cell r="Q291">
            <v>0</v>
          </cell>
          <cell r="R291" t="str">
            <v>1</v>
          </cell>
          <cell r="S291">
            <v>19012</v>
          </cell>
          <cell r="T291">
            <v>28081</v>
          </cell>
          <cell r="U291">
            <v>51.62777777777778</v>
          </cell>
          <cell r="V291">
            <v>9.1666666666666661</v>
          </cell>
          <cell r="W291">
            <v>26.8</v>
          </cell>
          <cell r="X291" t="str">
            <v>3Ejecutivo</v>
          </cell>
          <cell r="Y291">
            <v>13146638.34</v>
          </cell>
          <cell r="AA291" t="str">
            <v>SUP</v>
          </cell>
          <cell r="AB291" t="str">
            <v>sale</v>
          </cell>
          <cell r="AC291">
            <v>19192649</v>
          </cell>
        </row>
        <row r="292">
          <cell r="C292" t="str">
            <v>OSPINA MONTEALEGRE HELENA</v>
          </cell>
          <cell r="D292" t="str">
            <v>5120-10</v>
          </cell>
          <cell r="E292">
            <v>11597824.078333335</v>
          </cell>
          <cell r="F292" t="str">
            <v>Auxiliar Administrativo</v>
          </cell>
          <cell r="G292" t="str">
            <v>21CENTRO</v>
          </cell>
          <cell r="H292" t="str">
            <v>GRUPO ATENCION AL USUARIO</v>
          </cell>
          <cell r="L292">
            <v>2003</v>
          </cell>
          <cell r="M292" t="str">
            <v>C</v>
          </cell>
          <cell r="O292" t="str">
            <v>UN</v>
          </cell>
          <cell r="P292">
            <v>515106</v>
          </cell>
          <cell r="Q292">
            <v>0</v>
          </cell>
          <cell r="R292" t="str">
            <v>2</v>
          </cell>
          <cell r="S292">
            <v>14709</v>
          </cell>
          <cell r="T292">
            <v>33270</v>
          </cell>
          <cell r="U292">
            <v>63.408333333333331</v>
          </cell>
          <cell r="V292">
            <v>18</v>
          </cell>
          <cell r="W292">
            <v>12.594444444444445</v>
          </cell>
          <cell r="X292" t="str">
            <v>6Asistencial</v>
          </cell>
          <cell r="Y292">
            <v>12551393.255976852</v>
          </cell>
          <cell r="Z292" t="str">
            <v>CENTRO</v>
          </cell>
          <cell r="AA292" t="str">
            <v>Mant</v>
          </cell>
          <cell r="AB292" t="str">
            <v>5120-10</v>
          </cell>
          <cell r="AC292">
            <v>20234321</v>
          </cell>
        </row>
        <row r="293">
          <cell r="C293" t="str">
            <v>OSPINA ROMERO OTTO NELSON</v>
          </cell>
          <cell r="D293" t="str">
            <v>4065-11</v>
          </cell>
          <cell r="E293">
            <v>16080398.177083332</v>
          </cell>
          <cell r="F293" t="str">
            <v>Técnico Administrativo</v>
          </cell>
          <cell r="G293" t="str">
            <v>24ORIENTE</v>
          </cell>
          <cell r="H293" t="str">
            <v>GRUPO SERVICIOS</v>
          </cell>
          <cell r="K293" t="str">
            <v>x</v>
          </cell>
          <cell r="M293" t="str">
            <v>C</v>
          </cell>
          <cell r="O293" t="str">
            <v>ES</v>
          </cell>
          <cell r="P293">
            <v>761453</v>
          </cell>
          <cell r="Q293">
            <v>0</v>
          </cell>
          <cell r="R293" t="str">
            <v>1</v>
          </cell>
          <cell r="S293">
            <v>20949</v>
          </cell>
          <cell r="T293">
            <v>28522</v>
          </cell>
          <cell r="U293">
            <v>46.322222222222223</v>
          </cell>
          <cell r="V293">
            <v>0</v>
          </cell>
          <cell r="W293">
            <v>25.594444444444445</v>
          </cell>
          <cell r="X293" t="str">
            <v>5Tecnico</v>
          </cell>
          <cell r="Y293">
            <v>34094214.692542821</v>
          </cell>
          <cell r="Z293" t="str">
            <v>ORIENTE</v>
          </cell>
          <cell r="AA293" t="str">
            <v>SUP</v>
          </cell>
          <cell r="AB293" t="str">
            <v>sale</v>
          </cell>
          <cell r="AC293">
            <v>6757874</v>
          </cell>
        </row>
        <row r="294">
          <cell r="C294" t="str">
            <v>OTALORA ARIAS ELIZABETH</v>
          </cell>
          <cell r="D294" t="str">
            <v>5120-17</v>
          </cell>
          <cell r="E294">
            <v>14891116.80625</v>
          </cell>
          <cell r="F294" t="str">
            <v>Auxiliar Administrativo</v>
          </cell>
          <cell r="G294" t="str">
            <v>11OCI</v>
          </cell>
          <cell r="H294" t="str">
            <v>OFICINA CONTROL INTERNO</v>
          </cell>
          <cell r="K294" t="str">
            <v>X</v>
          </cell>
          <cell r="M294" t="str">
            <v>C</v>
          </cell>
          <cell r="O294" t="str">
            <v>TC</v>
          </cell>
          <cell r="P294">
            <v>703542</v>
          </cell>
          <cell r="Q294">
            <v>0</v>
          </cell>
          <cell r="R294" t="str">
            <v>2</v>
          </cell>
          <cell r="S294">
            <v>23876</v>
          </cell>
          <cell r="T294">
            <v>35128</v>
          </cell>
          <cell r="U294">
            <v>38.30833333333333</v>
          </cell>
          <cell r="V294">
            <v>4.25</v>
          </cell>
          <cell r="W294">
            <v>7.5027777777777782</v>
          </cell>
          <cell r="X294" t="str">
            <v>6Asistencial</v>
          </cell>
          <cell r="Y294">
            <v>5567057.4842743063</v>
          </cell>
          <cell r="AA294" t="str">
            <v>SUP</v>
          </cell>
          <cell r="AB294" t="str">
            <v>sale</v>
          </cell>
          <cell r="AC294">
            <v>65694312</v>
          </cell>
        </row>
        <row r="295">
          <cell r="C295" t="str">
            <v>OTERO NAVARRETE ELSA MARINA</v>
          </cell>
          <cell r="D295" t="str">
            <v>5120-12</v>
          </cell>
          <cell r="E295">
            <v>14637144.369583335</v>
          </cell>
          <cell r="F295" t="str">
            <v>Auxiliar Administrativo</v>
          </cell>
          <cell r="G295" t="str">
            <v>20SEG</v>
          </cell>
          <cell r="H295" t="str">
            <v>GRUPO CORRESPONDENCIA</v>
          </cell>
          <cell r="L295">
            <v>2005</v>
          </cell>
          <cell r="M295" t="str">
            <v>C</v>
          </cell>
          <cell r="O295" t="str">
            <v>TC</v>
          </cell>
          <cell r="P295">
            <v>596996</v>
          </cell>
          <cell r="Q295">
            <v>66107</v>
          </cell>
          <cell r="R295" t="str">
            <v>2</v>
          </cell>
          <cell r="S295">
            <v>18375</v>
          </cell>
          <cell r="T295">
            <v>27104</v>
          </cell>
          <cell r="U295">
            <v>53.369444444444447</v>
          </cell>
          <cell r="V295">
            <v>6.166666666666667</v>
          </cell>
          <cell r="W295">
            <v>29.469444444444445</v>
          </cell>
          <cell r="X295" t="str">
            <v>6Asistencial</v>
          </cell>
          <cell r="Y295">
            <v>36128388.812503472</v>
          </cell>
          <cell r="AA295" t="str">
            <v>Mant</v>
          </cell>
          <cell r="AB295" t="str">
            <v>5120-12</v>
          </cell>
          <cell r="AC295">
            <v>41493883</v>
          </cell>
        </row>
        <row r="296">
          <cell r="C296" t="str">
            <v>PAEZ  MARIA MIREYA</v>
          </cell>
          <cell r="D296" t="str">
            <v>3020-08</v>
          </cell>
          <cell r="E296">
            <v>21737684.064999994</v>
          </cell>
          <cell r="F296" t="str">
            <v>Profesional Universitario</v>
          </cell>
          <cell r="G296" t="str">
            <v>21CENTRO</v>
          </cell>
          <cell r="H296" t="str">
            <v>DIVISION FINANCIERA</v>
          </cell>
          <cell r="K296" t="str">
            <v>x</v>
          </cell>
          <cell r="M296" t="str">
            <v>C</v>
          </cell>
          <cell r="O296" t="str">
            <v>UN</v>
          </cell>
          <cell r="P296">
            <v>1044033</v>
          </cell>
          <cell r="Q296">
            <v>26645</v>
          </cell>
          <cell r="R296" t="str">
            <v>2</v>
          </cell>
          <cell r="S296">
            <v>19136</v>
          </cell>
          <cell r="T296">
            <v>27444</v>
          </cell>
          <cell r="U296">
            <v>51.286111111111111</v>
          </cell>
          <cell r="V296">
            <v>0</v>
          </cell>
          <cell r="W296">
            <v>28.544444444444444</v>
          </cell>
          <cell r="X296" t="str">
            <v>4Profesional</v>
          </cell>
          <cell r="Y296">
            <v>50990923.038152777</v>
          </cell>
          <cell r="Z296" t="str">
            <v>CENTRO</v>
          </cell>
          <cell r="AA296" t="str">
            <v>SUP</v>
          </cell>
          <cell r="AB296" t="str">
            <v>sale</v>
          </cell>
          <cell r="AC296">
            <v>20523848</v>
          </cell>
        </row>
        <row r="297">
          <cell r="C297" t="str">
            <v>PALACIO DE BLANCO MARIA LEINED</v>
          </cell>
          <cell r="D297" t="str">
            <v>3020-06</v>
          </cell>
          <cell r="E297">
            <v>23768462.017499998</v>
          </cell>
          <cell r="F297" t="str">
            <v>Profesional Universitario</v>
          </cell>
          <cell r="G297" t="str">
            <v>25SUROCCIDENTE</v>
          </cell>
          <cell r="H297" t="str">
            <v>GRUPO ADMINISTRATIVO</v>
          </cell>
          <cell r="K297" t="str">
            <v>x</v>
          </cell>
          <cell r="M297" t="str">
            <v>C</v>
          </cell>
          <cell r="N297" t="str">
            <v>P</v>
          </cell>
          <cell r="O297" t="str">
            <v>BACHILLER</v>
          </cell>
          <cell r="P297">
            <v>935634</v>
          </cell>
          <cell r="Q297">
            <v>111309</v>
          </cell>
          <cell r="R297" t="str">
            <v>2</v>
          </cell>
          <cell r="S297">
            <v>19173</v>
          </cell>
          <cell r="T297">
            <v>26191</v>
          </cell>
          <cell r="U297">
            <v>51.18611111111111</v>
          </cell>
          <cell r="V297">
            <v>0</v>
          </cell>
          <cell r="W297">
            <v>31.972222222222221</v>
          </cell>
          <cell r="X297" t="str">
            <v>4Profesional</v>
          </cell>
          <cell r="Y297">
            <v>8925948.3599999994</v>
          </cell>
          <cell r="Z297" t="str">
            <v>SUROCCIDENTE</v>
          </cell>
          <cell r="AA297" t="str">
            <v>SUP</v>
          </cell>
          <cell r="AB297" t="str">
            <v>sale</v>
          </cell>
          <cell r="AC297">
            <v>31250601</v>
          </cell>
        </row>
        <row r="298">
          <cell r="C298" t="str">
            <v>PALACIO TAYLOR MARIA IDALIDES</v>
          </cell>
          <cell r="D298" t="str">
            <v>5120-09</v>
          </cell>
          <cell r="E298">
            <v>10643889.421249999</v>
          </cell>
          <cell r="F298" t="str">
            <v>Auxiliar Administrativo</v>
          </cell>
          <cell r="G298" t="str">
            <v>23NORTE</v>
          </cell>
          <cell r="H298" t="str">
            <v>GRUPO OPERATIVO</v>
          </cell>
          <cell r="L298" t="str">
            <v>MCF</v>
          </cell>
          <cell r="M298" t="str">
            <v>C</v>
          </cell>
          <cell r="N298" t="str">
            <v>P</v>
          </cell>
          <cell r="O298" t="str">
            <v>BACHILLER</v>
          </cell>
          <cell r="P298">
            <v>468655</v>
          </cell>
          <cell r="Q298">
            <v>0</v>
          </cell>
          <cell r="R298" t="str">
            <v>2</v>
          </cell>
          <cell r="S298">
            <v>21915</v>
          </cell>
          <cell r="T298">
            <v>36552</v>
          </cell>
          <cell r="U298">
            <v>43.680555555555557</v>
          </cell>
          <cell r="V298">
            <v>2.0833333333333335</v>
          </cell>
          <cell r="W298">
            <v>3.6055555555555556</v>
          </cell>
          <cell r="X298" t="str">
            <v>6Asistencial</v>
          </cell>
          <cell r="Y298">
            <v>5663227.0200000005</v>
          </cell>
          <cell r="Z298" t="str">
            <v>NORTE</v>
          </cell>
          <cell r="AA298" t="str">
            <v>Mant</v>
          </cell>
          <cell r="AB298" t="str">
            <v>5120-09</v>
          </cell>
          <cell r="AC298">
            <v>36540399</v>
          </cell>
        </row>
        <row r="299">
          <cell r="C299" t="str">
            <v>PALACIOS QUICENO OLGA ISABEL</v>
          </cell>
          <cell r="D299" t="str">
            <v>5120-12</v>
          </cell>
          <cell r="E299">
            <v>13279546.932500001</v>
          </cell>
          <cell r="F299" t="str">
            <v>Auxiliar Administrativo</v>
          </cell>
          <cell r="G299" t="str">
            <v>21CENTRO</v>
          </cell>
          <cell r="H299" t="str">
            <v>GRUPO ATENCION AL USUARIO</v>
          </cell>
          <cell r="L299" t="str">
            <v>MCF</v>
          </cell>
          <cell r="M299" t="str">
            <v>C</v>
          </cell>
          <cell r="O299" t="str">
            <v>TL</v>
          </cell>
          <cell r="P299">
            <v>596996</v>
          </cell>
          <cell r="Q299">
            <v>0</v>
          </cell>
          <cell r="R299" t="str">
            <v>2</v>
          </cell>
          <cell r="S299">
            <v>23288</v>
          </cell>
          <cell r="T299">
            <v>35121</v>
          </cell>
          <cell r="U299">
            <v>39.919444444444444</v>
          </cell>
          <cell r="V299">
            <v>2</v>
          </cell>
          <cell r="W299">
            <v>7.5250000000000004</v>
          </cell>
          <cell r="X299" t="str">
            <v>6Asistencial</v>
          </cell>
          <cell r="Y299">
            <v>5028612.726270834</v>
          </cell>
          <cell r="Z299" t="str">
            <v>CENTRO</v>
          </cell>
          <cell r="AA299" t="str">
            <v>Mant</v>
          </cell>
          <cell r="AB299" t="str">
            <v>5120-12</v>
          </cell>
          <cell r="AC299">
            <v>43074911</v>
          </cell>
        </row>
        <row r="300">
          <cell r="C300" t="str">
            <v>PALOMEQUE GARCIA DOLLY CLARIZA</v>
          </cell>
          <cell r="D300" t="str">
            <v>3020-06</v>
          </cell>
          <cell r="E300">
            <v>21241444.095416673</v>
          </cell>
          <cell r="F300" t="str">
            <v>Profesional Universitario</v>
          </cell>
          <cell r="G300" t="str">
            <v>25SUROCCIDENTE</v>
          </cell>
          <cell r="H300" t="str">
            <v>GRUPO FINANCIERO</v>
          </cell>
          <cell r="M300" t="str">
            <v>C</v>
          </cell>
          <cell r="O300" t="str">
            <v>ES</v>
          </cell>
          <cell r="P300">
            <v>935634</v>
          </cell>
          <cell r="Q300">
            <v>0</v>
          </cell>
          <cell r="R300" t="str">
            <v>2</v>
          </cell>
          <cell r="S300">
            <v>26157</v>
          </cell>
          <cell r="T300">
            <v>34885</v>
          </cell>
          <cell r="U300">
            <v>32.06388888888889</v>
          </cell>
          <cell r="V300">
            <v>0</v>
          </cell>
          <cell r="W300">
            <v>8.1666666666666661</v>
          </cell>
          <cell r="X300" t="str">
            <v>4Profesional</v>
          </cell>
          <cell r="Y300">
            <v>7583787.3996909717</v>
          </cell>
          <cell r="Z300" t="str">
            <v>SUROCCIDENTE</v>
          </cell>
          <cell r="AA300" t="str">
            <v>Mant</v>
          </cell>
          <cell r="AB300" t="str">
            <v>3020-06</v>
          </cell>
          <cell r="AC300">
            <v>66741733</v>
          </cell>
        </row>
        <row r="301">
          <cell r="C301" t="str">
            <v>PALOMINO PARDO JACQUELINE</v>
          </cell>
          <cell r="D301" t="str">
            <v>3020-06</v>
          </cell>
          <cell r="E301">
            <v>21241444.095416673</v>
          </cell>
          <cell r="F301" t="str">
            <v>Profesional Universitario</v>
          </cell>
          <cell r="G301" t="str">
            <v>21CENTRO</v>
          </cell>
          <cell r="H301" t="str">
            <v>GRUPO CARTERA</v>
          </cell>
          <cell r="K301" t="str">
            <v>X</v>
          </cell>
          <cell r="M301" t="str">
            <v>C</v>
          </cell>
          <cell r="O301" t="str">
            <v>ES</v>
          </cell>
          <cell r="P301">
            <v>935634</v>
          </cell>
          <cell r="Q301">
            <v>0</v>
          </cell>
          <cell r="R301" t="str">
            <v>2</v>
          </cell>
          <cell r="S301">
            <v>24639</v>
          </cell>
          <cell r="T301">
            <v>36150</v>
          </cell>
          <cell r="U301">
            <v>36.219444444444441</v>
          </cell>
          <cell r="V301">
            <v>0</v>
          </cell>
          <cell r="W301">
            <v>4.7055555555555557</v>
          </cell>
          <cell r="X301" t="str">
            <v>4Profesional</v>
          </cell>
          <cell r="Y301">
            <v>4867206.8386076391</v>
          </cell>
          <cell r="Z301" t="str">
            <v>CENTRO</v>
          </cell>
          <cell r="AA301" t="str">
            <v>SUP</v>
          </cell>
          <cell r="AB301" t="str">
            <v>sale</v>
          </cell>
          <cell r="AC301">
            <v>51786992</v>
          </cell>
        </row>
        <row r="302">
          <cell r="C302" t="str">
            <v>PANTOJA MALDONADO SIRLY ESTHER</v>
          </cell>
          <cell r="D302" t="str">
            <v>4065-11</v>
          </cell>
          <cell r="E302">
            <v>16080398.177083332</v>
          </cell>
          <cell r="F302" t="str">
            <v>Técnico Administrativo</v>
          </cell>
          <cell r="G302" t="str">
            <v>23NORTE</v>
          </cell>
          <cell r="H302" t="str">
            <v>GRUPO SERVICIOS</v>
          </cell>
          <cell r="K302" t="str">
            <v>X</v>
          </cell>
          <cell r="M302" t="str">
            <v>C</v>
          </cell>
          <cell r="O302" t="str">
            <v>BACHILLER</v>
          </cell>
          <cell r="P302">
            <v>761453</v>
          </cell>
          <cell r="Q302">
            <v>0</v>
          </cell>
          <cell r="R302" t="str">
            <v>2</v>
          </cell>
          <cell r="S302">
            <v>21349</v>
          </cell>
          <cell r="T302">
            <v>31292</v>
          </cell>
          <cell r="U302">
            <v>45.227777777777774</v>
          </cell>
          <cell r="V302">
            <v>0</v>
          </cell>
          <cell r="W302">
            <v>18.008333333333333</v>
          </cell>
          <cell r="X302" t="str">
            <v>5Tecnico</v>
          </cell>
          <cell r="Y302">
            <v>24196930.879815977</v>
          </cell>
          <cell r="Z302" t="str">
            <v>NORTE</v>
          </cell>
          <cell r="AA302" t="str">
            <v>SUP</v>
          </cell>
          <cell r="AB302" t="str">
            <v>sale</v>
          </cell>
          <cell r="AC302">
            <v>45438303</v>
          </cell>
        </row>
        <row r="303">
          <cell r="C303" t="str">
            <v>PARADA JIMENEZ JOSE EDUARDO</v>
          </cell>
          <cell r="D303" t="str">
            <v>3020-06</v>
          </cell>
          <cell r="E303">
            <v>21241444.095416673</v>
          </cell>
          <cell r="F303" t="str">
            <v>Profesional Universitario</v>
          </cell>
          <cell r="G303" t="str">
            <v>20SEG</v>
          </cell>
          <cell r="H303" t="str">
            <v>GRUPO ADMINISTRACION PERSONAL</v>
          </cell>
          <cell r="M303" t="str">
            <v>C</v>
          </cell>
          <cell r="N303" t="str">
            <v>VE</v>
          </cell>
          <cell r="O303" t="str">
            <v>ES</v>
          </cell>
          <cell r="P303">
            <v>935634</v>
          </cell>
          <cell r="Q303">
            <v>0</v>
          </cell>
          <cell r="R303" t="str">
            <v>1</v>
          </cell>
          <cell r="S303">
            <v>24809</v>
          </cell>
          <cell r="T303">
            <v>33227</v>
          </cell>
          <cell r="U303">
            <v>35.755555555555553</v>
          </cell>
          <cell r="V303">
            <v>0</v>
          </cell>
          <cell r="W303">
            <v>12.708333333333334</v>
          </cell>
          <cell r="X303" t="str">
            <v>4Profesional</v>
          </cell>
          <cell r="Y303">
            <v>20412084.493695606</v>
          </cell>
          <cell r="AA303" t="str">
            <v>Mant</v>
          </cell>
          <cell r="AB303" t="str">
            <v>3020-06</v>
          </cell>
          <cell r="AC303">
            <v>79434805</v>
          </cell>
        </row>
        <row r="304">
          <cell r="C304" t="str">
            <v>PAREDES CAMARGO JOSE JOAQUIN</v>
          </cell>
          <cell r="D304" t="str">
            <v>4065-15</v>
          </cell>
          <cell r="E304">
            <v>21241444.095416673</v>
          </cell>
          <cell r="F304" t="str">
            <v>Técnico Administrativo</v>
          </cell>
          <cell r="G304" t="str">
            <v>24ORIENTE</v>
          </cell>
          <cell r="H304" t="str">
            <v>GRUPO ADMINISTRATIVO Y FINANCIERO</v>
          </cell>
          <cell r="L304">
            <v>2003</v>
          </cell>
          <cell r="M304" t="str">
            <v>C</v>
          </cell>
          <cell r="O304" t="str">
            <v>ES</v>
          </cell>
          <cell r="P304">
            <v>935634</v>
          </cell>
          <cell r="Q304">
            <v>0</v>
          </cell>
          <cell r="R304" t="str">
            <v>1</v>
          </cell>
          <cell r="S304">
            <v>17009</v>
          </cell>
          <cell r="T304">
            <v>29830</v>
          </cell>
          <cell r="U304">
            <v>57.108333333333334</v>
          </cell>
          <cell r="V304">
            <v>5.333333333333333</v>
          </cell>
          <cell r="W304">
            <v>22.011111111111113</v>
          </cell>
          <cell r="X304" t="str">
            <v>5Tecnico</v>
          </cell>
          <cell r="Y304">
            <v>34598671.868241899</v>
          </cell>
          <cell r="Z304" t="str">
            <v>ORIENTE</v>
          </cell>
          <cell r="AA304" t="str">
            <v>Mant</v>
          </cell>
          <cell r="AB304" t="str">
            <v>4065-15</v>
          </cell>
          <cell r="AC304">
            <v>6746370</v>
          </cell>
        </row>
        <row r="305">
          <cell r="C305" t="str">
            <v>PARRA LOPEZ CELMA CONSTANZA</v>
          </cell>
          <cell r="D305" t="str">
            <v>4065-15</v>
          </cell>
          <cell r="E305">
            <v>21241444.095416673</v>
          </cell>
          <cell r="F305" t="str">
            <v>Técnico Administrativo</v>
          </cell>
          <cell r="G305" t="str">
            <v>21CENTRO</v>
          </cell>
          <cell r="H305" t="str">
            <v>GRUPO ATENCION AL USUARIO</v>
          </cell>
          <cell r="M305" t="str">
            <v>C</v>
          </cell>
          <cell r="O305" t="str">
            <v>ES</v>
          </cell>
          <cell r="P305">
            <v>935634</v>
          </cell>
          <cell r="Q305">
            <v>0</v>
          </cell>
          <cell r="R305" t="str">
            <v>2</v>
          </cell>
          <cell r="S305">
            <v>23402</v>
          </cell>
          <cell r="T305">
            <v>32752</v>
          </cell>
          <cell r="U305">
            <v>39.608333333333334</v>
          </cell>
          <cell r="V305">
            <v>0</v>
          </cell>
          <cell r="W305">
            <v>14.011111111111111</v>
          </cell>
          <cell r="X305" t="str">
            <v>5Tecnico</v>
          </cell>
          <cell r="Y305">
            <v>22374059.343366899</v>
          </cell>
          <cell r="Z305" t="str">
            <v>CENTRO</v>
          </cell>
          <cell r="AA305" t="str">
            <v>Mant</v>
          </cell>
          <cell r="AB305" t="str">
            <v>4065-15</v>
          </cell>
          <cell r="AC305">
            <v>51766788</v>
          </cell>
        </row>
        <row r="306">
          <cell r="C306" t="str">
            <v>PARRA PRIETO HECTOR HERNANDO</v>
          </cell>
          <cell r="D306" t="str">
            <v>3020-10</v>
          </cell>
          <cell r="E306">
            <v>23062173.132083338</v>
          </cell>
          <cell r="F306" t="str">
            <v>Profesional Universitario</v>
          </cell>
          <cell r="G306" t="str">
            <v>21CENTRO</v>
          </cell>
          <cell r="H306" t="str">
            <v>DIVISION SERVICIOS AL EXTERIOR</v>
          </cell>
          <cell r="I306" t="str">
            <v>SRI</v>
          </cell>
          <cell r="M306" t="str">
            <v>C</v>
          </cell>
          <cell r="N306" t="str">
            <v>VE</v>
          </cell>
          <cell r="O306" t="str">
            <v>UN</v>
          </cell>
          <cell r="P306">
            <v>1135915</v>
          </cell>
          <cell r="Q306">
            <v>0</v>
          </cell>
          <cell r="R306" t="str">
            <v>1</v>
          </cell>
          <cell r="S306">
            <v>22400</v>
          </cell>
          <cell r="T306">
            <v>34373</v>
          </cell>
          <cell r="U306">
            <v>42.35</v>
          </cell>
          <cell r="V306">
            <v>3.5</v>
          </cell>
          <cell r="W306">
            <v>9.5749999999999993</v>
          </cell>
          <cell r="X306" t="str">
            <v>4Profesional</v>
          </cell>
          <cell r="Y306">
            <v>18918207.438723378</v>
          </cell>
          <cell r="Z306" t="str">
            <v>CENTRO</v>
          </cell>
          <cell r="AA306" t="str">
            <v>Mant</v>
          </cell>
          <cell r="AB306" t="str">
            <v>3020-10</v>
          </cell>
          <cell r="AC306">
            <v>79109356</v>
          </cell>
        </row>
        <row r="307">
          <cell r="C307" t="str">
            <v>PAZ DE DELGADO GLORIA PATRICIA</v>
          </cell>
          <cell r="D307" t="str">
            <v>4065-11</v>
          </cell>
          <cell r="E307">
            <v>17907885.377083331</v>
          </cell>
          <cell r="F307" t="str">
            <v>Técnico Administrativo</v>
          </cell>
          <cell r="G307" t="str">
            <v>25SUROCCIDENTE</v>
          </cell>
          <cell r="H307" t="str">
            <v>GRUPO ADMINISTRATIVO Y FINANCIERO</v>
          </cell>
          <cell r="K307" t="str">
            <v>X</v>
          </cell>
          <cell r="M307" t="str">
            <v>C</v>
          </cell>
          <cell r="N307" t="str">
            <v>VE</v>
          </cell>
          <cell r="O307" t="str">
            <v>UN</v>
          </cell>
          <cell r="P307">
            <v>761453</v>
          </cell>
          <cell r="Q307">
            <v>0</v>
          </cell>
          <cell r="R307" t="str">
            <v>2</v>
          </cell>
          <cell r="S307">
            <v>20665</v>
          </cell>
          <cell r="T307">
            <v>28563</v>
          </cell>
          <cell r="U307">
            <v>47.1</v>
          </cell>
          <cell r="V307">
            <v>0</v>
          </cell>
          <cell r="W307">
            <v>25.475000000000001</v>
          </cell>
          <cell r="X307" t="str">
            <v>5Tecnico</v>
          </cell>
          <cell r="Y307">
            <v>33965678.539130785</v>
          </cell>
          <cell r="Z307" t="str">
            <v>SUROCCIDENTE</v>
          </cell>
          <cell r="AA307" t="str">
            <v>SUP</v>
          </cell>
          <cell r="AB307" t="str">
            <v>sale</v>
          </cell>
          <cell r="AC307">
            <v>30715961</v>
          </cell>
        </row>
        <row r="308">
          <cell r="C308" t="str">
            <v>PELAEZ GALLEGO FANNY</v>
          </cell>
          <cell r="D308" t="str">
            <v>2035-18</v>
          </cell>
          <cell r="E308">
            <v>38152175.625416674</v>
          </cell>
          <cell r="F308" t="str">
            <v>Director o Gerente Regional</v>
          </cell>
          <cell r="G308" t="str">
            <v>22NOROCCIDENTE</v>
          </cell>
          <cell r="H308" t="str">
            <v>DIRECCION REGIONAL ANTIOQUIA</v>
          </cell>
          <cell r="K308" t="str">
            <v>x</v>
          </cell>
          <cell r="M308" t="str">
            <v>LNR</v>
          </cell>
          <cell r="O308" t="str">
            <v>UN</v>
          </cell>
          <cell r="P308">
            <v>1879165</v>
          </cell>
          <cell r="Q308">
            <v>0</v>
          </cell>
          <cell r="R308" t="str">
            <v>2</v>
          </cell>
          <cell r="S308">
            <v>16813</v>
          </cell>
          <cell r="T308">
            <v>36293</v>
          </cell>
          <cell r="U308">
            <v>57.65</v>
          </cell>
          <cell r="V308">
            <v>1.9166666666666665</v>
          </cell>
          <cell r="W308">
            <v>4.3111111111111109</v>
          </cell>
          <cell r="X308" t="str">
            <v>3Ejecutivo</v>
          </cell>
          <cell r="Y308">
            <v>13146638.34</v>
          </cell>
          <cell r="Z308" t="str">
            <v>NOROCCIDENTE</v>
          </cell>
          <cell r="AA308" t="str">
            <v>SUP</v>
          </cell>
          <cell r="AB308" t="str">
            <v>sale</v>
          </cell>
          <cell r="AC308">
            <v>32411104</v>
          </cell>
        </row>
        <row r="309">
          <cell r="C309" t="str">
            <v>PEÑA NAVARRO ARCELIA DE-JESUS</v>
          </cell>
          <cell r="D309" t="str">
            <v>3020-06</v>
          </cell>
          <cell r="E309">
            <v>18995922.495416671</v>
          </cell>
          <cell r="F309" t="str">
            <v>Profesional Universitario</v>
          </cell>
          <cell r="G309" t="str">
            <v>23NORTE</v>
          </cell>
          <cell r="H309" t="str">
            <v>DIVISION ADMINISTRATIVA Y FINANCIERA</v>
          </cell>
          <cell r="M309" t="str">
            <v>C</v>
          </cell>
          <cell r="O309" t="str">
            <v>ES</v>
          </cell>
          <cell r="P309">
            <v>935634</v>
          </cell>
          <cell r="Q309">
            <v>0</v>
          </cell>
          <cell r="R309" t="str">
            <v>2</v>
          </cell>
          <cell r="S309">
            <v>22255</v>
          </cell>
          <cell r="T309">
            <v>32028</v>
          </cell>
          <cell r="U309">
            <v>42.75</v>
          </cell>
          <cell r="V309">
            <v>0</v>
          </cell>
          <cell r="W309">
            <v>15.991666666666667</v>
          </cell>
          <cell r="X309" t="str">
            <v>4Profesional</v>
          </cell>
          <cell r="Y309">
            <v>25392482.189015053</v>
          </cell>
          <cell r="Z309" t="str">
            <v>NORTE</v>
          </cell>
          <cell r="AA309" t="str">
            <v>Mant</v>
          </cell>
          <cell r="AB309" t="str">
            <v>3020-06</v>
          </cell>
          <cell r="AC309">
            <v>22634637</v>
          </cell>
        </row>
        <row r="310">
          <cell r="C310" t="str">
            <v>PEÑA URUETA RAFAEL ANTONIO</v>
          </cell>
          <cell r="D310" t="str">
            <v>5310-11</v>
          </cell>
          <cell r="E310">
            <v>19241995.709166665</v>
          </cell>
          <cell r="F310" t="str">
            <v>Conductor Mec (Asignado)</v>
          </cell>
          <cell r="G310" t="str">
            <v>23NORTE</v>
          </cell>
          <cell r="H310" t="str">
            <v>DIRECCION REGIONAL ATLANTICO</v>
          </cell>
          <cell r="L310">
            <v>2005</v>
          </cell>
          <cell r="M310" t="str">
            <v>C</v>
          </cell>
          <cell r="N310" t="str">
            <v>P</v>
          </cell>
          <cell r="O310" t="str">
            <v>PRIMARIA</v>
          </cell>
          <cell r="P310">
            <v>555997</v>
          </cell>
          <cell r="Q310">
            <v>0</v>
          </cell>
          <cell r="R310" t="str">
            <v>1</v>
          </cell>
          <cell r="S310">
            <v>18469</v>
          </cell>
          <cell r="T310">
            <v>27858</v>
          </cell>
          <cell r="U310">
            <v>53.111111111111114</v>
          </cell>
          <cell r="V310">
            <v>0</v>
          </cell>
          <cell r="W310">
            <v>27.408333333333335</v>
          </cell>
          <cell r="X310" t="str">
            <v>6Asistencial</v>
          </cell>
          <cell r="Y310">
            <v>6718667.7480000006</v>
          </cell>
          <cell r="Z310" t="str">
            <v>NORTE</v>
          </cell>
          <cell r="AA310" t="str">
            <v>Mant</v>
          </cell>
          <cell r="AB310" t="str">
            <v>5310-11</v>
          </cell>
          <cell r="AC310">
            <v>3756779</v>
          </cell>
        </row>
        <row r="311">
          <cell r="C311" t="str">
            <v>PERAFAN LOPEZ OSCAR ALFONSO</v>
          </cell>
          <cell r="D311" t="str">
            <v>4065-15</v>
          </cell>
          <cell r="E311">
            <v>22696870.593333341</v>
          </cell>
          <cell r="F311" t="str">
            <v>Técnico Administrativo</v>
          </cell>
          <cell r="G311" t="str">
            <v>25SUROCCIDENTE</v>
          </cell>
          <cell r="H311" t="str">
            <v>GRUPO ADMINISTRATIVO Y FINANCIERO</v>
          </cell>
          <cell r="L311">
            <v>2003</v>
          </cell>
          <cell r="M311" t="str">
            <v>C</v>
          </cell>
          <cell r="O311" t="str">
            <v>TC</v>
          </cell>
          <cell r="P311">
            <v>935634</v>
          </cell>
          <cell r="Q311">
            <v>64108</v>
          </cell>
          <cell r="R311" t="str">
            <v>1</v>
          </cell>
          <cell r="S311">
            <v>14458</v>
          </cell>
          <cell r="T311">
            <v>28550</v>
          </cell>
          <cell r="U311">
            <v>64.094444444444449</v>
          </cell>
          <cell r="V311">
            <v>28.333333333333332</v>
          </cell>
          <cell r="W311">
            <v>25.511111111111113</v>
          </cell>
          <cell r="X311" t="str">
            <v>5Tecnico</v>
          </cell>
          <cell r="Y311">
            <v>42613481.953648143</v>
          </cell>
          <cell r="Z311" t="str">
            <v>SUROCCIDENTE</v>
          </cell>
          <cell r="AA311" t="str">
            <v>Mant</v>
          </cell>
          <cell r="AB311" t="str">
            <v>4065-15</v>
          </cell>
          <cell r="AC311">
            <v>4605752</v>
          </cell>
        </row>
        <row r="312">
          <cell r="C312" t="str">
            <v>PERALTA MORA MARIA FERNANDA</v>
          </cell>
          <cell r="D312" t="str">
            <v>4065-11</v>
          </cell>
          <cell r="E312">
            <v>16080398.177083332</v>
          </cell>
          <cell r="F312" t="str">
            <v>Técnico Administrativo</v>
          </cell>
          <cell r="G312" t="str">
            <v>21CENTRO</v>
          </cell>
          <cell r="H312" t="str">
            <v>GRUPO PRESUPUESTO</v>
          </cell>
          <cell r="K312" t="str">
            <v>X</v>
          </cell>
          <cell r="M312" t="str">
            <v>C</v>
          </cell>
          <cell r="O312" t="str">
            <v>UN</v>
          </cell>
          <cell r="P312">
            <v>761453</v>
          </cell>
          <cell r="Q312">
            <v>0</v>
          </cell>
          <cell r="R312" t="str">
            <v>2</v>
          </cell>
          <cell r="S312">
            <v>20136</v>
          </cell>
          <cell r="T312">
            <v>29423</v>
          </cell>
          <cell r="U312">
            <v>48.552777777777777</v>
          </cell>
          <cell r="V312">
            <v>0</v>
          </cell>
          <cell r="W312">
            <v>23.122222222222224</v>
          </cell>
          <cell r="X312" t="str">
            <v>5Tecnico</v>
          </cell>
          <cell r="Y312">
            <v>30880810.857241903</v>
          </cell>
          <cell r="Z312" t="str">
            <v>CENTRO</v>
          </cell>
          <cell r="AA312" t="str">
            <v>SUP</v>
          </cell>
          <cell r="AB312" t="str">
            <v>sale</v>
          </cell>
          <cell r="AC312">
            <v>38231385</v>
          </cell>
        </row>
        <row r="313">
          <cell r="C313" t="str">
            <v>PERDOMO CERQUERA SONIA</v>
          </cell>
          <cell r="D313" t="str">
            <v>4065-09</v>
          </cell>
          <cell r="E313">
            <v>14586952.714583334</v>
          </cell>
          <cell r="F313" t="str">
            <v>Técnico Administrativo</v>
          </cell>
          <cell r="G313" t="str">
            <v>21CENTRO</v>
          </cell>
          <cell r="H313" t="str">
            <v>DIVISION FINANCIERA</v>
          </cell>
          <cell r="K313" t="str">
            <v>X</v>
          </cell>
          <cell r="M313" t="str">
            <v>C</v>
          </cell>
          <cell r="O313" t="str">
            <v>BACHILLER</v>
          </cell>
          <cell r="P313">
            <v>688731</v>
          </cell>
          <cell r="Q313">
            <v>0</v>
          </cell>
          <cell r="R313" t="str">
            <v>2</v>
          </cell>
          <cell r="S313">
            <v>20780</v>
          </cell>
          <cell r="T313">
            <v>34522</v>
          </cell>
          <cell r="U313">
            <v>46.788888888888891</v>
          </cell>
          <cell r="V313">
            <v>5.5</v>
          </cell>
          <cell r="W313">
            <v>9.1611111111111114</v>
          </cell>
          <cell r="X313" t="str">
            <v>5Tecnico</v>
          </cell>
          <cell r="Y313">
            <v>6445650.5691469889</v>
          </cell>
          <cell r="Z313" t="str">
            <v>CENTRO</v>
          </cell>
          <cell r="AA313" t="str">
            <v>SUP</v>
          </cell>
          <cell r="AB313" t="str">
            <v>sale</v>
          </cell>
          <cell r="AC313">
            <v>36157961</v>
          </cell>
        </row>
        <row r="314">
          <cell r="C314" t="str">
            <v>PEREA ANGULO NESTOR OVIDIO</v>
          </cell>
          <cell r="D314" t="str">
            <v>4065-11</v>
          </cell>
          <cell r="E314">
            <v>17907885.377083331</v>
          </cell>
          <cell r="F314" t="str">
            <v>Técnico Administrativo</v>
          </cell>
          <cell r="G314" t="str">
            <v>20SEG</v>
          </cell>
          <cell r="H314" t="str">
            <v>GRUPO SERVICIOS GENERALES</v>
          </cell>
          <cell r="K314" t="str">
            <v>X</v>
          </cell>
          <cell r="M314" t="str">
            <v>C</v>
          </cell>
          <cell r="O314" t="str">
            <v>BACHILLER</v>
          </cell>
          <cell r="P314">
            <v>761453</v>
          </cell>
          <cell r="Q314">
            <v>0</v>
          </cell>
          <cell r="R314" t="str">
            <v>1</v>
          </cell>
          <cell r="S314">
            <v>20368</v>
          </cell>
          <cell r="T314">
            <v>31807</v>
          </cell>
          <cell r="U314">
            <v>47.913888888888891</v>
          </cell>
          <cell r="V314">
            <v>0</v>
          </cell>
          <cell r="W314">
            <v>16.597222222222221</v>
          </cell>
          <cell r="X314" t="str">
            <v>5Tecnico</v>
          </cell>
          <cell r="Y314">
            <v>22397424.732047454</v>
          </cell>
          <cell r="AA314" t="str">
            <v>SUP</v>
          </cell>
          <cell r="AB314" t="str">
            <v>sale</v>
          </cell>
          <cell r="AC314">
            <v>19340650</v>
          </cell>
        </row>
        <row r="315">
          <cell r="C315" t="str">
            <v>PEREA MARTINEZ ELIZABETH</v>
          </cell>
          <cell r="D315" t="str">
            <v>5120-09</v>
          </cell>
          <cell r="E315">
            <v>10643889.421249999</v>
          </cell>
          <cell r="F315" t="str">
            <v>Auxiliar Administrativo</v>
          </cell>
          <cell r="G315" t="str">
            <v>25SUROCCIDENTE</v>
          </cell>
          <cell r="H315" t="str">
            <v>DIVISION PROGRAMAS EN ADMINISTRACION</v>
          </cell>
          <cell r="K315" t="str">
            <v>X</v>
          </cell>
          <cell r="M315" t="str">
            <v>C</v>
          </cell>
          <cell r="O315" t="str">
            <v>TC</v>
          </cell>
          <cell r="P315">
            <v>468655</v>
          </cell>
          <cell r="Q315">
            <v>0</v>
          </cell>
          <cell r="R315" t="str">
            <v>2</v>
          </cell>
          <cell r="S315">
            <v>25551</v>
          </cell>
          <cell r="T315">
            <v>35331</v>
          </cell>
          <cell r="U315">
            <v>33.725000000000001</v>
          </cell>
          <cell r="V315">
            <v>0</v>
          </cell>
          <cell r="W315">
            <v>6.95</v>
          </cell>
          <cell r="X315" t="str">
            <v>6Asistencial</v>
          </cell>
          <cell r="Y315">
            <v>3789213.8478298606</v>
          </cell>
          <cell r="Z315" t="str">
            <v>SUROCCIDENTE</v>
          </cell>
          <cell r="AA315" t="str">
            <v>SUP</v>
          </cell>
          <cell r="AB315" t="str">
            <v>sale</v>
          </cell>
          <cell r="AC315">
            <v>66820765</v>
          </cell>
        </row>
        <row r="316">
          <cell r="C316" t="str">
            <v>PEREZ AREVALO JAIRO HERNANDO</v>
          </cell>
          <cell r="D316" t="str">
            <v>4065-11</v>
          </cell>
          <cell r="E316">
            <v>16080398.177083332</v>
          </cell>
          <cell r="F316" t="str">
            <v>Técnico Administrativo</v>
          </cell>
          <cell r="G316" t="str">
            <v>24ORIENTE</v>
          </cell>
          <cell r="H316" t="str">
            <v>DIVISION PROGRAMAS EN ADMINISTRACION</v>
          </cell>
          <cell r="K316" t="str">
            <v>X</v>
          </cell>
          <cell r="M316" t="str">
            <v>C</v>
          </cell>
          <cell r="O316" t="str">
            <v>UN</v>
          </cell>
          <cell r="P316">
            <v>761453</v>
          </cell>
          <cell r="Q316">
            <v>0</v>
          </cell>
          <cell r="R316" t="str">
            <v>1</v>
          </cell>
          <cell r="S316">
            <v>19212</v>
          </cell>
          <cell r="T316">
            <v>32434</v>
          </cell>
          <cell r="U316">
            <v>51.080555555555556</v>
          </cell>
          <cell r="V316">
            <v>12.333333333333332</v>
          </cell>
          <cell r="W316">
            <v>14.880555555555556</v>
          </cell>
          <cell r="X316" t="str">
            <v>5Tecnico</v>
          </cell>
          <cell r="Y316">
            <v>20212310.12404282</v>
          </cell>
          <cell r="Z316" t="str">
            <v>ORIENTE</v>
          </cell>
          <cell r="AA316" t="str">
            <v>SUP</v>
          </cell>
          <cell r="AB316" t="str">
            <v>sale</v>
          </cell>
          <cell r="AC316">
            <v>13357900</v>
          </cell>
        </row>
        <row r="317">
          <cell r="C317" t="str">
            <v>PEREZ MARTINEZ LUZ MYRIAM</v>
          </cell>
          <cell r="D317" t="str">
            <v>5120-10</v>
          </cell>
          <cell r="E317">
            <v>11597824.078333335</v>
          </cell>
          <cell r="F317" t="str">
            <v>Auxiliar Administrativo</v>
          </cell>
          <cell r="G317" t="str">
            <v>20SEG</v>
          </cell>
          <cell r="H317" t="str">
            <v>DIVISION SERVICIOS ADMINISTRATIVOS</v>
          </cell>
          <cell r="M317" t="str">
            <v>C</v>
          </cell>
          <cell r="O317" t="str">
            <v>BACHILLER</v>
          </cell>
          <cell r="P317">
            <v>515106</v>
          </cell>
          <cell r="Q317">
            <v>0</v>
          </cell>
          <cell r="R317" t="str">
            <v>2</v>
          </cell>
          <cell r="S317">
            <v>23403</v>
          </cell>
          <cell r="T317">
            <v>34590</v>
          </cell>
          <cell r="U317">
            <v>39.605555555555554</v>
          </cell>
          <cell r="V317">
            <v>0</v>
          </cell>
          <cell r="W317">
            <v>8.9777777777777779</v>
          </cell>
          <cell r="X317" t="str">
            <v>6Asistencial</v>
          </cell>
          <cell r="Y317">
            <v>5110041.9072175929</v>
          </cell>
          <cell r="AA317" t="str">
            <v>Mant</v>
          </cell>
          <cell r="AB317" t="str">
            <v>5120-10</v>
          </cell>
          <cell r="AC317">
            <v>51737342</v>
          </cell>
        </row>
        <row r="318">
          <cell r="C318" t="str">
            <v>PERILLA COBOS MARIA CRISTINA</v>
          </cell>
          <cell r="D318" t="str">
            <v>5040-20</v>
          </cell>
          <cell r="E318">
            <v>17350182.111250002</v>
          </cell>
          <cell r="F318" t="str">
            <v>Secretario Ejecutivo</v>
          </cell>
          <cell r="G318" t="str">
            <v>13OJU</v>
          </cell>
          <cell r="H318" t="str">
            <v>OFICINA JURIDICA</v>
          </cell>
          <cell r="L318">
            <v>2003</v>
          </cell>
          <cell r="M318" t="str">
            <v>C</v>
          </cell>
          <cell r="O318" t="str">
            <v>BACHILLER</v>
          </cell>
          <cell r="P318">
            <v>764298</v>
          </cell>
          <cell r="Q318">
            <v>58986</v>
          </cell>
          <cell r="R318" t="str">
            <v>2</v>
          </cell>
          <cell r="S318">
            <v>17819</v>
          </cell>
          <cell r="T318">
            <v>27031</v>
          </cell>
          <cell r="U318">
            <v>54.894444444444446</v>
          </cell>
          <cell r="V318">
            <v>0</v>
          </cell>
          <cell r="W318">
            <v>29.675000000000001</v>
          </cell>
          <cell r="X318" t="str">
            <v>6Asistencial</v>
          </cell>
          <cell r="Y318">
            <v>42594329.690934032</v>
          </cell>
          <cell r="AA318" t="str">
            <v>Mant</v>
          </cell>
          <cell r="AB318" t="str">
            <v>5040-20</v>
          </cell>
          <cell r="AC318">
            <v>41461094</v>
          </cell>
        </row>
        <row r="319">
          <cell r="C319" t="str">
            <v>PIMENTEL SANDOVAL LUIS ALFREDO</v>
          </cell>
          <cell r="D319" t="str">
            <v>1020-06</v>
          </cell>
          <cell r="E319">
            <v>43327564.293749988</v>
          </cell>
          <cell r="F319" t="str">
            <v>Asesor</v>
          </cell>
          <cell r="G319" t="str">
            <v>15OSI</v>
          </cell>
          <cell r="H319" t="str">
            <v>SECRETARIA GENERAL</v>
          </cell>
          <cell r="K319" t="str">
            <v>x</v>
          </cell>
          <cell r="M319" t="str">
            <v>C</v>
          </cell>
          <cell r="N319" t="str">
            <v>P</v>
          </cell>
          <cell r="O319" t="str">
            <v>UN</v>
          </cell>
          <cell r="P319">
            <v>2134076</v>
          </cell>
          <cell r="Q319">
            <v>0</v>
          </cell>
          <cell r="R319" t="str">
            <v>1</v>
          </cell>
          <cell r="S319">
            <v>18093</v>
          </cell>
          <cell r="T319">
            <v>37320</v>
          </cell>
          <cell r="U319">
            <v>54.141666666666666</v>
          </cell>
          <cell r="V319">
            <v>30.666666666666668</v>
          </cell>
          <cell r="W319">
            <v>1.5</v>
          </cell>
          <cell r="X319" t="str">
            <v>2Asesor</v>
          </cell>
          <cell r="Y319">
            <v>14929995.696000002</v>
          </cell>
          <cell r="AA319" t="str">
            <v>SUP</v>
          </cell>
          <cell r="AB319" t="str">
            <v>sale</v>
          </cell>
          <cell r="AC319">
            <v>13809075</v>
          </cell>
        </row>
        <row r="320">
          <cell r="C320" t="str">
            <v>PIRAJAN VILLAGRAN JOSE ROBERTO</v>
          </cell>
          <cell r="D320" t="str">
            <v>3020-05</v>
          </cell>
          <cell r="E320">
            <v>18168911.181249999</v>
          </cell>
          <cell r="F320" t="str">
            <v>Profesional Universitario</v>
          </cell>
          <cell r="G320" t="str">
            <v>16SDT</v>
          </cell>
          <cell r="H320" t="str">
            <v>DIVISION CREDITO</v>
          </cell>
          <cell r="M320" t="str">
            <v>C</v>
          </cell>
          <cell r="O320" t="str">
            <v>ES</v>
          </cell>
          <cell r="P320">
            <v>894900</v>
          </cell>
          <cell r="Q320">
            <v>0</v>
          </cell>
          <cell r="R320" t="str">
            <v>1</v>
          </cell>
          <cell r="S320">
            <v>23844</v>
          </cell>
          <cell r="T320">
            <v>33400</v>
          </cell>
          <cell r="U320">
            <v>38.397222222222226</v>
          </cell>
          <cell r="V320">
            <v>0</v>
          </cell>
          <cell r="W320">
            <v>12.233333333333333</v>
          </cell>
          <cell r="X320" t="str">
            <v>4Profesional</v>
          </cell>
          <cell r="Y320">
            <v>18801665.782059029</v>
          </cell>
          <cell r="AA320" t="str">
            <v>Mant</v>
          </cell>
          <cell r="AB320" t="str">
            <v>3020-05</v>
          </cell>
          <cell r="AC320">
            <v>79367854</v>
          </cell>
        </row>
        <row r="321">
          <cell r="C321" t="str">
            <v>PIZARRO RONDON CARLOS JAVIER</v>
          </cell>
          <cell r="D321" t="str">
            <v>4065-12</v>
          </cell>
          <cell r="E321">
            <v>16415181.84</v>
          </cell>
          <cell r="F321" t="str">
            <v>Técnico Administrativo</v>
          </cell>
          <cell r="G321" t="str">
            <v>21CENTRO</v>
          </cell>
          <cell r="H321" t="str">
            <v>GRUPO CARTERA</v>
          </cell>
          <cell r="K321" t="str">
            <v>X</v>
          </cell>
          <cell r="M321" t="str">
            <v>C</v>
          </cell>
          <cell r="O321" t="str">
            <v>BACHILLER</v>
          </cell>
          <cell r="P321">
            <v>808521</v>
          </cell>
          <cell r="Q321">
            <v>0</v>
          </cell>
          <cell r="R321" t="str">
            <v>1</v>
          </cell>
          <cell r="S321">
            <v>23455</v>
          </cell>
          <cell r="T321">
            <v>30376</v>
          </cell>
          <cell r="U321">
            <v>39.461111111111109</v>
          </cell>
          <cell r="V321">
            <v>0</v>
          </cell>
          <cell r="W321">
            <v>20.511111111111113</v>
          </cell>
          <cell r="X321" t="str">
            <v>5Tecnico</v>
          </cell>
          <cell r="Y321">
            <v>27941918.618222222</v>
          </cell>
          <cell r="Z321" t="str">
            <v>CENTRO</v>
          </cell>
          <cell r="AA321" t="str">
            <v>SUP</v>
          </cell>
          <cell r="AB321" t="str">
            <v>sale</v>
          </cell>
          <cell r="AC321">
            <v>79042911</v>
          </cell>
        </row>
        <row r="322">
          <cell r="C322" t="str">
            <v>PLAZAS CHAPARRO LUIS ORLANDO</v>
          </cell>
          <cell r="D322" t="str">
            <v>4065-11</v>
          </cell>
          <cell r="E322">
            <v>16080398.177083332</v>
          </cell>
          <cell r="F322" t="str">
            <v>Técnico Administrativo</v>
          </cell>
          <cell r="G322" t="str">
            <v>21CENTRO</v>
          </cell>
          <cell r="H322" t="str">
            <v>GRUPO CARTERA</v>
          </cell>
          <cell r="K322" t="str">
            <v>X</v>
          </cell>
          <cell r="M322" t="str">
            <v>C</v>
          </cell>
          <cell r="O322" t="str">
            <v>BACHILLER</v>
          </cell>
          <cell r="P322">
            <v>761453</v>
          </cell>
          <cell r="Q322">
            <v>0</v>
          </cell>
          <cell r="R322" t="str">
            <v>1</v>
          </cell>
          <cell r="S322">
            <v>22059</v>
          </cell>
          <cell r="T322">
            <v>31807</v>
          </cell>
          <cell r="U322">
            <v>43.283333333333331</v>
          </cell>
          <cell r="V322">
            <v>0</v>
          </cell>
          <cell r="W322">
            <v>16.597222222222221</v>
          </cell>
          <cell r="X322" t="str">
            <v>5Tecnico</v>
          </cell>
          <cell r="Y322">
            <v>22397424.732047454</v>
          </cell>
          <cell r="Z322" t="str">
            <v>CENTRO</v>
          </cell>
          <cell r="AA322" t="str">
            <v>SUP</v>
          </cell>
          <cell r="AB322" t="str">
            <v>sale</v>
          </cell>
          <cell r="AC322">
            <v>19452313</v>
          </cell>
        </row>
        <row r="323">
          <cell r="C323" t="str">
            <v>POLO GAMERO LUIS ALBERTO</v>
          </cell>
          <cell r="D323" t="str">
            <v>5120-09</v>
          </cell>
          <cell r="E323">
            <v>10643889.421249999</v>
          </cell>
          <cell r="F323" t="str">
            <v>Auxiliar Administrativo</v>
          </cell>
          <cell r="G323" t="str">
            <v>24ORIENTE</v>
          </cell>
          <cell r="H323" t="str">
            <v>GRUPO OPERATIVO</v>
          </cell>
          <cell r="K323" t="str">
            <v>X</v>
          </cell>
          <cell r="M323" t="str">
            <v>C</v>
          </cell>
          <cell r="O323" t="str">
            <v>ES</v>
          </cell>
          <cell r="P323">
            <v>468655</v>
          </cell>
          <cell r="Q323">
            <v>0</v>
          </cell>
          <cell r="R323" t="str">
            <v>1</v>
          </cell>
          <cell r="S323">
            <v>24964</v>
          </cell>
          <cell r="T323">
            <v>34411</v>
          </cell>
          <cell r="U323">
            <v>35.330555555555556</v>
          </cell>
          <cell r="V323">
            <v>0</v>
          </cell>
          <cell r="W323">
            <v>9.4638888888888886</v>
          </cell>
          <cell r="X323" t="str">
            <v>6Asistencial</v>
          </cell>
          <cell r="Y323">
            <v>8855934.0786423609</v>
          </cell>
          <cell r="Z323" t="str">
            <v>ORIENTE</v>
          </cell>
          <cell r="AA323" t="str">
            <v>SUP</v>
          </cell>
          <cell r="AB323" t="str">
            <v>sale</v>
          </cell>
          <cell r="AC323">
            <v>77163405</v>
          </cell>
        </row>
        <row r="324">
          <cell r="C324" t="str">
            <v>PORRES LOAIZA LUCIA</v>
          </cell>
          <cell r="D324" t="str">
            <v>4065-11</v>
          </cell>
          <cell r="E324">
            <v>16080398.177083332</v>
          </cell>
          <cell r="F324" t="str">
            <v>Técnico Administrativo</v>
          </cell>
          <cell r="G324" t="str">
            <v>22NOROCCIDENTE</v>
          </cell>
          <cell r="H324" t="str">
            <v>GRUPO ADMINISTRATIVO Y FINANCIERO</v>
          </cell>
          <cell r="K324" t="str">
            <v>X</v>
          </cell>
          <cell r="M324" t="str">
            <v>C</v>
          </cell>
          <cell r="O324" t="str">
            <v>BACHILLER</v>
          </cell>
          <cell r="P324">
            <v>761453</v>
          </cell>
          <cell r="Q324">
            <v>0</v>
          </cell>
          <cell r="R324" t="str">
            <v>2</v>
          </cell>
          <cell r="S324">
            <v>18878</v>
          </cell>
          <cell r="T324">
            <v>29190</v>
          </cell>
          <cell r="U324">
            <v>51.994444444444447</v>
          </cell>
          <cell r="V324">
            <v>0</v>
          </cell>
          <cell r="W324">
            <v>23.761111111111113</v>
          </cell>
          <cell r="X324" t="str">
            <v>5Tecnico</v>
          </cell>
          <cell r="Y324">
            <v>31780563.931126159</v>
          </cell>
          <cell r="Z324" t="str">
            <v>NOROCCIDENTE</v>
          </cell>
          <cell r="AA324" t="str">
            <v>SUP</v>
          </cell>
          <cell r="AB324" t="str">
            <v>sale</v>
          </cell>
          <cell r="AC324">
            <v>24947391</v>
          </cell>
        </row>
        <row r="325">
          <cell r="C325" t="str">
            <v>POVEDA ESPITIA HELDA XENIA</v>
          </cell>
          <cell r="D325" t="str">
            <v>4065-15</v>
          </cell>
          <cell r="E325">
            <v>18995922.495416671</v>
          </cell>
          <cell r="F325" t="str">
            <v>Técnico Administrativo</v>
          </cell>
          <cell r="G325" t="str">
            <v>18SRI</v>
          </cell>
          <cell r="H325" t="str">
            <v>OFICINA RELACIONES INTERNACIONALES Y COMUNICACIONES</v>
          </cell>
          <cell r="L325" t="str">
            <v>MCF</v>
          </cell>
          <cell r="M325" t="str">
            <v>C</v>
          </cell>
          <cell r="O325" t="str">
            <v>TC</v>
          </cell>
          <cell r="P325">
            <v>935634</v>
          </cell>
          <cell r="Q325">
            <v>0</v>
          </cell>
          <cell r="R325" t="str">
            <v>2</v>
          </cell>
          <cell r="S325">
            <v>21945</v>
          </cell>
          <cell r="T325">
            <v>29712</v>
          </cell>
          <cell r="U325">
            <v>43.597222222222221</v>
          </cell>
          <cell r="V325">
            <v>0</v>
          </cell>
          <cell r="W325">
            <v>22.330555555555556</v>
          </cell>
          <cell r="X325" t="str">
            <v>5Tecnico</v>
          </cell>
          <cell r="Y325">
            <v>35051435.295089118</v>
          </cell>
          <cell r="AA325" t="str">
            <v>Mant</v>
          </cell>
          <cell r="AB325" t="str">
            <v>4065-15</v>
          </cell>
          <cell r="AC325">
            <v>32001563</v>
          </cell>
        </row>
        <row r="326">
          <cell r="C326" t="str">
            <v>PRENS ALFARO ADA LUZ</v>
          </cell>
          <cell r="D326" t="str">
            <v>5120-09</v>
          </cell>
          <cell r="E326">
            <v>10643889.421249999</v>
          </cell>
          <cell r="F326" t="str">
            <v>Auxiliar Administrativo</v>
          </cell>
          <cell r="G326" t="str">
            <v>24ORIENTE</v>
          </cell>
          <cell r="H326" t="str">
            <v>GRUPO OPERATIVO</v>
          </cell>
          <cell r="K326" t="str">
            <v>X</v>
          </cell>
          <cell r="M326" t="str">
            <v>C</v>
          </cell>
          <cell r="O326" t="str">
            <v>ES</v>
          </cell>
          <cell r="P326">
            <v>468655</v>
          </cell>
          <cell r="Q326">
            <v>0</v>
          </cell>
          <cell r="R326" t="str">
            <v>2</v>
          </cell>
          <cell r="S326">
            <v>21855</v>
          </cell>
          <cell r="T326">
            <v>34205</v>
          </cell>
          <cell r="U326">
            <v>43.844444444444441</v>
          </cell>
          <cell r="V326">
            <v>0</v>
          </cell>
          <cell r="W326">
            <v>10.030555555555555</v>
          </cell>
          <cell r="X326" t="str">
            <v>6Asistencial</v>
          </cell>
          <cell r="Y326">
            <v>9288987.0898229163</v>
          </cell>
          <cell r="Z326" t="str">
            <v>ORIENTE</v>
          </cell>
          <cell r="AA326" t="str">
            <v>SUP</v>
          </cell>
          <cell r="AB326" t="str">
            <v>sale</v>
          </cell>
          <cell r="AC326">
            <v>42495192</v>
          </cell>
        </row>
        <row r="327">
          <cell r="C327" t="str">
            <v>PRYOR MORENO JAIME</v>
          </cell>
          <cell r="D327" t="str">
            <v>4065-11</v>
          </cell>
          <cell r="E327">
            <v>16080398.177083332</v>
          </cell>
          <cell r="F327" t="str">
            <v>Técnico Administrativo</v>
          </cell>
          <cell r="G327" t="str">
            <v>21CENTRO</v>
          </cell>
          <cell r="H327" t="str">
            <v>GRUPO CARTERA</v>
          </cell>
          <cell r="K327" t="str">
            <v>X</v>
          </cell>
          <cell r="M327" t="str">
            <v>C</v>
          </cell>
          <cell r="O327" t="str">
            <v>BACHILLER</v>
          </cell>
          <cell r="P327">
            <v>761453</v>
          </cell>
          <cell r="Q327">
            <v>0</v>
          </cell>
          <cell r="R327" t="str">
            <v>1</v>
          </cell>
          <cell r="S327">
            <v>20177</v>
          </cell>
          <cell r="T327">
            <v>28934</v>
          </cell>
          <cell r="U327">
            <v>48.43333333333333</v>
          </cell>
          <cell r="V327">
            <v>0</v>
          </cell>
          <cell r="W327">
            <v>24.458333333333332</v>
          </cell>
          <cell r="X327" t="str">
            <v>5Tecnico</v>
          </cell>
          <cell r="Y327">
            <v>32680317.005010415</v>
          </cell>
          <cell r="Z327" t="str">
            <v>CENTRO</v>
          </cell>
          <cell r="AA327" t="str">
            <v>SUP</v>
          </cell>
          <cell r="AB327" t="str">
            <v>sale</v>
          </cell>
          <cell r="AC327">
            <v>79142406</v>
          </cell>
        </row>
        <row r="328">
          <cell r="C328" t="str">
            <v>PULIDO  ALVARO FERNANDO</v>
          </cell>
          <cell r="D328" t="str">
            <v>5120-09</v>
          </cell>
          <cell r="E328">
            <v>10643889.421249999</v>
          </cell>
          <cell r="F328" t="str">
            <v>Auxiliar Administrativo</v>
          </cell>
          <cell r="G328" t="str">
            <v>20SEG</v>
          </cell>
          <cell r="H328" t="str">
            <v>GRUPO ARCHIVO, PUBLICACIONES Y MICROFILMACION</v>
          </cell>
          <cell r="K328" t="str">
            <v>X</v>
          </cell>
          <cell r="M328" t="str">
            <v>C</v>
          </cell>
          <cell r="O328" t="str">
            <v>PRIMARIA</v>
          </cell>
          <cell r="P328">
            <v>468655</v>
          </cell>
          <cell r="Q328">
            <v>0</v>
          </cell>
          <cell r="R328" t="str">
            <v>1</v>
          </cell>
          <cell r="S328">
            <v>23133</v>
          </cell>
          <cell r="T328">
            <v>34396</v>
          </cell>
          <cell r="U328">
            <v>40.341666666666669</v>
          </cell>
          <cell r="V328">
            <v>2</v>
          </cell>
          <cell r="W328">
            <v>9.5055555555555564</v>
          </cell>
          <cell r="X328" t="str">
            <v>6Asistencial</v>
          </cell>
          <cell r="Y328">
            <v>8855934.0786423609</v>
          </cell>
          <cell r="AA328" t="str">
            <v>SUP</v>
          </cell>
          <cell r="AB328" t="str">
            <v>sale</v>
          </cell>
          <cell r="AC328">
            <v>79272421</v>
          </cell>
        </row>
        <row r="329">
          <cell r="C329" t="str">
            <v>QUINTERO QUINTERO SATURIO</v>
          </cell>
          <cell r="D329" t="str">
            <v>5310-15</v>
          </cell>
          <cell r="E329">
            <v>22621187.487499997</v>
          </cell>
          <cell r="F329" t="str">
            <v>Conductor Mec (Asignado)</v>
          </cell>
          <cell r="G329" t="str">
            <v>21CENTRO</v>
          </cell>
          <cell r="H329" t="str">
            <v>DIRECCION REGIONAL BOGOTA</v>
          </cell>
          <cell r="M329" t="str">
            <v>C</v>
          </cell>
          <cell r="N329" t="str">
            <v>P</v>
          </cell>
          <cell r="O329" t="str">
            <v>BACHILLER</v>
          </cell>
          <cell r="P329">
            <v>659101</v>
          </cell>
          <cell r="Q329">
            <v>0</v>
          </cell>
          <cell r="R329" t="str">
            <v>1</v>
          </cell>
          <cell r="S329">
            <v>22221</v>
          </cell>
          <cell r="T329">
            <v>36794</v>
          </cell>
          <cell r="U329">
            <v>42.844444444444441</v>
          </cell>
          <cell r="V329">
            <v>0</v>
          </cell>
          <cell r="W329">
            <v>2.9444444444444446</v>
          </cell>
          <cell r="X329" t="str">
            <v>6Asistencial</v>
          </cell>
          <cell r="Y329">
            <v>6287823.540000001</v>
          </cell>
          <cell r="Z329" t="str">
            <v>CENTRO</v>
          </cell>
          <cell r="AA329" t="str">
            <v>Mant</v>
          </cell>
          <cell r="AB329" t="str">
            <v>5310-15</v>
          </cell>
          <cell r="AC329">
            <v>15985542</v>
          </cell>
        </row>
        <row r="330">
          <cell r="C330" t="str">
            <v>QUIROGA ARIZA EDGAR JOSUE</v>
          </cell>
          <cell r="D330" t="str">
            <v>3020-10</v>
          </cell>
          <cell r="E330">
            <v>23062173.132083338</v>
          </cell>
          <cell r="F330" t="str">
            <v>Profesional Universitario</v>
          </cell>
          <cell r="G330" t="str">
            <v>19SDF</v>
          </cell>
          <cell r="H330" t="str">
            <v>GRUPO TESORERIA</v>
          </cell>
          <cell r="M330" t="str">
            <v>C</v>
          </cell>
          <cell r="O330" t="str">
            <v>ES</v>
          </cell>
          <cell r="P330">
            <v>1135915</v>
          </cell>
          <cell r="Q330">
            <v>0</v>
          </cell>
          <cell r="R330" t="str">
            <v>1</v>
          </cell>
          <cell r="S330">
            <v>22183</v>
          </cell>
          <cell r="T330">
            <v>35167</v>
          </cell>
          <cell r="U330">
            <v>42.947222222222223</v>
          </cell>
          <cell r="V330">
            <v>0</v>
          </cell>
          <cell r="W330">
            <v>7.3972222222222221</v>
          </cell>
          <cell r="X330" t="str">
            <v>4Profesional</v>
          </cell>
          <cell r="Y330">
            <v>8474257.5694039352</v>
          </cell>
          <cell r="AA330" t="str">
            <v>Mant</v>
          </cell>
          <cell r="AB330" t="str">
            <v>3020-10</v>
          </cell>
          <cell r="AC330">
            <v>80262240</v>
          </cell>
        </row>
        <row r="331">
          <cell r="C331" t="str">
            <v>QUIROZ TOVAR IRMA LUCIA</v>
          </cell>
          <cell r="D331" t="str">
            <v>5120-12</v>
          </cell>
          <cell r="E331">
            <v>13279546.932500001</v>
          </cell>
          <cell r="F331" t="str">
            <v>Auxiliar Administrativo</v>
          </cell>
          <cell r="G331" t="str">
            <v>20SEG</v>
          </cell>
          <cell r="H331" t="str">
            <v>SECRETARIA GENERAL</v>
          </cell>
          <cell r="M331" t="str">
            <v>C</v>
          </cell>
          <cell r="O331" t="str">
            <v>BACHILLER</v>
          </cell>
          <cell r="P331">
            <v>596996</v>
          </cell>
          <cell r="Q331">
            <v>0</v>
          </cell>
          <cell r="R331" t="str">
            <v>2</v>
          </cell>
          <cell r="S331">
            <v>22065</v>
          </cell>
          <cell r="T331">
            <v>34449</v>
          </cell>
          <cell r="U331">
            <v>43.266666666666666</v>
          </cell>
          <cell r="V331">
            <v>0</v>
          </cell>
          <cell r="W331">
            <v>9.3611111111111107</v>
          </cell>
          <cell r="X331" t="str">
            <v>6Asistencial</v>
          </cell>
          <cell r="Y331">
            <v>10890845.744062502</v>
          </cell>
          <cell r="AA331" t="str">
            <v>Mant</v>
          </cell>
          <cell r="AB331" t="str">
            <v>5120-12</v>
          </cell>
          <cell r="AC331">
            <v>41796648</v>
          </cell>
        </row>
        <row r="332">
          <cell r="C332" t="str">
            <v>RAMIREZ ATENCIA LUISA IBETH</v>
          </cell>
          <cell r="D332" t="str">
            <v>5120-09</v>
          </cell>
          <cell r="E332">
            <v>10643889.421249999</v>
          </cell>
          <cell r="F332" t="str">
            <v>Auxiliar Administrativo</v>
          </cell>
          <cell r="G332" t="str">
            <v>23NORTE</v>
          </cell>
          <cell r="H332" t="str">
            <v>GRUPO OPERATIVO</v>
          </cell>
          <cell r="L332" t="str">
            <v>MCF</v>
          </cell>
          <cell r="M332" t="str">
            <v>C</v>
          </cell>
          <cell r="O332" t="str">
            <v>UN</v>
          </cell>
          <cell r="P332">
            <v>468655</v>
          </cell>
          <cell r="Q332">
            <v>0</v>
          </cell>
          <cell r="R332" t="str">
            <v>2</v>
          </cell>
          <cell r="S332">
            <v>23604</v>
          </cell>
          <cell r="T332">
            <v>34388</v>
          </cell>
          <cell r="U332">
            <v>39.055555555555557</v>
          </cell>
          <cell r="V332">
            <v>0</v>
          </cell>
          <cell r="W332">
            <v>9.5333333333333332</v>
          </cell>
          <cell r="X332" t="str">
            <v>6Asistencial</v>
          </cell>
          <cell r="Y332">
            <v>8855934.0786423609</v>
          </cell>
          <cell r="Z332" t="str">
            <v>NORTE</v>
          </cell>
          <cell r="AA332" t="str">
            <v>Mant</v>
          </cell>
          <cell r="AB332" t="str">
            <v>5120-09</v>
          </cell>
          <cell r="AC332">
            <v>23162926</v>
          </cell>
        </row>
        <row r="333">
          <cell r="C333" t="str">
            <v>RAMIREZ CEDEÑO GERSAIN</v>
          </cell>
          <cell r="D333" t="str">
            <v>2035-12</v>
          </cell>
          <cell r="E333">
            <v>31146455.449583333</v>
          </cell>
          <cell r="F333" t="str">
            <v>Director o Gerente Regional</v>
          </cell>
          <cell r="G333" t="str">
            <v>25SUROCCIDENTE</v>
          </cell>
          <cell r="H333" t="str">
            <v>DIRECCION REGIONAL HUILA</v>
          </cell>
          <cell r="K333" t="str">
            <v>x</v>
          </cell>
          <cell r="M333" t="str">
            <v>LNR</v>
          </cell>
          <cell r="O333" t="str">
            <v>ES</v>
          </cell>
          <cell r="P333">
            <v>1534102</v>
          </cell>
          <cell r="Q333">
            <v>0</v>
          </cell>
          <cell r="R333" t="str">
            <v>1</v>
          </cell>
          <cell r="S333">
            <v>21242</v>
          </cell>
          <cell r="T333">
            <v>36321</v>
          </cell>
          <cell r="U333">
            <v>45.524999999999999</v>
          </cell>
          <cell r="V333">
            <v>6.583333333333333</v>
          </cell>
          <cell r="W333">
            <v>4.2361111111111107</v>
          </cell>
          <cell r="X333" t="str">
            <v>3Ejecutivo</v>
          </cell>
          <cell r="Y333">
            <v>11708266.464</v>
          </cell>
          <cell r="Z333" t="str">
            <v>SUROCCIDENTE</v>
          </cell>
          <cell r="AA333" t="str">
            <v>SUP</v>
          </cell>
          <cell r="AB333" t="str">
            <v>sale</v>
          </cell>
          <cell r="AC333">
            <v>12112090</v>
          </cell>
        </row>
        <row r="334">
          <cell r="C334" t="str">
            <v>RAMIREZ GONZALEZ ORLANDO</v>
          </cell>
          <cell r="D334" t="str">
            <v>4065-15</v>
          </cell>
          <cell r="E334">
            <v>18995922.495416671</v>
          </cell>
          <cell r="F334" t="str">
            <v>Técnico Administrativo</v>
          </cell>
          <cell r="G334" t="str">
            <v>21CENTRO</v>
          </cell>
          <cell r="H334" t="str">
            <v>GRUPO ATENCION AL USUARIO</v>
          </cell>
          <cell r="M334" t="str">
            <v>C</v>
          </cell>
          <cell r="O334" t="str">
            <v>TC</v>
          </cell>
          <cell r="P334">
            <v>935634</v>
          </cell>
          <cell r="Q334">
            <v>0</v>
          </cell>
          <cell r="R334" t="str">
            <v>1</v>
          </cell>
          <cell r="S334">
            <v>20914</v>
          </cell>
          <cell r="T334">
            <v>28009</v>
          </cell>
          <cell r="U334">
            <v>46.419444444444444</v>
          </cell>
          <cell r="V334">
            <v>0</v>
          </cell>
          <cell r="W334">
            <v>26.997222222222224</v>
          </cell>
          <cell r="X334" t="str">
            <v>5Tecnico</v>
          </cell>
          <cell r="Y334">
            <v>42295650.124644682</v>
          </cell>
          <cell r="Z334" t="str">
            <v>CENTRO</v>
          </cell>
          <cell r="AA334" t="str">
            <v>Mant</v>
          </cell>
          <cell r="AB334" t="str">
            <v>4065-15</v>
          </cell>
          <cell r="AC334">
            <v>19261604</v>
          </cell>
        </row>
        <row r="335">
          <cell r="C335" t="str">
            <v>ZZVACANTE48</v>
          </cell>
          <cell r="D335" t="str">
            <v>2035-21</v>
          </cell>
          <cell r="E335">
            <v>42319797.785416663</v>
          </cell>
          <cell r="F335" t="str">
            <v>Director o Gerente Regional</v>
          </cell>
          <cell r="G335" t="str">
            <v>21CENTRO</v>
          </cell>
          <cell r="H335" t="str">
            <v>DIRECCION REGIONAL BOGOTA</v>
          </cell>
          <cell r="K335" t="str">
            <v>X</v>
          </cell>
          <cell r="M335" t="str">
            <v>LNR</v>
          </cell>
          <cell r="N335" t="str">
            <v>VE</v>
          </cell>
          <cell r="P335">
            <v>2084439</v>
          </cell>
          <cell r="Q335">
            <v>0</v>
          </cell>
          <cell r="X335" t="str">
            <v>3Ejecutivo</v>
          </cell>
          <cell r="Y335">
            <v>0</v>
          </cell>
          <cell r="Z335" t="str">
            <v>CENTRO</v>
          </cell>
          <cell r="AA335" t="str">
            <v>SUP</v>
          </cell>
          <cell r="AB335" t="str">
            <v>sale</v>
          </cell>
          <cell r="AC335">
            <v>0</v>
          </cell>
        </row>
        <row r="336">
          <cell r="C336" t="str">
            <v>RAMIREZ LONDOÑO OLGA LUCIA</v>
          </cell>
          <cell r="D336" t="str">
            <v>5120-09</v>
          </cell>
          <cell r="E336">
            <v>10643889.421249999</v>
          </cell>
          <cell r="F336" t="str">
            <v>Auxiliar Administrativo</v>
          </cell>
          <cell r="G336" t="str">
            <v>22NOROCCIDENTE</v>
          </cell>
          <cell r="H336" t="str">
            <v>GRUPO OPERATIVO</v>
          </cell>
          <cell r="K336" t="str">
            <v>X</v>
          </cell>
          <cell r="M336" t="str">
            <v>C</v>
          </cell>
          <cell r="O336" t="str">
            <v>TC</v>
          </cell>
          <cell r="P336">
            <v>468655</v>
          </cell>
          <cell r="Q336">
            <v>0</v>
          </cell>
          <cell r="R336" t="str">
            <v>2</v>
          </cell>
          <cell r="S336">
            <v>23735</v>
          </cell>
          <cell r="T336">
            <v>34234</v>
          </cell>
          <cell r="U336">
            <v>38.697222222222223</v>
          </cell>
          <cell r="V336">
            <v>0</v>
          </cell>
          <cell r="W336">
            <v>9.9527777777777775</v>
          </cell>
          <cell r="X336" t="str">
            <v>6Asistencial</v>
          </cell>
          <cell r="Y336">
            <v>9288987.0898229163</v>
          </cell>
          <cell r="Z336" t="str">
            <v>NOROCCIDENTE</v>
          </cell>
          <cell r="AA336" t="str">
            <v>SUP</v>
          </cell>
          <cell r="AB336" t="str">
            <v>sale</v>
          </cell>
          <cell r="AC336">
            <v>24603102</v>
          </cell>
        </row>
        <row r="337">
          <cell r="C337" t="str">
            <v>RAMIREZ MENDOZA MARIA MARLENY</v>
          </cell>
          <cell r="D337" t="str">
            <v>5040-16</v>
          </cell>
          <cell r="E337">
            <v>14586952.714583334</v>
          </cell>
          <cell r="F337" t="str">
            <v>Secretario Ejecutivo</v>
          </cell>
          <cell r="G337" t="str">
            <v>24ORIENTE</v>
          </cell>
          <cell r="H337" t="str">
            <v>DIRECCION REGIONAL NORTE SANTANDER</v>
          </cell>
          <cell r="L337" t="str">
            <v>MCF</v>
          </cell>
          <cell r="M337" t="str">
            <v>C</v>
          </cell>
          <cell r="N337" t="str">
            <v>P</v>
          </cell>
          <cell r="O337" t="str">
            <v>TC</v>
          </cell>
          <cell r="P337">
            <v>688731</v>
          </cell>
          <cell r="Q337">
            <v>0</v>
          </cell>
          <cell r="R337" t="str">
            <v>2</v>
          </cell>
          <cell r="S337">
            <v>19858</v>
          </cell>
          <cell r="T337">
            <v>29114</v>
          </cell>
          <cell r="U337">
            <v>49.30833333333333</v>
          </cell>
          <cell r="V337">
            <v>0</v>
          </cell>
          <cell r="W337">
            <v>23.969444444444445</v>
          </cell>
          <cell r="X337" t="str">
            <v>6Asistencial</v>
          </cell>
          <cell r="Y337">
            <v>6570493.7400000002</v>
          </cell>
          <cell r="Z337" t="str">
            <v>ORIENTE</v>
          </cell>
          <cell r="AA337" t="str">
            <v>Mant</v>
          </cell>
          <cell r="AB337" t="str">
            <v>5040-16</v>
          </cell>
          <cell r="AC337">
            <v>37242650</v>
          </cell>
        </row>
        <row r="338">
          <cell r="C338" t="str">
            <v>RAMIREZ RAMIREZ AMANDA</v>
          </cell>
          <cell r="D338" t="str">
            <v>2045-17</v>
          </cell>
          <cell r="E338">
            <v>36865632.368333325</v>
          </cell>
          <cell r="F338" t="str">
            <v>Jefe Oficina</v>
          </cell>
          <cell r="G338" t="str">
            <v>14ODI</v>
          </cell>
          <cell r="H338" t="str">
            <v>OFICINA DIVULGACION</v>
          </cell>
          <cell r="K338" t="str">
            <v>x</v>
          </cell>
          <cell r="M338" t="str">
            <v>LNR</v>
          </cell>
          <cell r="O338" t="str">
            <v>UN</v>
          </cell>
          <cell r="P338">
            <v>1815797</v>
          </cell>
          <cell r="Q338">
            <v>0</v>
          </cell>
          <cell r="R338" t="str">
            <v>2</v>
          </cell>
          <cell r="S338">
            <v>21833</v>
          </cell>
          <cell r="T338">
            <v>30834</v>
          </cell>
          <cell r="U338">
            <v>43.902777777777779</v>
          </cell>
          <cell r="V338">
            <v>0</v>
          </cell>
          <cell r="W338">
            <v>19.261111111111113</v>
          </cell>
          <cell r="X338" t="str">
            <v>3Ejecutivo</v>
          </cell>
          <cell r="Y338">
            <v>13858162.704</v>
          </cell>
          <cell r="AA338" t="str">
            <v>SUP</v>
          </cell>
          <cell r="AB338" t="str">
            <v>sale</v>
          </cell>
          <cell r="AC338">
            <v>35488924</v>
          </cell>
        </row>
        <row r="339">
          <cell r="C339" t="str">
            <v>RAMIREZ RAMIREZ NANCY</v>
          </cell>
          <cell r="D339" t="str">
            <v>5120-12</v>
          </cell>
          <cell r="E339">
            <v>13279546.932500001</v>
          </cell>
          <cell r="F339" t="str">
            <v>Auxiliar Administrativo</v>
          </cell>
          <cell r="G339" t="str">
            <v>19SDF</v>
          </cell>
          <cell r="H339" t="str">
            <v>GRUPO TESORERIA</v>
          </cell>
          <cell r="K339" t="str">
            <v>X</v>
          </cell>
          <cell r="M339" t="str">
            <v>C</v>
          </cell>
          <cell r="O339" t="str">
            <v>TL</v>
          </cell>
          <cell r="P339">
            <v>596996</v>
          </cell>
          <cell r="Q339">
            <v>0</v>
          </cell>
          <cell r="R339" t="str">
            <v>2</v>
          </cell>
          <cell r="S339">
            <v>24118</v>
          </cell>
          <cell r="T339">
            <v>33028</v>
          </cell>
          <cell r="U339">
            <v>37.65</v>
          </cell>
          <cell r="V339">
            <v>0</v>
          </cell>
          <cell r="W339">
            <v>13.252777777777778</v>
          </cell>
          <cell r="X339" t="str">
            <v>6Asistencial</v>
          </cell>
          <cell r="Y339">
            <v>15085838.1788125</v>
          </cell>
          <cell r="AA339" t="str">
            <v>SUP</v>
          </cell>
          <cell r="AB339" t="str">
            <v>sale</v>
          </cell>
          <cell r="AC339">
            <v>36182999</v>
          </cell>
        </row>
        <row r="340">
          <cell r="C340" t="str">
            <v>RAMIREZ ROJAS JUAN CARLOS</v>
          </cell>
          <cell r="D340" t="str">
            <v>4065-11</v>
          </cell>
          <cell r="E340">
            <v>16080398.177083332</v>
          </cell>
          <cell r="F340" t="str">
            <v>Técnico Administrativo</v>
          </cell>
          <cell r="G340" t="str">
            <v>21CENTRO</v>
          </cell>
          <cell r="H340" t="str">
            <v>GRUPO ADMINISTRATIVO</v>
          </cell>
          <cell r="K340" t="str">
            <v>X</v>
          </cell>
          <cell r="M340" t="str">
            <v>C</v>
          </cell>
          <cell r="O340" t="str">
            <v>UN</v>
          </cell>
          <cell r="P340">
            <v>761453</v>
          </cell>
          <cell r="Q340">
            <v>0</v>
          </cell>
          <cell r="R340" t="str">
            <v>1</v>
          </cell>
          <cell r="S340">
            <v>24617</v>
          </cell>
          <cell r="T340">
            <v>35446</v>
          </cell>
          <cell r="U340">
            <v>36.277777777777779</v>
          </cell>
          <cell r="V340">
            <v>0</v>
          </cell>
          <cell r="W340">
            <v>6.6361111111111111</v>
          </cell>
          <cell r="X340" t="str">
            <v>5Tecnico</v>
          </cell>
          <cell r="Y340">
            <v>5430652.4816585649</v>
          </cell>
          <cell r="Z340" t="str">
            <v>CENTRO</v>
          </cell>
          <cell r="AA340" t="str">
            <v>SUP</v>
          </cell>
          <cell r="AB340" t="str">
            <v>sale</v>
          </cell>
          <cell r="AC340">
            <v>79430588</v>
          </cell>
        </row>
        <row r="341">
          <cell r="C341" t="str">
            <v>RAMOS CALDERON YOLANDA</v>
          </cell>
          <cell r="D341" t="str">
            <v>4065-11</v>
          </cell>
          <cell r="E341">
            <v>19746510.216250002</v>
          </cell>
          <cell r="F341" t="str">
            <v>Técnico Administrativo</v>
          </cell>
          <cell r="G341" t="str">
            <v>25SUROCCIDENTE</v>
          </cell>
          <cell r="H341" t="str">
            <v>GRUPO CREDITO</v>
          </cell>
          <cell r="L341" t="str">
            <v>MCF</v>
          </cell>
          <cell r="M341" t="str">
            <v>C</v>
          </cell>
          <cell r="O341" t="str">
            <v>BACHILLER</v>
          </cell>
          <cell r="P341">
            <v>761453</v>
          </cell>
          <cell r="Q341">
            <v>80162</v>
          </cell>
          <cell r="R341" t="str">
            <v>2</v>
          </cell>
          <cell r="S341">
            <v>19042</v>
          </cell>
          <cell r="T341">
            <v>27421</v>
          </cell>
          <cell r="U341">
            <v>51.547222222222224</v>
          </cell>
          <cell r="V341">
            <v>5</v>
          </cell>
          <cell r="W341">
            <v>28.605555555555554</v>
          </cell>
          <cell r="X341" t="str">
            <v>5Tecnico</v>
          </cell>
          <cell r="Y341">
            <v>41955998.334322922</v>
          </cell>
          <cell r="Z341" t="str">
            <v>SUROCCIDENTE</v>
          </cell>
          <cell r="AA341" t="str">
            <v>Mant</v>
          </cell>
          <cell r="AB341" t="str">
            <v>4065-11</v>
          </cell>
          <cell r="AC341">
            <v>31233868</v>
          </cell>
        </row>
        <row r="342">
          <cell r="C342" t="str">
            <v>REAL BARRAGAN JAIME ELICIO</v>
          </cell>
          <cell r="D342" t="str">
            <v>5120-09</v>
          </cell>
          <cell r="E342">
            <v>10643889.421249999</v>
          </cell>
          <cell r="F342" t="str">
            <v>Auxiliar Administrativo</v>
          </cell>
          <cell r="G342" t="str">
            <v>20SEG</v>
          </cell>
          <cell r="H342" t="str">
            <v>GRUPO CORRESPONDENCIA</v>
          </cell>
          <cell r="M342" t="str">
            <v>C</v>
          </cell>
          <cell r="N342" t="str">
            <v>VE</v>
          </cell>
          <cell r="O342" t="str">
            <v>BACHILLER</v>
          </cell>
          <cell r="P342">
            <v>468655</v>
          </cell>
          <cell r="Q342">
            <v>0</v>
          </cell>
          <cell r="R342" t="str">
            <v>1</v>
          </cell>
          <cell r="S342">
            <v>22497</v>
          </cell>
          <cell r="T342">
            <v>35802</v>
          </cell>
          <cell r="U342">
            <v>42.086111111111109</v>
          </cell>
          <cell r="V342">
            <v>4.333333333333333</v>
          </cell>
          <cell r="W342">
            <v>5.6611111111111114</v>
          </cell>
          <cell r="X342" t="str">
            <v>6Asistencial</v>
          </cell>
          <cell r="Y342">
            <v>3226244.9332951386</v>
          </cell>
          <cell r="AA342" t="str">
            <v>Mant</v>
          </cell>
          <cell r="AB342" t="str">
            <v>5120-09</v>
          </cell>
          <cell r="AC342">
            <v>3254597</v>
          </cell>
        </row>
        <row r="343">
          <cell r="C343" t="str">
            <v>RENGIFO HERNANDEZ LUCY YANNETH</v>
          </cell>
          <cell r="D343" t="str">
            <v>4065-15</v>
          </cell>
          <cell r="E343">
            <v>21241444.095416673</v>
          </cell>
          <cell r="F343" t="str">
            <v>Técnico Administrativo</v>
          </cell>
          <cell r="G343" t="str">
            <v>25SUROCCIDENTE</v>
          </cell>
          <cell r="H343" t="str">
            <v>GRUPO SERVICIOS</v>
          </cell>
          <cell r="K343" t="str">
            <v>X</v>
          </cell>
          <cell r="M343" t="str">
            <v>C</v>
          </cell>
          <cell r="O343" t="str">
            <v>ES</v>
          </cell>
          <cell r="P343">
            <v>935634</v>
          </cell>
          <cell r="Q343">
            <v>0</v>
          </cell>
          <cell r="R343" t="str">
            <v>2</v>
          </cell>
          <cell r="S343">
            <v>23887</v>
          </cell>
          <cell r="T343">
            <v>33470</v>
          </cell>
          <cell r="U343">
            <v>38.277777777777779</v>
          </cell>
          <cell r="V343">
            <v>0</v>
          </cell>
          <cell r="W343">
            <v>12.041666666666666</v>
          </cell>
          <cell r="X343" t="str">
            <v>5Tecnico</v>
          </cell>
          <cell r="Y343">
            <v>19355636.497718751</v>
          </cell>
          <cell r="Z343" t="str">
            <v>SUROCCIDENTE</v>
          </cell>
          <cell r="AA343" t="str">
            <v>SUP</v>
          </cell>
          <cell r="AB343" t="str">
            <v>sale</v>
          </cell>
          <cell r="AC343">
            <v>34545827</v>
          </cell>
        </row>
        <row r="344">
          <cell r="C344" t="str">
            <v>RESTREPO            DE DE BERNAL CLARA LUZ</v>
          </cell>
          <cell r="D344" t="str">
            <v>3010-17</v>
          </cell>
          <cell r="E344">
            <v>37806035.422499999</v>
          </cell>
          <cell r="F344" t="str">
            <v>Profesional Especializado</v>
          </cell>
          <cell r="G344" t="str">
            <v>16SDT</v>
          </cell>
          <cell r="H344" t="str">
            <v>GRUPO TECNICO</v>
          </cell>
          <cell r="I344" t="str">
            <v>SRI</v>
          </cell>
          <cell r="L344">
            <v>2004</v>
          </cell>
          <cell r="M344" t="str">
            <v>C</v>
          </cell>
          <cell r="O344" t="str">
            <v>UN</v>
          </cell>
          <cell r="P344">
            <v>1665264</v>
          </cell>
          <cell r="Q344">
            <v>0</v>
          </cell>
          <cell r="R344" t="str">
            <v>2</v>
          </cell>
          <cell r="S344">
            <v>16927</v>
          </cell>
          <cell r="T344">
            <v>33332</v>
          </cell>
          <cell r="U344">
            <v>57.333333333333336</v>
          </cell>
          <cell r="V344">
            <v>6.333333333333333</v>
          </cell>
          <cell r="W344">
            <v>12.419444444444444</v>
          </cell>
          <cell r="X344" t="str">
            <v>4Profesional</v>
          </cell>
          <cell r="Y344">
            <v>35524081.890895829</v>
          </cell>
          <cell r="AA344" t="str">
            <v>Mant</v>
          </cell>
          <cell r="AB344" t="str">
            <v>3010-17</v>
          </cell>
          <cell r="AC344">
            <v>41360477</v>
          </cell>
        </row>
        <row r="345">
          <cell r="C345" t="str">
            <v>RESTREPO CANO YOLANDA</v>
          </cell>
          <cell r="D345" t="str">
            <v>5120-10</v>
          </cell>
          <cell r="E345">
            <v>11597824.078333335</v>
          </cell>
          <cell r="F345" t="str">
            <v>Auxiliar Administrativo</v>
          </cell>
          <cell r="G345" t="str">
            <v>22NOROCCIDENTE</v>
          </cell>
          <cell r="H345" t="str">
            <v>GRUPO FINANCIERO</v>
          </cell>
          <cell r="K345" t="str">
            <v>X</v>
          </cell>
          <cell r="M345" t="str">
            <v>C</v>
          </cell>
          <cell r="O345" t="str">
            <v>BACHILLER</v>
          </cell>
          <cell r="P345">
            <v>515106</v>
          </cell>
          <cell r="Q345">
            <v>0</v>
          </cell>
          <cell r="R345" t="str">
            <v>2</v>
          </cell>
          <cell r="S345">
            <v>23777</v>
          </cell>
          <cell r="T345">
            <v>33778</v>
          </cell>
          <cell r="U345">
            <v>38.586111111111109</v>
          </cell>
          <cell r="V345">
            <v>0</v>
          </cell>
          <cell r="W345">
            <v>11.2</v>
          </cell>
          <cell r="X345" t="str">
            <v>6Asistencial</v>
          </cell>
          <cell r="Y345">
            <v>11232672.763791665</v>
          </cell>
          <cell r="Z345" t="str">
            <v>NOROCCIDENTE</v>
          </cell>
          <cell r="AA345" t="str">
            <v>SUP</v>
          </cell>
          <cell r="AB345" t="str">
            <v>sale</v>
          </cell>
          <cell r="AC345">
            <v>39351856</v>
          </cell>
        </row>
        <row r="346">
          <cell r="C346" t="str">
            <v>RESTREPO OSORIO MARIA SOFIA</v>
          </cell>
          <cell r="D346" t="str">
            <v>4065-11</v>
          </cell>
          <cell r="E346">
            <v>16080398.177083332</v>
          </cell>
          <cell r="F346" t="str">
            <v>Técnico Administrativo</v>
          </cell>
          <cell r="G346" t="str">
            <v>22NOROCCIDENTE</v>
          </cell>
          <cell r="H346" t="str">
            <v>GRUPO CREDITO</v>
          </cell>
          <cell r="K346" t="str">
            <v>X</v>
          </cell>
          <cell r="M346" t="str">
            <v>C</v>
          </cell>
          <cell r="O346" t="str">
            <v>BACHILLER</v>
          </cell>
          <cell r="P346">
            <v>761453</v>
          </cell>
          <cell r="Q346">
            <v>0</v>
          </cell>
          <cell r="R346" t="str">
            <v>2</v>
          </cell>
          <cell r="S346">
            <v>24620</v>
          </cell>
          <cell r="T346">
            <v>32874</v>
          </cell>
          <cell r="U346">
            <v>36.269444444444446</v>
          </cell>
          <cell r="V346">
            <v>0</v>
          </cell>
          <cell r="W346">
            <v>13.677777777777777</v>
          </cell>
          <cell r="X346" t="str">
            <v>5Tecnico</v>
          </cell>
          <cell r="Y346">
            <v>18541340.129686344</v>
          </cell>
          <cell r="Z346" t="str">
            <v>NOROCCIDENTE</v>
          </cell>
          <cell r="AA346" t="str">
            <v>SUP</v>
          </cell>
          <cell r="AB346" t="str">
            <v>sale</v>
          </cell>
          <cell r="AC346">
            <v>43525106</v>
          </cell>
        </row>
        <row r="347">
          <cell r="C347" t="str">
            <v>RESTREPO RIOS JAIRO</v>
          </cell>
          <cell r="D347" t="str">
            <v>4065-12</v>
          </cell>
          <cell r="E347">
            <v>16415181.84</v>
          </cell>
          <cell r="F347" t="str">
            <v>Técnico Administrativo</v>
          </cell>
          <cell r="G347" t="str">
            <v>15OSI</v>
          </cell>
          <cell r="H347" t="str">
            <v>DIVISION SISTEMATIZACION E INFORMATICA</v>
          </cell>
          <cell r="K347" t="str">
            <v>X</v>
          </cell>
          <cell r="M347" t="str">
            <v>C</v>
          </cell>
          <cell r="N347" t="str">
            <v>P</v>
          </cell>
          <cell r="O347" t="str">
            <v>BACHILLER</v>
          </cell>
          <cell r="P347">
            <v>808521</v>
          </cell>
          <cell r="Q347">
            <v>0</v>
          </cell>
          <cell r="R347" t="str">
            <v>1</v>
          </cell>
          <cell r="S347">
            <v>19524</v>
          </cell>
          <cell r="T347">
            <v>37265</v>
          </cell>
          <cell r="U347">
            <v>50.225000000000001</v>
          </cell>
          <cell r="V347">
            <v>19.083333333333332</v>
          </cell>
          <cell r="W347">
            <v>1.6555555555555554</v>
          </cell>
          <cell r="X347" t="str">
            <v>5Tecnico</v>
          </cell>
          <cell r="Y347">
            <v>7713290.3400000008</v>
          </cell>
          <cell r="AA347" t="str">
            <v>SUP</v>
          </cell>
          <cell r="AB347" t="str">
            <v>sale</v>
          </cell>
          <cell r="AC347">
            <v>19223218</v>
          </cell>
        </row>
        <row r="348">
          <cell r="C348" t="str">
            <v>RESTREPO SULEZ ESMERALDA DE-FATIMA</v>
          </cell>
          <cell r="D348" t="str">
            <v>2035-16</v>
          </cell>
          <cell r="E348">
            <v>34713218.367083333</v>
          </cell>
          <cell r="F348" t="str">
            <v>Director o Gerente Regional</v>
          </cell>
          <cell r="G348" t="str">
            <v>25SUROCCIDENTE</v>
          </cell>
          <cell r="H348" t="str">
            <v>DIRECCION REGIONAL CAUCA</v>
          </cell>
          <cell r="K348" t="str">
            <v>X</v>
          </cell>
          <cell r="M348" t="str">
            <v>LNR</v>
          </cell>
          <cell r="O348" t="str">
            <v>ES</v>
          </cell>
          <cell r="P348">
            <v>1709781</v>
          </cell>
          <cell r="Q348">
            <v>0</v>
          </cell>
          <cell r="R348" t="str">
            <v>2</v>
          </cell>
          <cell r="S348">
            <v>21318</v>
          </cell>
          <cell r="T348">
            <v>36804</v>
          </cell>
          <cell r="U348">
            <v>45.31111111111111</v>
          </cell>
          <cell r="V348">
            <v>9.4166666666666661</v>
          </cell>
          <cell r="W348">
            <v>2.9166666666666665</v>
          </cell>
          <cell r="X348" t="str">
            <v>3Ejecutivo</v>
          </cell>
          <cell r="Y348">
            <v>13049048.592</v>
          </cell>
          <cell r="Z348" t="str">
            <v>SUROCCIDENTE</v>
          </cell>
          <cell r="AA348" t="str">
            <v>SUP</v>
          </cell>
          <cell r="AB348" t="str">
            <v>sale</v>
          </cell>
          <cell r="AC348">
            <v>34533362</v>
          </cell>
        </row>
        <row r="349">
          <cell r="C349" t="str">
            <v>RESTREPO VASQUEZ JULIETA</v>
          </cell>
          <cell r="D349" t="str">
            <v>4065-07</v>
          </cell>
          <cell r="E349">
            <v>13362965.654583329</v>
          </cell>
          <cell r="F349" t="str">
            <v>Técnico Administrativo</v>
          </cell>
          <cell r="G349" t="str">
            <v>25SUROCCIDENTE</v>
          </cell>
          <cell r="H349" t="str">
            <v>GRUPO CREDITO</v>
          </cell>
          <cell r="K349" t="str">
            <v>X</v>
          </cell>
          <cell r="M349" t="str">
            <v>C</v>
          </cell>
          <cell r="O349" t="str">
            <v>BACHILLER</v>
          </cell>
          <cell r="P349">
            <v>601058</v>
          </cell>
          <cell r="Q349">
            <v>0</v>
          </cell>
          <cell r="R349" t="str">
            <v>2</v>
          </cell>
          <cell r="S349">
            <v>21502</v>
          </cell>
          <cell r="T349">
            <v>33287</v>
          </cell>
          <cell r="U349">
            <v>44.81111111111111</v>
          </cell>
          <cell r="V349">
            <v>0</v>
          </cell>
          <cell r="W349">
            <v>12.547222222222222</v>
          </cell>
          <cell r="X349" t="str">
            <v>5Tecnico</v>
          </cell>
          <cell r="Y349">
            <v>14421258.668480324</v>
          </cell>
          <cell r="Z349" t="str">
            <v>SUROCCIDENTE</v>
          </cell>
          <cell r="AA349" t="str">
            <v>SUP</v>
          </cell>
          <cell r="AB349" t="str">
            <v>sale</v>
          </cell>
          <cell r="AC349">
            <v>31466791</v>
          </cell>
        </row>
        <row r="350">
          <cell r="C350" t="str">
            <v>REY RAMIREZ NOHRA ZORAYDA</v>
          </cell>
          <cell r="D350" t="str">
            <v>3020-12</v>
          </cell>
          <cell r="E350">
            <v>26400510.067499999</v>
          </cell>
          <cell r="F350" t="str">
            <v>Profesional Universitario</v>
          </cell>
          <cell r="G350" t="str">
            <v>12OPL</v>
          </cell>
          <cell r="H350" t="str">
            <v>OFICINA PLANEACION</v>
          </cell>
          <cell r="M350" t="str">
            <v>C</v>
          </cell>
          <cell r="O350" t="str">
            <v>ES</v>
          </cell>
          <cell r="P350">
            <v>1245845</v>
          </cell>
          <cell r="Q350">
            <v>54498</v>
          </cell>
          <cell r="R350" t="str">
            <v>2</v>
          </cell>
          <cell r="S350">
            <v>20138</v>
          </cell>
          <cell r="T350">
            <v>27038</v>
          </cell>
          <cell r="U350">
            <v>48.547222222222224</v>
          </cell>
          <cell r="V350">
            <v>0</v>
          </cell>
          <cell r="W350">
            <v>29.655555555555555</v>
          </cell>
          <cell r="X350" t="str">
            <v>4Profesional</v>
          </cell>
          <cell r="Y350">
            <v>64235943.854687512</v>
          </cell>
          <cell r="AA350" t="str">
            <v>Mant</v>
          </cell>
          <cell r="AB350" t="str">
            <v>3020-12</v>
          </cell>
          <cell r="AC350">
            <v>41667326</v>
          </cell>
        </row>
        <row r="351">
          <cell r="C351" t="str">
            <v>REYES RICARDO MARGARITA MERCEDES</v>
          </cell>
          <cell r="D351" t="str">
            <v>5120-10</v>
          </cell>
          <cell r="E351">
            <v>11597824.078333335</v>
          </cell>
          <cell r="F351" t="str">
            <v>Auxiliar Administrativo</v>
          </cell>
          <cell r="G351" t="str">
            <v>23NORTE</v>
          </cell>
          <cell r="H351" t="str">
            <v>GRUPO OPERATIVO</v>
          </cell>
          <cell r="L351" t="str">
            <v>MCF</v>
          </cell>
          <cell r="M351" t="str">
            <v>C</v>
          </cell>
          <cell r="O351" t="str">
            <v>BACHILLER</v>
          </cell>
          <cell r="P351">
            <v>515106</v>
          </cell>
          <cell r="Q351">
            <v>0</v>
          </cell>
          <cell r="R351" t="str">
            <v>2</v>
          </cell>
          <cell r="S351">
            <v>24258</v>
          </cell>
          <cell r="T351">
            <v>34145</v>
          </cell>
          <cell r="U351">
            <v>37.263888888888886</v>
          </cell>
          <cell r="V351">
            <v>0</v>
          </cell>
          <cell r="W351">
            <v>10.194444444444445</v>
          </cell>
          <cell r="X351" t="str">
            <v>6Asistencial</v>
          </cell>
          <cell r="Y351">
            <v>10290729.555087961</v>
          </cell>
          <cell r="Z351" t="str">
            <v>NORTE</v>
          </cell>
          <cell r="AA351" t="str">
            <v>Mant</v>
          </cell>
          <cell r="AB351" t="str">
            <v>5120-10</v>
          </cell>
          <cell r="AC351">
            <v>32702194</v>
          </cell>
        </row>
        <row r="352">
          <cell r="C352" t="str">
            <v>REYES RICARDO MARIA EUGENIA</v>
          </cell>
          <cell r="D352" t="str">
            <v>4065-11</v>
          </cell>
          <cell r="E352">
            <v>16080398.177083332</v>
          </cell>
          <cell r="F352" t="str">
            <v>Técnico Administrativo</v>
          </cell>
          <cell r="G352" t="str">
            <v>23NORTE</v>
          </cell>
          <cell r="H352" t="str">
            <v>DIVISION CREDITO Y PROGRAMAS INTERNACIONALES</v>
          </cell>
          <cell r="K352" t="str">
            <v>X</v>
          </cell>
          <cell r="M352" t="str">
            <v>C</v>
          </cell>
          <cell r="O352" t="str">
            <v>UN</v>
          </cell>
          <cell r="P352">
            <v>761453</v>
          </cell>
          <cell r="Q352">
            <v>0</v>
          </cell>
          <cell r="R352" t="str">
            <v>2</v>
          </cell>
          <cell r="S352">
            <v>23843</v>
          </cell>
          <cell r="T352">
            <v>32246</v>
          </cell>
          <cell r="U352">
            <v>38.4</v>
          </cell>
          <cell r="V352">
            <v>0</v>
          </cell>
          <cell r="W352">
            <v>15.394444444444444</v>
          </cell>
          <cell r="X352" t="str">
            <v>5Tecnico</v>
          </cell>
          <cell r="Y352">
            <v>20854990.891103007</v>
          </cell>
          <cell r="Z352" t="str">
            <v>NORTE</v>
          </cell>
          <cell r="AA352" t="str">
            <v>SUP</v>
          </cell>
          <cell r="AB352" t="str">
            <v>sale</v>
          </cell>
          <cell r="AC352">
            <v>32702193</v>
          </cell>
        </row>
        <row r="353">
          <cell r="C353" t="str">
            <v>REYES SARASTI LUZ STELLA</v>
          </cell>
          <cell r="D353" t="str">
            <v>3020-12</v>
          </cell>
          <cell r="E353">
            <v>28284080.003333326</v>
          </cell>
          <cell r="F353" t="str">
            <v>Profesional Universitario</v>
          </cell>
          <cell r="G353" t="str">
            <v>19SDF</v>
          </cell>
          <cell r="H353" t="str">
            <v>GRUPO GESTION FINANCIERA Y CARTERA</v>
          </cell>
          <cell r="M353" t="str">
            <v>C</v>
          </cell>
          <cell r="N353" t="str">
            <v>VE</v>
          </cell>
          <cell r="O353" t="str">
            <v>ES</v>
          </cell>
          <cell r="P353">
            <v>1245845</v>
          </cell>
          <cell r="Q353">
            <v>0</v>
          </cell>
          <cell r="R353" t="str">
            <v>2</v>
          </cell>
          <cell r="S353">
            <v>24387</v>
          </cell>
          <cell r="T353">
            <v>35142</v>
          </cell>
          <cell r="U353">
            <v>36.911111111111111</v>
          </cell>
          <cell r="V353">
            <v>1.0833333333333333</v>
          </cell>
          <cell r="W353">
            <v>7.4638888888888886</v>
          </cell>
          <cell r="X353" t="str">
            <v>4Profesional</v>
          </cell>
          <cell r="Y353">
            <v>9294367.4674074091</v>
          </cell>
          <cell r="AA353" t="str">
            <v>Mant</v>
          </cell>
          <cell r="AB353" t="str">
            <v>3020-12</v>
          </cell>
          <cell r="AC353">
            <v>39616904</v>
          </cell>
        </row>
        <row r="354">
          <cell r="C354" t="str">
            <v>RICARD HURTADO AZZAY GEMMA</v>
          </cell>
          <cell r="D354" t="str">
            <v>3020-12</v>
          </cell>
          <cell r="E354">
            <v>25294052.003333326</v>
          </cell>
          <cell r="F354" t="str">
            <v>Profesional Universitario</v>
          </cell>
          <cell r="G354" t="str">
            <v>22NOROCCIDENTE</v>
          </cell>
          <cell r="H354" t="str">
            <v>GRUPO OPERATIVO</v>
          </cell>
          <cell r="L354">
            <v>2005</v>
          </cell>
          <cell r="M354" t="str">
            <v>C</v>
          </cell>
          <cell r="O354" t="str">
            <v>ES</v>
          </cell>
          <cell r="P354">
            <v>1245845</v>
          </cell>
          <cell r="Q354">
            <v>0</v>
          </cell>
          <cell r="R354" t="str">
            <v>2</v>
          </cell>
          <cell r="S354">
            <v>18484</v>
          </cell>
          <cell r="T354">
            <v>28583</v>
          </cell>
          <cell r="U354">
            <v>53.072222222222223</v>
          </cell>
          <cell r="V354">
            <v>0</v>
          </cell>
          <cell r="W354">
            <v>25.422222222222221</v>
          </cell>
          <cell r="X354" t="str">
            <v>4Profesional</v>
          </cell>
          <cell r="Y354">
            <v>53103494.124592595</v>
          </cell>
          <cell r="Z354" t="str">
            <v>NOROCCIDENTE</v>
          </cell>
          <cell r="AA354" t="str">
            <v>Mant</v>
          </cell>
          <cell r="AB354" t="str">
            <v>3020-12</v>
          </cell>
          <cell r="AC354">
            <v>26257050</v>
          </cell>
        </row>
        <row r="355">
          <cell r="C355" t="str">
            <v>RICO BOCANEGRA CARMENZA</v>
          </cell>
          <cell r="D355" t="str">
            <v>3020-12</v>
          </cell>
          <cell r="E355">
            <v>25294052.003333326</v>
          </cell>
          <cell r="F355" t="str">
            <v>Profesional Universitario</v>
          </cell>
          <cell r="G355" t="str">
            <v>16SDT</v>
          </cell>
          <cell r="H355" t="str">
            <v>DIVISION PROGRAMAS EN ADMINISTRACION</v>
          </cell>
          <cell r="M355" t="str">
            <v>C</v>
          </cell>
          <cell r="O355" t="str">
            <v>ES</v>
          </cell>
          <cell r="P355">
            <v>1245845</v>
          </cell>
          <cell r="Q355">
            <v>0</v>
          </cell>
          <cell r="R355" t="str">
            <v>2</v>
          </cell>
          <cell r="S355">
            <v>21109</v>
          </cell>
          <cell r="T355">
            <v>31811</v>
          </cell>
          <cell r="U355">
            <v>45.886111111111113</v>
          </cell>
          <cell r="V355">
            <v>0</v>
          </cell>
          <cell r="W355">
            <v>16.588888888888889</v>
          </cell>
          <cell r="X355" t="str">
            <v>4Profesional</v>
          </cell>
          <cell r="Y355">
            <v>35017157.43125926</v>
          </cell>
          <cell r="AA355" t="str">
            <v>Mant</v>
          </cell>
          <cell r="AB355" t="str">
            <v>3020-12</v>
          </cell>
          <cell r="AC355">
            <v>24488423</v>
          </cell>
        </row>
        <row r="356">
          <cell r="C356" t="str">
            <v>RINCON IBAÑEZ CARLOS GUILLERMO</v>
          </cell>
          <cell r="D356" t="str">
            <v>5310-19</v>
          </cell>
          <cell r="E356">
            <v>24716999.175000004</v>
          </cell>
          <cell r="F356" t="str">
            <v>Conductor Mec (Asignado)</v>
          </cell>
          <cell r="G356" t="str">
            <v>20SEG</v>
          </cell>
          <cell r="H356" t="str">
            <v>SECRETARIA GENERAL</v>
          </cell>
          <cell r="L356">
            <v>2005</v>
          </cell>
          <cell r="M356" t="str">
            <v>C</v>
          </cell>
          <cell r="O356" t="str">
            <v>PRIMARIA</v>
          </cell>
          <cell r="P356">
            <v>740637</v>
          </cell>
          <cell r="Q356">
            <v>0</v>
          </cell>
          <cell r="R356" t="str">
            <v>1</v>
          </cell>
          <cell r="S356">
            <v>18403</v>
          </cell>
          <cell r="T356">
            <v>29434</v>
          </cell>
          <cell r="U356">
            <v>53.291666666666664</v>
          </cell>
          <cell r="V356">
            <v>0</v>
          </cell>
          <cell r="W356">
            <v>23.094444444444445</v>
          </cell>
          <cell r="X356" t="str">
            <v>6Asistencial</v>
          </cell>
          <cell r="Y356">
            <v>47858130.517263897</v>
          </cell>
          <cell r="AA356" t="str">
            <v>Mant</v>
          </cell>
          <cell r="AB356" t="str">
            <v>5310-19</v>
          </cell>
          <cell r="AC356">
            <v>19114537</v>
          </cell>
        </row>
        <row r="357">
          <cell r="C357" t="str">
            <v>RINCON RIAÑO NIDIA MARIA</v>
          </cell>
          <cell r="D357" t="str">
            <v>5040-16</v>
          </cell>
          <cell r="E357">
            <v>15161991.432499999</v>
          </cell>
          <cell r="F357" t="str">
            <v>Secretario Ejecutivo</v>
          </cell>
          <cell r="G357" t="str">
            <v>21CENTRO</v>
          </cell>
          <cell r="H357" t="str">
            <v>DIVISION FINANCIERA</v>
          </cell>
          <cell r="K357" t="str">
            <v>X</v>
          </cell>
          <cell r="M357" t="str">
            <v>C</v>
          </cell>
          <cell r="O357" t="str">
            <v>BACHILLER</v>
          </cell>
          <cell r="P357">
            <v>688731</v>
          </cell>
          <cell r="Q357">
            <v>28001</v>
          </cell>
          <cell r="R357" t="str">
            <v>2</v>
          </cell>
          <cell r="S357">
            <v>19138</v>
          </cell>
          <cell r="T357">
            <v>27596</v>
          </cell>
          <cell r="U357">
            <v>51.280555555555559</v>
          </cell>
          <cell r="V357">
            <v>2.3333333333333335</v>
          </cell>
          <cell r="W357">
            <v>28.122222222222224</v>
          </cell>
          <cell r="X357" t="str">
            <v>6Asistencial</v>
          </cell>
          <cell r="Y357">
            <v>35309658.613923617</v>
          </cell>
          <cell r="Z357" t="str">
            <v>CENTRO</v>
          </cell>
          <cell r="AA357" t="str">
            <v>SUP</v>
          </cell>
          <cell r="AB357" t="str">
            <v>sale</v>
          </cell>
          <cell r="AC357">
            <v>41489788</v>
          </cell>
        </row>
        <row r="358">
          <cell r="C358" t="str">
            <v>RIOS CASTAÑEDA LILIANA MARIA</v>
          </cell>
          <cell r="D358" t="str">
            <v>5120-10</v>
          </cell>
          <cell r="E358">
            <v>11597824.078333335</v>
          </cell>
          <cell r="F358" t="str">
            <v>Auxiliar Administrativo</v>
          </cell>
          <cell r="G358" t="str">
            <v>22NOROCCIDENTE</v>
          </cell>
          <cell r="H358" t="str">
            <v>DIVISION ADMINISTRATIVA Y FINANCIERA</v>
          </cell>
          <cell r="L358" t="str">
            <v>MCF</v>
          </cell>
          <cell r="M358" t="str">
            <v>C</v>
          </cell>
          <cell r="O358" t="str">
            <v>BACHILLER</v>
          </cell>
          <cell r="P358">
            <v>515106</v>
          </cell>
          <cell r="Q358">
            <v>0</v>
          </cell>
          <cell r="R358" t="str">
            <v>2</v>
          </cell>
          <cell r="S358">
            <v>26420</v>
          </cell>
          <cell r="T358">
            <v>34725</v>
          </cell>
          <cell r="U358">
            <v>31.344444444444445</v>
          </cell>
          <cell r="V358">
            <v>0</v>
          </cell>
          <cell r="W358">
            <v>8.6083333333333325</v>
          </cell>
          <cell r="X358" t="str">
            <v>6Asistencial</v>
          </cell>
          <cell r="Y358">
            <v>4921653.2654768517</v>
          </cell>
          <cell r="Z358" t="str">
            <v>NOROCCIDENTE</v>
          </cell>
          <cell r="AA358" t="str">
            <v>Mant</v>
          </cell>
          <cell r="AB358" t="str">
            <v>5120-10</v>
          </cell>
          <cell r="AC358">
            <v>43800510</v>
          </cell>
        </row>
        <row r="359">
          <cell r="C359" t="str">
            <v>RIOS GARCIA ROSALBA</v>
          </cell>
          <cell r="D359" t="str">
            <v>5120-10</v>
          </cell>
          <cell r="E359">
            <v>12834078.478333335</v>
          </cell>
          <cell r="F359" t="str">
            <v>Auxiliar Administrativo</v>
          </cell>
          <cell r="G359" t="str">
            <v>25SUROCCIDENTE</v>
          </cell>
          <cell r="H359" t="str">
            <v>GRUPO ADMINISTRATIVO Y FINANCIERO</v>
          </cell>
          <cell r="K359" t="str">
            <v>X</v>
          </cell>
          <cell r="M359" t="str">
            <v>C</v>
          </cell>
          <cell r="N359" t="str">
            <v>VE</v>
          </cell>
          <cell r="O359" t="str">
            <v>BACHILLER</v>
          </cell>
          <cell r="P359">
            <v>515106</v>
          </cell>
          <cell r="Q359">
            <v>0</v>
          </cell>
          <cell r="R359" t="str">
            <v>2</v>
          </cell>
          <cell r="S359">
            <v>22068</v>
          </cell>
          <cell r="T359">
            <v>31244</v>
          </cell>
          <cell r="U359">
            <v>43.261111111111113</v>
          </cell>
          <cell r="V359">
            <v>0</v>
          </cell>
          <cell r="W359">
            <v>18.136111111111113</v>
          </cell>
          <cell r="X359" t="str">
            <v>6Asistencial</v>
          </cell>
          <cell r="Y359">
            <v>17920469.545587964</v>
          </cell>
          <cell r="Z359" t="str">
            <v>SUROCCIDENTE</v>
          </cell>
          <cell r="AA359" t="str">
            <v>SUP</v>
          </cell>
          <cell r="AB359" t="str">
            <v>sale</v>
          </cell>
          <cell r="AC359">
            <v>38251464</v>
          </cell>
        </row>
        <row r="360">
          <cell r="C360" t="str">
            <v>RIVERA RAMIREZ CARLOS ARTURO</v>
          </cell>
          <cell r="D360" t="str">
            <v>5120-10</v>
          </cell>
          <cell r="E360">
            <v>11597824.078333335</v>
          </cell>
          <cell r="F360" t="str">
            <v>Auxiliar Administrativo</v>
          </cell>
          <cell r="G360" t="str">
            <v>16SDT</v>
          </cell>
          <cell r="H360" t="str">
            <v>DIVISION PROGRAMAS EN ADMINISTRACION</v>
          </cell>
          <cell r="K360" t="str">
            <v>X</v>
          </cell>
          <cell r="M360" t="str">
            <v>C</v>
          </cell>
          <cell r="N360" t="str">
            <v>VE</v>
          </cell>
          <cell r="O360" t="str">
            <v>UN</v>
          </cell>
          <cell r="P360">
            <v>515106</v>
          </cell>
          <cell r="Q360">
            <v>0</v>
          </cell>
          <cell r="R360" t="str">
            <v>1</v>
          </cell>
          <cell r="S360">
            <v>25006</v>
          </cell>
          <cell r="T360">
            <v>35829</v>
          </cell>
          <cell r="U360">
            <v>35.216666666666669</v>
          </cell>
          <cell r="V360">
            <v>1.25</v>
          </cell>
          <cell r="W360">
            <v>5.5888888888888886</v>
          </cell>
          <cell r="X360" t="str">
            <v>6Asistencial</v>
          </cell>
          <cell r="Y360">
            <v>3461641.2919861116</v>
          </cell>
          <cell r="AA360" t="str">
            <v>SUP</v>
          </cell>
          <cell r="AB360" t="str">
            <v>sale</v>
          </cell>
          <cell r="AC360">
            <v>79449985</v>
          </cell>
        </row>
        <row r="361">
          <cell r="C361" t="str">
            <v>RIVEROS GALVIS ELISA</v>
          </cell>
          <cell r="D361" t="str">
            <v>3020-09</v>
          </cell>
          <cell r="E361">
            <v>21953542.663749997</v>
          </cell>
          <cell r="F361" t="str">
            <v>Profesional Universitario</v>
          </cell>
          <cell r="G361" t="str">
            <v>21CENTRO</v>
          </cell>
          <cell r="H361" t="str">
            <v>DIVISION PROGRAMAS EN ADMINISTRACION</v>
          </cell>
          <cell r="M361" t="str">
            <v>C</v>
          </cell>
          <cell r="O361" t="str">
            <v>ES</v>
          </cell>
          <cell r="P361">
            <v>1081310</v>
          </cell>
          <cell r="Q361">
            <v>0</v>
          </cell>
          <cell r="R361" t="str">
            <v>2</v>
          </cell>
          <cell r="S361">
            <v>20905</v>
          </cell>
          <cell r="T361">
            <v>30691</v>
          </cell>
          <cell r="U361">
            <v>46.44166666666667</v>
          </cell>
          <cell r="V361">
            <v>0</v>
          </cell>
          <cell r="W361">
            <v>19.652777777777779</v>
          </cell>
          <cell r="X361" t="str">
            <v>4Profesional</v>
          </cell>
          <cell r="Y361">
            <v>35799542.245302089</v>
          </cell>
          <cell r="Z361" t="str">
            <v>CENTRO</v>
          </cell>
          <cell r="AA361" t="str">
            <v>Mant</v>
          </cell>
          <cell r="AB361" t="str">
            <v>3020-09</v>
          </cell>
          <cell r="AC361">
            <v>41778503</v>
          </cell>
        </row>
        <row r="362">
          <cell r="C362" t="str">
            <v>ROA CARVAJAL DURAN</v>
          </cell>
          <cell r="D362" t="str">
            <v>3010-17</v>
          </cell>
          <cell r="E362">
            <v>37806035.422499999</v>
          </cell>
          <cell r="F362" t="str">
            <v>Profesional Especializado</v>
          </cell>
          <cell r="G362" t="str">
            <v>19SDF</v>
          </cell>
          <cell r="H362" t="str">
            <v>GRUPO PRESUPUESTO</v>
          </cell>
          <cell r="M362" t="str">
            <v>C</v>
          </cell>
          <cell r="O362" t="str">
            <v>ES</v>
          </cell>
          <cell r="P362">
            <v>1665264</v>
          </cell>
          <cell r="Q362">
            <v>0</v>
          </cell>
          <cell r="R362" t="str">
            <v>1</v>
          </cell>
          <cell r="S362">
            <v>19107</v>
          </cell>
          <cell r="T362">
            <v>30414</v>
          </cell>
          <cell r="U362">
            <v>51.366666666666667</v>
          </cell>
          <cell r="V362">
            <v>0</v>
          </cell>
          <cell r="W362">
            <v>20.408333333333335</v>
          </cell>
          <cell r="X362" t="str">
            <v>4Profesional</v>
          </cell>
          <cell r="Y362">
            <v>57281742.633145839</v>
          </cell>
          <cell r="AA362" t="str">
            <v>Mant</v>
          </cell>
          <cell r="AB362" t="str">
            <v>3010-17</v>
          </cell>
          <cell r="AC362">
            <v>6754072</v>
          </cell>
        </row>
        <row r="363">
          <cell r="C363" t="str">
            <v>ROBLEDO PEREA INDIRA</v>
          </cell>
          <cell r="D363" t="str">
            <v>5120-10</v>
          </cell>
          <cell r="E363">
            <v>11597824.078333335</v>
          </cell>
          <cell r="F363" t="str">
            <v>Auxiliar Administrativo</v>
          </cell>
          <cell r="G363" t="str">
            <v>22NOROCCIDENTE</v>
          </cell>
          <cell r="H363" t="str">
            <v>GRUPO OPERATIVO</v>
          </cell>
          <cell r="K363" t="str">
            <v>X</v>
          </cell>
          <cell r="M363" t="str">
            <v>C</v>
          </cell>
          <cell r="O363" t="str">
            <v>UN</v>
          </cell>
          <cell r="P363">
            <v>515106</v>
          </cell>
          <cell r="Q363">
            <v>0</v>
          </cell>
          <cell r="R363" t="str">
            <v>2</v>
          </cell>
          <cell r="S363">
            <v>26450</v>
          </cell>
          <cell r="T363">
            <v>35261</v>
          </cell>
          <cell r="U363">
            <v>31.263888888888889</v>
          </cell>
          <cell r="V363">
            <v>0</v>
          </cell>
          <cell r="W363">
            <v>7.1388888888888893</v>
          </cell>
          <cell r="X363" t="str">
            <v>6Asistencial</v>
          </cell>
          <cell r="Y363">
            <v>4215195.8589490745</v>
          </cell>
          <cell r="Z363" t="str">
            <v>NOROCCIDENTE</v>
          </cell>
          <cell r="AA363" t="str">
            <v>SUP</v>
          </cell>
          <cell r="AB363" t="str">
            <v>sale</v>
          </cell>
          <cell r="AC363">
            <v>35600807</v>
          </cell>
        </row>
        <row r="364">
          <cell r="C364" t="str">
            <v>RODAO BELLUCCI FERNANDO</v>
          </cell>
          <cell r="D364" t="str">
            <v>3020-06</v>
          </cell>
          <cell r="E364">
            <v>18995922.495416671</v>
          </cell>
          <cell r="F364" t="str">
            <v>Profesional Universitario</v>
          </cell>
          <cell r="G364" t="str">
            <v>24ORIENTE</v>
          </cell>
          <cell r="H364" t="str">
            <v>DIVISION ADMINISTRATIVA Y FINANCIERA</v>
          </cell>
          <cell r="M364" t="str">
            <v>C</v>
          </cell>
          <cell r="O364" t="str">
            <v>ES</v>
          </cell>
          <cell r="P364">
            <v>935634</v>
          </cell>
          <cell r="Q364">
            <v>0</v>
          </cell>
          <cell r="R364" t="str">
            <v>1</v>
          </cell>
          <cell r="S364">
            <v>23160</v>
          </cell>
          <cell r="T364">
            <v>34169</v>
          </cell>
          <cell r="U364">
            <v>40.266666666666666</v>
          </cell>
          <cell r="V364">
            <v>0</v>
          </cell>
          <cell r="W364">
            <v>10.127777777777778</v>
          </cell>
          <cell r="X364" t="str">
            <v>4Profesional</v>
          </cell>
          <cell r="Y364">
            <v>16337213.652070604</v>
          </cell>
          <cell r="Z364" t="str">
            <v>ORIENTE</v>
          </cell>
          <cell r="AA364" t="str">
            <v>Mant</v>
          </cell>
          <cell r="AB364" t="str">
            <v>3020-06</v>
          </cell>
          <cell r="AC364">
            <v>91423144</v>
          </cell>
        </row>
        <row r="365">
          <cell r="C365" t="str">
            <v>RODRIGUEZ BALAGUERA ANA MARIA</v>
          </cell>
          <cell r="D365" t="str">
            <v>4065-11</v>
          </cell>
          <cell r="E365">
            <v>16080398.177083332</v>
          </cell>
          <cell r="F365" t="str">
            <v>Técnico Administrativo</v>
          </cell>
          <cell r="G365" t="str">
            <v>21CENTRO</v>
          </cell>
          <cell r="H365" t="str">
            <v>GRUPO CARTERA</v>
          </cell>
          <cell r="K365" t="str">
            <v>X</v>
          </cell>
          <cell r="M365" t="str">
            <v>C</v>
          </cell>
          <cell r="O365" t="str">
            <v>UN</v>
          </cell>
          <cell r="P365">
            <v>761453</v>
          </cell>
          <cell r="Q365">
            <v>0</v>
          </cell>
          <cell r="R365" t="str">
            <v>2</v>
          </cell>
          <cell r="S365">
            <v>21748</v>
          </cell>
          <cell r="T365">
            <v>31380</v>
          </cell>
          <cell r="U365">
            <v>44.133333333333333</v>
          </cell>
          <cell r="V365">
            <v>0</v>
          </cell>
          <cell r="W365">
            <v>17.766666666666666</v>
          </cell>
          <cell r="X365" t="str">
            <v>5Tecnico</v>
          </cell>
          <cell r="Y365">
            <v>23939858.572991896</v>
          </cell>
          <cell r="Z365" t="str">
            <v>CENTRO</v>
          </cell>
          <cell r="AA365" t="str">
            <v>SUP</v>
          </cell>
          <cell r="AB365" t="str">
            <v>sale</v>
          </cell>
          <cell r="AC365">
            <v>60287572</v>
          </cell>
        </row>
        <row r="366">
          <cell r="C366" t="str">
            <v>RODRIGUEZ CARVAJAL MARGARITA</v>
          </cell>
          <cell r="D366" t="str">
            <v>3020-08</v>
          </cell>
          <cell r="E366">
            <v>25519001.271666665</v>
          </cell>
          <cell r="F366" t="str">
            <v>Profesional Universitario</v>
          </cell>
          <cell r="G366" t="str">
            <v>22NOROCCIDENTE</v>
          </cell>
          <cell r="H366" t="str">
            <v>GRUPO ADMINISTRATIVO Y FINANCIERO</v>
          </cell>
          <cell r="L366">
            <v>2003</v>
          </cell>
          <cell r="M366" t="str">
            <v>C</v>
          </cell>
          <cell r="O366" t="str">
            <v>ES</v>
          </cell>
          <cell r="P366">
            <v>1044033</v>
          </cell>
          <cell r="Q366">
            <v>80017</v>
          </cell>
          <cell r="R366" t="str">
            <v>2</v>
          </cell>
          <cell r="S366">
            <v>15915</v>
          </cell>
          <cell r="T366">
            <v>26462</v>
          </cell>
          <cell r="U366">
            <v>60.102777777777774</v>
          </cell>
          <cell r="V366">
            <v>6.333333333333333</v>
          </cell>
          <cell r="W366">
            <v>31.230555555555554</v>
          </cell>
          <cell r="X366" t="str">
            <v>4Profesional</v>
          </cell>
          <cell r="Y366">
            <v>58428218.450134262</v>
          </cell>
          <cell r="Z366" t="str">
            <v>NOROCCIDENTE</v>
          </cell>
          <cell r="AA366" t="str">
            <v>Mant</v>
          </cell>
          <cell r="AB366" t="str">
            <v>3020-08</v>
          </cell>
          <cell r="AC366">
            <v>24935471</v>
          </cell>
        </row>
        <row r="367">
          <cell r="C367" t="str">
            <v>RODRIGUEZ CORREA RODRIGO</v>
          </cell>
          <cell r="D367" t="str">
            <v>4065-11</v>
          </cell>
          <cell r="E367">
            <v>17180674.965</v>
          </cell>
          <cell r="F367" t="str">
            <v>Técnico Administrativo</v>
          </cell>
          <cell r="G367" t="str">
            <v>22NOROCCIDENTE</v>
          </cell>
          <cell r="H367" t="str">
            <v>GRUPO SERVICIOS</v>
          </cell>
          <cell r="K367" t="str">
            <v>X</v>
          </cell>
          <cell r="M367" t="str">
            <v>C</v>
          </cell>
          <cell r="O367" t="str">
            <v>BACHILLER</v>
          </cell>
          <cell r="P367">
            <v>761453</v>
          </cell>
          <cell r="Q367">
            <v>53577</v>
          </cell>
          <cell r="R367" t="str">
            <v>1</v>
          </cell>
          <cell r="S367">
            <v>20078</v>
          </cell>
          <cell r="T367">
            <v>27218</v>
          </cell>
          <cell r="U367">
            <v>48.708333333333336</v>
          </cell>
          <cell r="V367">
            <v>0</v>
          </cell>
          <cell r="W367">
            <v>29.158333333333335</v>
          </cell>
          <cell r="X367" t="str">
            <v>5Tecnico</v>
          </cell>
          <cell r="Y367">
            <v>41356588.853124999</v>
          </cell>
          <cell r="Z367" t="str">
            <v>NOROCCIDENTE</v>
          </cell>
          <cell r="AA367" t="str">
            <v>SUP</v>
          </cell>
          <cell r="AB367" t="str">
            <v>sale</v>
          </cell>
          <cell r="AC367">
            <v>10085931</v>
          </cell>
        </row>
        <row r="368">
          <cell r="C368" t="str">
            <v>RODRIGUEZ DE CASTRO OLGA</v>
          </cell>
          <cell r="D368" t="str">
            <v>5040-22</v>
          </cell>
          <cell r="E368">
            <v>18811350.384583335</v>
          </cell>
          <cell r="F368" t="str">
            <v>Secretario Ejecutivo</v>
          </cell>
          <cell r="G368" t="str">
            <v>20SEG</v>
          </cell>
          <cell r="H368" t="str">
            <v>SECRETARIA GENERAL</v>
          </cell>
          <cell r="M368" t="str">
            <v>C</v>
          </cell>
          <cell r="O368" t="str">
            <v>BACHILLER</v>
          </cell>
          <cell r="P368">
            <v>846314</v>
          </cell>
          <cell r="Q368">
            <v>80229</v>
          </cell>
          <cell r="R368" t="str">
            <v>2</v>
          </cell>
          <cell r="S368">
            <v>18879</v>
          </cell>
          <cell r="T368">
            <v>26392</v>
          </cell>
          <cell r="U368">
            <v>51.991666666666667</v>
          </cell>
          <cell r="V368">
            <v>1</v>
          </cell>
          <cell r="W368">
            <v>31.422222222222221</v>
          </cell>
          <cell r="X368" t="str">
            <v>6Asistencial</v>
          </cell>
          <cell r="Y368">
            <v>48460696.579290524</v>
          </cell>
          <cell r="AA368" t="str">
            <v>Mant</v>
          </cell>
          <cell r="AB368" t="str">
            <v>5040-22</v>
          </cell>
          <cell r="AC368">
            <v>41615997</v>
          </cell>
        </row>
        <row r="369">
          <cell r="C369" t="str">
            <v>RODRIGUEZ DE RODRIGUEZ MAGDALENA</v>
          </cell>
          <cell r="D369" t="str">
            <v>5040-20</v>
          </cell>
          <cell r="E369">
            <v>16138824.14833333</v>
          </cell>
          <cell r="F369" t="str">
            <v>Secretario Ejecutivo</v>
          </cell>
          <cell r="G369" t="str">
            <v>21CENTRO</v>
          </cell>
          <cell r="H369" t="str">
            <v>DIRECCION REGIONAL BOGOTA</v>
          </cell>
          <cell r="M369" t="str">
            <v>C</v>
          </cell>
          <cell r="O369" t="str">
            <v>BACHILLER</v>
          </cell>
          <cell r="P369">
            <v>764298</v>
          </cell>
          <cell r="Q369">
            <v>0</v>
          </cell>
          <cell r="R369" t="str">
            <v>2</v>
          </cell>
          <cell r="S369">
            <v>20355</v>
          </cell>
          <cell r="T369">
            <v>34331</v>
          </cell>
          <cell r="U369">
            <v>47.95</v>
          </cell>
          <cell r="V369">
            <v>1.0833333333333333</v>
          </cell>
          <cell r="W369">
            <v>9.6861111111111118</v>
          </cell>
          <cell r="X369" t="str">
            <v>6Asistencial</v>
          </cell>
          <cell r="Y369">
            <v>13448316.301069442</v>
          </cell>
          <cell r="Z369" t="str">
            <v>CENTRO</v>
          </cell>
          <cell r="AA369" t="str">
            <v>Mant</v>
          </cell>
          <cell r="AB369" t="str">
            <v>5040-20</v>
          </cell>
          <cell r="AC369">
            <v>41730634</v>
          </cell>
        </row>
        <row r="370">
          <cell r="C370" t="str">
            <v>RODRIGUEZ HURTADO CLARIBEL</v>
          </cell>
          <cell r="D370" t="str">
            <v>4065-11</v>
          </cell>
          <cell r="E370">
            <v>16080398.177083332</v>
          </cell>
          <cell r="F370" t="str">
            <v>Técnico Administrativo</v>
          </cell>
          <cell r="G370" t="str">
            <v>19SDF</v>
          </cell>
          <cell r="H370" t="str">
            <v>GRUPO CONTABILIDAD</v>
          </cell>
          <cell r="M370" t="str">
            <v>C</v>
          </cell>
          <cell r="O370" t="str">
            <v>UN</v>
          </cell>
          <cell r="P370">
            <v>761453</v>
          </cell>
          <cell r="Q370">
            <v>0</v>
          </cell>
          <cell r="R370" t="str">
            <v>2</v>
          </cell>
          <cell r="S370">
            <v>23070</v>
          </cell>
          <cell r="T370">
            <v>30682</v>
          </cell>
          <cell r="U370">
            <v>40.513888888888886</v>
          </cell>
          <cell r="V370">
            <v>0</v>
          </cell>
          <cell r="W370">
            <v>19.677777777777777</v>
          </cell>
          <cell r="X370" t="str">
            <v>5Tecnico</v>
          </cell>
          <cell r="Y370">
            <v>26382045.487820603</v>
          </cell>
          <cell r="AA370" t="str">
            <v>Mant</v>
          </cell>
          <cell r="AB370" t="str">
            <v>4065-11</v>
          </cell>
          <cell r="AC370">
            <v>39532826</v>
          </cell>
        </row>
        <row r="371">
          <cell r="C371" t="str">
            <v>RODRIGUEZ MORENO AARON</v>
          </cell>
          <cell r="D371" t="str">
            <v>5120-09</v>
          </cell>
          <cell r="E371">
            <v>10643889.421249999</v>
          </cell>
          <cell r="F371" t="str">
            <v>Auxiliar Administrativo</v>
          </cell>
          <cell r="G371" t="str">
            <v>20SEG</v>
          </cell>
          <cell r="H371" t="str">
            <v>GRUPO ALMACEN Y SUMINISTROS</v>
          </cell>
          <cell r="K371" t="str">
            <v>X</v>
          </cell>
          <cell r="M371" t="str">
            <v>C</v>
          </cell>
          <cell r="O371" t="str">
            <v>BACHILLER</v>
          </cell>
          <cell r="P371">
            <v>468655</v>
          </cell>
          <cell r="Q371">
            <v>0</v>
          </cell>
          <cell r="R371" t="str">
            <v>1</v>
          </cell>
          <cell r="S371">
            <v>24671</v>
          </cell>
          <cell r="T371">
            <v>34726</v>
          </cell>
          <cell r="U371">
            <v>36.130555555555553</v>
          </cell>
          <cell r="V371">
            <v>0</v>
          </cell>
          <cell r="W371">
            <v>8.6055555555555561</v>
          </cell>
          <cell r="X371" t="str">
            <v>6Asistencial</v>
          </cell>
          <cell r="Y371">
            <v>4525403.9668368055</v>
          </cell>
          <cell r="AA371" t="str">
            <v>SUP</v>
          </cell>
          <cell r="AB371" t="str">
            <v>sale</v>
          </cell>
          <cell r="AC371">
            <v>79242305</v>
          </cell>
        </row>
        <row r="372">
          <cell r="C372" t="str">
            <v>RODRIGUEZ RINCON AURA INES</v>
          </cell>
          <cell r="D372" t="str">
            <v>3020-08</v>
          </cell>
          <cell r="E372">
            <v>21196717.882083338</v>
          </cell>
          <cell r="F372" t="str">
            <v>Profesional Universitario</v>
          </cell>
          <cell r="G372" t="str">
            <v>19SDF</v>
          </cell>
          <cell r="H372" t="str">
            <v>GRUPO GESTION FINANCIERA Y CARTERA</v>
          </cell>
          <cell r="M372" t="str">
            <v>C</v>
          </cell>
          <cell r="O372" t="str">
            <v>UN</v>
          </cell>
          <cell r="P372">
            <v>1044033</v>
          </cell>
          <cell r="Q372">
            <v>0</v>
          </cell>
          <cell r="R372" t="str">
            <v>2</v>
          </cell>
          <cell r="S372">
            <v>21236</v>
          </cell>
          <cell r="T372">
            <v>30161</v>
          </cell>
          <cell r="U372">
            <v>45.541666666666664</v>
          </cell>
          <cell r="V372">
            <v>0</v>
          </cell>
          <cell r="W372">
            <v>21.1</v>
          </cell>
          <cell r="X372" t="str">
            <v>4Profesional</v>
          </cell>
          <cell r="Y372">
            <v>37091485.891515046</v>
          </cell>
          <cell r="AA372" t="str">
            <v>Mant</v>
          </cell>
          <cell r="AB372" t="str">
            <v>3020-08</v>
          </cell>
          <cell r="AC372">
            <v>35313918</v>
          </cell>
        </row>
        <row r="373">
          <cell r="C373" t="str">
            <v>RODRIGUEZ SANABRIA PAOLA ANDREA</v>
          </cell>
          <cell r="D373" t="str">
            <v>5120-10</v>
          </cell>
          <cell r="E373">
            <v>11597824.078333335</v>
          </cell>
          <cell r="F373" t="str">
            <v>Auxiliar Administrativo</v>
          </cell>
          <cell r="G373" t="str">
            <v>20SEG</v>
          </cell>
          <cell r="H373" t="str">
            <v>GRUPO ADMINISTRACION PERSONAL</v>
          </cell>
          <cell r="K373" t="str">
            <v>X</v>
          </cell>
          <cell r="M373" t="str">
            <v>C</v>
          </cell>
          <cell r="O373" t="str">
            <v>BACHILLER</v>
          </cell>
          <cell r="P373">
            <v>515106</v>
          </cell>
          <cell r="Q373">
            <v>0</v>
          </cell>
          <cell r="R373" t="str">
            <v>2</v>
          </cell>
          <cell r="S373">
            <v>27881</v>
          </cell>
          <cell r="T373">
            <v>35628</v>
          </cell>
          <cell r="U373">
            <v>27.344444444444445</v>
          </cell>
          <cell r="V373">
            <v>0</v>
          </cell>
          <cell r="W373">
            <v>6.1333333333333337</v>
          </cell>
          <cell r="X373" t="str">
            <v>6Asistencial</v>
          </cell>
          <cell r="Y373">
            <v>3744224.254597222</v>
          </cell>
          <cell r="AA373" t="str">
            <v>SUP</v>
          </cell>
          <cell r="AB373" t="str">
            <v>sale</v>
          </cell>
          <cell r="AC373">
            <v>20996476</v>
          </cell>
        </row>
        <row r="374">
          <cell r="C374" t="str">
            <v>ROJAS BAYONA GLORIA ISABEL</v>
          </cell>
          <cell r="D374" t="str">
            <v>4065-15</v>
          </cell>
          <cell r="E374">
            <v>18995922.495416671</v>
          </cell>
          <cell r="F374" t="str">
            <v>Técnico Administrativo</v>
          </cell>
          <cell r="G374" t="str">
            <v>20SEG</v>
          </cell>
          <cell r="H374" t="str">
            <v>GRUPO ADMINISTRACION PERSONAL</v>
          </cell>
          <cell r="K374" t="str">
            <v>X</v>
          </cell>
          <cell r="M374" t="str">
            <v>C</v>
          </cell>
          <cell r="O374" t="str">
            <v>BACHILLER</v>
          </cell>
          <cell r="P374">
            <v>935634</v>
          </cell>
          <cell r="Q374">
            <v>0</v>
          </cell>
          <cell r="R374" t="str">
            <v>2</v>
          </cell>
          <cell r="S374">
            <v>19633</v>
          </cell>
          <cell r="T374">
            <v>28384</v>
          </cell>
          <cell r="U374">
            <v>49.927777777777777</v>
          </cell>
          <cell r="V374">
            <v>0</v>
          </cell>
          <cell r="W374">
            <v>25.969444444444445</v>
          </cell>
          <cell r="X374" t="str">
            <v>5Tecnico</v>
          </cell>
          <cell r="Y374">
            <v>40635517.559538193</v>
          </cell>
          <cell r="AA374" t="str">
            <v>SUP</v>
          </cell>
          <cell r="AB374" t="str">
            <v>sale</v>
          </cell>
          <cell r="AC374">
            <v>41636502</v>
          </cell>
        </row>
        <row r="375">
          <cell r="C375" t="str">
            <v>ROJAS BONILLA JULIA ELENA</v>
          </cell>
          <cell r="D375" t="str">
            <v>4065-11</v>
          </cell>
          <cell r="E375">
            <v>16080398.177083332</v>
          </cell>
          <cell r="F375" t="str">
            <v>Técnico Administrativo</v>
          </cell>
          <cell r="G375" t="str">
            <v>24ORIENTE</v>
          </cell>
          <cell r="H375" t="str">
            <v>DIVISION PROGRAMAS EN ADMINISTRACION</v>
          </cell>
          <cell r="K375" t="str">
            <v>X</v>
          </cell>
          <cell r="M375" t="str">
            <v>C</v>
          </cell>
          <cell r="O375" t="str">
            <v>UN</v>
          </cell>
          <cell r="P375">
            <v>761453</v>
          </cell>
          <cell r="Q375">
            <v>0</v>
          </cell>
          <cell r="R375" t="str">
            <v>2</v>
          </cell>
          <cell r="S375">
            <v>20716</v>
          </cell>
          <cell r="T375">
            <v>29637</v>
          </cell>
          <cell r="U375">
            <v>46.963888888888889</v>
          </cell>
          <cell r="V375">
            <v>0</v>
          </cell>
          <cell r="W375">
            <v>22.541666666666668</v>
          </cell>
          <cell r="X375" t="str">
            <v>5Tecnico</v>
          </cell>
          <cell r="Y375">
            <v>30109593.936769675</v>
          </cell>
          <cell r="Z375" t="str">
            <v>ORIENTE</v>
          </cell>
          <cell r="AA375" t="str">
            <v>SUP</v>
          </cell>
          <cell r="AB375" t="str">
            <v>sale</v>
          </cell>
          <cell r="AC375">
            <v>28148960</v>
          </cell>
        </row>
        <row r="376">
          <cell r="C376" t="str">
            <v>ROJAS HURTADO HECTOR FABIO</v>
          </cell>
          <cell r="D376" t="str">
            <v>5120-10</v>
          </cell>
          <cell r="E376">
            <v>11597824.078333335</v>
          </cell>
          <cell r="F376" t="str">
            <v>Auxiliar Administrativo</v>
          </cell>
          <cell r="G376" t="str">
            <v>25SUROCCIDENTE</v>
          </cell>
          <cell r="H376" t="str">
            <v>GRUPO SERVICIOS</v>
          </cell>
          <cell r="K376" t="str">
            <v>X</v>
          </cell>
          <cell r="M376" t="str">
            <v>C</v>
          </cell>
          <cell r="O376" t="str">
            <v>TC</v>
          </cell>
          <cell r="P376">
            <v>515106</v>
          </cell>
          <cell r="Q376">
            <v>0</v>
          </cell>
          <cell r="R376" t="str">
            <v>1</v>
          </cell>
          <cell r="S376">
            <v>23822</v>
          </cell>
          <cell r="T376">
            <v>31770</v>
          </cell>
          <cell r="U376">
            <v>38.455555555555556</v>
          </cell>
          <cell r="V376">
            <v>0</v>
          </cell>
          <cell r="W376">
            <v>16.697222222222223</v>
          </cell>
          <cell r="X376" t="str">
            <v>6Asistencial</v>
          </cell>
          <cell r="Y376">
            <v>16507554.73253241</v>
          </cell>
          <cell r="Z376" t="str">
            <v>SUROCCIDENTE</v>
          </cell>
          <cell r="AA376" t="str">
            <v>SUP</v>
          </cell>
          <cell r="AB376" t="str">
            <v>sale</v>
          </cell>
          <cell r="AC376">
            <v>10295413</v>
          </cell>
        </row>
        <row r="377">
          <cell r="C377" t="str">
            <v>ROJAS ROJAS EDGAR JOB</v>
          </cell>
          <cell r="D377" t="str">
            <v>4065-11</v>
          </cell>
          <cell r="E377">
            <v>17907885.377083331</v>
          </cell>
          <cell r="F377" t="str">
            <v>Técnico Administrativo</v>
          </cell>
          <cell r="G377" t="str">
            <v>21CENTRO</v>
          </cell>
          <cell r="H377" t="str">
            <v>GRUPO OPERATIVO FINANCIERA</v>
          </cell>
          <cell r="M377" t="str">
            <v>C</v>
          </cell>
          <cell r="O377" t="str">
            <v>TC</v>
          </cell>
          <cell r="P377">
            <v>761453</v>
          </cell>
          <cell r="Q377">
            <v>0</v>
          </cell>
          <cell r="R377" t="str">
            <v>1</v>
          </cell>
          <cell r="S377">
            <v>22401</v>
          </cell>
          <cell r="T377">
            <v>32660</v>
          </cell>
          <cell r="U377">
            <v>42.347222222222221</v>
          </cell>
          <cell r="V377">
            <v>2.3333333333333335</v>
          </cell>
          <cell r="W377">
            <v>14.261111111111111</v>
          </cell>
          <cell r="X377" t="str">
            <v>5Tecnico</v>
          </cell>
          <cell r="Y377">
            <v>19312557.050158564</v>
          </cell>
          <cell r="Z377" t="str">
            <v>CENTRO</v>
          </cell>
          <cell r="AA377" t="str">
            <v>Mant</v>
          </cell>
          <cell r="AB377" t="str">
            <v>4065-11</v>
          </cell>
          <cell r="AC377">
            <v>12188413</v>
          </cell>
        </row>
        <row r="378">
          <cell r="C378" t="str">
            <v>ROMAÑA              DE DE-RODRIGUEZ MARIA ELENA</v>
          </cell>
          <cell r="D378" t="str">
            <v>2095-07</v>
          </cell>
          <cell r="E378">
            <v>24838316.680416666</v>
          </cell>
          <cell r="F378" t="str">
            <v>Director o Gerente Seccional</v>
          </cell>
          <cell r="G378" t="str">
            <v>22NOROCCIDENTE</v>
          </cell>
          <cell r="H378" t="str">
            <v>DIRECCION SECCIONAL CHOCO</v>
          </cell>
          <cell r="K378" t="str">
            <v>X</v>
          </cell>
          <cell r="M378" t="str">
            <v>LNR</v>
          </cell>
          <cell r="O378" t="str">
            <v>MG</v>
          </cell>
          <cell r="P378">
            <v>1223398</v>
          </cell>
          <cell r="Q378">
            <v>0</v>
          </cell>
          <cell r="R378" t="str">
            <v>2</v>
          </cell>
          <cell r="S378">
            <v>21026</v>
          </cell>
          <cell r="T378">
            <v>36143</v>
          </cell>
          <cell r="U378">
            <v>46.111111111111114</v>
          </cell>
          <cell r="V378">
            <v>17.833333333333332</v>
          </cell>
          <cell r="W378">
            <v>4.7249999999999996</v>
          </cell>
          <cell r="X378" t="str">
            <v>3Ejecutivo</v>
          </cell>
          <cell r="Y378">
            <v>11671216.92</v>
          </cell>
          <cell r="Z378" t="str">
            <v>NOROCCIDENTE</v>
          </cell>
          <cell r="AA378" t="str">
            <v>SUP</v>
          </cell>
          <cell r="AB378" t="str">
            <v>sale</v>
          </cell>
          <cell r="AC378">
            <v>26258710</v>
          </cell>
        </row>
        <row r="379">
          <cell r="C379" t="str">
            <v>ROMERO MENDIVIL LEYLA ROSA</v>
          </cell>
          <cell r="D379" t="str">
            <v>3020-06</v>
          </cell>
          <cell r="E379">
            <v>18995922.495416671</v>
          </cell>
          <cell r="F379" t="str">
            <v>Profesional Universitario</v>
          </cell>
          <cell r="G379" t="str">
            <v>23NORTE</v>
          </cell>
          <cell r="H379" t="str">
            <v>DIVISION CREDITO Y PROGRAMAS INTERNACIONALES</v>
          </cell>
          <cell r="M379" t="str">
            <v>C</v>
          </cell>
          <cell r="O379" t="str">
            <v>ES</v>
          </cell>
          <cell r="P379">
            <v>935634</v>
          </cell>
          <cell r="Q379">
            <v>0</v>
          </cell>
          <cell r="R379" t="str">
            <v>2</v>
          </cell>
          <cell r="S379">
            <v>20697</v>
          </cell>
          <cell r="T379">
            <v>33291</v>
          </cell>
          <cell r="U379">
            <v>47.013888888888886</v>
          </cell>
          <cell r="V379">
            <v>0</v>
          </cell>
          <cell r="W379">
            <v>12.536111111111111</v>
          </cell>
          <cell r="X379" t="str">
            <v>4Profesional</v>
          </cell>
          <cell r="Y379">
            <v>20110242.209130786</v>
          </cell>
          <cell r="Z379" t="str">
            <v>NORTE</v>
          </cell>
          <cell r="AA379" t="str">
            <v>Mant</v>
          </cell>
          <cell r="AB379" t="str">
            <v>3020-06</v>
          </cell>
          <cell r="AC379">
            <v>22441442</v>
          </cell>
        </row>
        <row r="380">
          <cell r="C380" t="str">
            <v>ROMERO ZUÑIGA CARMEN MILAGRO</v>
          </cell>
          <cell r="D380" t="str">
            <v>2105-06</v>
          </cell>
          <cell r="E380">
            <v>23062173.132083338</v>
          </cell>
          <cell r="F380" t="str">
            <v>Director de Centro</v>
          </cell>
          <cell r="G380" t="str">
            <v>24ORIENTE</v>
          </cell>
          <cell r="H380" t="str">
            <v>DIRECCION REGIONAL CESAR</v>
          </cell>
          <cell r="K380" t="str">
            <v>X</v>
          </cell>
          <cell r="M380" t="str">
            <v>C</v>
          </cell>
          <cell r="N380" t="str">
            <v>P</v>
          </cell>
          <cell r="O380" t="str">
            <v>ES</v>
          </cell>
          <cell r="P380">
            <v>1135915</v>
          </cell>
          <cell r="Q380">
            <v>0</v>
          </cell>
          <cell r="R380" t="str">
            <v>2</v>
          </cell>
          <cell r="S380">
            <v>23634</v>
          </cell>
          <cell r="T380">
            <v>35327</v>
          </cell>
          <cell r="U380">
            <v>38.975000000000001</v>
          </cell>
          <cell r="V380">
            <v>7</v>
          </cell>
          <cell r="W380">
            <v>6.9611111111111112</v>
          </cell>
          <cell r="X380" t="str">
            <v>3Ejecutivo</v>
          </cell>
          <cell r="Y380">
            <v>10836629.100000001</v>
          </cell>
          <cell r="Z380" t="str">
            <v>ORIENTE</v>
          </cell>
          <cell r="AA380" t="str">
            <v>SUP</v>
          </cell>
          <cell r="AB380" t="str">
            <v>sale</v>
          </cell>
          <cell r="AC380">
            <v>64549993</v>
          </cell>
        </row>
        <row r="381">
          <cell r="C381" t="str">
            <v>RUIZ  ELSA</v>
          </cell>
          <cell r="D381" t="str">
            <v>4065-11</v>
          </cell>
          <cell r="E381">
            <v>16080398.177083332</v>
          </cell>
          <cell r="F381" t="str">
            <v>Técnico Administrativo</v>
          </cell>
          <cell r="G381" t="str">
            <v>25SUROCCIDENTE</v>
          </cell>
          <cell r="H381" t="str">
            <v>GRUPO FINANCIERO</v>
          </cell>
          <cell r="L381" t="str">
            <v>MCF</v>
          </cell>
          <cell r="M381" t="str">
            <v>C</v>
          </cell>
          <cell r="O381" t="str">
            <v>UN</v>
          </cell>
          <cell r="P381">
            <v>761453</v>
          </cell>
          <cell r="Q381">
            <v>0</v>
          </cell>
          <cell r="R381" t="str">
            <v>2</v>
          </cell>
          <cell r="S381">
            <v>21203</v>
          </cell>
          <cell r="T381">
            <v>31809</v>
          </cell>
          <cell r="U381">
            <v>45.630555555555553</v>
          </cell>
          <cell r="V381">
            <v>0</v>
          </cell>
          <cell r="W381">
            <v>16.594444444444445</v>
          </cell>
          <cell r="X381" t="str">
            <v>5Tecnico</v>
          </cell>
          <cell r="Y381">
            <v>22397424.732047454</v>
          </cell>
          <cell r="Z381" t="str">
            <v>SUROCCIDENTE</v>
          </cell>
          <cell r="AA381" t="str">
            <v>Mant</v>
          </cell>
          <cell r="AB381" t="str">
            <v>4065-11</v>
          </cell>
          <cell r="AC381">
            <v>31831044</v>
          </cell>
        </row>
        <row r="382">
          <cell r="C382" t="str">
            <v>RUIZ LOPEZ MARIA CONSUELO</v>
          </cell>
          <cell r="D382" t="str">
            <v>5040-20</v>
          </cell>
          <cell r="E382">
            <v>17368151.424166664</v>
          </cell>
          <cell r="F382" t="str">
            <v>Secretario Ejecutivo</v>
          </cell>
          <cell r="G382" t="str">
            <v>20SEG</v>
          </cell>
          <cell r="H382" t="str">
            <v>GRUPO ADMINISTRACION PERSONAL</v>
          </cell>
          <cell r="L382">
            <v>2003</v>
          </cell>
          <cell r="M382" t="str">
            <v>C</v>
          </cell>
          <cell r="O382" t="str">
            <v>BACHILLER</v>
          </cell>
          <cell r="P382">
            <v>764298</v>
          </cell>
          <cell r="Q382">
            <v>59861</v>
          </cell>
          <cell r="R382" t="str">
            <v>2</v>
          </cell>
          <cell r="S382">
            <v>17498</v>
          </cell>
          <cell r="T382">
            <v>26563</v>
          </cell>
          <cell r="U382">
            <v>55.772222222222226</v>
          </cell>
          <cell r="V382">
            <v>0</v>
          </cell>
          <cell r="W382">
            <v>30.955555555555556</v>
          </cell>
          <cell r="X382" t="str">
            <v>6Asistencial</v>
          </cell>
          <cell r="Y382">
            <v>44442280.072993055</v>
          </cell>
          <cell r="AA382" t="str">
            <v>Mant</v>
          </cell>
          <cell r="AB382" t="str">
            <v>5040-20</v>
          </cell>
          <cell r="AC382">
            <v>41429957</v>
          </cell>
        </row>
        <row r="383">
          <cell r="C383" t="str">
            <v>RUIZ MOLINA TERESA</v>
          </cell>
          <cell r="D383" t="str">
            <v>4065-12</v>
          </cell>
          <cell r="E383">
            <v>16415181.84</v>
          </cell>
          <cell r="F383" t="str">
            <v>Técnico Administrativo</v>
          </cell>
          <cell r="G383" t="str">
            <v>21CENTRO</v>
          </cell>
          <cell r="H383" t="str">
            <v>GRUPO TESORERIA</v>
          </cell>
          <cell r="L383" t="str">
            <v>MCF</v>
          </cell>
          <cell r="M383" t="str">
            <v>C</v>
          </cell>
          <cell r="O383" t="str">
            <v>TC</v>
          </cell>
          <cell r="P383">
            <v>808521</v>
          </cell>
          <cell r="Q383">
            <v>0</v>
          </cell>
          <cell r="R383" t="str">
            <v>2</v>
          </cell>
          <cell r="S383">
            <v>22494</v>
          </cell>
          <cell r="T383">
            <v>31807</v>
          </cell>
          <cell r="U383">
            <v>42.094444444444441</v>
          </cell>
          <cell r="V383">
            <v>0</v>
          </cell>
          <cell r="W383">
            <v>16.597222222222221</v>
          </cell>
          <cell r="X383" t="str">
            <v>5Tecnico</v>
          </cell>
          <cell r="Y383">
            <v>22725224.360444445</v>
          </cell>
          <cell r="Z383" t="str">
            <v>CENTRO</v>
          </cell>
          <cell r="AA383" t="str">
            <v>Mant</v>
          </cell>
          <cell r="AB383" t="str">
            <v>4065-12</v>
          </cell>
          <cell r="AC383">
            <v>51654267</v>
          </cell>
        </row>
        <row r="384">
          <cell r="C384" t="str">
            <v>RUIZ NIETO DIEGO</v>
          </cell>
          <cell r="D384" t="str">
            <v>4065-11</v>
          </cell>
          <cell r="E384">
            <v>16080398.177083332</v>
          </cell>
          <cell r="F384" t="str">
            <v>Técnico Administrativo</v>
          </cell>
          <cell r="G384" t="str">
            <v>21CENTRO</v>
          </cell>
          <cell r="H384" t="str">
            <v>GRUPO ADMINISTRATIVO</v>
          </cell>
          <cell r="L384">
            <v>2003</v>
          </cell>
          <cell r="M384" t="str">
            <v>C</v>
          </cell>
          <cell r="O384" t="str">
            <v>UN</v>
          </cell>
          <cell r="P384">
            <v>761453</v>
          </cell>
          <cell r="Q384">
            <v>0</v>
          </cell>
          <cell r="R384" t="str">
            <v>1</v>
          </cell>
          <cell r="S384">
            <v>14212</v>
          </cell>
          <cell r="T384">
            <v>33738</v>
          </cell>
          <cell r="U384">
            <v>64.769444444444446</v>
          </cell>
          <cell r="V384">
            <v>11.75</v>
          </cell>
          <cell r="W384">
            <v>11.308333333333334</v>
          </cell>
          <cell r="X384" t="str">
            <v>5Tecnico</v>
          </cell>
          <cell r="Y384">
            <v>15456472.447797455</v>
          </cell>
          <cell r="Z384" t="str">
            <v>CENTRO</v>
          </cell>
          <cell r="AA384" t="str">
            <v>Mant</v>
          </cell>
          <cell r="AB384" t="str">
            <v>4065-11</v>
          </cell>
          <cell r="AC384">
            <v>17045763</v>
          </cell>
        </row>
        <row r="385">
          <cell r="C385" t="str">
            <v>RUIZ ROMERO HERNANDO ENRIQUE</v>
          </cell>
          <cell r="D385" t="str">
            <v>3020-08</v>
          </cell>
          <cell r="E385">
            <v>21196717.882083338</v>
          </cell>
          <cell r="F385" t="str">
            <v>Profesional Universitario</v>
          </cell>
          <cell r="G385" t="str">
            <v>21CENTRO</v>
          </cell>
          <cell r="H385" t="str">
            <v>GRUPO ADMINISTRATIVO</v>
          </cell>
          <cell r="L385">
            <v>2003</v>
          </cell>
          <cell r="M385" t="str">
            <v>C</v>
          </cell>
          <cell r="O385" t="str">
            <v>UN</v>
          </cell>
          <cell r="P385">
            <v>1044033</v>
          </cell>
          <cell r="Q385">
            <v>0</v>
          </cell>
          <cell r="R385" t="str">
            <v>1</v>
          </cell>
          <cell r="S385">
            <v>16997</v>
          </cell>
          <cell r="T385">
            <v>35689</v>
          </cell>
          <cell r="U385">
            <v>57.141666666666666</v>
          </cell>
          <cell r="V385">
            <v>41.333333333333329</v>
          </cell>
          <cell r="W385">
            <v>5.9694444444444441</v>
          </cell>
          <cell r="X385" t="str">
            <v>4Profesional</v>
          </cell>
          <cell r="Y385">
            <v>6525743.8288136572</v>
          </cell>
          <cell r="Z385" t="str">
            <v>CENTRO</v>
          </cell>
          <cell r="AA385" t="str">
            <v>Mant</v>
          </cell>
          <cell r="AB385" t="str">
            <v>3020-08</v>
          </cell>
          <cell r="AC385">
            <v>17151045</v>
          </cell>
        </row>
        <row r="386">
          <cell r="C386" t="str">
            <v>RUIZ SUAREZ LAURA CECILIA</v>
          </cell>
          <cell r="D386" t="str">
            <v>5040-18</v>
          </cell>
          <cell r="E386">
            <v>15256479.260833334</v>
          </cell>
          <cell r="F386" t="str">
            <v>Secretario Ejecutivo</v>
          </cell>
          <cell r="G386" t="str">
            <v>16SDT</v>
          </cell>
          <cell r="H386" t="str">
            <v>DIVISION PROGRAMAS EN ADMINISTRACION</v>
          </cell>
          <cell r="M386" t="str">
            <v>C</v>
          </cell>
          <cell r="O386" t="str">
            <v>BACHILLER</v>
          </cell>
          <cell r="P386">
            <v>721333</v>
          </cell>
          <cell r="Q386">
            <v>0</v>
          </cell>
          <cell r="R386" t="str">
            <v>2</v>
          </cell>
          <cell r="S386">
            <v>21789</v>
          </cell>
          <cell r="T386">
            <v>31807</v>
          </cell>
          <cell r="U386">
            <v>44.022222222222226</v>
          </cell>
          <cell r="V386">
            <v>4.416666666666667</v>
          </cell>
          <cell r="W386">
            <v>16.597222222222221</v>
          </cell>
          <cell r="X386" t="str">
            <v>6Asistencial</v>
          </cell>
          <cell r="Y386">
            <v>21256069.446446761</v>
          </cell>
          <cell r="AA386" t="str">
            <v>Mant</v>
          </cell>
          <cell r="AB386" t="str">
            <v>5040-18</v>
          </cell>
          <cell r="AC386">
            <v>23854850</v>
          </cell>
        </row>
        <row r="387">
          <cell r="C387" t="str">
            <v>RUIZ TRUJILLO MANUEL ERLANDER</v>
          </cell>
          <cell r="D387" t="str">
            <v>5310-11</v>
          </cell>
          <cell r="E387">
            <v>19241995.709166665</v>
          </cell>
          <cell r="F387" t="str">
            <v>Conductor Mec (Asignado)</v>
          </cell>
          <cell r="G387" t="str">
            <v>22NOROCCIDENTE</v>
          </cell>
          <cell r="H387" t="str">
            <v>DIRECCION REGIONAL ANTIOQUIA</v>
          </cell>
          <cell r="M387" t="str">
            <v>C</v>
          </cell>
          <cell r="N387" t="str">
            <v>P</v>
          </cell>
          <cell r="O387" t="str">
            <v>SECUNDARIA</v>
          </cell>
          <cell r="P387">
            <v>555997</v>
          </cell>
          <cell r="Q387">
            <v>0</v>
          </cell>
          <cell r="R387" t="str">
            <v>1</v>
          </cell>
          <cell r="S387">
            <v>26113</v>
          </cell>
          <cell r="T387">
            <v>34891</v>
          </cell>
          <cell r="U387">
            <v>32.18333333333333</v>
          </cell>
          <cell r="V387">
            <v>0</v>
          </cell>
          <cell r="W387">
            <v>8.15</v>
          </cell>
          <cell r="X387" t="str">
            <v>6Asistencial</v>
          </cell>
          <cell r="Y387">
            <v>6718667.7480000006</v>
          </cell>
          <cell r="Z387" t="str">
            <v>NOROCCIDENTE</v>
          </cell>
          <cell r="AA387" t="str">
            <v>Mant</v>
          </cell>
          <cell r="AB387" t="str">
            <v>5310-11</v>
          </cell>
          <cell r="AC387">
            <v>15509828</v>
          </cell>
        </row>
        <row r="388">
          <cell r="C388" t="str">
            <v>SAAVEDRA VARGAS JOSE EDUARDO</v>
          </cell>
          <cell r="D388" t="str">
            <v>5120-09</v>
          </cell>
          <cell r="E388">
            <v>10643889.421249999</v>
          </cell>
          <cell r="F388" t="str">
            <v>Auxiliar Administrativo</v>
          </cell>
          <cell r="G388" t="str">
            <v>20SEG</v>
          </cell>
          <cell r="H388" t="str">
            <v>GRUPO ALMACEN Y SUMINISTROS</v>
          </cell>
          <cell r="M388" t="str">
            <v>C</v>
          </cell>
          <cell r="N388" t="str">
            <v>VE</v>
          </cell>
          <cell r="O388" t="str">
            <v>SECUNDARIA</v>
          </cell>
          <cell r="P388">
            <v>468655</v>
          </cell>
          <cell r="Q388">
            <v>0</v>
          </cell>
          <cell r="R388" t="str">
            <v>1</v>
          </cell>
          <cell r="S388">
            <v>24680</v>
          </cell>
          <cell r="T388">
            <v>35313</v>
          </cell>
          <cell r="U388">
            <v>36.105555555555554</v>
          </cell>
          <cell r="V388">
            <v>0</v>
          </cell>
          <cell r="W388">
            <v>7</v>
          </cell>
          <cell r="X388" t="str">
            <v>6Asistencial</v>
          </cell>
          <cell r="Y388">
            <v>3832519.1489479165</v>
          </cell>
          <cell r="AA388" t="str">
            <v>Mant</v>
          </cell>
          <cell r="AB388" t="str">
            <v>5120-09</v>
          </cell>
          <cell r="AC388">
            <v>79421627</v>
          </cell>
        </row>
        <row r="389">
          <cell r="C389" t="str">
            <v>SALGADO QUINTERO NUBIA EDITH</v>
          </cell>
          <cell r="D389" t="str">
            <v>4065-12</v>
          </cell>
          <cell r="E389">
            <v>16415181.84</v>
          </cell>
          <cell r="F389" t="str">
            <v>Técnico Administrativo</v>
          </cell>
          <cell r="G389" t="str">
            <v>16SDT</v>
          </cell>
          <cell r="H389" t="str">
            <v>DIVISION PROGRAMAS INTERNACIONALES</v>
          </cell>
          <cell r="I389" t="str">
            <v>SRI</v>
          </cell>
          <cell r="M389" t="str">
            <v>C</v>
          </cell>
          <cell r="O389" t="str">
            <v>ES</v>
          </cell>
          <cell r="P389">
            <v>808521</v>
          </cell>
          <cell r="Q389">
            <v>0</v>
          </cell>
          <cell r="R389" t="str">
            <v>2</v>
          </cell>
          <cell r="S389">
            <v>22634</v>
          </cell>
          <cell r="T389">
            <v>30682</v>
          </cell>
          <cell r="U389">
            <v>41.711111111111109</v>
          </cell>
          <cell r="V389">
            <v>0</v>
          </cell>
          <cell r="W389">
            <v>19.677777777777777</v>
          </cell>
          <cell r="X389" t="str">
            <v>5Tecnico</v>
          </cell>
          <cell r="Y389">
            <v>26768162.410222225</v>
          </cell>
          <cell r="AA389" t="str">
            <v>Mant</v>
          </cell>
          <cell r="AB389" t="str">
            <v>4065-12</v>
          </cell>
          <cell r="AC389">
            <v>51668565</v>
          </cell>
        </row>
        <row r="390">
          <cell r="C390" t="str">
            <v>SANCLEMENTE ALVES OBDULIA</v>
          </cell>
          <cell r="D390" t="str">
            <v>4065-11</v>
          </cell>
          <cell r="E390">
            <v>17198808.577083334</v>
          </cell>
          <cell r="F390" t="str">
            <v>Técnico Administrativo</v>
          </cell>
          <cell r="G390" t="str">
            <v>25SUROCCIDENTE</v>
          </cell>
          <cell r="H390" t="str">
            <v>DIVISION ADMINISTRATIVA Y FINANCIERA</v>
          </cell>
          <cell r="L390">
            <v>2003</v>
          </cell>
          <cell r="M390" t="str">
            <v>C</v>
          </cell>
          <cell r="O390" t="str">
            <v>BACHILLER</v>
          </cell>
          <cell r="P390">
            <v>761453</v>
          </cell>
          <cell r="Q390">
            <v>54460</v>
          </cell>
          <cell r="R390" t="str">
            <v>2</v>
          </cell>
          <cell r="S390">
            <v>16961</v>
          </cell>
          <cell r="T390">
            <v>26690</v>
          </cell>
          <cell r="U390">
            <v>57.241666666666667</v>
          </cell>
          <cell r="V390">
            <v>0</v>
          </cell>
          <cell r="W390">
            <v>30.608333333333334</v>
          </cell>
          <cell r="X390" t="str">
            <v>5Tecnico</v>
          </cell>
          <cell r="Y390">
            <v>43461429.014195599</v>
          </cell>
          <cell r="Z390" t="str">
            <v>SUROCCIDENTE</v>
          </cell>
          <cell r="AA390" t="str">
            <v>Mant</v>
          </cell>
          <cell r="AB390" t="str">
            <v>4065-11</v>
          </cell>
          <cell r="AC390">
            <v>38980565</v>
          </cell>
        </row>
        <row r="391">
          <cell r="C391" t="str">
            <v>SANCHEZ BARRIOS MARIA HELENA</v>
          </cell>
          <cell r="D391" t="str">
            <v>5120-09</v>
          </cell>
          <cell r="E391">
            <v>10643889.421249999</v>
          </cell>
          <cell r="F391" t="str">
            <v>Auxiliar Administrativo</v>
          </cell>
          <cell r="G391" t="str">
            <v>23NORTE</v>
          </cell>
          <cell r="H391" t="str">
            <v>GRUPO ADMINISTRATIVO Y FINANCIERO</v>
          </cell>
          <cell r="L391" t="str">
            <v>MCF</v>
          </cell>
          <cell r="M391" t="str">
            <v>C</v>
          </cell>
          <cell r="O391" t="str">
            <v>TC</v>
          </cell>
          <cell r="P391">
            <v>468655</v>
          </cell>
          <cell r="Q391">
            <v>0</v>
          </cell>
          <cell r="R391" t="str">
            <v>2</v>
          </cell>
          <cell r="S391">
            <v>22943</v>
          </cell>
          <cell r="T391">
            <v>34300</v>
          </cell>
          <cell r="U391">
            <v>40.863888888888887</v>
          </cell>
          <cell r="V391">
            <v>0</v>
          </cell>
          <cell r="W391">
            <v>9.7722222222222221</v>
          </cell>
          <cell r="X391" t="str">
            <v>6Asistencial</v>
          </cell>
          <cell r="Y391">
            <v>9115765.885350693</v>
          </cell>
          <cell r="Z391" t="str">
            <v>NORTE</v>
          </cell>
          <cell r="AA391" t="str">
            <v>Mant</v>
          </cell>
          <cell r="AB391" t="str">
            <v>5120-09</v>
          </cell>
          <cell r="AC391">
            <v>33338213</v>
          </cell>
        </row>
        <row r="392">
          <cell r="C392" t="str">
            <v>SANCHEZ BELTRAN LUZ STELLA</v>
          </cell>
          <cell r="D392" t="str">
            <v>2035-12</v>
          </cell>
          <cell r="E392">
            <v>31146455.449583333</v>
          </cell>
          <cell r="F392" t="str">
            <v>Director o Gerente Regional</v>
          </cell>
          <cell r="G392" t="str">
            <v>22NOROCCIDENTE</v>
          </cell>
          <cell r="H392" t="str">
            <v>DIRECCION REGIONAL QUINDIO</v>
          </cell>
          <cell r="K392" t="str">
            <v>X</v>
          </cell>
          <cell r="M392" t="str">
            <v>LNR</v>
          </cell>
          <cell r="O392" t="str">
            <v>ES</v>
          </cell>
          <cell r="P392">
            <v>1534102</v>
          </cell>
          <cell r="Q392">
            <v>0</v>
          </cell>
          <cell r="R392" t="str">
            <v>2</v>
          </cell>
          <cell r="S392">
            <v>20923</v>
          </cell>
          <cell r="T392">
            <v>36857</v>
          </cell>
          <cell r="U392">
            <v>46.394444444444446</v>
          </cell>
          <cell r="V392">
            <v>7.666666666666667</v>
          </cell>
          <cell r="W392">
            <v>2.7722222222222221</v>
          </cell>
          <cell r="X392" t="str">
            <v>3Ejecutivo</v>
          </cell>
          <cell r="Y392">
            <v>11708266.464</v>
          </cell>
          <cell r="Z392" t="str">
            <v>NOROCCIDENTE</v>
          </cell>
          <cell r="AA392" t="str">
            <v>SUP</v>
          </cell>
          <cell r="AB392" t="str">
            <v>sale</v>
          </cell>
          <cell r="AC392">
            <v>24488092</v>
          </cell>
        </row>
        <row r="393">
          <cell r="C393" t="str">
            <v>SANCHEZ GOMEZ ANAVELA</v>
          </cell>
          <cell r="D393" t="str">
            <v>4065-12</v>
          </cell>
          <cell r="E393">
            <v>16415181.84</v>
          </cell>
          <cell r="F393" t="str">
            <v>Técnico Administrativo</v>
          </cell>
          <cell r="G393" t="str">
            <v>21CENTRO</v>
          </cell>
          <cell r="H393" t="str">
            <v>GRUPO ADMINISTRATIVO</v>
          </cell>
          <cell r="K393" t="str">
            <v>X</v>
          </cell>
          <cell r="M393" t="str">
            <v>C</v>
          </cell>
          <cell r="O393" t="str">
            <v>TC</v>
          </cell>
          <cell r="P393">
            <v>808521</v>
          </cell>
          <cell r="Q393">
            <v>0</v>
          </cell>
          <cell r="R393" t="str">
            <v>2</v>
          </cell>
          <cell r="S393">
            <v>23314</v>
          </cell>
          <cell r="T393">
            <v>31807</v>
          </cell>
          <cell r="U393">
            <v>39.847222222222221</v>
          </cell>
          <cell r="V393">
            <v>0</v>
          </cell>
          <cell r="W393">
            <v>16.597222222222221</v>
          </cell>
          <cell r="X393" t="str">
            <v>5Tecnico</v>
          </cell>
          <cell r="Y393">
            <v>22725224.360444445</v>
          </cell>
          <cell r="Z393" t="str">
            <v>CENTRO</v>
          </cell>
          <cell r="AA393" t="str">
            <v>SUP</v>
          </cell>
          <cell r="AB393" t="str">
            <v>sale</v>
          </cell>
          <cell r="AC393">
            <v>51691446</v>
          </cell>
        </row>
        <row r="394">
          <cell r="C394" t="str">
            <v>SANCHEZ SOSA JUAN DE-JESUS</v>
          </cell>
          <cell r="D394" t="str">
            <v>5120-09</v>
          </cell>
          <cell r="E394">
            <v>10643889.421249999</v>
          </cell>
          <cell r="F394" t="str">
            <v>Auxiliar Administrativo</v>
          </cell>
          <cell r="G394" t="str">
            <v>24ORIENTE</v>
          </cell>
          <cell r="H394" t="str">
            <v>GRUPO SERVICIOS</v>
          </cell>
          <cell r="K394" t="str">
            <v>X</v>
          </cell>
          <cell r="M394" t="str">
            <v>C</v>
          </cell>
          <cell r="O394" t="str">
            <v>UN</v>
          </cell>
          <cell r="P394">
            <v>468655</v>
          </cell>
          <cell r="Q394">
            <v>0</v>
          </cell>
          <cell r="R394" t="str">
            <v>1</v>
          </cell>
          <cell r="S394">
            <v>23320</v>
          </cell>
          <cell r="T394">
            <v>33150</v>
          </cell>
          <cell r="U394">
            <v>39.833333333333336</v>
          </cell>
          <cell r="V394">
            <v>3.6666666666666665</v>
          </cell>
          <cell r="W394">
            <v>12.919444444444444</v>
          </cell>
          <cell r="X394" t="str">
            <v>6Asistencial</v>
          </cell>
          <cell r="Y394">
            <v>11887305.156906249</v>
          </cell>
          <cell r="Z394" t="str">
            <v>ORIENTE</v>
          </cell>
          <cell r="AA394" t="str">
            <v>SUP</v>
          </cell>
          <cell r="AB394" t="str">
            <v>sale</v>
          </cell>
          <cell r="AC394">
            <v>6770224</v>
          </cell>
        </row>
        <row r="395">
          <cell r="C395" t="str">
            <v>SANCHEZ VERGARA MARTHA ELENA</v>
          </cell>
          <cell r="D395" t="str">
            <v>3020-12</v>
          </cell>
          <cell r="E395">
            <v>25294052.003333326</v>
          </cell>
          <cell r="F395" t="str">
            <v>Profesional Universitario</v>
          </cell>
          <cell r="G395" t="str">
            <v>24ORIENTE</v>
          </cell>
          <cell r="H395" t="str">
            <v>DIRECCION REGIONAL META</v>
          </cell>
          <cell r="L395">
            <v>2004</v>
          </cell>
          <cell r="M395" t="str">
            <v>C</v>
          </cell>
          <cell r="N395" t="str">
            <v>P</v>
          </cell>
          <cell r="O395" t="str">
            <v>ES</v>
          </cell>
          <cell r="P395">
            <v>1245845</v>
          </cell>
          <cell r="Q395">
            <v>0</v>
          </cell>
          <cell r="R395" t="str">
            <v>2</v>
          </cell>
          <cell r="S395">
            <v>18025</v>
          </cell>
          <cell r="T395">
            <v>31807</v>
          </cell>
          <cell r="U395">
            <v>54.327777777777776</v>
          </cell>
          <cell r="V395">
            <v>4.5</v>
          </cell>
          <cell r="W395">
            <v>16.597222222222221</v>
          </cell>
          <cell r="X395" t="str">
            <v>4Profesional</v>
          </cell>
          <cell r="Y395">
            <v>11708266.464</v>
          </cell>
          <cell r="Z395" t="str">
            <v>ORIENTE</v>
          </cell>
          <cell r="AA395" t="str">
            <v>Mant</v>
          </cell>
          <cell r="AB395" t="str">
            <v>3020-12</v>
          </cell>
          <cell r="AC395">
            <v>21226419</v>
          </cell>
        </row>
        <row r="396">
          <cell r="C396" t="str">
            <v>SANCHEZ VILLARREAL NURYS PIEDAD</v>
          </cell>
          <cell r="D396" t="str">
            <v>4065-11</v>
          </cell>
          <cell r="E396">
            <v>16080398.177083332</v>
          </cell>
          <cell r="F396" t="str">
            <v>Técnico Administrativo</v>
          </cell>
          <cell r="G396" t="str">
            <v>23NORTE</v>
          </cell>
          <cell r="H396" t="str">
            <v>DIVISION ADMINISTRATIVA Y FINANCIERA</v>
          </cell>
          <cell r="K396" t="str">
            <v>X</v>
          </cell>
          <cell r="M396" t="str">
            <v>C</v>
          </cell>
          <cell r="O396" t="str">
            <v>BACHILLER</v>
          </cell>
          <cell r="P396">
            <v>761453</v>
          </cell>
          <cell r="Q396">
            <v>0</v>
          </cell>
          <cell r="R396" t="str">
            <v>2</v>
          </cell>
          <cell r="S396">
            <v>23909</v>
          </cell>
          <cell r="T396">
            <v>30834</v>
          </cell>
          <cell r="U396">
            <v>38.219444444444441</v>
          </cell>
          <cell r="V396">
            <v>0</v>
          </cell>
          <cell r="W396">
            <v>19.261111111111113</v>
          </cell>
          <cell r="X396" t="str">
            <v>5Tecnico</v>
          </cell>
          <cell r="Y396">
            <v>25867900.874172453</v>
          </cell>
          <cell r="Z396" t="str">
            <v>NORTE</v>
          </cell>
          <cell r="AA396" t="str">
            <v>SUP</v>
          </cell>
          <cell r="AB396" t="str">
            <v>sale</v>
          </cell>
          <cell r="AC396">
            <v>32697163</v>
          </cell>
        </row>
        <row r="397">
          <cell r="C397" t="str">
            <v>SANDOVAL CASTRO DIEGO MARIA</v>
          </cell>
          <cell r="D397" t="str">
            <v>4065-11</v>
          </cell>
          <cell r="E397">
            <v>16080398.177083332</v>
          </cell>
          <cell r="F397" t="str">
            <v>Técnico Administrativo</v>
          </cell>
          <cell r="G397" t="str">
            <v>25SUROCCIDENTE</v>
          </cell>
          <cell r="H397" t="str">
            <v>GRUPO ADMINISTRATIVO Y FINANCIERO</v>
          </cell>
          <cell r="K397" t="str">
            <v>X</v>
          </cell>
          <cell r="M397" t="str">
            <v>C</v>
          </cell>
          <cell r="O397" t="str">
            <v>BACHILLER</v>
          </cell>
          <cell r="P397">
            <v>761453</v>
          </cell>
          <cell r="Q397">
            <v>0</v>
          </cell>
          <cell r="R397" t="str">
            <v>1</v>
          </cell>
          <cell r="S397">
            <v>22114</v>
          </cell>
          <cell r="T397">
            <v>29987</v>
          </cell>
          <cell r="U397">
            <v>43.133333333333333</v>
          </cell>
          <cell r="V397">
            <v>0</v>
          </cell>
          <cell r="W397">
            <v>21.583333333333332</v>
          </cell>
          <cell r="X397" t="str">
            <v>5Tecnico</v>
          </cell>
          <cell r="Y397">
            <v>28952768.556061346</v>
          </cell>
          <cell r="Z397" t="str">
            <v>SUROCCIDENTE</v>
          </cell>
          <cell r="AA397" t="str">
            <v>SUP</v>
          </cell>
          <cell r="AB397" t="str">
            <v>sale</v>
          </cell>
          <cell r="AC397">
            <v>4664123</v>
          </cell>
        </row>
        <row r="398">
          <cell r="C398" t="str">
            <v>SARMIENTO VERGARA GEIDI DEL-CARMEN</v>
          </cell>
          <cell r="D398" t="str">
            <v>3020-08</v>
          </cell>
          <cell r="E398">
            <v>21196717.882083338</v>
          </cell>
          <cell r="F398" t="str">
            <v>Profesional Universitario</v>
          </cell>
          <cell r="G398" t="str">
            <v>23NORTE</v>
          </cell>
          <cell r="H398" t="str">
            <v>DIVISION ADMINISTRATIVA Y FINANCIERA</v>
          </cell>
          <cell r="M398" t="str">
            <v>C</v>
          </cell>
          <cell r="O398" t="str">
            <v>ES</v>
          </cell>
          <cell r="P398">
            <v>1044033</v>
          </cell>
          <cell r="Q398">
            <v>0</v>
          </cell>
          <cell r="R398" t="str">
            <v>2</v>
          </cell>
          <cell r="S398">
            <v>20652</v>
          </cell>
          <cell r="T398">
            <v>30438</v>
          </cell>
          <cell r="U398">
            <v>47.136111111111113</v>
          </cell>
          <cell r="V398">
            <v>0</v>
          </cell>
          <cell r="W398">
            <v>20.341666666666665</v>
          </cell>
          <cell r="X398" t="str">
            <v>4Profesional</v>
          </cell>
          <cell r="Y398">
            <v>35744235.552663192</v>
          </cell>
          <cell r="Z398" t="str">
            <v>NORTE</v>
          </cell>
          <cell r="AA398" t="str">
            <v>Mant</v>
          </cell>
          <cell r="AB398" t="str">
            <v>3020-08</v>
          </cell>
          <cell r="AC398">
            <v>32643869</v>
          </cell>
        </row>
        <row r="399">
          <cell r="C399" t="str">
            <v>SEGURA BRICEÑO MYRIAM ESTHER</v>
          </cell>
          <cell r="D399" t="str">
            <v>4065-15</v>
          </cell>
          <cell r="E399">
            <v>20218349.740416665</v>
          </cell>
          <cell r="F399" t="str">
            <v>Técnico Administrativo</v>
          </cell>
          <cell r="G399" t="str">
            <v>16SDT</v>
          </cell>
          <cell r="H399" t="str">
            <v>DIVISION PROGRAMAS INTERNACIONALES</v>
          </cell>
          <cell r="I399" t="str">
            <v>SRI</v>
          </cell>
          <cell r="L399">
            <v>2003</v>
          </cell>
          <cell r="M399" t="str">
            <v>C</v>
          </cell>
          <cell r="O399" t="str">
            <v>TC</v>
          </cell>
          <cell r="P399">
            <v>935634</v>
          </cell>
          <cell r="Q399">
            <v>60210</v>
          </cell>
          <cell r="R399" t="str">
            <v>2</v>
          </cell>
          <cell r="S399">
            <v>17807</v>
          </cell>
          <cell r="T399">
            <v>26908</v>
          </cell>
          <cell r="U399">
            <v>54.927777777777777</v>
          </cell>
          <cell r="V399">
            <v>0</v>
          </cell>
          <cell r="W399">
            <v>30.011111111111113</v>
          </cell>
          <cell r="X399" t="str">
            <v>5Tecnico</v>
          </cell>
          <cell r="Y399">
            <v>49836460.436269671</v>
          </cell>
          <cell r="AA399" t="str">
            <v>Mant</v>
          </cell>
          <cell r="AB399" t="str">
            <v>4065-15</v>
          </cell>
          <cell r="AC399">
            <v>41523351</v>
          </cell>
        </row>
        <row r="400">
          <cell r="C400" t="str">
            <v>SEGURA VELASQUEZ HERNAN-DE-JESUS</v>
          </cell>
          <cell r="D400" t="str">
            <v>5120-10</v>
          </cell>
          <cell r="E400">
            <v>11597824.078333335</v>
          </cell>
          <cell r="F400" t="str">
            <v>Auxiliar Administrativo</v>
          </cell>
          <cell r="G400" t="str">
            <v>22NOROCCIDENTE</v>
          </cell>
          <cell r="H400" t="str">
            <v>GRUPO ADMINISTRATIVO Y FINANCIERO</v>
          </cell>
          <cell r="K400" t="str">
            <v>X</v>
          </cell>
          <cell r="M400" t="str">
            <v>C</v>
          </cell>
          <cell r="O400" t="str">
            <v>BACHILLER</v>
          </cell>
          <cell r="P400">
            <v>515106</v>
          </cell>
          <cell r="Q400">
            <v>0</v>
          </cell>
          <cell r="R400" t="str">
            <v>1</v>
          </cell>
          <cell r="S400">
            <v>21433</v>
          </cell>
          <cell r="T400">
            <v>33665</v>
          </cell>
          <cell r="U400">
            <v>45</v>
          </cell>
          <cell r="V400">
            <v>0.16666666666666666</v>
          </cell>
          <cell r="W400">
            <v>11.508333333333333</v>
          </cell>
          <cell r="X400" t="str">
            <v>6Asistencial</v>
          </cell>
          <cell r="Y400">
            <v>11515255.726402778</v>
          </cell>
          <cell r="Z400" t="str">
            <v>NOROCCIDENTE</v>
          </cell>
          <cell r="AA400" t="str">
            <v>SUP</v>
          </cell>
          <cell r="AB400" t="str">
            <v>sale</v>
          </cell>
          <cell r="AC400">
            <v>4391793</v>
          </cell>
        </row>
        <row r="401">
          <cell r="C401" t="str">
            <v>SIERRA DE-RIVEROS ROSALBA</v>
          </cell>
          <cell r="D401" t="str">
            <v>5120-09</v>
          </cell>
          <cell r="E401">
            <v>10643889.421249999</v>
          </cell>
          <cell r="F401" t="str">
            <v>Auxiliar Administrativo</v>
          </cell>
          <cell r="G401" t="str">
            <v>20SEG</v>
          </cell>
          <cell r="H401" t="str">
            <v>GRUPO CORRESPONDENCIA</v>
          </cell>
          <cell r="M401" t="str">
            <v>C</v>
          </cell>
          <cell r="O401" t="str">
            <v>BACHILLER</v>
          </cell>
          <cell r="P401">
            <v>468655</v>
          </cell>
          <cell r="Q401">
            <v>0</v>
          </cell>
          <cell r="R401" t="str">
            <v>2</v>
          </cell>
          <cell r="S401">
            <v>18176</v>
          </cell>
          <cell r="T401">
            <v>35121</v>
          </cell>
          <cell r="U401">
            <v>53.916666666666664</v>
          </cell>
          <cell r="V401">
            <v>0.33333333333333331</v>
          </cell>
          <cell r="W401">
            <v>7.5250000000000004</v>
          </cell>
          <cell r="X401" t="str">
            <v>6Asistencial</v>
          </cell>
          <cell r="Y401">
            <v>6224540.9039999992</v>
          </cell>
          <cell r="AA401" t="str">
            <v>Mant</v>
          </cell>
          <cell r="AB401" t="str">
            <v>5120-09</v>
          </cell>
          <cell r="AC401">
            <v>41451027</v>
          </cell>
        </row>
        <row r="402">
          <cell r="C402" t="str">
            <v>SIERRA MONTES TIBALDO RAFAEL</v>
          </cell>
          <cell r="D402" t="str">
            <v>2040-11</v>
          </cell>
          <cell r="E402">
            <v>32196065.86375</v>
          </cell>
          <cell r="F402" t="str">
            <v>Jefe de División</v>
          </cell>
          <cell r="G402" t="str">
            <v>23NORTE</v>
          </cell>
          <cell r="H402" t="str">
            <v>DIVISION PROGRAMAS EN ADMINISTRACION</v>
          </cell>
          <cell r="L402">
            <v>2003</v>
          </cell>
          <cell r="M402" t="str">
            <v>C</v>
          </cell>
          <cell r="N402" t="str">
            <v>P</v>
          </cell>
          <cell r="O402" t="str">
            <v>ES</v>
          </cell>
          <cell r="P402">
            <v>1464700</v>
          </cell>
          <cell r="Q402">
            <v>121100</v>
          </cell>
          <cell r="R402" t="str">
            <v>1</v>
          </cell>
          <cell r="S402">
            <v>16782</v>
          </cell>
          <cell r="T402">
            <v>27150</v>
          </cell>
          <cell r="U402">
            <v>57.733333333333334</v>
          </cell>
          <cell r="V402">
            <v>2.8333333333333335</v>
          </cell>
          <cell r="W402">
            <v>29.344444444444445</v>
          </cell>
          <cell r="X402" t="str">
            <v>3Ejecutivo</v>
          </cell>
          <cell r="Y402">
            <v>11178590.4</v>
          </cell>
          <cell r="Z402" t="str">
            <v>NORTE</v>
          </cell>
          <cell r="AA402" t="str">
            <v>crear</v>
          </cell>
          <cell r="AB402" t="str">
            <v>3010-16</v>
          </cell>
          <cell r="AC402">
            <v>7431451</v>
          </cell>
        </row>
        <row r="403">
          <cell r="C403" t="str">
            <v>SIERRA RODRIGUEZ JAIRO</v>
          </cell>
          <cell r="D403" t="str">
            <v>4065-11</v>
          </cell>
          <cell r="E403">
            <v>16080398.177083332</v>
          </cell>
          <cell r="F403" t="str">
            <v>Técnico Administrativo</v>
          </cell>
          <cell r="G403" t="str">
            <v>21CENTRO</v>
          </cell>
          <cell r="H403" t="str">
            <v>GRUPO CONTABILIDAD</v>
          </cell>
          <cell r="K403" t="str">
            <v>X</v>
          </cell>
          <cell r="M403" t="str">
            <v>C</v>
          </cell>
          <cell r="O403" t="str">
            <v>UN</v>
          </cell>
          <cell r="P403">
            <v>761453</v>
          </cell>
          <cell r="Q403">
            <v>0</v>
          </cell>
          <cell r="R403" t="str">
            <v>1</v>
          </cell>
          <cell r="S403">
            <v>22374</v>
          </cell>
          <cell r="T403">
            <v>28450</v>
          </cell>
          <cell r="U403">
            <v>42.422222222222224</v>
          </cell>
          <cell r="V403">
            <v>0</v>
          </cell>
          <cell r="W403">
            <v>25.788888888888888</v>
          </cell>
          <cell r="X403" t="str">
            <v>5Tecnico</v>
          </cell>
          <cell r="Y403">
            <v>34351286.999366894</v>
          </cell>
          <cell r="Z403" t="str">
            <v>CENTRO</v>
          </cell>
          <cell r="AA403" t="str">
            <v>SUP</v>
          </cell>
          <cell r="AB403" t="str">
            <v>sale</v>
          </cell>
          <cell r="AC403">
            <v>19435150</v>
          </cell>
        </row>
        <row r="404">
          <cell r="C404" t="str">
            <v>SOSA GOMEZ GIMY ALVARO</v>
          </cell>
          <cell r="D404" t="str">
            <v>3020-07</v>
          </cell>
          <cell r="E404">
            <v>20011830.391249999</v>
          </cell>
          <cell r="F404" t="str">
            <v>Profesional Universitario</v>
          </cell>
          <cell r="G404" t="str">
            <v>22NOROCCIDENTE</v>
          </cell>
          <cell r="H404" t="str">
            <v>GRUPO FINANCIERO</v>
          </cell>
          <cell r="M404" t="str">
            <v>C</v>
          </cell>
          <cell r="O404" t="str">
            <v>UN</v>
          </cell>
          <cell r="P404">
            <v>985672</v>
          </cell>
          <cell r="Q404">
            <v>0</v>
          </cell>
          <cell r="R404" t="str">
            <v>1</v>
          </cell>
          <cell r="S404">
            <v>23824</v>
          </cell>
          <cell r="T404">
            <v>33025</v>
          </cell>
          <cell r="U404">
            <v>38.450000000000003</v>
          </cell>
          <cell r="V404">
            <v>0</v>
          </cell>
          <cell r="W404">
            <v>13.261111111111111</v>
          </cell>
          <cell r="X404" t="str">
            <v>4Profesional</v>
          </cell>
          <cell r="Y404">
            <v>22298691.441697914</v>
          </cell>
          <cell r="Z404" t="str">
            <v>NOROCCIDENTE</v>
          </cell>
          <cell r="AA404" t="str">
            <v>Mant</v>
          </cell>
          <cell r="AB404" t="str">
            <v>3020-07</v>
          </cell>
          <cell r="AC404">
            <v>71668596</v>
          </cell>
        </row>
        <row r="405">
          <cell r="C405" t="str">
            <v>SUAREZ DIAZ MARIA DEL-PILAR</v>
          </cell>
          <cell r="D405" t="str">
            <v>2040-11</v>
          </cell>
          <cell r="E405">
            <v>29737405.522916667</v>
          </cell>
          <cell r="F405" t="str">
            <v>Jefe de División</v>
          </cell>
          <cell r="G405" t="str">
            <v>24ORIENTE</v>
          </cell>
          <cell r="H405" t="str">
            <v>DIVISION PROGRAMAS EN ADMINISTRACION</v>
          </cell>
          <cell r="L405" t="str">
            <v>MCF</v>
          </cell>
          <cell r="M405" t="str">
            <v>C</v>
          </cell>
          <cell r="N405" t="str">
            <v>P</v>
          </cell>
          <cell r="O405" t="str">
            <v>ES</v>
          </cell>
          <cell r="P405">
            <v>1464700</v>
          </cell>
          <cell r="Q405">
            <v>0</v>
          </cell>
          <cell r="R405" t="str">
            <v>2</v>
          </cell>
          <cell r="S405">
            <v>21942</v>
          </cell>
          <cell r="T405">
            <v>32752</v>
          </cell>
          <cell r="U405">
            <v>43.605555555555554</v>
          </cell>
          <cell r="V405">
            <v>0</v>
          </cell>
          <cell r="W405">
            <v>14.011111111111111</v>
          </cell>
          <cell r="X405" t="str">
            <v>3Ejecutivo</v>
          </cell>
          <cell r="Y405">
            <v>11178590.4</v>
          </cell>
          <cell r="Z405" t="str">
            <v>ORIENTE</v>
          </cell>
          <cell r="AA405" t="str">
            <v>crear</v>
          </cell>
          <cell r="AB405" t="str">
            <v>3010-16</v>
          </cell>
          <cell r="AC405">
            <v>63276959</v>
          </cell>
        </row>
        <row r="406">
          <cell r="C406" t="str">
            <v>SUAREZ FLOREZ LUZ ESPERANZA</v>
          </cell>
          <cell r="D406" t="str">
            <v>4065-11</v>
          </cell>
          <cell r="E406">
            <v>16080398.177083332</v>
          </cell>
          <cell r="F406" t="str">
            <v>Técnico Administrativo</v>
          </cell>
          <cell r="G406" t="str">
            <v>25SUROCCIDENTE</v>
          </cell>
          <cell r="H406" t="str">
            <v>GRUPO SERVICIOS</v>
          </cell>
          <cell r="L406">
            <v>2003</v>
          </cell>
          <cell r="M406" t="str">
            <v>C</v>
          </cell>
          <cell r="O406" t="str">
            <v>TE</v>
          </cell>
          <cell r="P406">
            <v>761453</v>
          </cell>
          <cell r="Q406">
            <v>0</v>
          </cell>
          <cell r="R406" t="str">
            <v>2</v>
          </cell>
          <cell r="S406">
            <v>17540</v>
          </cell>
          <cell r="T406">
            <v>32889</v>
          </cell>
          <cell r="U406">
            <v>55.658333333333331</v>
          </cell>
          <cell r="V406">
            <v>10.25</v>
          </cell>
          <cell r="W406">
            <v>13.636111111111111</v>
          </cell>
          <cell r="X406" t="str">
            <v>5Tecnico</v>
          </cell>
          <cell r="Y406">
            <v>18541340.129686344</v>
          </cell>
          <cell r="Z406" t="str">
            <v>SUROCCIDENTE</v>
          </cell>
          <cell r="AA406" t="str">
            <v>Mant</v>
          </cell>
          <cell r="AB406" t="str">
            <v>4065-11</v>
          </cell>
          <cell r="AC406">
            <v>41516905</v>
          </cell>
        </row>
        <row r="407">
          <cell r="C407" t="str">
            <v>SUAREZ RODRIGUEZ OLGA LUCIA</v>
          </cell>
          <cell r="D407" t="str">
            <v>5120-12</v>
          </cell>
          <cell r="E407">
            <v>13279546.932500001</v>
          </cell>
          <cell r="F407" t="str">
            <v>Auxiliar Administrativo</v>
          </cell>
          <cell r="G407" t="str">
            <v>16SDT</v>
          </cell>
          <cell r="H407" t="str">
            <v>GRUPO TECNICO</v>
          </cell>
          <cell r="I407" t="str">
            <v>SRI</v>
          </cell>
          <cell r="L407" t="str">
            <v>MCF</v>
          </cell>
          <cell r="M407" t="str">
            <v>C</v>
          </cell>
          <cell r="O407" t="str">
            <v>UN</v>
          </cell>
          <cell r="P407">
            <v>596996</v>
          </cell>
          <cell r="Q407">
            <v>0</v>
          </cell>
          <cell r="R407" t="str">
            <v>2</v>
          </cell>
          <cell r="S407">
            <v>24350</v>
          </cell>
          <cell r="T407">
            <v>35354</v>
          </cell>
          <cell r="U407">
            <v>37.013888888888886</v>
          </cell>
          <cell r="V407">
            <v>0</v>
          </cell>
          <cell r="W407">
            <v>6.8861111111111111</v>
          </cell>
          <cell r="X407" t="str">
            <v>6Asistencial</v>
          </cell>
          <cell r="Y407">
            <v>4652139.0462291669</v>
          </cell>
          <cell r="AA407" t="str">
            <v>Mant</v>
          </cell>
          <cell r="AB407" t="str">
            <v>5120-12</v>
          </cell>
          <cell r="AC407">
            <v>51933763</v>
          </cell>
        </row>
        <row r="408">
          <cell r="C408" t="str">
            <v>SUAREZ SALAZAR ANAMITH</v>
          </cell>
          <cell r="D408" t="str">
            <v>5120-09</v>
          </cell>
          <cell r="E408">
            <v>10643889.421249999</v>
          </cell>
          <cell r="F408" t="str">
            <v>Auxiliar Administrativo</v>
          </cell>
          <cell r="G408" t="str">
            <v>24ORIENTE</v>
          </cell>
          <cell r="H408" t="str">
            <v>GRUPO SERVICIOS</v>
          </cell>
          <cell r="L408" t="str">
            <v>MCF</v>
          </cell>
          <cell r="M408" t="str">
            <v>C</v>
          </cell>
          <cell r="O408" t="str">
            <v>BACHILLER</v>
          </cell>
          <cell r="P408">
            <v>468655</v>
          </cell>
          <cell r="Q408">
            <v>0</v>
          </cell>
          <cell r="R408" t="str">
            <v>2</v>
          </cell>
          <cell r="S408">
            <v>22123</v>
          </cell>
          <cell r="T408">
            <v>31807</v>
          </cell>
          <cell r="U408">
            <v>43.108333333333334</v>
          </cell>
          <cell r="V408">
            <v>0</v>
          </cell>
          <cell r="W408">
            <v>16.597222222222221</v>
          </cell>
          <cell r="X408" t="str">
            <v>6Asistencial</v>
          </cell>
          <cell r="Y408">
            <v>15091897.43964236</v>
          </cell>
          <cell r="Z408" t="str">
            <v>ORIENTE</v>
          </cell>
          <cell r="AA408" t="str">
            <v>Mant</v>
          </cell>
          <cell r="AB408" t="str">
            <v>5120-09</v>
          </cell>
          <cell r="AC408">
            <v>60277541</v>
          </cell>
        </row>
        <row r="409">
          <cell r="C409" t="str">
            <v>TABORDA TORRES LUZ ELVIRA</v>
          </cell>
          <cell r="D409" t="str">
            <v>5040-16</v>
          </cell>
          <cell r="E409">
            <v>16286152.02416667</v>
          </cell>
          <cell r="F409" t="str">
            <v>Secretario Ejecutivo</v>
          </cell>
          <cell r="G409" t="str">
            <v>22NOROCCIDENTE</v>
          </cell>
          <cell r="H409" t="str">
            <v>DIRECCION REGIONAL RISARALDA</v>
          </cell>
          <cell r="L409">
            <v>2004</v>
          </cell>
          <cell r="M409" t="str">
            <v>C</v>
          </cell>
          <cell r="N409" t="str">
            <v>P</v>
          </cell>
          <cell r="O409" t="str">
            <v>TC</v>
          </cell>
          <cell r="P409">
            <v>688731</v>
          </cell>
          <cell r="Q409">
            <v>82741</v>
          </cell>
          <cell r="R409" t="str">
            <v>2</v>
          </cell>
          <cell r="S409">
            <v>18189</v>
          </cell>
          <cell r="T409">
            <v>26840</v>
          </cell>
          <cell r="U409">
            <v>53.880555555555553</v>
          </cell>
          <cell r="V409">
            <v>1.1666666666666667</v>
          </cell>
          <cell r="W409">
            <v>30.194444444444443</v>
          </cell>
          <cell r="X409" t="str">
            <v>6Asistencial</v>
          </cell>
          <cell r="Y409">
            <v>6570493.7400000002</v>
          </cell>
          <cell r="Z409" t="str">
            <v>NOROCCIDENTE</v>
          </cell>
          <cell r="AA409" t="str">
            <v>Mant</v>
          </cell>
          <cell r="AB409" t="str">
            <v>5040-16</v>
          </cell>
          <cell r="AC409">
            <v>41462991</v>
          </cell>
        </row>
        <row r="410">
          <cell r="C410" t="str">
            <v>TAMARA CASTIBLANCO GLORIA BEATRIZ</v>
          </cell>
          <cell r="D410" t="str">
            <v>2035-18</v>
          </cell>
          <cell r="E410">
            <v>38152175.625416674</v>
          </cell>
          <cell r="F410" t="str">
            <v>Director o Gerente Regional</v>
          </cell>
          <cell r="G410" t="str">
            <v>23NORTE</v>
          </cell>
          <cell r="H410" t="str">
            <v>DIRECCION REGIONAL ATLANTICO</v>
          </cell>
          <cell r="K410" t="str">
            <v>x</v>
          </cell>
          <cell r="M410" t="str">
            <v>LNR</v>
          </cell>
          <cell r="O410" t="str">
            <v>UN</v>
          </cell>
          <cell r="P410">
            <v>1879165</v>
          </cell>
          <cell r="Q410">
            <v>0</v>
          </cell>
          <cell r="R410" t="str">
            <v>2</v>
          </cell>
          <cell r="S410">
            <v>22925</v>
          </cell>
          <cell r="T410">
            <v>36221</v>
          </cell>
          <cell r="U410">
            <v>40.913888888888891</v>
          </cell>
          <cell r="V410">
            <v>5.666666666666667</v>
          </cell>
          <cell r="W410">
            <v>4.5083333333333337</v>
          </cell>
          <cell r="X410" t="str">
            <v>3Ejecutivo</v>
          </cell>
          <cell r="Y410">
            <v>13146638.34</v>
          </cell>
          <cell r="Z410" t="str">
            <v>NORTE</v>
          </cell>
          <cell r="AA410" t="str">
            <v>SUP</v>
          </cell>
          <cell r="AB410" t="str">
            <v>sale</v>
          </cell>
          <cell r="AC410">
            <v>32695270</v>
          </cell>
        </row>
        <row r="411">
          <cell r="C411" t="str">
            <v>TEJADA VANEGAS VICTORIA EUGENIA</v>
          </cell>
          <cell r="D411" t="str">
            <v>5120-10</v>
          </cell>
          <cell r="E411">
            <v>11597824.078333335</v>
          </cell>
          <cell r="F411" t="str">
            <v>Auxiliar Administrativo</v>
          </cell>
          <cell r="G411" t="str">
            <v>22NOROCCIDENTE</v>
          </cell>
          <cell r="H411" t="str">
            <v>DIVISION PROGRAMAS EN ADMINISTRACION</v>
          </cell>
          <cell r="L411">
            <v>2005</v>
          </cell>
          <cell r="M411" t="str">
            <v>C</v>
          </cell>
          <cell r="N411" t="str">
            <v>VE</v>
          </cell>
          <cell r="O411" t="str">
            <v>TC</v>
          </cell>
          <cell r="P411">
            <v>515106</v>
          </cell>
          <cell r="Q411">
            <v>0</v>
          </cell>
          <cell r="R411" t="str">
            <v>2</v>
          </cell>
          <cell r="S411">
            <v>18477</v>
          </cell>
          <cell r="T411">
            <v>31807</v>
          </cell>
          <cell r="U411">
            <v>53.091666666666669</v>
          </cell>
          <cell r="V411">
            <v>11.5</v>
          </cell>
          <cell r="W411">
            <v>16.597222222222221</v>
          </cell>
          <cell r="X411" t="str">
            <v>6Asistencial</v>
          </cell>
          <cell r="Y411">
            <v>16413360.411662038</v>
          </cell>
          <cell r="Z411" t="str">
            <v>NOROCCIDENTE</v>
          </cell>
          <cell r="AA411" t="str">
            <v>Mant</v>
          </cell>
          <cell r="AB411" t="str">
            <v>5120-10</v>
          </cell>
          <cell r="AC411">
            <v>32469891</v>
          </cell>
        </row>
        <row r="412">
          <cell r="C412" t="str">
            <v>TELLEZ FUENTES EDGAR HERNANDO</v>
          </cell>
          <cell r="D412" t="str">
            <v>5120-12</v>
          </cell>
          <cell r="E412">
            <v>13279546.932500001</v>
          </cell>
          <cell r="F412" t="str">
            <v>Auxiliar Administrativo</v>
          </cell>
          <cell r="G412" t="str">
            <v>20SEG</v>
          </cell>
          <cell r="H412" t="str">
            <v>GRUPO ARCHIVO, PUBLICACIONES Y MICROFILMACION</v>
          </cell>
          <cell r="M412" t="str">
            <v>C</v>
          </cell>
          <cell r="O412" t="str">
            <v>TC</v>
          </cell>
          <cell r="P412">
            <v>596996</v>
          </cell>
          <cell r="Q412">
            <v>0</v>
          </cell>
          <cell r="R412" t="str">
            <v>1</v>
          </cell>
          <cell r="S412">
            <v>18702</v>
          </cell>
          <cell r="T412">
            <v>35598</v>
          </cell>
          <cell r="U412">
            <v>52.472222222222221</v>
          </cell>
          <cell r="V412">
            <v>14.5</v>
          </cell>
          <cell r="W412">
            <v>6.2166666666666668</v>
          </cell>
          <cell r="X412" t="str">
            <v>6Asistencial</v>
          </cell>
          <cell r="Y412">
            <v>4329447.3204791667</v>
          </cell>
          <cell r="AA412" t="str">
            <v>Mant</v>
          </cell>
          <cell r="AB412" t="str">
            <v>5120-12</v>
          </cell>
          <cell r="AC412">
            <v>19110609</v>
          </cell>
        </row>
        <row r="413">
          <cell r="C413" t="str">
            <v>TOBAR PEÑA JOSE JOAQUIN</v>
          </cell>
          <cell r="D413" t="str">
            <v>4065-11</v>
          </cell>
          <cell r="E413">
            <v>16080398.177083332</v>
          </cell>
          <cell r="F413" t="str">
            <v>Técnico Administrativo</v>
          </cell>
          <cell r="G413" t="str">
            <v>25SUROCCIDENTE</v>
          </cell>
          <cell r="H413" t="str">
            <v>GRUPO ADMINISTRATIVO Y FINANCIERO</v>
          </cell>
          <cell r="K413" t="str">
            <v>X</v>
          </cell>
          <cell r="M413" t="str">
            <v>C</v>
          </cell>
          <cell r="O413" t="str">
            <v>BACHILLER</v>
          </cell>
          <cell r="P413">
            <v>761453</v>
          </cell>
          <cell r="Q413">
            <v>0</v>
          </cell>
          <cell r="R413" t="str">
            <v>1</v>
          </cell>
          <cell r="S413">
            <v>22082</v>
          </cell>
          <cell r="T413">
            <v>28898</v>
          </cell>
          <cell r="U413">
            <v>43.222222222222221</v>
          </cell>
          <cell r="V413">
            <v>0</v>
          </cell>
          <cell r="W413">
            <v>24.56388888888889</v>
          </cell>
          <cell r="X413" t="str">
            <v>5Tecnico</v>
          </cell>
          <cell r="Y413">
            <v>32808853.158422459</v>
          </cell>
          <cell r="Z413" t="str">
            <v>SUROCCIDENTE</v>
          </cell>
          <cell r="AA413" t="str">
            <v>SUP</v>
          </cell>
          <cell r="AB413" t="str">
            <v>sale</v>
          </cell>
          <cell r="AC413">
            <v>10537528</v>
          </cell>
        </row>
        <row r="414">
          <cell r="C414" t="str">
            <v>TORO BERNAL LUZ MARIA</v>
          </cell>
          <cell r="D414" t="str">
            <v>3020-06</v>
          </cell>
          <cell r="E414">
            <v>18995922.495416671</v>
          </cell>
          <cell r="F414" t="str">
            <v>Profesional Universitario</v>
          </cell>
          <cell r="G414" t="str">
            <v>24ORIENTE</v>
          </cell>
          <cell r="H414" t="str">
            <v>DIVISION CREDITO Y PROGRAMAS INTERNACIONALES</v>
          </cell>
          <cell r="M414" t="str">
            <v>C</v>
          </cell>
          <cell r="O414" t="str">
            <v>MG</v>
          </cell>
          <cell r="P414">
            <v>935634</v>
          </cell>
          <cell r="Q414">
            <v>0</v>
          </cell>
          <cell r="R414" t="str">
            <v>2</v>
          </cell>
          <cell r="S414">
            <v>23023</v>
          </cell>
          <cell r="T414">
            <v>31812</v>
          </cell>
          <cell r="U414">
            <v>40.647222222222226</v>
          </cell>
          <cell r="V414">
            <v>0</v>
          </cell>
          <cell r="W414">
            <v>16.586111111111112</v>
          </cell>
          <cell r="X414" t="str">
            <v>4Profesional</v>
          </cell>
          <cell r="Y414">
            <v>26298009.042709496</v>
          </cell>
          <cell r="Z414" t="str">
            <v>ORIENTE</v>
          </cell>
          <cell r="AA414" t="str">
            <v>Mant</v>
          </cell>
          <cell r="AB414" t="str">
            <v>3020-06</v>
          </cell>
          <cell r="AC414">
            <v>63305412</v>
          </cell>
        </row>
        <row r="415">
          <cell r="C415" t="str">
            <v>TORO MONTOYA GLORIA SOCORRO</v>
          </cell>
          <cell r="D415" t="str">
            <v>3020-10</v>
          </cell>
          <cell r="E415">
            <v>23062173.132083338</v>
          </cell>
          <cell r="F415" t="str">
            <v>Profesional Universitario</v>
          </cell>
          <cell r="G415" t="str">
            <v>21CENTRO</v>
          </cell>
          <cell r="H415" t="str">
            <v>GRUPO ADMINISTRATIVO</v>
          </cell>
          <cell r="L415">
            <v>2003</v>
          </cell>
          <cell r="M415" t="str">
            <v>C</v>
          </cell>
          <cell r="O415" t="str">
            <v>ES</v>
          </cell>
          <cell r="P415">
            <v>1135915</v>
          </cell>
          <cell r="Q415">
            <v>0</v>
          </cell>
          <cell r="R415" t="str">
            <v>2</v>
          </cell>
          <cell r="S415">
            <v>16565</v>
          </cell>
          <cell r="T415">
            <v>29986</v>
          </cell>
          <cell r="U415">
            <v>58.325000000000003</v>
          </cell>
          <cell r="V415">
            <v>0</v>
          </cell>
          <cell r="W415">
            <v>21.586111111111112</v>
          </cell>
          <cell r="X415" t="str">
            <v>4Profesional</v>
          </cell>
          <cell r="Y415">
            <v>41271924.702880792</v>
          </cell>
          <cell r="Z415" t="str">
            <v>CENTRO</v>
          </cell>
          <cell r="AA415" t="str">
            <v>Mant</v>
          </cell>
          <cell r="AB415" t="str">
            <v>3020-10</v>
          </cell>
          <cell r="AC415">
            <v>20308147</v>
          </cell>
        </row>
        <row r="416">
          <cell r="C416" t="str">
            <v>TORRES HURTADO PEDRO</v>
          </cell>
          <cell r="D416" t="str">
            <v>3020-06</v>
          </cell>
          <cell r="E416">
            <v>18995922.495416671</v>
          </cell>
          <cell r="F416" t="str">
            <v>Profesional Universitario</v>
          </cell>
          <cell r="G416" t="str">
            <v>25SUROCCIDENTE</v>
          </cell>
          <cell r="H416" t="str">
            <v>GRUPO PROGRAMAS INTERNACIONALES</v>
          </cell>
          <cell r="M416" t="str">
            <v>C</v>
          </cell>
          <cell r="O416" t="str">
            <v>ES</v>
          </cell>
          <cell r="P416">
            <v>935634</v>
          </cell>
          <cell r="Q416">
            <v>0</v>
          </cell>
          <cell r="R416" t="str">
            <v>1</v>
          </cell>
          <cell r="S416">
            <v>21532</v>
          </cell>
          <cell r="T416">
            <v>34366</v>
          </cell>
          <cell r="U416">
            <v>44.727777777777774</v>
          </cell>
          <cell r="V416">
            <v>0</v>
          </cell>
          <cell r="W416">
            <v>9.594444444444445</v>
          </cell>
          <cell r="X416" t="str">
            <v>4Profesional</v>
          </cell>
          <cell r="Y416">
            <v>15582607.940658567</v>
          </cell>
          <cell r="Z416" t="str">
            <v>SUROCCIDENTE</v>
          </cell>
          <cell r="AA416" t="str">
            <v>Mant</v>
          </cell>
          <cell r="AB416" t="str">
            <v>3020-06</v>
          </cell>
          <cell r="AC416">
            <v>16473297</v>
          </cell>
        </row>
        <row r="417">
          <cell r="C417" t="str">
            <v>TORRES LOPEZ ALVARO</v>
          </cell>
          <cell r="D417" t="str">
            <v>4065-12</v>
          </cell>
          <cell r="E417">
            <v>16415181.84</v>
          </cell>
          <cell r="F417" t="str">
            <v>Técnico Administrativo</v>
          </cell>
          <cell r="G417" t="str">
            <v>20SEG</v>
          </cell>
          <cell r="H417" t="str">
            <v>GRUPO ALMACEN Y SUMINISTROS</v>
          </cell>
          <cell r="K417" t="str">
            <v>x</v>
          </cell>
          <cell r="M417" t="str">
            <v>C</v>
          </cell>
          <cell r="O417" t="str">
            <v>BACHILLER</v>
          </cell>
          <cell r="P417">
            <v>808521</v>
          </cell>
          <cell r="Q417">
            <v>0</v>
          </cell>
          <cell r="R417" t="str">
            <v>1</v>
          </cell>
          <cell r="S417">
            <v>19966</v>
          </cell>
          <cell r="T417">
            <v>28565</v>
          </cell>
          <cell r="U417">
            <v>49.013888888888886</v>
          </cell>
          <cell r="V417">
            <v>0</v>
          </cell>
          <cell r="W417">
            <v>25.469444444444445</v>
          </cell>
          <cell r="X417" t="str">
            <v>5Tecnico</v>
          </cell>
          <cell r="Y417">
            <v>34462786.440444447</v>
          </cell>
          <cell r="AA417" t="str">
            <v>SUP</v>
          </cell>
          <cell r="AB417" t="str">
            <v>sale</v>
          </cell>
          <cell r="AC417">
            <v>19245238</v>
          </cell>
        </row>
        <row r="418">
          <cell r="C418" t="str">
            <v>TORRES LOPEZ ANA PATRICIA</v>
          </cell>
          <cell r="D418" t="str">
            <v>4065-11</v>
          </cell>
          <cell r="E418">
            <v>16080398.177083332</v>
          </cell>
          <cell r="F418" t="str">
            <v>Técnico Administrativo</v>
          </cell>
          <cell r="G418" t="str">
            <v>16SDT</v>
          </cell>
          <cell r="H418" t="str">
            <v>SUBDIRECCION TECNICA</v>
          </cell>
          <cell r="L418" t="str">
            <v>MCF</v>
          </cell>
          <cell r="M418" t="str">
            <v>C</v>
          </cell>
          <cell r="O418" t="str">
            <v>TC</v>
          </cell>
          <cell r="P418">
            <v>761453</v>
          </cell>
          <cell r="Q418">
            <v>0</v>
          </cell>
          <cell r="R418" t="str">
            <v>2</v>
          </cell>
          <cell r="S418">
            <v>22469</v>
          </cell>
          <cell r="T418">
            <v>35620</v>
          </cell>
          <cell r="U418">
            <v>42.161111111111111</v>
          </cell>
          <cell r="V418">
            <v>6</v>
          </cell>
          <cell r="W418">
            <v>6.1555555555555559</v>
          </cell>
          <cell r="X418" t="str">
            <v>5Tecnico</v>
          </cell>
          <cell r="Y418">
            <v>5109312.0981284715</v>
          </cell>
          <cell r="AA418" t="str">
            <v>Mant</v>
          </cell>
          <cell r="AB418" t="str">
            <v>4065-11</v>
          </cell>
          <cell r="AC418">
            <v>23553524</v>
          </cell>
        </row>
        <row r="419">
          <cell r="C419" t="str">
            <v>TORRES SARMIENTO ELVIRA</v>
          </cell>
          <cell r="D419" t="str">
            <v>5120-10</v>
          </cell>
          <cell r="E419">
            <v>11597824.078333335</v>
          </cell>
          <cell r="F419" t="str">
            <v>Auxiliar Administrativo</v>
          </cell>
          <cell r="G419" t="str">
            <v>21CENTRO</v>
          </cell>
          <cell r="H419" t="str">
            <v>GRUPO ATENCION AL USUARIO</v>
          </cell>
          <cell r="K419" t="str">
            <v>X</v>
          </cell>
          <cell r="M419" t="str">
            <v>C</v>
          </cell>
          <cell r="O419" t="str">
            <v>BACHILLER</v>
          </cell>
          <cell r="P419">
            <v>515106</v>
          </cell>
          <cell r="Q419">
            <v>0</v>
          </cell>
          <cell r="R419" t="str">
            <v>2</v>
          </cell>
          <cell r="S419">
            <v>22269</v>
          </cell>
          <cell r="T419">
            <v>33025</v>
          </cell>
          <cell r="U419">
            <v>42.711111111111109</v>
          </cell>
          <cell r="V419">
            <v>0</v>
          </cell>
          <cell r="W419">
            <v>13.261111111111111</v>
          </cell>
          <cell r="X419" t="str">
            <v>6Asistencial</v>
          </cell>
          <cell r="Y419">
            <v>13210753.502069443</v>
          </cell>
          <cell r="Z419" t="str">
            <v>CENTRO</v>
          </cell>
          <cell r="AA419" t="str">
            <v>SUP</v>
          </cell>
          <cell r="AB419" t="str">
            <v>sale</v>
          </cell>
          <cell r="AC419">
            <v>39524267</v>
          </cell>
        </row>
        <row r="420">
          <cell r="C420" t="str">
            <v>TRIVIÑO PEREZ HERNANDO ALFONSO</v>
          </cell>
          <cell r="D420" t="str">
            <v>4065-15</v>
          </cell>
          <cell r="E420">
            <v>21241444.095416673</v>
          </cell>
          <cell r="F420" t="str">
            <v>Técnico Administrativo</v>
          </cell>
          <cell r="G420" t="str">
            <v>23NORTE</v>
          </cell>
          <cell r="H420" t="str">
            <v>GRUPO ADMINISTRATIVO Y FINANCIERO</v>
          </cell>
          <cell r="K420" t="str">
            <v>X</v>
          </cell>
          <cell r="M420" t="str">
            <v>C</v>
          </cell>
          <cell r="O420" t="str">
            <v>TL</v>
          </cell>
          <cell r="P420">
            <v>935634</v>
          </cell>
          <cell r="Q420">
            <v>0</v>
          </cell>
          <cell r="R420" t="str">
            <v>1</v>
          </cell>
          <cell r="S420">
            <v>22268</v>
          </cell>
          <cell r="T420">
            <v>34058</v>
          </cell>
          <cell r="U420">
            <v>42.713888888888889</v>
          </cell>
          <cell r="V420">
            <v>0</v>
          </cell>
          <cell r="W420">
            <v>10.430555555555555</v>
          </cell>
          <cell r="X420" t="str">
            <v>5Tecnico</v>
          </cell>
          <cell r="Y420">
            <v>16940898.221200231</v>
          </cell>
          <cell r="Z420" t="str">
            <v>NORTE</v>
          </cell>
          <cell r="AA420" t="str">
            <v>SUP</v>
          </cell>
          <cell r="AB420" t="str">
            <v>sale</v>
          </cell>
          <cell r="AC420">
            <v>73099912</v>
          </cell>
        </row>
        <row r="421">
          <cell r="C421" t="str">
            <v>TRUJILLO LONDOÑO FERNANDO</v>
          </cell>
          <cell r="D421" t="str">
            <v>4065-11</v>
          </cell>
          <cell r="E421">
            <v>16080398.177083332</v>
          </cell>
          <cell r="F421" t="str">
            <v>Técnico Administrativo</v>
          </cell>
          <cell r="G421" t="str">
            <v>22NOROCCIDENTE</v>
          </cell>
          <cell r="H421" t="str">
            <v>GRUPO ADMINISTRATIVO Y FINANCIERO</v>
          </cell>
          <cell r="K421" t="str">
            <v>X</v>
          </cell>
          <cell r="M421" t="str">
            <v>C</v>
          </cell>
          <cell r="O421" t="str">
            <v>TL</v>
          </cell>
          <cell r="P421">
            <v>761453</v>
          </cell>
          <cell r="Q421">
            <v>0</v>
          </cell>
          <cell r="R421" t="str">
            <v>1</v>
          </cell>
          <cell r="S421">
            <v>21716</v>
          </cell>
          <cell r="T421">
            <v>31807</v>
          </cell>
          <cell r="U421">
            <v>44.222222222222221</v>
          </cell>
          <cell r="V421">
            <v>5.666666666666667</v>
          </cell>
          <cell r="W421">
            <v>16.597222222222221</v>
          </cell>
          <cell r="X421" t="str">
            <v>5Tecnico</v>
          </cell>
          <cell r="Y421">
            <v>22397424.732047454</v>
          </cell>
          <cell r="Z421" t="str">
            <v>NOROCCIDENTE</v>
          </cell>
          <cell r="AA421" t="str">
            <v>SUP</v>
          </cell>
          <cell r="AB421" t="str">
            <v>sale</v>
          </cell>
          <cell r="AC421">
            <v>10244131</v>
          </cell>
        </row>
        <row r="422">
          <cell r="C422" t="str">
            <v>TRUJILLO MARTINEZ NANCY</v>
          </cell>
          <cell r="D422" t="str">
            <v>4065-11</v>
          </cell>
          <cell r="E422">
            <v>16080398.177083332</v>
          </cell>
          <cell r="F422" t="str">
            <v>Técnico Administrativo</v>
          </cell>
          <cell r="G422" t="str">
            <v>22NOROCCIDENTE</v>
          </cell>
          <cell r="H422" t="str">
            <v>DIRECCION REGIONAL ANTIOQUIA</v>
          </cell>
          <cell r="L422">
            <v>2005</v>
          </cell>
          <cell r="M422" t="str">
            <v>C</v>
          </cell>
          <cell r="O422" t="str">
            <v>TL</v>
          </cell>
          <cell r="P422">
            <v>761453</v>
          </cell>
          <cell r="Q422">
            <v>0</v>
          </cell>
          <cell r="R422" t="str">
            <v>2</v>
          </cell>
          <cell r="S422">
            <v>18537</v>
          </cell>
          <cell r="T422">
            <v>30390</v>
          </cell>
          <cell r="U422">
            <v>52.927777777777777</v>
          </cell>
          <cell r="V422">
            <v>10</v>
          </cell>
          <cell r="W422">
            <v>20.472222222222221</v>
          </cell>
          <cell r="X422" t="str">
            <v>5Tecnico</v>
          </cell>
          <cell r="Y422">
            <v>27410334.715116899</v>
          </cell>
          <cell r="Z422" t="str">
            <v>NOROCCIDENTE</v>
          </cell>
          <cell r="AA422" t="str">
            <v>Mant</v>
          </cell>
          <cell r="AB422" t="str">
            <v>4065-11</v>
          </cell>
          <cell r="AC422">
            <v>32463091</v>
          </cell>
        </row>
        <row r="423">
          <cell r="C423" t="str">
            <v>TRUJILLO SEMANATE PIEDAD</v>
          </cell>
          <cell r="D423" t="str">
            <v>4065-09</v>
          </cell>
          <cell r="E423">
            <v>14586952.714583334</v>
          </cell>
          <cell r="F423" t="str">
            <v>Técnico Administrativo</v>
          </cell>
          <cell r="G423" t="str">
            <v>25SUROCCIDENTE</v>
          </cell>
          <cell r="H423" t="str">
            <v>GRUPO SERVICIOS</v>
          </cell>
          <cell r="K423" t="str">
            <v>X</v>
          </cell>
          <cell r="M423" t="str">
            <v>C</v>
          </cell>
          <cell r="O423" t="str">
            <v>TC</v>
          </cell>
          <cell r="P423">
            <v>688731</v>
          </cell>
          <cell r="Q423">
            <v>0</v>
          </cell>
          <cell r="R423" t="str">
            <v>2</v>
          </cell>
          <cell r="S423">
            <v>24367</v>
          </cell>
          <cell r="T423">
            <v>31807</v>
          </cell>
          <cell r="U423">
            <v>36.966666666666669</v>
          </cell>
          <cell r="V423">
            <v>0</v>
          </cell>
          <cell r="W423">
            <v>16.597222222222221</v>
          </cell>
          <cell r="X423" t="str">
            <v>5Tecnico</v>
          </cell>
          <cell r="Y423">
            <v>20328590.256540511</v>
          </cell>
          <cell r="Z423" t="str">
            <v>SUROCCIDENTE</v>
          </cell>
          <cell r="AA423" t="str">
            <v>SUP</v>
          </cell>
          <cell r="AB423" t="str">
            <v>sale</v>
          </cell>
          <cell r="AC423">
            <v>34548816</v>
          </cell>
        </row>
        <row r="424">
          <cell r="C424" t="str">
            <v>URIBE RUIZ OLGA MARIA</v>
          </cell>
          <cell r="D424" t="str">
            <v>5120-10</v>
          </cell>
          <cell r="E424">
            <v>11597824.078333335</v>
          </cell>
          <cell r="F424" t="str">
            <v>Auxiliar Administrativo</v>
          </cell>
          <cell r="G424" t="str">
            <v>22NOROCCIDENTE</v>
          </cell>
          <cell r="H424" t="str">
            <v>GRUPO ADMINISTRATIVO</v>
          </cell>
          <cell r="K424" t="str">
            <v>X</v>
          </cell>
          <cell r="M424" t="str">
            <v>C</v>
          </cell>
          <cell r="O424" t="str">
            <v>UN</v>
          </cell>
          <cell r="P424">
            <v>515106</v>
          </cell>
          <cell r="Q424">
            <v>0</v>
          </cell>
          <cell r="R424" t="str">
            <v>2</v>
          </cell>
          <cell r="S424">
            <v>22404</v>
          </cell>
          <cell r="T424">
            <v>32405</v>
          </cell>
          <cell r="U424">
            <v>42.338888888888889</v>
          </cell>
          <cell r="V424">
            <v>0</v>
          </cell>
          <cell r="W424">
            <v>14.96111111111111</v>
          </cell>
          <cell r="X424" t="str">
            <v>6Asistencial</v>
          </cell>
          <cell r="Y424">
            <v>14812056.956865739</v>
          </cell>
          <cell r="Z424" t="str">
            <v>NOROCCIDENTE</v>
          </cell>
          <cell r="AA424" t="str">
            <v>SUP</v>
          </cell>
          <cell r="AB424" t="str">
            <v>sale</v>
          </cell>
          <cell r="AC424">
            <v>21409998</v>
          </cell>
        </row>
        <row r="425">
          <cell r="C425" t="str">
            <v>URMENDIZ ESCOBAR ALONSO</v>
          </cell>
          <cell r="D425" t="str">
            <v>4065-09</v>
          </cell>
          <cell r="E425">
            <v>14586952.714583334</v>
          </cell>
          <cell r="F425" t="str">
            <v>Técnico Administrativo</v>
          </cell>
          <cell r="G425" t="str">
            <v>25SUROCCIDENTE</v>
          </cell>
          <cell r="H425" t="str">
            <v>DIVISION PROGRAMAS EN ADMINISTRACION</v>
          </cell>
          <cell r="K425" t="str">
            <v>X</v>
          </cell>
          <cell r="M425" t="str">
            <v>C</v>
          </cell>
          <cell r="O425" t="str">
            <v>UN</v>
          </cell>
          <cell r="P425">
            <v>688731</v>
          </cell>
          <cell r="Q425">
            <v>0</v>
          </cell>
          <cell r="R425" t="str">
            <v>1</v>
          </cell>
          <cell r="S425">
            <v>22111</v>
          </cell>
          <cell r="T425">
            <v>34369</v>
          </cell>
          <cell r="U425">
            <v>43.141666666666666</v>
          </cell>
          <cell r="V425">
            <v>0</v>
          </cell>
          <cell r="W425">
            <v>9.5861111111111104</v>
          </cell>
          <cell r="X425" t="str">
            <v>5Tecnico</v>
          </cell>
          <cell r="Y425">
            <v>12045491.787591435</v>
          </cell>
          <cell r="Z425" t="str">
            <v>SUROCCIDENTE</v>
          </cell>
          <cell r="AA425" t="str">
            <v>SUP</v>
          </cell>
          <cell r="AB425" t="str">
            <v>sale</v>
          </cell>
          <cell r="AC425">
            <v>16647214</v>
          </cell>
        </row>
        <row r="426">
          <cell r="C426" t="str">
            <v>ZZVACANTE47</v>
          </cell>
          <cell r="D426" t="str">
            <v>3020-06</v>
          </cell>
          <cell r="E426">
            <v>18995922.495416671</v>
          </cell>
          <cell r="F426" t="str">
            <v>Profesional Universitario</v>
          </cell>
          <cell r="G426" t="str">
            <v>24ORIENTE</v>
          </cell>
          <cell r="H426" t="str">
            <v>DIVISION CREDITO Y PROGRAMAS INTERNACIONALES</v>
          </cell>
          <cell r="K426" t="str">
            <v>X</v>
          </cell>
          <cell r="M426" t="str">
            <v>C</v>
          </cell>
          <cell r="N426" t="str">
            <v>V</v>
          </cell>
          <cell r="O426" t="str">
            <v>ES</v>
          </cell>
          <cell r="P426">
            <v>935634</v>
          </cell>
          <cell r="Q426">
            <v>0</v>
          </cell>
          <cell r="R426">
            <v>0</v>
          </cell>
          <cell r="V426">
            <v>0</v>
          </cell>
          <cell r="X426" t="str">
            <v>4Profesional</v>
          </cell>
          <cell r="Y426">
            <v>0</v>
          </cell>
          <cell r="Z426" t="str">
            <v>ORIENTE</v>
          </cell>
          <cell r="AA426" t="str">
            <v>SUP</v>
          </cell>
          <cell r="AB426" t="str">
            <v>sale</v>
          </cell>
          <cell r="AC426">
            <v>37833930</v>
          </cell>
        </row>
        <row r="427">
          <cell r="C427" t="str">
            <v>VALDERRAMA GARZON HERMES ERNESTO</v>
          </cell>
          <cell r="D427" t="str">
            <v>4065-07</v>
          </cell>
          <cell r="E427">
            <v>13362965.654583329</v>
          </cell>
          <cell r="F427" t="str">
            <v>Técnico Administrativo</v>
          </cell>
          <cell r="G427" t="str">
            <v>19SDF</v>
          </cell>
          <cell r="H427" t="str">
            <v>GRUPO TESORERIA</v>
          </cell>
          <cell r="M427" t="str">
            <v>C</v>
          </cell>
          <cell r="O427" t="str">
            <v>BACHILLER</v>
          </cell>
          <cell r="P427">
            <v>601058</v>
          </cell>
          <cell r="Q427">
            <v>0</v>
          </cell>
          <cell r="R427" t="str">
            <v>1</v>
          </cell>
          <cell r="S427">
            <v>22288</v>
          </cell>
          <cell r="T427">
            <v>34296</v>
          </cell>
          <cell r="U427">
            <v>42.661111111111111</v>
          </cell>
          <cell r="V427">
            <v>0</v>
          </cell>
          <cell r="W427">
            <v>9.7833333333333332</v>
          </cell>
          <cell r="X427" t="str">
            <v>5Tecnico</v>
          </cell>
          <cell r="Y427">
            <v>11390900.374165509</v>
          </cell>
          <cell r="AA427" t="str">
            <v>Mant</v>
          </cell>
          <cell r="AB427" t="str">
            <v>4065-07</v>
          </cell>
          <cell r="AC427">
            <v>19457927</v>
          </cell>
        </row>
        <row r="428">
          <cell r="C428" t="str">
            <v>VALDIVIESO ARANGO MARTHA</v>
          </cell>
          <cell r="D428" t="str">
            <v>4065-11</v>
          </cell>
          <cell r="E428">
            <v>16080398.177083332</v>
          </cell>
          <cell r="F428" t="str">
            <v>Técnico Administrativo</v>
          </cell>
          <cell r="G428" t="str">
            <v>24ORIENTE</v>
          </cell>
          <cell r="H428" t="str">
            <v>DIVISION CREDITO Y PROGRAMAS INTERNACIONALES</v>
          </cell>
          <cell r="K428" t="str">
            <v>X</v>
          </cell>
          <cell r="M428" t="str">
            <v>C</v>
          </cell>
          <cell r="O428" t="str">
            <v>UN</v>
          </cell>
          <cell r="P428">
            <v>761453</v>
          </cell>
          <cell r="Q428">
            <v>0</v>
          </cell>
          <cell r="R428" t="str">
            <v>2</v>
          </cell>
          <cell r="S428">
            <v>20127</v>
          </cell>
          <cell r="T428">
            <v>32690</v>
          </cell>
          <cell r="U428">
            <v>48.577777777777776</v>
          </cell>
          <cell r="V428">
            <v>0</v>
          </cell>
          <cell r="W428">
            <v>14.177777777777777</v>
          </cell>
          <cell r="X428" t="str">
            <v>5Tecnico</v>
          </cell>
          <cell r="Y428">
            <v>19312557.050158564</v>
          </cell>
          <cell r="Z428" t="str">
            <v>ORIENTE</v>
          </cell>
          <cell r="AA428" t="str">
            <v>SUP</v>
          </cell>
          <cell r="AB428" t="str">
            <v>sale</v>
          </cell>
          <cell r="AC428">
            <v>37828825</v>
          </cell>
        </row>
        <row r="429">
          <cell r="C429" t="str">
            <v>VALENCIA RODRIGUEZ HELI</v>
          </cell>
          <cell r="D429" t="str">
            <v>5120-10</v>
          </cell>
          <cell r="E429">
            <v>11597824.078333335</v>
          </cell>
          <cell r="F429" t="str">
            <v>Auxiliar Administrativo</v>
          </cell>
          <cell r="G429" t="str">
            <v>22NOROCCIDENTE</v>
          </cell>
          <cell r="H429" t="str">
            <v>GRUPO SERVICIOS</v>
          </cell>
          <cell r="K429" t="str">
            <v>X</v>
          </cell>
          <cell r="M429" t="str">
            <v>C</v>
          </cell>
          <cell r="N429" t="str">
            <v>P</v>
          </cell>
          <cell r="O429" t="str">
            <v>BACHILLER</v>
          </cell>
          <cell r="P429">
            <v>515106</v>
          </cell>
          <cell r="Q429">
            <v>0</v>
          </cell>
          <cell r="R429" t="str">
            <v>1</v>
          </cell>
          <cell r="S429">
            <v>19079</v>
          </cell>
          <cell r="T429">
            <v>36690</v>
          </cell>
          <cell r="U429">
            <v>51.44166666666667</v>
          </cell>
          <cell r="V429">
            <v>15.25</v>
          </cell>
          <cell r="W429">
            <v>3.2277777777777779</v>
          </cell>
          <cell r="X429" t="str">
            <v>6Asistencial</v>
          </cell>
          <cell r="Y429">
            <v>6224540.9039999992</v>
          </cell>
          <cell r="Z429" t="str">
            <v>NOROCCIDENTE</v>
          </cell>
          <cell r="AA429" t="str">
            <v>SUP</v>
          </cell>
          <cell r="AB429" t="str">
            <v>sale</v>
          </cell>
          <cell r="AC429">
            <v>4449734</v>
          </cell>
        </row>
        <row r="430">
          <cell r="C430" t="str">
            <v>VALENZUELA ARENAS YANETH</v>
          </cell>
          <cell r="D430" t="str">
            <v>4065-09</v>
          </cell>
          <cell r="E430">
            <v>14586952.714583334</v>
          </cell>
          <cell r="F430" t="str">
            <v>Técnico Administrativo</v>
          </cell>
          <cell r="G430" t="str">
            <v>24ORIENTE</v>
          </cell>
          <cell r="H430" t="str">
            <v>DIVISION ADMINISTRATIVA Y FINANCIERA</v>
          </cell>
          <cell r="K430" t="str">
            <v>X</v>
          </cell>
          <cell r="M430" t="str">
            <v>C</v>
          </cell>
          <cell r="N430" t="str">
            <v>VE</v>
          </cell>
          <cell r="O430" t="str">
            <v>BACHILLER</v>
          </cell>
          <cell r="P430">
            <v>688731</v>
          </cell>
          <cell r="Q430">
            <v>0</v>
          </cell>
          <cell r="R430" t="str">
            <v>2</v>
          </cell>
          <cell r="S430">
            <v>21221</v>
          </cell>
          <cell r="T430">
            <v>30019</v>
          </cell>
          <cell r="U430">
            <v>45.583333333333336</v>
          </cell>
          <cell r="V430">
            <v>0</v>
          </cell>
          <cell r="W430">
            <v>21.488888888888887</v>
          </cell>
          <cell r="X430" t="str">
            <v>5Tecnico</v>
          </cell>
          <cell r="Y430">
            <v>26161758.192420136</v>
          </cell>
          <cell r="Z430" t="str">
            <v>ORIENTE</v>
          </cell>
          <cell r="AA430" t="str">
            <v>SUP</v>
          </cell>
          <cell r="AB430" t="str">
            <v>sale</v>
          </cell>
          <cell r="AC430">
            <v>37836267</v>
          </cell>
        </row>
        <row r="431">
          <cell r="C431" t="str">
            <v>VALLEJO IBARRA JULIO RODRIGO</v>
          </cell>
          <cell r="D431" t="str">
            <v>5120-10</v>
          </cell>
          <cell r="E431">
            <v>11597824.078333335</v>
          </cell>
          <cell r="F431" t="str">
            <v>Auxiliar Administrativo</v>
          </cell>
          <cell r="G431" t="str">
            <v>25SUROCCIDENTE</v>
          </cell>
          <cell r="H431" t="str">
            <v>GRUPO ADMINISTRATIVO Y FINANCIERO</v>
          </cell>
          <cell r="K431" t="str">
            <v>X</v>
          </cell>
          <cell r="M431" t="str">
            <v>C</v>
          </cell>
          <cell r="O431" t="str">
            <v>BACHILLER</v>
          </cell>
          <cell r="P431">
            <v>515106</v>
          </cell>
          <cell r="Q431">
            <v>0</v>
          </cell>
          <cell r="R431" t="str">
            <v>1</v>
          </cell>
          <cell r="S431">
            <v>21319</v>
          </cell>
          <cell r="T431">
            <v>29182</v>
          </cell>
          <cell r="U431">
            <v>45.30833333333333</v>
          </cell>
          <cell r="V431">
            <v>0</v>
          </cell>
          <cell r="W431">
            <v>23.783333333333335</v>
          </cell>
          <cell r="X431" t="str">
            <v>6Asistencial</v>
          </cell>
          <cell r="Y431">
            <v>23289545.835199077</v>
          </cell>
          <cell r="Z431" t="str">
            <v>SUROCCIDENTE</v>
          </cell>
          <cell r="AA431" t="str">
            <v>SUP</v>
          </cell>
          <cell r="AB431" t="str">
            <v>sale</v>
          </cell>
          <cell r="AC431">
            <v>12966758</v>
          </cell>
        </row>
        <row r="432">
          <cell r="C432" t="str">
            <v>VALLEJO LOPEZ MARIA LILIANA</v>
          </cell>
          <cell r="D432" t="str">
            <v>2035-16</v>
          </cell>
          <cell r="E432">
            <v>34713218.367083333</v>
          </cell>
          <cell r="F432" t="str">
            <v>Director o Gerente Regional</v>
          </cell>
          <cell r="G432" t="str">
            <v>22NOROCCIDENTE</v>
          </cell>
          <cell r="H432" t="str">
            <v>DIRECCION REGIONAL CALDAS</v>
          </cell>
          <cell r="K432" t="str">
            <v>X</v>
          </cell>
          <cell r="M432" t="str">
            <v>LNR</v>
          </cell>
          <cell r="O432" t="str">
            <v>UN</v>
          </cell>
          <cell r="P432">
            <v>1709781</v>
          </cell>
          <cell r="Q432">
            <v>0</v>
          </cell>
          <cell r="R432" t="str">
            <v>2</v>
          </cell>
          <cell r="S432">
            <v>22506</v>
          </cell>
          <cell r="T432">
            <v>36220</v>
          </cell>
          <cell r="U432">
            <v>42.06111111111111</v>
          </cell>
          <cell r="V432">
            <v>0</v>
          </cell>
          <cell r="W432">
            <v>4.5111111111111111</v>
          </cell>
          <cell r="X432" t="str">
            <v>3Ejecutivo</v>
          </cell>
          <cell r="Y432">
            <v>13049048.592</v>
          </cell>
          <cell r="Z432" t="str">
            <v>NOROCCIDENTE</v>
          </cell>
          <cell r="AA432" t="str">
            <v>SUP</v>
          </cell>
          <cell r="AB432" t="str">
            <v>sale</v>
          </cell>
          <cell r="AC432">
            <v>30276131</v>
          </cell>
        </row>
        <row r="433">
          <cell r="C433" t="str">
            <v>VANEGAS BENITEZ JANETH DEL-PILAR</v>
          </cell>
          <cell r="D433" t="str">
            <v>5040-16</v>
          </cell>
          <cell r="E433">
            <v>14586952.714583334</v>
          </cell>
          <cell r="F433" t="str">
            <v>Secretario Ejecutivo</v>
          </cell>
          <cell r="G433" t="str">
            <v>21CENTRO</v>
          </cell>
          <cell r="H433" t="str">
            <v>DIVISION PROGRAMAS EN ADMINISTRACION</v>
          </cell>
          <cell r="L433" t="str">
            <v>MCF</v>
          </cell>
          <cell r="M433" t="str">
            <v>C</v>
          </cell>
          <cell r="O433" t="str">
            <v>TC</v>
          </cell>
          <cell r="P433">
            <v>688731</v>
          </cell>
          <cell r="Q433">
            <v>0</v>
          </cell>
          <cell r="R433" t="str">
            <v>2</v>
          </cell>
          <cell r="S433">
            <v>22281</v>
          </cell>
          <cell r="T433">
            <v>32463</v>
          </cell>
          <cell r="U433">
            <v>42.680555555555557</v>
          </cell>
          <cell r="V433">
            <v>0</v>
          </cell>
          <cell r="W433">
            <v>14.802777777777777</v>
          </cell>
          <cell r="X433" t="str">
            <v>6Asistencial</v>
          </cell>
          <cell r="Y433">
            <v>18228649.79962384</v>
          </cell>
          <cell r="Z433" t="str">
            <v>CENTRO</v>
          </cell>
          <cell r="AA433" t="str">
            <v>Mant</v>
          </cell>
          <cell r="AB433" t="str">
            <v>5040-16</v>
          </cell>
          <cell r="AC433">
            <v>51669857</v>
          </cell>
        </row>
        <row r="434">
          <cell r="C434" t="str">
            <v>VARELA  VICTOR</v>
          </cell>
          <cell r="D434" t="str">
            <v>5120-10</v>
          </cell>
          <cell r="E434">
            <v>11597824.078333335</v>
          </cell>
          <cell r="F434" t="str">
            <v>Auxiliar Administrativo</v>
          </cell>
          <cell r="G434" t="str">
            <v>19SDF</v>
          </cell>
          <cell r="H434" t="str">
            <v>GRUPO TESORERIA</v>
          </cell>
          <cell r="K434" t="str">
            <v>x</v>
          </cell>
          <cell r="M434" t="str">
            <v>C</v>
          </cell>
          <cell r="O434" t="str">
            <v>BACHILLER</v>
          </cell>
          <cell r="P434">
            <v>515106</v>
          </cell>
          <cell r="Q434">
            <v>0</v>
          </cell>
          <cell r="R434" t="str">
            <v>1</v>
          </cell>
          <cell r="S434">
            <v>25183</v>
          </cell>
          <cell r="T434">
            <v>32672</v>
          </cell>
          <cell r="U434">
            <v>34.733333333333334</v>
          </cell>
          <cell r="V434">
            <v>0</v>
          </cell>
          <cell r="W434">
            <v>14.227777777777778</v>
          </cell>
          <cell r="X434" t="str">
            <v>6Asistencial</v>
          </cell>
          <cell r="Y434">
            <v>14152696.71077315</v>
          </cell>
          <cell r="AA434" t="str">
            <v>SUP</v>
          </cell>
          <cell r="AB434" t="str">
            <v>sale</v>
          </cell>
          <cell r="AC434">
            <v>79471203</v>
          </cell>
        </row>
        <row r="435">
          <cell r="C435" t="str">
            <v>VARGAS CARDONA ANA MARIA</v>
          </cell>
          <cell r="D435" t="str">
            <v>4065-09</v>
          </cell>
          <cell r="E435">
            <v>14586952.714583334</v>
          </cell>
          <cell r="F435" t="str">
            <v>Técnico Administrativo</v>
          </cell>
          <cell r="G435" t="str">
            <v>24ORIENTE</v>
          </cell>
          <cell r="H435" t="str">
            <v>GRUPO OPERATIVO</v>
          </cell>
          <cell r="L435" t="str">
            <v>MCF</v>
          </cell>
          <cell r="M435" t="str">
            <v>C</v>
          </cell>
          <cell r="O435" t="str">
            <v>BACHILLER</v>
          </cell>
          <cell r="P435">
            <v>688731</v>
          </cell>
          <cell r="Q435">
            <v>0</v>
          </cell>
          <cell r="R435" t="str">
            <v>2</v>
          </cell>
          <cell r="S435">
            <v>25267</v>
          </cell>
          <cell r="T435">
            <v>34898</v>
          </cell>
          <cell r="U435">
            <v>34.5</v>
          </cell>
          <cell r="V435">
            <v>1.9166666666666665</v>
          </cell>
          <cell r="W435">
            <v>8.1305555555555564</v>
          </cell>
          <cell r="X435" t="str">
            <v>5Tecnico</v>
          </cell>
          <cell r="Y435">
            <v>5804002.0962002315</v>
          </cell>
          <cell r="Z435" t="str">
            <v>ORIENTE</v>
          </cell>
          <cell r="AA435" t="str">
            <v>Mant</v>
          </cell>
          <cell r="AB435" t="str">
            <v>4065-09</v>
          </cell>
          <cell r="AC435">
            <v>21189920</v>
          </cell>
        </row>
        <row r="436">
          <cell r="C436" t="str">
            <v>VARGAS RODRIGUEZ EDITH JERONIMA</v>
          </cell>
          <cell r="D436" t="str">
            <v>4065-12</v>
          </cell>
          <cell r="E436">
            <v>16415181.84</v>
          </cell>
          <cell r="F436" t="str">
            <v>Técnico Administrativo</v>
          </cell>
          <cell r="G436" t="str">
            <v>16SDT</v>
          </cell>
          <cell r="H436" t="str">
            <v>DIVISION CREDITO</v>
          </cell>
          <cell r="M436" t="str">
            <v>C</v>
          </cell>
          <cell r="O436" t="str">
            <v>BACHILLER</v>
          </cell>
          <cell r="P436">
            <v>808521</v>
          </cell>
          <cell r="Q436">
            <v>0</v>
          </cell>
          <cell r="R436" t="str">
            <v>2</v>
          </cell>
          <cell r="S436">
            <v>21928</v>
          </cell>
          <cell r="T436">
            <v>28178</v>
          </cell>
          <cell r="U436">
            <v>43.644444444444446</v>
          </cell>
          <cell r="V436">
            <v>0</v>
          </cell>
          <cell r="W436">
            <v>26.536111111111111</v>
          </cell>
          <cell r="X436" t="str">
            <v>5Tecnico</v>
          </cell>
          <cell r="Y436">
            <v>35897377.361333333</v>
          </cell>
          <cell r="AA436" t="str">
            <v>Mant</v>
          </cell>
          <cell r="AB436" t="str">
            <v>4065-12</v>
          </cell>
          <cell r="AC436">
            <v>51670177</v>
          </cell>
        </row>
        <row r="437">
          <cell r="C437" t="str">
            <v>zzVACANTE PENSION47</v>
          </cell>
          <cell r="D437" t="str">
            <v>3020-12</v>
          </cell>
          <cell r="E437">
            <v>25294052.003333326</v>
          </cell>
          <cell r="F437" t="str">
            <v>Profesional Universitario</v>
          </cell>
          <cell r="G437" t="str">
            <v>20SEG</v>
          </cell>
          <cell r="H437" t="str">
            <v>GRUPO ARCHIVO, PUBLICACIONES Y MICROFILMACION</v>
          </cell>
          <cell r="K437" t="str">
            <v>X</v>
          </cell>
          <cell r="M437" t="str">
            <v>C</v>
          </cell>
          <cell r="N437" t="str">
            <v>V</v>
          </cell>
          <cell r="P437">
            <v>1245845</v>
          </cell>
          <cell r="Q437">
            <v>0</v>
          </cell>
          <cell r="X437" t="str">
            <v>4Profesional</v>
          </cell>
          <cell r="Y437">
            <v>0</v>
          </cell>
          <cell r="AA437" t="str">
            <v>SUP</v>
          </cell>
          <cell r="AB437" t="str">
            <v>sale</v>
          </cell>
          <cell r="AC437">
            <v>17056722</v>
          </cell>
        </row>
        <row r="438">
          <cell r="C438" t="str">
            <v>VASQUEZ ACOSTA MARTHA CECILIA</v>
          </cell>
          <cell r="D438" t="str">
            <v>4065-09</v>
          </cell>
          <cell r="E438">
            <v>14586952.714583334</v>
          </cell>
          <cell r="F438" t="str">
            <v>Técnico Administrativo</v>
          </cell>
          <cell r="G438" t="str">
            <v>22NOROCCIDENTE</v>
          </cell>
          <cell r="H438" t="str">
            <v>GRUPO OPERATIVO</v>
          </cell>
          <cell r="K438" t="str">
            <v>X</v>
          </cell>
          <cell r="M438" t="str">
            <v>C</v>
          </cell>
          <cell r="O438" t="str">
            <v>BACHILLER</v>
          </cell>
          <cell r="P438">
            <v>688731</v>
          </cell>
          <cell r="Q438">
            <v>0</v>
          </cell>
          <cell r="R438" t="str">
            <v>2</v>
          </cell>
          <cell r="S438">
            <v>22109</v>
          </cell>
          <cell r="T438">
            <v>32832</v>
          </cell>
          <cell r="U438">
            <v>43.147222222222226</v>
          </cell>
          <cell r="V438">
            <v>8.4166666666666661</v>
          </cell>
          <cell r="W438">
            <v>13.791666666666666</v>
          </cell>
          <cell r="X438" t="str">
            <v>5Tecnico</v>
          </cell>
          <cell r="Y438">
            <v>17062016.212447915</v>
          </cell>
          <cell r="Z438" t="str">
            <v>NOROCCIDENTE</v>
          </cell>
          <cell r="AA438" t="str">
            <v>SUP</v>
          </cell>
          <cell r="AB438" t="str">
            <v>sale</v>
          </cell>
          <cell r="AC438">
            <v>41891955</v>
          </cell>
        </row>
        <row r="439">
          <cell r="C439" t="str">
            <v>VASQUEZ VASQUEZ HERMIN</v>
          </cell>
          <cell r="D439" t="str">
            <v>5120-12</v>
          </cell>
          <cell r="E439">
            <v>13279546.932500001</v>
          </cell>
          <cell r="F439" t="str">
            <v>Auxiliar Administrativo</v>
          </cell>
          <cell r="G439" t="str">
            <v>19SDF</v>
          </cell>
          <cell r="H439" t="str">
            <v>GRUPO CONTABILIDAD</v>
          </cell>
          <cell r="K439" t="str">
            <v>X</v>
          </cell>
          <cell r="M439" t="str">
            <v>C</v>
          </cell>
          <cell r="O439" t="str">
            <v>BACHILLER</v>
          </cell>
          <cell r="P439">
            <v>596996</v>
          </cell>
          <cell r="Q439">
            <v>0</v>
          </cell>
          <cell r="R439" t="str">
            <v>1</v>
          </cell>
          <cell r="S439">
            <v>23173</v>
          </cell>
          <cell r="T439">
            <v>30333</v>
          </cell>
          <cell r="U439">
            <v>40.233333333333334</v>
          </cell>
          <cell r="V439">
            <v>0</v>
          </cell>
          <cell r="W439">
            <v>20.633333333333333</v>
          </cell>
          <cell r="X439" t="str">
            <v>6Asistencial</v>
          </cell>
          <cell r="Y439">
            <v>23153131.322562505</v>
          </cell>
          <cell r="AA439" t="str">
            <v>SUP</v>
          </cell>
          <cell r="AB439" t="str">
            <v>sale</v>
          </cell>
          <cell r="AC439">
            <v>79280213</v>
          </cell>
        </row>
        <row r="440">
          <cell r="C440" t="str">
            <v>VEGA GARZON LUIS ENRIQUE</v>
          </cell>
          <cell r="D440" t="str">
            <v>5120-09</v>
          </cell>
          <cell r="E440">
            <v>10643889.421249999</v>
          </cell>
          <cell r="F440" t="str">
            <v>Auxiliar Administrativo</v>
          </cell>
          <cell r="G440" t="str">
            <v>20SEG</v>
          </cell>
          <cell r="H440" t="str">
            <v>GRUPO ALMACEN Y SUMINISTROS</v>
          </cell>
          <cell r="M440" t="str">
            <v>C</v>
          </cell>
          <cell r="O440" t="str">
            <v>SECUNDARIA</v>
          </cell>
          <cell r="P440">
            <v>468655</v>
          </cell>
          <cell r="Q440">
            <v>0</v>
          </cell>
          <cell r="R440" t="str">
            <v>1</v>
          </cell>
          <cell r="S440">
            <v>23457</v>
          </cell>
          <cell r="T440">
            <v>35569</v>
          </cell>
          <cell r="U440">
            <v>39.455555555555556</v>
          </cell>
          <cell r="V440">
            <v>0</v>
          </cell>
          <cell r="W440">
            <v>6.2944444444444443</v>
          </cell>
          <cell r="X440" t="str">
            <v>6Asistencial</v>
          </cell>
          <cell r="Y440">
            <v>3529382.0411215276</v>
          </cell>
          <cell r="AA440" t="str">
            <v>Mant</v>
          </cell>
          <cell r="AB440" t="str">
            <v>5120-09</v>
          </cell>
          <cell r="AC440">
            <v>11518534</v>
          </cell>
        </row>
        <row r="441">
          <cell r="C441" t="str">
            <v>VEGA SERRANO MAURICIO FERNANDO</v>
          </cell>
          <cell r="D441" t="str">
            <v>5310-11</v>
          </cell>
          <cell r="E441">
            <v>19241995.709166665</v>
          </cell>
          <cell r="F441" t="str">
            <v>Conductor Mec (Asignado)</v>
          </cell>
          <cell r="G441" t="str">
            <v>24ORIENTE</v>
          </cell>
          <cell r="H441" t="str">
            <v>DIRECCION REGIONAL SANTANDER</v>
          </cell>
          <cell r="M441" t="str">
            <v>C</v>
          </cell>
          <cell r="N441" t="str">
            <v>P</v>
          </cell>
          <cell r="O441" t="str">
            <v>BACHILLER</v>
          </cell>
          <cell r="P441">
            <v>555997</v>
          </cell>
          <cell r="Q441">
            <v>0</v>
          </cell>
          <cell r="R441" t="str">
            <v>1</v>
          </cell>
          <cell r="S441">
            <v>21494</v>
          </cell>
          <cell r="T441">
            <v>36808</v>
          </cell>
          <cell r="U441">
            <v>44.833333333333336</v>
          </cell>
          <cell r="V441">
            <v>0</v>
          </cell>
          <cell r="W441">
            <v>2.9055555555555554</v>
          </cell>
          <cell r="X441" t="str">
            <v>6Asistencial</v>
          </cell>
          <cell r="Y441">
            <v>6718667.7480000006</v>
          </cell>
          <cell r="Z441" t="str">
            <v>ORIENTE</v>
          </cell>
          <cell r="AA441" t="str">
            <v>Mant</v>
          </cell>
          <cell r="AB441" t="str">
            <v>5310-11</v>
          </cell>
          <cell r="AC441">
            <v>13845281</v>
          </cell>
        </row>
        <row r="442">
          <cell r="C442" t="str">
            <v>VELANDIA LINARES MARIA FLOR</v>
          </cell>
          <cell r="D442" t="str">
            <v>5120-12</v>
          </cell>
          <cell r="E442">
            <v>13279546.932500001</v>
          </cell>
          <cell r="F442" t="str">
            <v>Auxiliar Administrativo</v>
          </cell>
          <cell r="G442" t="str">
            <v>15OSI</v>
          </cell>
          <cell r="H442" t="str">
            <v>DIVISION SISTEMATIZACION E INFORMATICA</v>
          </cell>
          <cell r="K442" t="str">
            <v>X</v>
          </cell>
          <cell r="M442" t="str">
            <v>C</v>
          </cell>
          <cell r="O442" t="str">
            <v>UN</v>
          </cell>
          <cell r="P442">
            <v>596996</v>
          </cell>
          <cell r="Q442">
            <v>0</v>
          </cell>
          <cell r="R442" t="str">
            <v>2</v>
          </cell>
          <cell r="S442">
            <v>21647</v>
          </cell>
          <cell r="T442">
            <v>31807</v>
          </cell>
          <cell r="U442">
            <v>44.411111111111111</v>
          </cell>
          <cell r="V442">
            <v>0</v>
          </cell>
          <cell r="W442">
            <v>16.597222222222221</v>
          </cell>
          <cell r="X442" t="str">
            <v>6Asistencial</v>
          </cell>
          <cell r="Y442">
            <v>18743011.070645835</v>
          </cell>
          <cell r="AA442" t="str">
            <v>SUP</v>
          </cell>
          <cell r="AB442" t="str">
            <v>sale</v>
          </cell>
          <cell r="AC442">
            <v>20584850</v>
          </cell>
        </row>
        <row r="443">
          <cell r="C443" t="str">
            <v>VELASQUEZ ANGARITA DELIA ROSA</v>
          </cell>
          <cell r="D443" t="str">
            <v>5120-09</v>
          </cell>
          <cell r="E443">
            <v>10643889.421249999</v>
          </cell>
          <cell r="F443" t="str">
            <v>Auxiliar Administrativo</v>
          </cell>
          <cell r="G443" t="str">
            <v>24ORIENTE</v>
          </cell>
          <cell r="H443" t="str">
            <v>GRUPO ADMINISTRATIVO Y FINANCIERO</v>
          </cell>
          <cell r="L443" t="str">
            <v>MCF</v>
          </cell>
          <cell r="M443" t="str">
            <v>C</v>
          </cell>
          <cell r="O443" t="str">
            <v>SECUNDARIA</v>
          </cell>
          <cell r="P443">
            <v>468655</v>
          </cell>
          <cell r="Q443">
            <v>0</v>
          </cell>
          <cell r="R443" t="str">
            <v>2</v>
          </cell>
          <cell r="S443">
            <v>22582</v>
          </cell>
          <cell r="T443">
            <v>29921</v>
          </cell>
          <cell r="U443">
            <v>41.852777777777774</v>
          </cell>
          <cell r="V443">
            <v>10</v>
          </cell>
          <cell r="W443">
            <v>21.761111111111113</v>
          </cell>
          <cell r="X443" t="str">
            <v>6Asistencial</v>
          </cell>
          <cell r="Y443">
            <v>19595648.755920138</v>
          </cell>
          <cell r="Z443" t="str">
            <v>ORIENTE</v>
          </cell>
          <cell r="AA443" t="str">
            <v>Mant</v>
          </cell>
          <cell r="AB443" t="str">
            <v>5120-09</v>
          </cell>
          <cell r="AC443">
            <v>60287638</v>
          </cell>
        </row>
        <row r="444">
          <cell r="C444" t="str">
            <v>VELASQUEZ DUQUE JOSE FERNANDO</v>
          </cell>
          <cell r="D444" t="str">
            <v>4065-12</v>
          </cell>
          <cell r="E444">
            <v>18355632.240000002</v>
          </cell>
          <cell r="F444" t="str">
            <v>Técnico Administrativo</v>
          </cell>
          <cell r="G444" t="str">
            <v>20SEG</v>
          </cell>
          <cell r="H444" t="str">
            <v>GRUPO CORRESPONDENCIA</v>
          </cell>
          <cell r="L444">
            <v>2003</v>
          </cell>
          <cell r="M444" t="str">
            <v>C</v>
          </cell>
          <cell r="O444" t="str">
            <v>BACHILLER</v>
          </cell>
          <cell r="P444">
            <v>808521</v>
          </cell>
          <cell r="Q444">
            <v>0</v>
          </cell>
          <cell r="R444" t="str">
            <v>1</v>
          </cell>
          <cell r="S444">
            <v>16876</v>
          </cell>
          <cell r="T444">
            <v>28173</v>
          </cell>
          <cell r="U444">
            <v>57.472222222222221</v>
          </cell>
          <cell r="V444">
            <v>10</v>
          </cell>
          <cell r="W444">
            <v>26.55</v>
          </cell>
          <cell r="X444" t="str">
            <v>5Tecnico</v>
          </cell>
          <cell r="Y444">
            <v>35897377.361333333</v>
          </cell>
          <cell r="AA444" t="str">
            <v>Mant</v>
          </cell>
          <cell r="AB444" t="str">
            <v>4065-12</v>
          </cell>
          <cell r="AC444">
            <v>17145521</v>
          </cell>
        </row>
        <row r="445">
          <cell r="C445" t="str">
            <v>VELEZ DE RECIO MARIA HORTENSIA</v>
          </cell>
          <cell r="D445" t="str">
            <v>5040-16</v>
          </cell>
          <cell r="E445">
            <v>16286152.02416667</v>
          </cell>
          <cell r="F445" t="str">
            <v>Secretario Ejecutivo</v>
          </cell>
          <cell r="G445" t="str">
            <v>25SUROCCIDENTE</v>
          </cell>
          <cell r="H445" t="str">
            <v>DIRECCION REGIONAL VALLE</v>
          </cell>
          <cell r="L445">
            <v>2003</v>
          </cell>
          <cell r="M445" t="str">
            <v>C</v>
          </cell>
          <cell r="N445" t="str">
            <v>P</v>
          </cell>
          <cell r="O445" t="str">
            <v>BACHILLER</v>
          </cell>
          <cell r="P445">
            <v>688731</v>
          </cell>
          <cell r="Q445">
            <v>82741</v>
          </cell>
          <cell r="R445" t="str">
            <v>2</v>
          </cell>
          <cell r="S445">
            <v>15535</v>
          </cell>
          <cell r="T445">
            <v>27164</v>
          </cell>
          <cell r="U445">
            <v>61.144444444444446</v>
          </cell>
          <cell r="V445">
            <v>5.75</v>
          </cell>
          <cell r="W445">
            <v>29.305555555555557</v>
          </cell>
          <cell r="X445" t="str">
            <v>6Asistencial</v>
          </cell>
          <cell r="Y445">
            <v>6570493.7400000002</v>
          </cell>
          <cell r="Z445" t="str">
            <v>SUROCCIDENTE</v>
          </cell>
          <cell r="AA445" t="str">
            <v>Mant</v>
          </cell>
          <cell r="AB445" t="str">
            <v>5040-16</v>
          </cell>
          <cell r="AC445">
            <v>29277671</v>
          </cell>
        </row>
        <row r="446">
          <cell r="C446" t="str">
            <v>VELEZ ROJAS GLORIA-DEL-SOCORRO</v>
          </cell>
          <cell r="D446" t="str">
            <v>4065-11</v>
          </cell>
          <cell r="E446">
            <v>17198808.577083334</v>
          </cell>
          <cell r="F446" t="str">
            <v>Técnico Administrativo</v>
          </cell>
          <cell r="G446" t="str">
            <v>22NOROCCIDENTE</v>
          </cell>
          <cell r="H446" t="str">
            <v>GRUPO FINANCIERO</v>
          </cell>
          <cell r="K446" t="str">
            <v>X</v>
          </cell>
          <cell r="M446" t="str">
            <v>C</v>
          </cell>
          <cell r="O446" t="str">
            <v>SECUNDARIA</v>
          </cell>
          <cell r="P446">
            <v>761453</v>
          </cell>
          <cell r="Q446">
            <v>54460</v>
          </cell>
          <cell r="R446" t="str">
            <v>2</v>
          </cell>
          <cell r="S446">
            <v>18693</v>
          </cell>
          <cell r="T446">
            <v>27190</v>
          </cell>
          <cell r="U446">
            <v>52.49722222222222</v>
          </cell>
          <cell r="V446">
            <v>1.25</v>
          </cell>
          <cell r="W446">
            <v>29.236111111111111</v>
          </cell>
          <cell r="X446" t="str">
            <v>5Tecnico</v>
          </cell>
          <cell r="Y446">
            <v>41537444.804871529</v>
          </cell>
          <cell r="Z446" t="str">
            <v>NOROCCIDENTE</v>
          </cell>
          <cell r="AA446" t="str">
            <v>SUP</v>
          </cell>
          <cell r="AB446" t="str">
            <v>sale</v>
          </cell>
          <cell r="AC446">
            <v>32474017</v>
          </cell>
        </row>
        <row r="447">
          <cell r="C447" t="str">
            <v>VENTE  JUAN CARLOS</v>
          </cell>
          <cell r="D447" t="str">
            <v>5120-10</v>
          </cell>
          <cell r="E447">
            <v>12834078.478333335</v>
          </cell>
          <cell r="F447" t="str">
            <v>Auxiliar Administrativo</v>
          </cell>
          <cell r="G447" t="str">
            <v>19SDF</v>
          </cell>
          <cell r="H447" t="str">
            <v>GRUPO GESTION FINANCIERA Y CARTERA</v>
          </cell>
          <cell r="M447" t="str">
            <v>C</v>
          </cell>
          <cell r="O447" t="str">
            <v>ES</v>
          </cell>
          <cell r="P447">
            <v>515106</v>
          </cell>
          <cell r="Q447">
            <v>0</v>
          </cell>
          <cell r="R447" t="str">
            <v>1</v>
          </cell>
          <cell r="S447">
            <v>26555</v>
          </cell>
          <cell r="T447">
            <v>35409</v>
          </cell>
          <cell r="U447">
            <v>30.977777777777778</v>
          </cell>
          <cell r="V447">
            <v>0</v>
          </cell>
          <cell r="W447">
            <v>6.7361111111111107</v>
          </cell>
          <cell r="X447" t="str">
            <v>6Asistencial</v>
          </cell>
          <cell r="Y447">
            <v>4026807.2172083333</v>
          </cell>
          <cell r="AA447" t="str">
            <v>Mant</v>
          </cell>
          <cell r="AB447" t="str">
            <v>5120-10</v>
          </cell>
          <cell r="AC447">
            <v>11189788</v>
          </cell>
        </row>
        <row r="448">
          <cell r="C448" t="str">
            <v>VILLEGAS BOTERO MARTA LUCIA</v>
          </cell>
          <cell r="D448" t="str">
            <v>0015-25</v>
          </cell>
          <cell r="E448">
            <v>140559647.24833331</v>
          </cell>
          <cell r="F448" t="str">
            <v>Gerente, Presidente o Director General o Nacional de Entidad Descentralizada o de Unidad Administrativa Especial.</v>
          </cell>
          <cell r="G448" t="str">
            <v>10DIR</v>
          </cell>
          <cell r="H448" t="str">
            <v>DIRECCION GENERAL</v>
          </cell>
          <cell r="M448" t="str">
            <v>LNR</v>
          </cell>
          <cell r="O448" t="str">
            <v>UN</v>
          </cell>
          <cell r="P448">
            <v>5343919</v>
          </cell>
          <cell r="Q448">
            <v>0</v>
          </cell>
          <cell r="R448" t="str">
            <v>2</v>
          </cell>
          <cell r="S448">
            <v>21146</v>
          </cell>
          <cell r="T448">
            <v>37518</v>
          </cell>
          <cell r="U448">
            <v>45.786111111111111</v>
          </cell>
          <cell r="V448">
            <v>16.833333333333332</v>
          </cell>
          <cell r="W448">
            <v>0.96111111111111114</v>
          </cell>
          <cell r="X448" t="str">
            <v>1Directivo</v>
          </cell>
          <cell r="Y448">
            <v>33987324.840000004</v>
          </cell>
          <cell r="AA448" t="str">
            <v>Mant</v>
          </cell>
          <cell r="AB448" t="str">
            <v>0015-25</v>
          </cell>
          <cell r="AC448">
            <v>22100648</v>
          </cell>
        </row>
        <row r="449">
          <cell r="C449" t="str">
            <v>YANDAR BASTIDAS RAUL RAMON</v>
          </cell>
          <cell r="D449" t="str">
            <v>4065-11</v>
          </cell>
          <cell r="E449">
            <v>16080398.177083332</v>
          </cell>
          <cell r="F449" t="str">
            <v>Técnico Administrativo</v>
          </cell>
          <cell r="G449" t="str">
            <v>25SUROCCIDENTE</v>
          </cell>
          <cell r="H449" t="str">
            <v>GRUPO SERVICIOS</v>
          </cell>
          <cell r="K449" t="str">
            <v>X</v>
          </cell>
          <cell r="M449" t="str">
            <v>C</v>
          </cell>
          <cell r="O449" t="str">
            <v>TL</v>
          </cell>
          <cell r="P449">
            <v>761453</v>
          </cell>
          <cell r="Q449">
            <v>0</v>
          </cell>
          <cell r="R449" t="str">
            <v>1</v>
          </cell>
          <cell r="S449">
            <v>22196</v>
          </cell>
          <cell r="T449">
            <v>33840</v>
          </cell>
          <cell r="U449">
            <v>42.911111111111111</v>
          </cell>
          <cell r="V449">
            <v>0</v>
          </cell>
          <cell r="W449">
            <v>11.030555555555555</v>
          </cell>
          <cell r="X449" t="str">
            <v>5Tecnico</v>
          </cell>
          <cell r="Y449">
            <v>15199400.14097338</v>
          </cell>
          <cell r="Z449" t="str">
            <v>SUROCCIDENTE</v>
          </cell>
          <cell r="AA449" t="str">
            <v>SUP</v>
          </cell>
          <cell r="AB449" t="str">
            <v>sale</v>
          </cell>
          <cell r="AC449">
            <v>12972296</v>
          </cell>
        </row>
        <row r="450">
          <cell r="C450" t="str">
            <v>YEPES DE VILLEGAS MARIA FABIOLA</v>
          </cell>
          <cell r="D450" t="str">
            <v>5140-13</v>
          </cell>
          <cell r="E450">
            <v>13854626.748333331</v>
          </cell>
          <cell r="F450" t="str">
            <v>Secretario</v>
          </cell>
          <cell r="G450" t="str">
            <v>22NOROCCIDENTE</v>
          </cell>
          <cell r="H450" t="str">
            <v>DIRECCION REGIONAL CALDAS</v>
          </cell>
          <cell r="K450" t="str">
            <v>X</v>
          </cell>
          <cell r="M450" t="str">
            <v>C</v>
          </cell>
          <cell r="N450" t="str">
            <v>P</v>
          </cell>
          <cell r="O450" t="str">
            <v>SECUNDARIA</v>
          </cell>
          <cell r="P450">
            <v>624999</v>
          </cell>
          <cell r="Q450">
            <v>0</v>
          </cell>
          <cell r="R450" t="str">
            <v>2</v>
          </cell>
          <cell r="S450">
            <v>17560</v>
          </cell>
          <cell r="T450">
            <v>31684</v>
          </cell>
          <cell r="U450">
            <v>55.602777777777774</v>
          </cell>
          <cell r="V450">
            <v>0</v>
          </cell>
          <cell r="W450">
            <v>16.933333333333334</v>
          </cell>
          <cell r="X450" t="str">
            <v>6Asistencial</v>
          </cell>
          <cell r="Y450">
            <v>5962490.46</v>
          </cell>
          <cell r="Z450" t="str">
            <v>NOROCCIDENTE</v>
          </cell>
          <cell r="AA450" t="str">
            <v>SUP</v>
          </cell>
          <cell r="AB450" t="str">
            <v>sale</v>
          </cell>
          <cell r="AC450">
            <v>24298950</v>
          </cell>
        </row>
        <row r="451">
          <cell r="C451" t="str">
            <v>YEPES PACHECO DEIBIS HORACIO</v>
          </cell>
          <cell r="D451" t="str">
            <v>5120-09</v>
          </cell>
          <cell r="E451">
            <v>10643889.421249999</v>
          </cell>
          <cell r="F451" t="str">
            <v>Auxiliar Administrativo</v>
          </cell>
          <cell r="G451" t="str">
            <v>24ORIENTE</v>
          </cell>
          <cell r="H451" t="str">
            <v>GRUPO ADMINISTRATIVO Y FINANCIERO</v>
          </cell>
          <cell r="K451" t="str">
            <v>X</v>
          </cell>
          <cell r="M451" t="str">
            <v>C</v>
          </cell>
          <cell r="O451" t="str">
            <v>BACHILLER</v>
          </cell>
          <cell r="P451">
            <v>468655</v>
          </cell>
          <cell r="Q451">
            <v>0</v>
          </cell>
          <cell r="R451" t="str">
            <v>1</v>
          </cell>
          <cell r="S451">
            <v>26242</v>
          </cell>
          <cell r="T451">
            <v>34857</v>
          </cell>
          <cell r="U451">
            <v>31.833333333333332</v>
          </cell>
          <cell r="V451">
            <v>0</v>
          </cell>
          <cell r="W451">
            <v>8.2444444444444436</v>
          </cell>
          <cell r="X451" t="str">
            <v>6Asistencial</v>
          </cell>
          <cell r="Y451">
            <v>4352182.7623645822</v>
          </cell>
          <cell r="Z451" t="str">
            <v>ORIENTE</v>
          </cell>
          <cell r="AA451" t="str">
            <v>SUP</v>
          </cell>
          <cell r="AB451" t="str">
            <v>sale</v>
          </cell>
          <cell r="AC451">
            <v>7164358</v>
          </cell>
        </row>
        <row r="452">
          <cell r="C452" t="str">
            <v>ZALDUA FERRER LUIS JAIME</v>
          </cell>
          <cell r="D452" t="str">
            <v>4065-12</v>
          </cell>
          <cell r="E452">
            <v>18355632.240000002</v>
          </cell>
          <cell r="F452" t="str">
            <v>Técnico Administrativo</v>
          </cell>
          <cell r="G452" t="str">
            <v>21CENTRO</v>
          </cell>
          <cell r="H452" t="str">
            <v>GRUPO INFORMACION COMERCIAL</v>
          </cell>
          <cell r="K452" t="str">
            <v>X</v>
          </cell>
          <cell r="M452" t="str">
            <v>C</v>
          </cell>
          <cell r="O452" t="str">
            <v>BACHILLER</v>
          </cell>
          <cell r="P452">
            <v>808521</v>
          </cell>
          <cell r="Q452">
            <v>0</v>
          </cell>
          <cell r="R452" t="str">
            <v>1</v>
          </cell>
          <cell r="S452">
            <v>20964</v>
          </cell>
          <cell r="T452">
            <v>31807</v>
          </cell>
          <cell r="U452">
            <v>46.280555555555559</v>
          </cell>
          <cell r="V452">
            <v>0</v>
          </cell>
          <cell r="W452">
            <v>16.597222222222221</v>
          </cell>
          <cell r="X452" t="str">
            <v>5Tecnico</v>
          </cell>
          <cell r="Y452">
            <v>22725224.360444445</v>
          </cell>
          <cell r="Z452" t="str">
            <v>CENTRO</v>
          </cell>
          <cell r="AA452" t="str">
            <v>SUP</v>
          </cell>
          <cell r="AB452" t="str">
            <v>sale</v>
          </cell>
          <cell r="AC452">
            <v>19310035</v>
          </cell>
        </row>
        <row r="453">
          <cell r="C453" t="str">
            <v>ZAMBRANO MANJARRES ROSARIO</v>
          </cell>
          <cell r="D453" t="str">
            <v>5120-12</v>
          </cell>
          <cell r="E453">
            <v>13279546.932500001</v>
          </cell>
          <cell r="F453" t="str">
            <v>Auxiliar Administrativo</v>
          </cell>
          <cell r="G453" t="str">
            <v>23NORTE</v>
          </cell>
          <cell r="H453" t="str">
            <v>GRUPO SERVICIOS</v>
          </cell>
          <cell r="K453" t="str">
            <v>x</v>
          </cell>
          <cell r="M453" t="str">
            <v>C</v>
          </cell>
          <cell r="O453" t="str">
            <v>TL</v>
          </cell>
          <cell r="P453">
            <v>596996</v>
          </cell>
          <cell r="Q453">
            <v>0</v>
          </cell>
          <cell r="R453" t="str">
            <v>2</v>
          </cell>
          <cell r="S453">
            <v>23846</v>
          </cell>
          <cell r="T453">
            <v>32643</v>
          </cell>
          <cell r="U453">
            <v>38.391666666666666</v>
          </cell>
          <cell r="V453">
            <v>0</v>
          </cell>
          <cell r="W453">
            <v>14.305555555555555</v>
          </cell>
          <cell r="X453" t="str">
            <v>6Asistencial</v>
          </cell>
          <cell r="Y453">
            <v>16269041.173229169</v>
          </cell>
          <cell r="Z453" t="str">
            <v>NORTE</v>
          </cell>
          <cell r="AA453" t="str">
            <v>SUP</v>
          </cell>
          <cell r="AB453" t="str">
            <v>sale</v>
          </cell>
          <cell r="AC453">
            <v>45460190</v>
          </cell>
        </row>
        <row r="454">
          <cell r="C454" t="str">
            <v>ZAMORA DIAZ JORGE</v>
          </cell>
          <cell r="D454" t="str">
            <v>5120-09</v>
          </cell>
          <cell r="E454">
            <v>10643889.421249999</v>
          </cell>
          <cell r="F454" t="str">
            <v>Auxiliar Administrativo</v>
          </cell>
          <cell r="G454" t="str">
            <v>25SUROCCIDENTE</v>
          </cell>
          <cell r="H454" t="str">
            <v>GRUPO OPERATIVO</v>
          </cell>
          <cell r="K454" t="str">
            <v>X</v>
          </cell>
          <cell r="M454" t="str">
            <v>C</v>
          </cell>
          <cell r="O454" t="str">
            <v>BACHILLER</v>
          </cell>
          <cell r="P454">
            <v>468655</v>
          </cell>
          <cell r="Q454">
            <v>0</v>
          </cell>
          <cell r="R454" t="str">
            <v>1</v>
          </cell>
          <cell r="S454">
            <v>25049</v>
          </cell>
          <cell r="T454">
            <v>35159</v>
          </cell>
          <cell r="U454">
            <v>35.097222222222221</v>
          </cell>
          <cell r="V454">
            <v>0</v>
          </cell>
          <cell r="W454">
            <v>7.4194444444444443</v>
          </cell>
          <cell r="X454" t="str">
            <v>6Asistencial</v>
          </cell>
          <cell r="Y454">
            <v>4005740.3534201388</v>
          </cell>
          <cell r="Z454" t="str">
            <v>SUROCCIDENTE</v>
          </cell>
          <cell r="AA454" t="str">
            <v>SUP</v>
          </cell>
          <cell r="AB454" t="str">
            <v>sale</v>
          </cell>
          <cell r="AC454">
            <v>12136395</v>
          </cell>
        </row>
        <row r="455">
          <cell r="C455" t="str">
            <v>ZAMUDIO PEÑA WILLIAM HUMBERTO</v>
          </cell>
          <cell r="D455" t="str">
            <v>3020-14</v>
          </cell>
          <cell r="E455">
            <v>27317929.430000003</v>
          </cell>
          <cell r="F455" t="str">
            <v>Profesional Universitario</v>
          </cell>
          <cell r="G455" t="str">
            <v>12OPL</v>
          </cell>
          <cell r="H455" t="str">
            <v>OFICINA PLANEACION</v>
          </cell>
          <cell r="M455" t="str">
            <v>C</v>
          </cell>
          <cell r="O455" t="str">
            <v>ES</v>
          </cell>
          <cell r="P455">
            <v>1345530</v>
          </cell>
          <cell r="Q455">
            <v>0</v>
          </cell>
          <cell r="R455" t="str">
            <v>1</v>
          </cell>
          <cell r="S455">
            <v>22308</v>
          </cell>
          <cell r="T455">
            <v>31810</v>
          </cell>
          <cell r="U455">
            <v>42.605555555555554</v>
          </cell>
          <cell r="V455">
            <v>0</v>
          </cell>
          <cell r="W455">
            <v>16.591666666666665</v>
          </cell>
          <cell r="X455" t="str">
            <v>4Profesional</v>
          </cell>
          <cell r="Y455">
            <v>37819019.089749999</v>
          </cell>
          <cell r="AA455" t="str">
            <v>Mant</v>
          </cell>
          <cell r="AB455" t="str">
            <v>3020-14</v>
          </cell>
          <cell r="AC455">
            <v>19425578</v>
          </cell>
        </row>
        <row r="456">
          <cell r="C456" t="str">
            <v>ZAPATA DE GUZMAN ALBA BETTY</v>
          </cell>
          <cell r="D456" t="str">
            <v>5120-10</v>
          </cell>
          <cell r="E456">
            <v>11597824.078333335</v>
          </cell>
          <cell r="F456" t="str">
            <v>Auxiliar Administrativo</v>
          </cell>
          <cell r="G456" t="str">
            <v>25SUROCCIDENTE</v>
          </cell>
          <cell r="H456" t="str">
            <v>GRUPO ADMINISTRATIVO Y FINANCIERO</v>
          </cell>
          <cell r="K456" t="str">
            <v>X</v>
          </cell>
          <cell r="M456" t="str">
            <v>C</v>
          </cell>
          <cell r="O456" t="str">
            <v>BACHILLER</v>
          </cell>
          <cell r="P456">
            <v>515106</v>
          </cell>
          <cell r="Q456">
            <v>0</v>
          </cell>
          <cell r="R456" t="str">
            <v>2</v>
          </cell>
          <cell r="S456">
            <v>20518</v>
          </cell>
          <cell r="T456">
            <v>31835</v>
          </cell>
          <cell r="U456">
            <v>47.50277777777778</v>
          </cell>
          <cell r="V456">
            <v>2.5</v>
          </cell>
          <cell r="W456">
            <v>16.522222222222222</v>
          </cell>
          <cell r="X456" t="str">
            <v>6Asistencial</v>
          </cell>
          <cell r="Y456">
            <v>16319166.090791671</v>
          </cell>
          <cell r="Z456" t="str">
            <v>SUROCCIDENTE</v>
          </cell>
          <cell r="AA456" t="str">
            <v>SUP</v>
          </cell>
          <cell r="AB456" t="str">
            <v>sale</v>
          </cell>
          <cell r="AC456">
            <v>28913168</v>
          </cell>
        </row>
        <row r="457">
          <cell r="C457" t="str">
            <v>ZULETA HURTADO SANDRA GRICEL</v>
          </cell>
          <cell r="D457" t="str">
            <v>5120-12</v>
          </cell>
          <cell r="E457">
            <v>13279546.932500001</v>
          </cell>
          <cell r="F457" t="str">
            <v>Auxiliar Administrativo</v>
          </cell>
          <cell r="G457" t="str">
            <v>21CENTRO</v>
          </cell>
          <cell r="H457" t="str">
            <v>GRUPO CARTERA</v>
          </cell>
          <cell r="L457" t="str">
            <v>MCF</v>
          </cell>
          <cell r="M457" t="str">
            <v>C</v>
          </cell>
          <cell r="O457" t="str">
            <v>BACHILLER</v>
          </cell>
          <cell r="P457">
            <v>596996</v>
          </cell>
          <cell r="Q457">
            <v>0</v>
          </cell>
          <cell r="R457" t="str">
            <v>2</v>
          </cell>
          <cell r="S457">
            <v>24624</v>
          </cell>
          <cell r="T457">
            <v>35024</v>
          </cell>
          <cell r="U457">
            <v>36.261111111111113</v>
          </cell>
          <cell r="V457">
            <v>0</v>
          </cell>
          <cell r="W457">
            <v>7.7888888888888888</v>
          </cell>
          <cell r="X457" t="str">
            <v>6Asistencial</v>
          </cell>
          <cell r="Y457">
            <v>5189958.5891458336</v>
          </cell>
          <cell r="Z457" t="str">
            <v>CENTRO</v>
          </cell>
          <cell r="AA457" t="str">
            <v>Mant</v>
          </cell>
          <cell r="AB457" t="str">
            <v>5120-12</v>
          </cell>
          <cell r="AC457">
            <v>39747403</v>
          </cell>
        </row>
        <row r="458">
          <cell r="C458" t="str">
            <v>ZULUAGA NAVARRO MARIA CONSUELO</v>
          </cell>
          <cell r="D458" t="str">
            <v>5120-09</v>
          </cell>
          <cell r="E458">
            <v>10643889.421249999</v>
          </cell>
          <cell r="F458" t="str">
            <v>Auxiliar Administrativo</v>
          </cell>
          <cell r="G458" t="str">
            <v>22NOROCCIDENTE</v>
          </cell>
          <cell r="H458" t="str">
            <v>GRUPO ADMINISTRATIVO Y FINANCIERO</v>
          </cell>
          <cell r="K458" t="str">
            <v>X</v>
          </cell>
          <cell r="M458" t="str">
            <v>C</v>
          </cell>
          <cell r="O458" t="str">
            <v>UN</v>
          </cell>
          <cell r="P458">
            <v>468655</v>
          </cell>
          <cell r="Q458">
            <v>0</v>
          </cell>
          <cell r="R458" t="str">
            <v>2</v>
          </cell>
          <cell r="S458">
            <v>21362</v>
          </cell>
          <cell r="T458">
            <v>35383</v>
          </cell>
          <cell r="U458">
            <v>45.19166666666667</v>
          </cell>
          <cell r="V458">
            <v>0</v>
          </cell>
          <cell r="W458">
            <v>6.8083333333333336</v>
          </cell>
          <cell r="X458" t="str">
            <v>6Asistencial</v>
          </cell>
          <cell r="Y458">
            <v>3745908.5467118053</v>
          </cell>
          <cell r="Z458" t="str">
            <v>NOROCCIDENTE</v>
          </cell>
          <cell r="AA458" t="str">
            <v>SUP</v>
          </cell>
          <cell r="AB458" t="str">
            <v>sale</v>
          </cell>
          <cell r="AC458">
            <v>24327891</v>
          </cell>
        </row>
        <row r="459">
          <cell r="C459" t="str">
            <v>ZUÑIGA OSSA WALTER CAYETANO</v>
          </cell>
          <cell r="D459" t="str">
            <v>1020-06</v>
          </cell>
          <cell r="E459">
            <v>43327564.293749988</v>
          </cell>
          <cell r="F459" t="str">
            <v>Asesor</v>
          </cell>
          <cell r="G459" t="str">
            <v>15OSI</v>
          </cell>
          <cell r="H459" t="str">
            <v>SECRETARIA GENERAL</v>
          </cell>
          <cell r="K459" t="str">
            <v>x</v>
          </cell>
          <cell r="M459" t="str">
            <v>C</v>
          </cell>
          <cell r="N459" t="str">
            <v>P</v>
          </cell>
          <cell r="O459" t="str">
            <v>ES</v>
          </cell>
          <cell r="P459">
            <v>2134076</v>
          </cell>
          <cell r="Q459">
            <v>0</v>
          </cell>
          <cell r="R459" t="str">
            <v>1</v>
          </cell>
          <cell r="S459">
            <v>23715</v>
          </cell>
          <cell r="T459">
            <v>37690</v>
          </cell>
          <cell r="U459">
            <v>38.75277777777778</v>
          </cell>
          <cell r="V459">
            <v>1.8333333333333335</v>
          </cell>
          <cell r="W459">
            <v>0.4861111111111111</v>
          </cell>
          <cell r="X459" t="str">
            <v>2Asesor</v>
          </cell>
          <cell r="Y459">
            <v>14929995.696000002</v>
          </cell>
          <cell r="AA459" t="str">
            <v>SUP</v>
          </cell>
          <cell r="AB459" t="str">
            <v>sale</v>
          </cell>
          <cell r="AC459">
            <v>79324901</v>
          </cell>
        </row>
        <row r="460">
          <cell r="C460" t="str">
            <v>zzVACANTE PENSION39</v>
          </cell>
          <cell r="D460" t="str">
            <v>3020-10</v>
          </cell>
          <cell r="E460">
            <v>23062173.132083338</v>
          </cell>
          <cell r="F460" t="str">
            <v>Profesional Universitario</v>
          </cell>
          <cell r="G460" t="str">
            <v>19SDF</v>
          </cell>
          <cell r="H460" t="str">
            <v>GRUPO GESTION FINANCIERA Y CARTERA</v>
          </cell>
          <cell r="M460" t="str">
            <v>C</v>
          </cell>
          <cell r="N460" t="str">
            <v>V</v>
          </cell>
          <cell r="P460">
            <v>1135915</v>
          </cell>
          <cell r="Q460">
            <v>0</v>
          </cell>
          <cell r="R460">
            <v>0</v>
          </cell>
          <cell r="V460">
            <v>0</v>
          </cell>
          <cell r="X460" t="str">
            <v>4Profesional</v>
          </cell>
          <cell r="Y460">
            <v>0</v>
          </cell>
          <cell r="AA460" t="str">
            <v>Mant</v>
          </cell>
          <cell r="AB460" t="str">
            <v>3020-10</v>
          </cell>
        </row>
        <row r="461">
          <cell r="C461" t="str">
            <v>zzVACANTE PENSION40</v>
          </cell>
          <cell r="D461" t="str">
            <v>4065-11</v>
          </cell>
          <cell r="E461">
            <v>16080398.177083332</v>
          </cell>
          <cell r="F461" t="str">
            <v>Técnico Administrativo</v>
          </cell>
          <cell r="G461" t="str">
            <v>21CENTRO</v>
          </cell>
          <cell r="H461" t="str">
            <v>GRUPO CARTERA</v>
          </cell>
          <cell r="K461" t="str">
            <v>X</v>
          </cell>
          <cell r="M461" t="str">
            <v>C</v>
          </cell>
          <cell r="N461" t="str">
            <v>V</v>
          </cell>
          <cell r="P461">
            <v>761453</v>
          </cell>
          <cell r="Q461">
            <v>0</v>
          </cell>
          <cell r="R461">
            <v>0</v>
          </cell>
          <cell r="V461">
            <v>0</v>
          </cell>
          <cell r="X461" t="str">
            <v>5Tecnico</v>
          </cell>
          <cell r="Y461">
            <v>0</v>
          </cell>
          <cell r="Z461" t="str">
            <v>CENTRO</v>
          </cell>
          <cell r="AA461" t="str">
            <v>SUP</v>
          </cell>
          <cell r="AB461" t="str">
            <v>sale</v>
          </cell>
        </row>
        <row r="462">
          <cell r="C462" t="str">
            <v>zzVACANTE PENSION41</v>
          </cell>
          <cell r="D462" t="str">
            <v>4065-12</v>
          </cell>
          <cell r="E462">
            <v>16415181.84</v>
          </cell>
          <cell r="F462" t="str">
            <v>Técnico Administrativo</v>
          </cell>
          <cell r="G462" t="str">
            <v>21CENTRO</v>
          </cell>
          <cell r="H462" t="str">
            <v>GRUPO ATENCION AL USUARIO</v>
          </cell>
          <cell r="K462" t="str">
            <v>X</v>
          </cell>
          <cell r="M462" t="str">
            <v>C</v>
          </cell>
          <cell r="N462" t="str">
            <v>V</v>
          </cell>
          <cell r="P462">
            <v>808521</v>
          </cell>
          <cell r="Q462">
            <v>0</v>
          </cell>
          <cell r="R462">
            <v>0</v>
          </cell>
          <cell r="V462">
            <v>0</v>
          </cell>
          <cell r="X462" t="str">
            <v>5Tecnico</v>
          </cell>
          <cell r="Y462">
            <v>0</v>
          </cell>
          <cell r="Z462" t="str">
            <v>CENTRO</v>
          </cell>
          <cell r="AA462" t="str">
            <v>SUP</v>
          </cell>
          <cell r="AB462" t="str">
            <v>sale</v>
          </cell>
        </row>
        <row r="463">
          <cell r="C463" t="str">
            <v>zzVACANTE PENSION42</v>
          </cell>
          <cell r="D463" t="str">
            <v>4065-12</v>
          </cell>
          <cell r="E463">
            <v>16415181.84</v>
          </cell>
          <cell r="F463" t="str">
            <v>Técnico Administrativo</v>
          </cell>
          <cell r="G463" t="str">
            <v>19SDF</v>
          </cell>
          <cell r="H463" t="str">
            <v>GRUPO PRESUPUESTO</v>
          </cell>
          <cell r="K463" t="str">
            <v>X</v>
          </cell>
          <cell r="M463" t="str">
            <v>C</v>
          </cell>
          <cell r="N463" t="str">
            <v>V</v>
          </cell>
          <cell r="P463">
            <v>808521</v>
          </cell>
          <cell r="Q463">
            <v>0</v>
          </cell>
          <cell r="R463">
            <v>0</v>
          </cell>
          <cell r="V463">
            <v>0</v>
          </cell>
          <cell r="X463" t="str">
            <v>5Tecnico</v>
          </cell>
          <cell r="Y463">
            <v>0</v>
          </cell>
          <cell r="AA463" t="str">
            <v>SUP</v>
          </cell>
          <cell r="AB463" t="str">
            <v>sale</v>
          </cell>
        </row>
        <row r="464">
          <cell r="C464" t="str">
            <v>zzVACANTE PENSION43</v>
          </cell>
          <cell r="D464" t="str">
            <v>5040-16</v>
          </cell>
          <cell r="E464">
            <v>14586952.714583334</v>
          </cell>
          <cell r="F464" t="str">
            <v>Secretario Ejecutivo</v>
          </cell>
          <cell r="G464" t="str">
            <v>24ORIENTE</v>
          </cell>
          <cell r="H464" t="str">
            <v>DIRECCION REGIONAL SANTANDER</v>
          </cell>
          <cell r="K464" t="str">
            <v>X</v>
          </cell>
          <cell r="M464" t="str">
            <v>C</v>
          </cell>
          <cell r="N464" t="str">
            <v>V</v>
          </cell>
          <cell r="P464">
            <v>688731</v>
          </cell>
          <cell r="Q464">
            <v>0</v>
          </cell>
          <cell r="R464">
            <v>0</v>
          </cell>
          <cell r="V464">
            <v>0</v>
          </cell>
          <cell r="X464" t="str">
            <v>6Asistencial</v>
          </cell>
          <cell r="Y464">
            <v>0</v>
          </cell>
          <cell r="Z464" t="str">
            <v>ORIENTE</v>
          </cell>
          <cell r="AA464" t="str">
            <v>SUP</v>
          </cell>
          <cell r="AB464" t="str">
            <v>sale</v>
          </cell>
        </row>
        <row r="465">
          <cell r="C465" t="str">
            <v>zzVACANTE PENSION44</v>
          </cell>
          <cell r="D465" t="str">
            <v>5120-12</v>
          </cell>
          <cell r="E465">
            <v>13279546.932500001</v>
          </cell>
          <cell r="F465" t="str">
            <v>Auxiliar Administrativo</v>
          </cell>
          <cell r="G465" t="str">
            <v>20SEG</v>
          </cell>
          <cell r="H465" t="str">
            <v>GRUPO ARCHIVO, PUBLICACIONES Y MICROFILMACION</v>
          </cell>
          <cell r="K465" t="str">
            <v>X</v>
          </cell>
          <cell r="M465" t="str">
            <v>C</v>
          </cell>
          <cell r="N465" t="str">
            <v>V</v>
          </cell>
          <cell r="P465">
            <v>596996</v>
          </cell>
          <cell r="Q465">
            <v>0</v>
          </cell>
          <cell r="R465">
            <v>0</v>
          </cell>
          <cell r="V465">
            <v>0</v>
          </cell>
          <cell r="X465" t="str">
            <v>6Asistencial</v>
          </cell>
          <cell r="Y465">
            <v>0</v>
          </cell>
          <cell r="AA465" t="str">
            <v>SUP</v>
          </cell>
          <cell r="AB465" t="str">
            <v>sale</v>
          </cell>
        </row>
        <row r="466">
          <cell r="C466" t="str">
            <v>zzVACANTE1</v>
          </cell>
          <cell r="D466" t="str">
            <v>1020-06</v>
          </cell>
          <cell r="E466">
            <v>43327564.293749988</v>
          </cell>
          <cell r="F466" t="str">
            <v>Asesor</v>
          </cell>
          <cell r="G466" t="str">
            <v>16SDT</v>
          </cell>
          <cell r="H466" t="str">
            <v>SUBDIRECCION TECNICA</v>
          </cell>
          <cell r="K466" t="str">
            <v>X</v>
          </cell>
          <cell r="M466" t="str">
            <v>C</v>
          </cell>
          <cell r="N466" t="str">
            <v>V</v>
          </cell>
          <cell r="P466">
            <v>2134076</v>
          </cell>
          <cell r="Q466">
            <v>0</v>
          </cell>
          <cell r="R466">
            <v>0</v>
          </cell>
          <cell r="V466">
            <v>0</v>
          </cell>
          <cell r="X466" t="str">
            <v>2Asesor</v>
          </cell>
          <cell r="Y466">
            <v>0</v>
          </cell>
          <cell r="AA466" t="str">
            <v>SUP</v>
          </cell>
          <cell r="AB466" t="str">
            <v>sale</v>
          </cell>
        </row>
        <row r="467">
          <cell r="C467" t="str">
            <v>zzVACANTE10</v>
          </cell>
          <cell r="D467" t="str">
            <v>2040-18</v>
          </cell>
          <cell r="E467">
            <v>38152175.625416674</v>
          </cell>
          <cell r="F467" t="str">
            <v>Jefe de División</v>
          </cell>
          <cell r="G467" t="str">
            <v>15OSI</v>
          </cell>
          <cell r="H467" t="str">
            <v>DIVISION SISTEMATIZACION E INFORMATICA</v>
          </cell>
          <cell r="K467" t="str">
            <v>X</v>
          </cell>
          <cell r="M467" t="str">
            <v>C</v>
          </cell>
          <cell r="N467" t="str">
            <v>V</v>
          </cell>
          <cell r="P467">
            <v>1879165</v>
          </cell>
          <cell r="Q467">
            <v>0</v>
          </cell>
          <cell r="R467">
            <v>0</v>
          </cell>
          <cell r="V467">
            <v>0</v>
          </cell>
          <cell r="X467" t="str">
            <v>3Ejecutivo</v>
          </cell>
          <cell r="Y467">
            <v>0</v>
          </cell>
          <cell r="AA467" t="str">
            <v>SUP</v>
          </cell>
          <cell r="AB467" t="str">
            <v>sale</v>
          </cell>
        </row>
        <row r="468">
          <cell r="C468" t="str">
            <v>BAZZANI BOTERO JULIANA</v>
          </cell>
          <cell r="D468" t="str">
            <v>2045-22</v>
          </cell>
          <cell r="E468">
            <v>45131481.96208334</v>
          </cell>
          <cell r="F468" t="str">
            <v>Jefe Oficina</v>
          </cell>
          <cell r="G468" t="str">
            <v>13OJU</v>
          </cell>
          <cell r="H468" t="str">
            <v>OFICINA JURIDICA</v>
          </cell>
          <cell r="K468" t="str">
            <v>x</v>
          </cell>
          <cell r="M468" t="str">
            <v>LNR</v>
          </cell>
          <cell r="P468">
            <v>2222927</v>
          </cell>
          <cell r="Q468">
            <v>0</v>
          </cell>
          <cell r="R468">
            <v>0</v>
          </cell>
          <cell r="S468">
            <v>27579</v>
          </cell>
          <cell r="T468">
            <v>37809</v>
          </cell>
          <cell r="U468">
            <v>28.169444444444444</v>
          </cell>
          <cell r="V468">
            <v>0</v>
          </cell>
          <cell r="W468">
            <v>0.16111111111111112</v>
          </cell>
          <cell r="X468" t="str">
            <v>3Ejecutivo</v>
          </cell>
          <cell r="Y468">
            <v>15551597.292000001</v>
          </cell>
          <cell r="AA468" t="str">
            <v>SUP</v>
          </cell>
          <cell r="AB468" t="str">
            <v>sale</v>
          </cell>
          <cell r="AC468">
            <v>52257703</v>
          </cell>
        </row>
        <row r="469">
          <cell r="C469" t="str">
            <v>zzVACANTE12</v>
          </cell>
          <cell r="D469" t="str">
            <v>2095-07</v>
          </cell>
          <cell r="E469">
            <v>24838316.680416666</v>
          </cell>
          <cell r="F469" t="str">
            <v>Director o Gerente Seccional</v>
          </cell>
          <cell r="G469" t="str">
            <v>23NORTE</v>
          </cell>
          <cell r="H469" t="str">
            <v>DIRECCION SECCIONAL CORDOBA</v>
          </cell>
          <cell r="K469" t="str">
            <v>X</v>
          </cell>
          <cell r="M469" t="str">
            <v>LNR</v>
          </cell>
          <cell r="N469" t="str">
            <v>V</v>
          </cell>
          <cell r="P469">
            <v>1223398</v>
          </cell>
          <cell r="Q469">
            <v>0</v>
          </cell>
          <cell r="R469">
            <v>0</v>
          </cell>
          <cell r="V469">
            <v>0</v>
          </cell>
          <cell r="X469" t="str">
            <v>3Ejecutivo</v>
          </cell>
          <cell r="Y469">
            <v>0</v>
          </cell>
          <cell r="Z469" t="str">
            <v>NORTE</v>
          </cell>
          <cell r="AA469" t="str">
            <v>SUP</v>
          </cell>
          <cell r="AB469" t="str">
            <v>sale</v>
          </cell>
        </row>
        <row r="470">
          <cell r="C470" t="str">
            <v>zzVACANTE13</v>
          </cell>
          <cell r="D470" t="str">
            <v>3020-06</v>
          </cell>
          <cell r="E470">
            <v>18995922.495416671</v>
          </cell>
          <cell r="F470" t="str">
            <v>Profesional Universitario</v>
          </cell>
          <cell r="G470" t="str">
            <v>21CENTRO</v>
          </cell>
          <cell r="H470" t="str">
            <v>GRUPO CONTABILIDAD</v>
          </cell>
          <cell r="K470" t="str">
            <v>X</v>
          </cell>
          <cell r="M470" t="str">
            <v>C</v>
          </cell>
          <cell r="N470" t="str">
            <v>VO</v>
          </cell>
          <cell r="P470">
            <v>935634</v>
          </cell>
          <cell r="Q470">
            <v>0</v>
          </cell>
          <cell r="R470">
            <v>0</v>
          </cell>
          <cell r="V470">
            <v>0</v>
          </cell>
          <cell r="X470" t="str">
            <v>4Profesional</v>
          </cell>
          <cell r="Y470">
            <v>0</v>
          </cell>
          <cell r="Z470" t="str">
            <v>CENTRO</v>
          </cell>
          <cell r="AA470" t="str">
            <v>SUP</v>
          </cell>
          <cell r="AB470" t="str">
            <v>sale</v>
          </cell>
        </row>
        <row r="471">
          <cell r="C471" t="str">
            <v>zzVACANTE14</v>
          </cell>
          <cell r="D471" t="str">
            <v>3020-07</v>
          </cell>
          <cell r="E471">
            <v>20011830.391249999</v>
          </cell>
          <cell r="F471" t="str">
            <v>Profesional Universitario</v>
          </cell>
          <cell r="G471" t="str">
            <v>21CENTRO</v>
          </cell>
          <cell r="H471" t="str">
            <v>DIVISION SERVICIOS AL EXTERIOR</v>
          </cell>
          <cell r="I471" t="str">
            <v>SRI</v>
          </cell>
          <cell r="K471" t="str">
            <v>X</v>
          </cell>
          <cell r="M471" t="str">
            <v>C</v>
          </cell>
          <cell r="N471" t="str">
            <v>VO</v>
          </cell>
          <cell r="P471">
            <v>985672</v>
          </cell>
          <cell r="Q471">
            <v>0</v>
          </cell>
          <cell r="R471">
            <v>0</v>
          </cell>
          <cell r="V471">
            <v>0</v>
          </cell>
          <cell r="X471" t="str">
            <v>4Profesional</v>
          </cell>
          <cell r="Y471">
            <v>0</v>
          </cell>
          <cell r="Z471" t="str">
            <v>CENTRO</v>
          </cell>
          <cell r="AA471" t="str">
            <v>SUP</v>
          </cell>
          <cell r="AB471" t="str">
            <v>sale</v>
          </cell>
        </row>
        <row r="472">
          <cell r="C472" t="str">
            <v>zzVACANTE15</v>
          </cell>
          <cell r="D472" t="str">
            <v>3020-07</v>
          </cell>
          <cell r="E472">
            <v>20011830.391249999</v>
          </cell>
          <cell r="F472" t="str">
            <v>Profesional Universitario</v>
          </cell>
          <cell r="G472" t="str">
            <v>22NOROCCIDENTE</v>
          </cell>
          <cell r="H472" t="str">
            <v>GRUPO FINANCIERO</v>
          </cell>
          <cell r="K472" t="str">
            <v>x</v>
          </cell>
          <cell r="M472" t="str">
            <v>C</v>
          </cell>
          <cell r="N472" t="str">
            <v>VO</v>
          </cell>
          <cell r="P472">
            <v>985672</v>
          </cell>
          <cell r="Q472">
            <v>0</v>
          </cell>
          <cell r="R472">
            <v>0</v>
          </cell>
          <cell r="V472">
            <v>0</v>
          </cell>
          <cell r="X472" t="str">
            <v>4Profesional</v>
          </cell>
          <cell r="Y472">
            <v>0</v>
          </cell>
          <cell r="Z472" t="str">
            <v>NOROCCIDENTE</v>
          </cell>
          <cell r="AA472" t="str">
            <v>SUP</v>
          </cell>
          <cell r="AB472" t="str">
            <v>sale</v>
          </cell>
        </row>
        <row r="473">
          <cell r="C473" t="str">
            <v>zzVACANTE16</v>
          </cell>
          <cell r="D473" t="str">
            <v>3020-08</v>
          </cell>
          <cell r="E473">
            <v>21196717.882083338</v>
          </cell>
          <cell r="F473" t="str">
            <v>Profesional Universitario</v>
          </cell>
          <cell r="G473" t="str">
            <v>21CENTRO</v>
          </cell>
          <cell r="H473" t="str">
            <v>GRUPO PRESUPUESTO</v>
          </cell>
          <cell r="K473" t="str">
            <v>X</v>
          </cell>
          <cell r="M473" t="str">
            <v>C</v>
          </cell>
          <cell r="N473" t="str">
            <v>V</v>
          </cell>
          <cell r="P473">
            <v>1044033</v>
          </cell>
          <cell r="Q473">
            <v>0</v>
          </cell>
          <cell r="R473">
            <v>0</v>
          </cell>
          <cell r="V473">
            <v>0</v>
          </cell>
          <cell r="X473" t="str">
            <v>4Profesional</v>
          </cell>
          <cell r="Y473">
            <v>0</v>
          </cell>
          <cell r="Z473" t="str">
            <v>CENTRO</v>
          </cell>
          <cell r="AA473" t="str">
            <v>SUP</v>
          </cell>
          <cell r="AB473" t="str">
            <v>sale</v>
          </cell>
        </row>
        <row r="474">
          <cell r="C474" t="str">
            <v>zzVACANTE17</v>
          </cell>
          <cell r="D474" t="str">
            <v>3020-10</v>
          </cell>
          <cell r="E474">
            <v>23062173.132083338</v>
          </cell>
          <cell r="F474" t="str">
            <v>Profesional Universitario</v>
          </cell>
          <cell r="G474" t="str">
            <v>13OJU</v>
          </cell>
          <cell r="H474" t="str">
            <v>OFICINA JURIDICA</v>
          </cell>
          <cell r="M474" t="str">
            <v>C</v>
          </cell>
          <cell r="N474" t="str">
            <v>VO</v>
          </cell>
          <cell r="P474">
            <v>1135915</v>
          </cell>
          <cell r="Q474">
            <v>0</v>
          </cell>
          <cell r="R474">
            <v>0</v>
          </cell>
          <cell r="V474">
            <v>0</v>
          </cell>
          <cell r="X474" t="str">
            <v>4Profesional</v>
          </cell>
          <cell r="Y474">
            <v>0</v>
          </cell>
          <cell r="AA474" t="str">
            <v>Mant</v>
          </cell>
          <cell r="AB474" t="str">
            <v>3020-10</v>
          </cell>
        </row>
        <row r="475">
          <cell r="C475" t="str">
            <v>zzVACANTE18</v>
          </cell>
          <cell r="D475" t="str">
            <v>3020-12</v>
          </cell>
          <cell r="E475">
            <v>25294052.003333326</v>
          </cell>
          <cell r="F475" t="str">
            <v>Profesional Universitario</v>
          </cell>
          <cell r="G475" t="str">
            <v>16SDT</v>
          </cell>
          <cell r="H475" t="str">
            <v>DIVISION PROGRAMAS EN ADMINISTRACION</v>
          </cell>
          <cell r="K475" t="str">
            <v>X</v>
          </cell>
          <cell r="M475" t="str">
            <v>C</v>
          </cell>
          <cell r="N475" t="str">
            <v>VO</v>
          </cell>
          <cell r="P475">
            <v>1245845</v>
          </cell>
          <cell r="Q475">
            <v>0</v>
          </cell>
          <cell r="R475">
            <v>0</v>
          </cell>
          <cell r="V475">
            <v>0</v>
          </cell>
          <cell r="X475" t="str">
            <v>4Profesional</v>
          </cell>
          <cell r="Y475">
            <v>0</v>
          </cell>
          <cell r="AA475" t="str">
            <v>SUP</v>
          </cell>
          <cell r="AB475" t="str">
            <v>sale</v>
          </cell>
        </row>
        <row r="476">
          <cell r="C476" t="str">
            <v>zzVACANTE19</v>
          </cell>
          <cell r="D476" t="str">
            <v>3020-12</v>
          </cell>
          <cell r="E476">
            <v>25294052.003333326</v>
          </cell>
          <cell r="F476" t="str">
            <v>Profesional Universitario</v>
          </cell>
          <cell r="G476" t="str">
            <v>12OPL</v>
          </cell>
          <cell r="H476" t="str">
            <v>OFICINA PLANEACION</v>
          </cell>
          <cell r="K476" t="str">
            <v>X</v>
          </cell>
          <cell r="M476" t="str">
            <v>C</v>
          </cell>
          <cell r="N476" t="str">
            <v>VO</v>
          </cell>
          <cell r="P476">
            <v>1245845</v>
          </cell>
          <cell r="Q476">
            <v>0</v>
          </cell>
          <cell r="R476">
            <v>0</v>
          </cell>
          <cell r="V476">
            <v>0</v>
          </cell>
          <cell r="X476" t="str">
            <v>4Profesional</v>
          </cell>
          <cell r="Y476">
            <v>0</v>
          </cell>
          <cell r="AA476" t="str">
            <v>SUP</v>
          </cell>
          <cell r="AB476" t="str">
            <v>sale</v>
          </cell>
        </row>
        <row r="477">
          <cell r="C477" t="str">
            <v>zzVACANTE2</v>
          </cell>
          <cell r="D477" t="str">
            <v>2035-16</v>
          </cell>
          <cell r="E477">
            <v>34713218.367083333</v>
          </cell>
          <cell r="F477" t="str">
            <v>Director o Gerente Regional</v>
          </cell>
          <cell r="G477" t="str">
            <v>23NORTE</v>
          </cell>
          <cell r="H477" t="str">
            <v>DIRECCION REGIONAL BOLIVAR</v>
          </cell>
          <cell r="K477" t="str">
            <v>X</v>
          </cell>
          <cell r="M477" t="str">
            <v>LNR</v>
          </cell>
          <cell r="N477" t="str">
            <v>V</v>
          </cell>
          <cell r="P477">
            <v>1709781</v>
          </cell>
          <cell r="Q477">
            <v>0</v>
          </cell>
          <cell r="R477">
            <v>0</v>
          </cell>
          <cell r="V477">
            <v>0</v>
          </cell>
          <cell r="X477" t="str">
            <v>3Ejecutivo</v>
          </cell>
          <cell r="Y477">
            <v>0</v>
          </cell>
          <cell r="Z477" t="str">
            <v>NORTE</v>
          </cell>
          <cell r="AA477" t="str">
            <v>SUP</v>
          </cell>
          <cell r="AB477" t="str">
            <v>sale</v>
          </cell>
        </row>
        <row r="478">
          <cell r="C478" t="str">
            <v>zzVACANTE20</v>
          </cell>
          <cell r="D478" t="str">
            <v>3020-14</v>
          </cell>
          <cell r="E478">
            <v>27317929.430000003</v>
          </cell>
          <cell r="F478" t="str">
            <v>Profesional Universitario</v>
          </cell>
          <cell r="G478" t="str">
            <v>19SDF</v>
          </cell>
          <cell r="H478" t="str">
            <v>GRUPO CONTABILIDAD</v>
          </cell>
          <cell r="M478" t="str">
            <v>C</v>
          </cell>
          <cell r="N478" t="str">
            <v>V</v>
          </cell>
          <cell r="P478">
            <v>1345530</v>
          </cell>
          <cell r="Q478">
            <v>0</v>
          </cell>
          <cell r="R478">
            <v>0</v>
          </cell>
          <cell r="V478">
            <v>0</v>
          </cell>
          <cell r="X478" t="str">
            <v>4Profesional</v>
          </cell>
          <cell r="Y478">
            <v>0</v>
          </cell>
          <cell r="AA478" t="str">
            <v>Mant</v>
          </cell>
          <cell r="AB478" t="str">
            <v>3020-14</v>
          </cell>
        </row>
        <row r="479">
          <cell r="C479" t="str">
            <v>zzVACANTE21</v>
          </cell>
          <cell r="D479" t="str">
            <v>3020-14</v>
          </cell>
          <cell r="E479">
            <v>27317929.430000003</v>
          </cell>
          <cell r="F479" t="str">
            <v>Profesional Universitario</v>
          </cell>
          <cell r="G479" t="str">
            <v>13OJU</v>
          </cell>
          <cell r="H479" t="str">
            <v>OFICINA JURIDICA</v>
          </cell>
          <cell r="M479" t="str">
            <v>C</v>
          </cell>
          <cell r="N479" t="str">
            <v>VO</v>
          </cell>
          <cell r="P479">
            <v>1345530</v>
          </cell>
          <cell r="Q479">
            <v>0</v>
          </cell>
          <cell r="R479">
            <v>0</v>
          </cell>
          <cell r="V479">
            <v>0</v>
          </cell>
          <cell r="X479" t="str">
            <v>4Profesional</v>
          </cell>
          <cell r="Y479">
            <v>0</v>
          </cell>
          <cell r="AA479" t="str">
            <v>Mant</v>
          </cell>
          <cell r="AB479" t="str">
            <v>3020-14</v>
          </cell>
        </row>
        <row r="480">
          <cell r="C480" t="str">
            <v>zzVACANTE22</v>
          </cell>
          <cell r="D480" t="str">
            <v>4065-07</v>
          </cell>
          <cell r="E480">
            <v>13362965.654583329</v>
          </cell>
          <cell r="F480" t="str">
            <v>Técnico Administrativo</v>
          </cell>
          <cell r="G480" t="str">
            <v>25SUROCCIDENTE</v>
          </cell>
          <cell r="H480" t="str">
            <v>GRUPO ADMINISTRATIVO</v>
          </cell>
          <cell r="K480" t="str">
            <v>X</v>
          </cell>
          <cell r="M480" t="str">
            <v>C</v>
          </cell>
          <cell r="N480" t="str">
            <v>VO</v>
          </cell>
          <cell r="P480">
            <v>601058</v>
          </cell>
          <cell r="Q480">
            <v>0</v>
          </cell>
          <cell r="R480">
            <v>0</v>
          </cell>
          <cell r="V480">
            <v>0</v>
          </cell>
          <cell r="X480" t="str">
            <v>5Tecnico</v>
          </cell>
          <cell r="Y480">
            <v>0</v>
          </cell>
          <cell r="Z480" t="str">
            <v>SUROCCIDENTE</v>
          </cell>
          <cell r="AA480" t="str">
            <v>SUP</v>
          </cell>
          <cell r="AB480" t="str">
            <v>sale</v>
          </cell>
        </row>
        <row r="481">
          <cell r="C481" t="str">
            <v>zzVACANTE23</v>
          </cell>
          <cell r="D481" t="str">
            <v>4065-09</v>
          </cell>
          <cell r="E481">
            <v>14586952.714583334</v>
          </cell>
          <cell r="F481" t="str">
            <v>Técnico Administrativo</v>
          </cell>
          <cell r="G481" t="str">
            <v>23NORTE</v>
          </cell>
          <cell r="H481" t="str">
            <v>DIVISION CREDITO Y PROGRAMAS INTERNACIONALES</v>
          </cell>
          <cell r="K481" t="str">
            <v>X</v>
          </cell>
          <cell r="M481" t="str">
            <v>C</v>
          </cell>
          <cell r="N481" t="str">
            <v>VO</v>
          </cell>
          <cell r="P481">
            <v>688731</v>
          </cell>
          <cell r="Q481">
            <v>0</v>
          </cell>
          <cell r="R481">
            <v>0</v>
          </cell>
          <cell r="V481">
            <v>0</v>
          </cell>
          <cell r="X481" t="str">
            <v>5Tecnico</v>
          </cell>
          <cell r="Y481">
            <v>0</v>
          </cell>
          <cell r="Z481" t="str">
            <v>NORTE</v>
          </cell>
          <cell r="AA481" t="str">
            <v>SUP</v>
          </cell>
          <cell r="AB481" t="str">
            <v>sale</v>
          </cell>
        </row>
        <row r="482">
          <cell r="C482" t="str">
            <v>zzVACANTE24</v>
          </cell>
          <cell r="D482" t="str">
            <v>4065-09</v>
          </cell>
          <cell r="E482">
            <v>14586952.714583334</v>
          </cell>
          <cell r="F482" t="str">
            <v>Técnico Administrativo</v>
          </cell>
          <cell r="G482" t="str">
            <v>22NOROCCIDENTE</v>
          </cell>
          <cell r="H482" t="str">
            <v>DIVISION PROGRAMAS EN ADMINISTRACION</v>
          </cell>
          <cell r="K482" t="str">
            <v>X</v>
          </cell>
          <cell r="M482" t="str">
            <v>C</v>
          </cell>
          <cell r="N482" t="str">
            <v>VO</v>
          </cell>
          <cell r="P482">
            <v>688731</v>
          </cell>
          <cell r="Q482">
            <v>0</v>
          </cell>
          <cell r="R482">
            <v>0</v>
          </cell>
          <cell r="V482">
            <v>0</v>
          </cell>
          <cell r="X482" t="str">
            <v>5Tecnico</v>
          </cell>
          <cell r="Y482">
            <v>0</v>
          </cell>
          <cell r="Z482" t="str">
            <v>NOROCCIDENTE</v>
          </cell>
          <cell r="AA482" t="str">
            <v>SUP</v>
          </cell>
          <cell r="AB482" t="str">
            <v>sale</v>
          </cell>
        </row>
        <row r="483">
          <cell r="C483" t="str">
            <v>zzVACANTE25</v>
          </cell>
          <cell r="D483" t="str">
            <v>4065-09</v>
          </cell>
          <cell r="E483">
            <v>14586952.714583334</v>
          </cell>
          <cell r="F483" t="str">
            <v>Técnico Administrativo</v>
          </cell>
          <cell r="G483" t="str">
            <v>22NOROCCIDENTE</v>
          </cell>
          <cell r="H483" t="str">
            <v>GRUPO FINANCIERO</v>
          </cell>
          <cell r="K483" t="str">
            <v>X</v>
          </cell>
          <cell r="M483" t="str">
            <v>C</v>
          </cell>
          <cell r="N483" t="str">
            <v>VO</v>
          </cell>
          <cell r="P483">
            <v>688731</v>
          </cell>
          <cell r="Q483">
            <v>0</v>
          </cell>
          <cell r="R483">
            <v>0</v>
          </cell>
          <cell r="V483">
            <v>0</v>
          </cell>
          <cell r="X483" t="str">
            <v>5Tecnico</v>
          </cell>
          <cell r="Y483">
            <v>0</v>
          </cell>
          <cell r="Z483" t="str">
            <v>NOROCCIDENTE</v>
          </cell>
          <cell r="AA483" t="str">
            <v>SUP</v>
          </cell>
          <cell r="AB483" t="str">
            <v>sale</v>
          </cell>
        </row>
        <row r="484">
          <cell r="C484" t="str">
            <v>zzVACANTE26</v>
          </cell>
          <cell r="D484" t="str">
            <v>4065-09</v>
          </cell>
          <cell r="E484">
            <v>14586952.714583334</v>
          </cell>
          <cell r="F484" t="str">
            <v>Técnico Administrativo</v>
          </cell>
          <cell r="G484" t="str">
            <v>25SUROCCIDENTE</v>
          </cell>
          <cell r="H484" t="str">
            <v>GRUPO OPERATIVO</v>
          </cell>
          <cell r="K484" t="str">
            <v>X</v>
          </cell>
          <cell r="M484" t="str">
            <v>C</v>
          </cell>
          <cell r="N484" t="str">
            <v>VO</v>
          </cell>
          <cell r="P484">
            <v>688731</v>
          </cell>
          <cell r="Q484">
            <v>0</v>
          </cell>
          <cell r="R484">
            <v>0</v>
          </cell>
          <cell r="V484">
            <v>0</v>
          </cell>
          <cell r="X484" t="str">
            <v>5Tecnico</v>
          </cell>
          <cell r="Y484">
            <v>0</v>
          </cell>
          <cell r="Z484" t="str">
            <v>SUROCCIDENTE</v>
          </cell>
          <cell r="AA484" t="str">
            <v>SUP</v>
          </cell>
          <cell r="AB484" t="str">
            <v>sale</v>
          </cell>
        </row>
        <row r="485">
          <cell r="C485" t="str">
            <v>zzVACANTE27</v>
          </cell>
          <cell r="D485" t="str">
            <v>4065-11</v>
          </cell>
          <cell r="E485">
            <v>16080398.177083332</v>
          </cell>
          <cell r="F485" t="str">
            <v>Técnico Administrativo</v>
          </cell>
          <cell r="G485" t="str">
            <v>24ORIENTE</v>
          </cell>
          <cell r="H485" t="str">
            <v>DIVISION ADMINISTRATIVA Y FINANCIERA</v>
          </cell>
          <cell r="K485" t="str">
            <v>x</v>
          </cell>
          <cell r="M485" t="str">
            <v>C</v>
          </cell>
          <cell r="N485" t="str">
            <v>VO</v>
          </cell>
          <cell r="P485">
            <v>761453</v>
          </cell>
          <cell r="Q485">
            <v>0</v>
          </cell>
          <cell r="R485">
            <v>0</v>
          </cell>
          <cell r="V485">
            <v>0</v>
          </cell>
          <cell r="X485" t="str">
            <v>5Tecnico</v>
          </cell>
          <cell r="Y485">
            <v>0</v>
          </cell>
          <cell r="Z485" t="str">
            <v>ORIENTE</v>
          </cell>
          <cell r="AA485" t="str">
            <v>SUP</v>
          </cell>
          <cell r="AB485" t="str">
            <v>sale</v>
          </cell>
        </row>
        <row r="486">
          <cell r="C486" t="str">
            <v>zzVACANTE28</v>
          </cell>
          <cell r="D486" t="str">
            <v>4065-11</v>
          </cell>
          <cell r="E486">
            <v>16080398.177083332</v>
          </cell>
          <cell r="F486" t="str">
            <v>Técnico Administrativo</v>
          </cell>
          <cell r="G486" t="str">
            <v>24ORIENTE</v>
          </cell>
          <cell r="H486" t="str">
            <v>DIVISION ADMINISTRATIVA Y FINANCIERA</v>
          </cell>
          <cell r="K486" t="str">
            <v>x</v>
          </cell>
          <cell r="M486" t="str">
            <v>C</v>
          </cell>
          <cell r="N486" t="str">
            <v>VO</v>
          </cell>
          <cell r="P486">
            <v>761453</v>
          </cell>
          <cell r="Q486">
            <v>0</v>
          </cell>
          <cell r="R486">
            <v>0</v>
          </cell>
          <cell r="V486">
            <v>0</v>
          </cell>
          <cell r="X486" t="str">
            <v>5Tecnico</v>
          </cell>
          <cell r="Y486">
            <v>0</v>
          </cell>
          <cell r="Z486" t="str">
            <v>ORIENTE</v>
          </cell>
          <cell r="AA486" t="str">
            <v>SUP</v>
          </cell>
          <cell r="AB486" t="str">
            <v>sale</v>
          </cell>
        </row>
        <row r="487">
          <cell r="C487" t="str">
            <v>zzVACANTE29</v>
          </cell>
          <cell r="D487" t="str">
            <v>4065-11</v>
          </cell>
          <cell r="E487">
            <v>16080398.177083332</v>
          </cell>
          <cell r="F487" t="str">
            <v>Técnico Administrativo</v>
          </cell>
          <cell r="G487" t="str">
            <v>22NOROCCIDENTE</v>
          </cell>
          <cell r="H487" t="str">
            <v>GRUPO ADMINISTRATIVO</v>
          </cell>
          <cell r="K487" t="str">
            <v>X</v>
          </cell>
          <cell r="M487" t="str">
            <v>C</v>
          </cell>
          <cell r="N487" t="str">
            <v>VO</v>
          </cell>
          <cell r="P487">
            <v>761453</v>
          </cell>
          <cell r="Q487">
            <v>0</v>
          </cell>
          <cell r="R487">
            <v>0</v>
          </cell>
          <cell r="V487">
            <v>0</v>
          </cell>
          <cell r="X487" t="str">
            <v>5Tecnico</v>
          </cell>
          <cell r="Y487">
            <v>0</v>
          </cell>
          <cell r="Z487" t="str">
            <v>NOROCCIDENTE</v>
          </cell>
          <cell r="AA487" t="str">
            <v>SUP</v>
          </cell>
          <cell r="AB487" t="str">
            <v>sale</v>
          </cell>
        </row>
        <row r="488">
          <cell r="C488" t="str">
            <v>zzVACANTE3</v>
          </cell>
          <cell r="D488" t="str">
            <v>2035-16</v>
          </cell>
          <cell r="E488">
            <v>34713218.367083333</v>
          </cell>
          <cell r="F488" t="str">
            <v>Director o Gerente Regional</v>
          </cell>
          <cell r="G488" t="str">
            <v>22NOROCCIDENTE</v>
          </cell>
          <cell r="H488" t="str">
            <v>DIRECCION REGIONAL RISARALDA</v>
          </cell>
          <cell r="K488" t="str">
            <v>X</v>
          </cell>
          <cell r="M488" t="str">
            <v>LNR</v>
          </cell>
          <cell r="N488" t="str">
            <v>V</v>
          </cell>
          <cell r="P488">
            <v>1709781</v>
          </cell>
          <cell r="Q488">
            <v>0</v>
          </cell>
          <cell r="R488">
            <v>0</v>
          </cell>
          <cell r="V488">
            <v>0</v>
          </cell>
          <cell r="X488" t="str">
            <v>3Ejecutivo</v>
          </cell>
          <cell r="Y488">
            <v>0</v>
          </cell>
          <cell r="Z488" t="str">
            <v>NOROCCIDENTE</v>
          </cell>
          <cell r="AA488" t="str">
            <v>SUP</v>
          </cell>
          <cell r="AB488" t="str">
            <v>sale</v>
          </cell>
        </row>
        <row r="489">
          <cell r="C489" t="str">
            <v>zzVACANTE30</v>
          </cell>
          <cell r="D489" t="str">
            <v>4065-11</v>
          </cell>
          <cell r="E489">
            <v>16080398.177083332</v>
          </cell>
          <cell r="F489" t="str">
            <v>Técnico Administrativo</v>
          </cell>
          <cell r="G489" t="str">
            <v>25SUROCCIDENTE</v>
          </cell>
          <cell r="H489" t="str">
            <v>GRUPO ADMINISTRATIVO Y FINANCIERO</v>
          </cell>
          <cell r="K489" t="str">
            <v>X</v>
          </cell>
          <cell r="M489" t="str">
            <v>C</v>
          </cell>
          <cell r="N489" t="str">
            <v>VO</v>
          </cell>
          <cell r="P489">
            <v>761453</v>
          </cell>
          <cell r="Q489">
            <v>0</v>
          </cell>
          <cell r="R489">
            <v>0</v>
          </cell>
          <cell r="V489">
            <v>0</v>
          </cell>
          <cell r="X489" t="str">
            <v>5Tecnico</v>
          </cell>
          <cell r="Y489">
            <v>0</v>
          </cell>
          <cell r="Z489" t="str">
            <v>SUROCCIDENTE</v>
          </cell>
          <cell r="AA489" t="str">
            <v>SUP</v>
          </cell>
          <cell r="AB489" t="str">
            <v>sale</v>
          </cell>
        </row>
        <row r="490">
          <cell r="C490" t="str">
            <v>zzVACANTE31</v>
          </cell>
          <cell r="D490" t="str">
            <v>4065-12</v>
          </cell>
          <cell r="E490">
            <v>16415181.84</v>
          </cell>
          <cell r="F490" t="str">
            <v>Técnico Administrativo</v>
          </cell>
          <cell r="G490" t="str">
            <v>21CENTRO</v>
          </cell>
          <cell r="H490" t="str">
            <v>GRUPO CARTERA</v>
          </cell>
          <cell r="K490" t="str">
            <v>X</v>
          </cell>
          <cell r="M490" t="str">
            <v>C</v>
          </cell>
          <cell r="N490" t="str">
            <v>VO</v>
          </cell>
          <cell r="P490">
            <v>808521</v>
          </cell>
          <cell r="Q490">
            <v>0</v>
          </cell>
          <cell r="R490">
            <v>0</v>
          </cell>
          <cell r="V490">
            <v>0</v>
          </cell>
          <cell r="X490" t="str">
            <v>5Tecnico</v>
          </cell>
          <cell r="Y490">
            <v>0</v>
          </cell>
          <cell r="Z490" t="str">
            <v>CENTRO</v>
          </cell>
          <cell r="AA490" t="str">
            <v>SUP</v>
          </cell>
          <cell r="AB490" t="str">
            <v>sale</v>
          </cell>
        </row>
        <row r="491">
          <cell r="C491" t="str">
            <v>zzVACANTE32</v>
          </cell>
          <cell r="D491" t="str">
            <v>4065-15</v>
          </cell>
          <cell r="E491">
            <v>18995922.495416671</v>
          </cell>
          <cell r="F491" t="str">
            <v>Técnico Administrativo</v>
          </cell>
          <cell r="G491" t="str">
            <v>25SUROCCIDENTE</v>
          </cell>
          <cell r="H491" t="str">
            <v>GRUPO SERVICIOS</v>
          </cell>
          <cell r="K491" t="str">
            <v>X</v>
          </cell>
          <cell r="M491" t="str">
            <v>C</v>
          </cell>
          <cell r="N491" t="str">
            <v>VO</v>
          </cell>
          <cell r="P491">
            <v>935634</v>
          </cell>
          <cell r="Q491">
            <v>0</v>
          </cell>
          <cell r="R491">
            <v>0</v>
          </cell>
          <cell r="V491">
            <v>0</v>
          </cell>
          <cell r="X491" t="str">
            <v>5Tecnico</v>
          </cell>
          <cell r="Y491">
            <v>0</v>
          </cell>
          <cell r="Z491" t="str">
            <v>SUROCCIDENTE</v>
          </cell>
          <cell r="AA491" t="str">
            <v>SUP</v>
          </cell>
          <cell r="AB491" t="str">
            <v>sale</v>
          </cell>
        </row>
        <row r="492">
          <cell r="C492" t="str">
            <v>zzVACANTE33</v>
          </cell>
          <cell r="D492" t="str">
            <v>4065-15</v>
          </cell>
          <cell r="E492">
            <v>18995922.495416671</v>
          </cell>
          <cell r="F492" t="str">
            <v>Técnico Administrativo</v>
          </cell>
          <cell r="G492" t="str">
            <v>24ORIENTE</v>
          </cell>
          <cell r="H492" t="str">
            <v>GRUPO SERVICIOS</v>
          </cell>
          <cell r="K492" t="str">
            <v>X</v>
          </cell>
          <cell r="M492" t="str">
            <v>C</v>
          </cell>
          <cell r="N492" t="str">
            <v>VO</v>
          </cell>
          <cell r="P492">
            <v>935634</v>
          </cell>
          <cell r="Q492">
            <v>0</v>
          </cell>
          <cell r="R492">
            <v>0</v>
          </cell>
          <cell r="V492">
            <v>0</v>
          </cell>
          <cell r="X492" t="str">
            <v>5Tecnico</v>
          </cell>
          <cell r="Y492">
            <v>0</v>
          </cell>
          <cell r="Z492" t="str">
            <v>ORIENTE</v>
          </cell>
          <cell r="AA492" t="str">
            <v>SUP</v>
          </cell>
          <cell r="AB492" t="str">
            <v>sale</v>
          </cell>
        </row>
        <row r="493">
          <cell r="C493" t="str">
            <v>zzVACANTE34</v>
          </cell>
          <cell r="D493" t="str">
            <v>5040-16</v>
          </cell>
          <cell r="E493">
            <v>14586952.714583334</v>
          </cell>
          <cell r="F493" t="str">
            <v>Secretario Ejecutivo</v>
          </cell>
          <cell r="G493" t="str">
            <v>25SUROCCIDENTE</v>
          </cell>
          <cell r="H493" t="str">
            <v>DIRECCION REGIONAL CAUCA</v>
          </cell>
          <cell r="K493" t="str">
            <v>X</v>
          </cell>
          <cell r="M493" t="str">
            <v>C</v>
          </cell>
          <cell r="N493" t="str">
            <v>VO</v>
          </cell>
          <cell r="P493">
            <v>688731</v>
          </cell>
          <cell r="Q493">
            <v>0</v>
          </cell>
          <cell r="R493">
            <v>0</v>
          </cell>
          <cell r="V493">
            <v>0</v>
          </cell>
          <cell r="X493" t="str">
            <v>6Asistencial</v>
          </cell>
          <cell r="Y493">
            <v>0</v>
          </cell>
          <cell r="Z493" t="str">
            <v>SUROCCIDENTE</v>
          </cell>
          <cell r="AA493" t="str">
            <v>SUP</v>
          </cell>
          <cell r="AB493" t="str">
            <v>sale</v>
          </cell>
        </row>
        <row r="494">
          <cell r="C494" t="str">
            <v>zzVACANTE35</v>
          </cell>
          <cell r="D494" t="str">
            <v>5040-20</v>
          </cell>
          <cell r="E494">
            <v>16138824.14833333</v>
          </cell>
          <cell r="F494" t="str">
            <v>Secretario Ejecutivo</v>
          </cell>
          <cell r="G494" t="str">
            <v>20SEG</v>
          </cell>
          <cell r="H494" t="str">
            <v>SECRETARIA GENERAL</v>
          </cell>
          <cell r="K494" t="str">
            <v>X</v>
          </cell>
          <cell r="M494" t="str">
            <v>C</v>
          </cell>
          <cell r="N494" t="str">
            <v>V</v>
          </cell>
          <cell r="P494">
            <v>764298</v>
          </cell>
          <cell r="Q494">
            <v>0</v>
          </cell>
          <cell r="R494">
            <v>0</v>
          </cell>
          <cell r="V494">
            <v>0</v>
          </cell>
          <cell r="X494" t="str">
            <v>6Asistencial</v>
          </cell>
          <cell r="Y494">
            <v>0</v>
          </cell>
          <cell r="AA494" t="str">
            <v>SUP</v>
          </cell>
          <cell r="AB494" t="str">
            <v>sale</v>
          </cell>
        </row>
        <row r="495">
          <cell r="C495" t="str">
            <v>zzVACANTE36</v>
          </cell>
          <cell r="D495" t="str">
            <v>5120-09</v>
          </cell>
          <cell r="E495">
            <v>10643889.421249999</v>
          </cell>
          <cell r="F495" t="str">
            <v>Auxiliar Administrativo</v>
          </cell>
          <cell r="G495" t="str">
            <v>25SUROCCIDENTE</v>
          </cell>
          <cell r="H495" t="str">
            <v>GRUPO ADMINISTRATIVO Y FINANCIERO</v>
          </cell>
          <cell r="K495" t="str">
            <v>X</v>
          </cell>
          <cell r="M495" t="str">
            <v>C</v>
          </cell>
          <cell r="N495" t="str">
            <v>V</v>
          </cell>
          <cell r="P495">
            <v>468655</v>
          </cell>
          <cell r="Q495">
            <v>0</v>
          </cell>
          <cell r="R495">
            <v>0</v>
          </cell>
          <cell r="V495">
            <v>0</v>
          </cell>
          <cell r="X495" t="str">
            <v>6Asistencial</v>
          </cell>
          <cell r="Y495">
            <v>0</v>
          </cell>
          <cell r="Z495" t="str">
            <v>SUROCCIDENTE</v>
          </cell>
          <cell r="AA495" t="str">
            <v>SUP</v>
          </cell>
          <cell r="AB495" t="str">
            <v>sale</v>
          </cell>
        </row>
        <row r="496">
          <cell r="C496" t="str">
            <v>zzVACANTE37</v>
          </cell>
          <cell r="D496" t="str">
            <v>5120-12</v>
          </cell>
          <cell r="E496">
            <v>13279546.932500001</v>
          </cell>
          <cell r="F496" t="str">
            <v>Auxiliar Administrativo</v>
          </cell>
          <cell r="G496" t="str">
            <v>20SEG</v>
          </cell>
          <cell r="H496" t="str">
            <v>GRUPO SERVICIOS GENERALES</v>
          </cell>
          <cell r="K496" t="str">
            <v>X</v>
          </cell>
          <cell r="M496" t="str">
            <v>C</v>
          </cell>
          <cell r="N496" t="str">
            <v>VO</v>
          </cell>
          <cell r="P496">
            <v>596996</v>
          </cell>
          <cell r="Q496">
            <v>0</v>
          </cell>
          <cell r="R496">
            <v>0</v>
          </cell>
          <cell r="V496">
            <v>0</v>
          </cell>
          <cell r="X496" t="str">
            <v>6Asistencial</v>
          </cell>
          <cell r="Y496">
            <v>0</v>
          </cell>
          <cell r="AA496" t="str">
            <v>SUP</v>
          </cell>
          <cell r="AB496" t="str">
            <v>sale</v>
          </cell>
        </row>
        <row r="497">
          <cell r="C497" t="str">
            <v>zzVACANTE38</v>
          </cell>
          <cell r="D497" t="str">
            <v>5310-19</v>
          </cell>
          <cell r="E497">
            <v>24716999.175000004</v>
          </cell>
          <cell r="F497" t="str">
            <v>Conductor Mec (Asignado)</v>
          </cell>
          <cell r="G497" t="str">
            <v>10DIR</v>
          </cell>
          <cell r="H497" t="str">
            <v>DIRECCION GENERAL</v>
          </cell>
          <cell r="M497" t="str">
            <v>LNR</v>
          </cell>
          <cell r="N497" t="str">
            <v>VO</v>
          </cell>
          <cell r="P497">
            <v>740637</v>
          </cell>
          <cell r="Q497">
            <v>0</v>
          </cell>
          <cell r="R497">
            <v>0</v>
          </cell>
          <cell r="V497">
            <v>0</v>
          </cell>
          <cell r="X497" t="str">
            <v>6Asistencial</v>
          </cell>
          <cell r="Y497">
            <v>0</v>
          </cell>
          <cell r="AA497" t="str">
            <v>Mant</v>
          </cell>
          <cell r="AB497" t="str">
            <v>5310-19</v>
          </cell>
        </row>
        <row r="498">
          <cell r="C498" t="str">
            <v>zzVACANTE4</v>
          </cell>
          <cell r="D498" t="str">
            <v>2035-16</v>
          </cell>
          <cell r="E498">
            <v>34713218.367083333</v>
          </cell>
          <cell r="F498" t="str">
            <v>Director o Gerente Regional</v>
          </cell>
          <cell r="G498" t="str">
            <v>25SUROCCIDENTE</v>
          </cell>
          <cell r="H498" t="str">
            <v>DIRECCION REGIONAL TOLIMA</v>
          </cell>
          <cell r="K498" t="str">
            <v>X</v>
          </cell>
          <cell r="M498" t="str">
            <v>LNR</v>
          </cell>
          <cell r="N498" t="str">
            <v>V</v>
          </cell>
          <cell r="P498">
            <v>1709781</v>
          </cell>
          <cell r="Q498">
            <v>0</v>
          </cell>
          <cell r="R498">
            <v>0</v>
          </cell>
          <cell r="V498">
            <v>0</v>
          </cell>
          <cell r="X498" t="str">
            <v>3Ejecutivo</v>
          </cell>
          <cell r="Y498">
            <v>0</v>
          </cell>
          <cell r="Z498" t="str">
            <v>SUROCCIDENTE</v>
          </cell>
          <cell r="AA498" t="str">
            <v>SUP</v>
          </cell>
          <cell r="AB498" t="str">
            <v>sale</v>
          </cell>
        </row>
        <row r="499">
          <cell r="C499" t="str">
            <v>zzVACANTE5</v>
          </cell>
          <cell r="D499" t="str">
            <v>2040-11</v>
          </cell>
          <cell r="E499">
            <v>29737405.522916667</v>
          </cell>
          <cell r="F499" t="str">
            <v>Jefe de División</v>
          </cell>
          <cell r="G499" t="str">
            <v>23NORTE</v>
          </cell>
          <cell r="H499" t="str">
            <v>DIVISION ADMINISTRATIVA Y FINANCIERA</v>
          </cell>
          <cell r="K499" t="str">
            <v>X</v>
          </cell>
          <cell r="M499" t="str">
            <v>C</v>
          </cell>
          <cell r="N499" t="str">
            <v>VO</v>
          </cell>
          <cell r="P499">
            <v>1464700</v>
          </cell>
          <cell r="Q499">
            <v>0</v>
          </cell>
          <cell r="R499">
            <v>0</v>
          </cell>
          <cell r="V499">
            <v>0</v>
          </cell>
          <cell r="X499" t="str">
            <v>3Ejecutivo</v>
          </cell>
          <cell r="Y499">
            <v>0</v>
          </cell>
          <cell r="Z499" t="str">
            <v>NORTE</v>
          </cell>
          <cell r="AA499" t="str">
            <v>SUP</v>
          </cell>
          <cell r="AB499" t="str">
            <v>sale</v>
          </cell>
        </row>
        <row r="500">
          <cell r="C500" t="str">
            <v>zzVACANTE6</v>
          </cell>
          <cell r="D500" t="str">
            <v>2040-18</v>
          </cell>
          <cell r="E500">
            <v>38152175.625416674</v>
          </cell>
          <cell r="F500" t="str">
            <v>Jefe de División</v>
          </cell>
          <cell r="G500" t="str">
            <v>19SDF</v>
          </cell>
          <cell r="H500" t="str">
            <v>DIVISION GESTION ECONOMICA</v>
          </cell>
          <cell r="K500" t="str">
            <v>X</v>
          </cell>
          <cell r="M500" t="str">
            <v>C</v>
          </cell>
          <cell r="N500" t="str">
            <v>VO</v>
          </cell>
          <cell r="P500">
            <v>1879165</v>
          </cell>
          <cell r="Q500">
            <v>0</v>
          </cell>
          <cell r="R500">
            <v>0</v>
          </cell>
          <cell r="V500">
            <v>0</v>
          </cell>
          <cell r="X500" t="str">
            <v>3Ejecutivo</v>
          </cell>
          <cell r="Y500">
            <v>0</v>
          </cell>
          <cell r="AA500" t="str">
            <v>SUP</v>
          </cell>
          <cell r="AB500" t="str">
            <v>sale</v>
          </cell>
        </row>
        <row r="501">
          <cell r="C501" t="str">
            <v>zzVACANTE7</v>
          </cell>
          <cell r="D501" t="str">
            <v>2040-18</v>
          </cell>
          <cell r="E501">
            <v>38152175.625416674</v>
          </cell>
          <cell r="F501" t="str">
            <v>Jefe de División</v>
          </cell>
          <cell r="G501" t="str">
            <v>19SDF</v>
          </cell>
          <cell r="H501" t="str">
            <v>DIVISION OPERACION FINANCIERA</v>
          </cell>
          <cell r="K501" t="str">
            <v>X</v>
          </cell>
          <cell r="M501" t="str">
            <v>C</v>
          </cell>
          <cell r="N501" t="str">
            <v>VO</v>
          </cell>
          <cell r="P501">
            <v>1879165</v>
          </cell>
          <cell r="Q501">
            <v>0</v>
          </cell>
          <cell r="R501">
            <v>0</v>
          </cell>
          <cell r="V501">
            <v>0</v>
          </cell>
          <cell r="X501" t="str">
            <v>3Ejecutivo</v>
          </cell>
          <cell r="Y501">
            <v>0</v>
          </cell>
          <cell r="AA501" t="str">
            <v>SUP</v>
          </cell>
          <cell r="AB501" t="str">
            <v>sale</v>
          </cell>
        </row>
        <row r="502">
          <cell r="C502" t="str">
            <v>zzVACANTE8</v>
          </cell>
          <cell r="D502" t="str">
            <v>2040-18</v>
          </cell>
          <cell r="E502">
            <v>38152175.625416674</v>
          </cell>
          <cell r="F502" t="str">
            <v>Jefe de División</v>
          </cell>
          <cell r="G502" t="str">
            <v>16SDT</v>
          </cell>
          <cell r="H502" t="str">
            <v>DIVISION PROGRAMAS INTERNACIONALES</v>
          </cell>
          <cell r="I502" t="str">
            <v>SRI</v>
          </cell>
          <cell r="K502" t="str">
            <v>X</v>
          </cell>
          <cell r="M502" t="str">
            <v>C</v>
          </cell>
          <cell r="N502" t="str">
            <v>V</v>
          </cell>
          <cell r="P502">
            <v>1879165</v>
          </cell>
          <cell r="Q502">
            <v>0</v>
          </cell>
          <cell r="R502">
            <v>0</v>
          </cell>
          <cell r="V502">
            <v>0</v>
          </cell>
          <cell r="X502" t="str">
            <v>3Ejecutivo</v>
          </cell>
          <cell r="Y502">
            <v>0</v>
          </cell>
          <cell r="AA502" t="str">
            <v>SUP</v>
          </cell>
          <cell r="AB502" t="str">
            <v>sale</v>
          </cell>
        </row>
        <row r="503">
          <cell r="C503" t="str">
            <v>zzVACANTE9</v>
          </cell>
          <cell r="D503" t="str">
            <v>2040-18</v>
          </cell>
          <cell r="E503">
            <v>38152175.625416674</v>
          </cell>
          <cell r="F503" t="str">
            <v>Jefe de División</v>
          </cell>
          <cell r="G503" t="str">
            <v>20SEG</v>
          </cell>
          <cell r="H503" t="str">
            <v>DIVISION RECURSOS HUMANOS</v>
          </cell>
          <cell r="K503" t="str">
            <v>X</v>
          </cell>
          <cell r="M503" t="str">
            <v>C</v>
          </cell>
          <cell r="N503" t="str">
            <v>VO</v>
          </cell>
          <cell r="P503">
            <v>1879165</v>
          </cell>
          <cell r="Q503">
            <v>0</v>
          </cell>
          <cell r="R503">
            <v>0</v>
          </cell>
          <cell r="V503">
            <v>0</v>
          </cell>
          <cell r="X503" t="str">
            <v>3Ejecutivo</v>
          </cell>
          <cell r="Y503">
            <v>0</v>
          </cell>
          <cell r="AA503" t="str">
            <v>SUP</v>
          </cell>
          <cell r="AB503" t="str">
            <v>sale</v>
          </cell>
        </row>
        <row r="504">
          <cell r="C504" t="str">
            <v>ACERO BERNAL PLINIO ALFONSO</v>
          </cell>
          <cell r="D504" t="str">
            <v>3020-07</v>
          </cell>
          <cell r="E504">
            <v>21638241.307083331</v>
          </cell>
          <cell r="F504" t="str">
            <v>Profesional Universitario</v>
          </cell>
          <cell r="G504" t="str">
            <v>24ORIENTE</v>
          </cell>
          <cell r="H504" t="str">
            <v>ORIENTE</v>
          </cell>
          <cell r="I504" t="str">
            <v>ORIENTE</v>
          </cell>
          <cell r="J504" t="str">
            <v>SI</v>
          </cell>
          <cell r="M504" t="str">
            <v>C</v>
          </cell>
          <cell r="P504">
            <v>985672</v>
          </cell>
          <cell r="Q504">
            <v>80108</v>
          </cell>
          <cell r="X504" t="str">
            <v>4Profesional</v>
          </cell>
          <cell r="Z504" t="str">
            <v>ORIENTE</v>
          </cell>
          <cell r="AA504" t="str">
            <v>Mant</v>
          </cell>
        </row>
        <row r="505">
          <cell r="C505">
            <v>1.001020303</v>
          </cell>
          <cell r="D505" t="str">
            <v>0040-21</v>
          </cell>
          <cell r="E505">
            <v>99096290.052500039</v>
          </cell>
          <cell r="F505" t="str">
            <v>Subgerente, Vicepresidente o Subdirector General o Nacional de Entidad Descentralizada o de Unidad Administrativa Especial</v>
          </cell>
          <cell r="G505" t="str">
            <v>19SDF</v>
          </cell>
          <cell r="H505" t="str">
            <v>SUBDIRECCION FINANCIERA</v>
          </cell>
          <cell r="I505" t="str">
            <v>SUBDIRECCION FINANCIERA</v>
          </cell>
          <cell r="J505" t="str">
            <v>SI</v>
          </cell>
          <cell r="M505" t="str">
            <v>LNR</v>
          </cell>
          <cell r="N505" t="str">
            <v>V</v>
          </cell>
          <cell r="P505">
            <v>3767529</v>
          </cell>
          <cell r="Q505">
            <v>0</v>
          </cell>
          <cell r="X505" t="str">
            <v>1Directivo</v>
          </cell>
          <cell r="AA505" t="str">
            <v>crear</v>
          </cell>
        </row>
        <row r="506">
          <cell r="C506" t="str">
            <v>AJIACO MOLINA DOMINGO ANTONIO</v>
          </cell>
          <cell r="D506" t="str">
            <v>3020-12</v>
          </cell>
          <cell r="E506">
            <v>25294052.003333326</v>
          </cell>
          <cell r="F506" t="str">
            <v>Profesional Universitario</v>
          </cell>
          <cell r="G506" t="str">
            <v>16SCC</v>
          </cell>
          <cell r="H506" t="str">
            <v>DIVISION CARTERA</v>
          </cell>
          <cell r="I506" t="str">
            <v>DIVISION CARTERA</v>
          </cell>
          <cell r="J506" t="str">
            <v>SI</v>
          </cell>
          <cell r="M506" t="str">
            <v>C</v>
          </cell>
          <cell r="P506">
            <v>1245845</v>
          </cell>
          <cell r="Q506">
            <v>0</v>
          </cell>
          <cell r="X506" t="str">
            <v>4Profesional</v>
          </cell>
          <cell r="AA506" t="str">
            <v>Mant</v>
          </cell>
        </row>
        <row r="507">
          <cell r="C507" t="str">
            <v>AMEZQUITA RODRIGUEZ BLANCA FLOR</v>
          </cell>
          <cell r="D507" t="str">
            <v>4065-12</v>
          </cell>
          <cell r="E507">
            <v>16415181.84</v>
          </cell>
          <cell r="F507" t="str">
            <v>Técnico Administrativo</v>
          </cell>
          <cell r="G507" t="str">
            <v>20SEG</v>
          </cell>
          <cell r="H507" t="str">
            <v>SECRETARIA GENERAL</v>
          </cell>
          <cell r="I507" t="str">
            <v>SECRETARIA GENERAL</v>
          </cell>
          <cell r="J507" t="str">
            <v>NO</v>
          </cell>
          <cell r="M507" t="str">
            <v>C</v>
          </cell>
          <cell r="P507">
            <v>808521</v>
          </cell>
          <cell r="Q507">
            <v>0</v>
          </cell>
          <cell r="X507" t="str">
            <v>5Tecnico</v>
          </cell>
          <cell r="AA507" t="str">
            <v>Mant</v>
          </cell>
        </row>
        <row r="508">
          <cell r="C508" t="str">
            <v>ANDRADE RESLEN JESUS ELIAS</v>
          </cell>
          <cell r="D508" t="str">
            <v>3020-12</v>
          </cell>
          <cell r="E508">
            <v>25294052.003333326</v>
          </cell>
          <cell r="F508" t="str">
            <v>Profesional Universitario</v>
          </cell>
          <cell r="G508" t="str">
            <v>13OJU</v>
          </cell>
          <cell r="H508" t="str">
            <v>OFICINA JURIDICA</v>
          </cell>
          <cell r="I508" t="str">
            <v>OFICINA JURIDICA</v>
          </cell>
          <cell r="J508" t="str">
            <v>NO</v>
          </cell>
          <cell r="M508" t="str">
            <v>C</v>
          </cell>
          <cell r="P508">
            <v>1245845</v>
          </cell>
          <cell r="Q508">
            <v>0</v>
          </cell>
          <cell r="X508" t="str">
            <v>4Profesional</v>
          </cell>
          <cell r="AA508" t="str">
            <v>Mant</v>
          </cell>
        </row>
        <row r="509">
          <cell r="C509">
            <v>1</v>
          </cell>
          <cell r="D509" t="str">
            <v>0040-21</v>
          </cell>
          <cell r="E509">
            <v>99096290.052500039</v>
          </cell>
          <cell r="F509" t="str">
            <v>Subgerente, Vicepresidente o Subdirector General o Nacional de Entidad Descentralizada o de Unidad Administrativa Especial</v>
          </cell>
          <cell r="G509" t="str">
            <v>18SRI</v>
          </cell>
          <cell r="H509" t="str">
            <v>SUBDIRECCION REL INTERNALES</v>
          </cell>
          <cell r="I509" t="str">
            <v>SUBDIRECCION DE REL INTERNALES</v>
          </cell>
          <cell r="J509" t="str">
            <v>SI</v>
          </cell>
          <cell r="M509" t="str">
            <v>LNR</v>
          </cell>
          <cell r="N509" t="str">
            <v>V</v>
          </cell>
          <cell r="P509">
            <v>3767529</v>
          </cell>
          <cell r="Q509">
            <v>0</v>
          </cell>
          <cell r="X509" t="str">
            <v>1Directivo</v>
          </cell>
          <cell r="AA509" t="str">
            <v>crear</v>
          </cell>
        </row>
        <row r="510">
          <cell r="C510" t="str">
            <v>AVILA LECHUGA NURIS ISABEL</v>
          </cell>
          <cell r="D510" t="str">
            <v>3020-08</v>
          </cell>
          <cell r="E510">
            <v>22387594.703749999</v>
          </cell>
          <cell r="F510" t="str">
            <v>Profesional Universitario</v>
          </cell>
          <cell r="G510" t="str">
            <v>20SEG</v>
          </cell>
          <cell r="H510" t="str">
            <v>DIVISION SERVICIOS ADMINISTRATIVOS</v>
          </cell>
          <cell r="I510" t="str">
            <v>CAJA MENOR Y SEGUROS</v>
          </cell>
          <cell r="J510" t="str">
            <v>NO</v>
          </cell>
          <cell r="L510">
            <v>2003</v>
          </cell>
          <cell r="M510" t="str">
            <v>C</v>
          </cell>
          <cell r="P510">
            <v>1044033</v>
          </cell>
          <cell r="Q510">
            <v>58656</v>
          </cell>
          <cell r="X510" t="str">
            <v>4Profesional</v>
          </cell>
          <cell r="AA510" t="str">
            <v>Mant</v>
          </cell>
        </row>
        <row r="511">
          <cell r="C511" t="str">
            <v>BARRETO MENDEZ WILLIAM</v>
          </cell>
          <cell r="D511" t="str">
            <v>3020-14</v>
          </cell>
          <cell r="E511">
            <v>27317929.430000003</v>
          </cell>
          <cell r="F511" t="str">
            <v>Profesional Universitario</v>
          </cell>
          <cell r="G511" t="str">
            <v>18SRI</v>
          </cell>
          <cell r="H511" t="str">
            <v>SUBDIRECCION REL INTERNALES</v>
          </cell>
          <cell r="I511" t="str">
            <v>CONVENIOS</v>
          </cell>
          <cell r="J511" t="str">
            <v>SI</v>
          </cell>
          <cell r="M511" t="str">
            <v>C</v>
          </cell>
          <cell r="P511">
            <v>1345530</v>
          </cell>
          <cell r="Q511">
            <v>0</v>
          </cell>
          <cell r="X511" t="str">
            <v>4Profesional</v>
          </cell>
          <cell r="AA511" t="str">
            <v>Mant</v>
          </cell>
        </row>
        <row r="512">
          <cell r="C512">
            <v>2</v>
          </cell>
          <cell r="D512" t="str">
            <v>1020-12</v>
          </cell>
          <cell r="E512">
            <v>64541762.831666656</v>
          </cell>
          <cell r="F512" t="str">
            <v>Asesor</v>
          </cell>
          <cell r="G512" t="str">
            <v>20SEG</v>
          </cell>
          <cell r="H512" t="str">
            <v>SECRETARIA GENERAL</v>
          </cell>
          <cell r="I512" t="str">
            <v>SECRETARIA GENERAL</v>
          </cell>
          <cell r="J512" t="str">
            <v>NO</v>
          </cell>
          <cell r="M512" t="str">
            <v>C</v>
          </cell>
          <cell r="N512" t="str">
            <v>V</v>
          </cell>
          <cell r="P512">
            <v>3178970</v>
          </cell>
          <cell r="Q512">
            <v>0</v>
          </cell>
          <cell r="X512" t="str">
            <v>2Asesor</v>
          </cell>
          <cell r="AA512" t="str">
            <v>crear</v>
          </cell>
        </row>
        <row r="513">
          <cell r="C513" t="str">
            <v>BOHORQUEZ RODRIGUEZ MARIA ERNESTINA</v>
          </cell>
          <cell r="D513" t="str">
            <v>3020-10</v>
          </cell>
          <cell r="E513">
            <v>24270956.944583334</v>
          </cell>
          <cell r="F513" t="str">
            <v>Profesional Universitario</v>
          </cell>
          <cell r="G513" t="str">
            <v>21CENTRO</v>
          </cell>
          <cell r="H513" t="str">
            <v>CENTRO</v>
          </cell>
          <cell r="I513" t="str">
            <v>CENTRO</v>
          </cell>
          <cell r="J513" t="str">
            <v>SI</v>
          </cell>
          <cell r="M513" t="str">
            <v>C</v>
          </cell>
          <cell r="P513">
            <v>1135915</v>
          </cell>
          <cell r="Q513">
            <v>59538</v>
          </cell>
          <cell r="X513" t="str">
            <v>4Profesional</v>
          </cell>
          <cell r="Z513" t="str">
            <v>CENTRO</v>
          </cell>
          <cell r="AA513" t="str">
            <v>Mant</v>
          </cell>
        </row>
        <row r="514">
          <cell r="C514" t="str">
            <v>BOTERO JARAMILLO ARIEL ALBERTO</v>
          </cell>
          <cell r="D514" t="str">
            <v>3020-12</v>
          </cell>
          <cell r="E514">
            <v>25294052.003333326</v>
          </cell>
          <cell r="F514" t="str">
            <v>Profesional Universitario</v>
          </cell>
          <cell r="G514" t="str">
            <v>22NOROCCIDENTE</v>
          </cell>
          <cell r="H514" t="str">
            <v>NOROCCIDENTE</v>
          </cell>
          <cell r="I514" t="str">
            <v>NOROCCIDENTE</v>
          </cell>
          <cell r="J514" t="str">
            <v>SI</v>
          </cell>
          <cell r="M514" t="str">
            <v>C</v>
          </cell>
          <cell r="P514">
            <v>1245845</v>
          </cell>
          <cell r="Q514">
            <v>0</v>
          </cell>
          <cell r="X514" t="str">
            <v>4Profesional</v>
          </cell>
          <cell r="Z514" t="str">
            <v>NOROCCIDENTE</v>
          </cell>
          <cell r="AA514" t="str">
            <v>Mant</v>
          </cell>
        </row>
        <row r="515">
          <cell r="C515">
            <v>3</v>
          </cell>
          <cell r="D515" t="str">
            <v>3010-17</v>
          </cell>
          <cell r="E515">
            <v>33809401.822500005</v>
          </cell>
          <cell r="F515" t="str">
            <v>Profesional Especializado</v>
          </cell>
          <cell r="G515" t="str">
            <v>24ORIENTE</v>
          </cell>
          <cell r="H515" t="str">
            <v>ORIENTE</v>
          </cell>
          <cell r="I515" t="str">
            <v>ORIENTE</v>
          </cell>
          <cell r="J515" t="str">
            <v>SI</v>
          </cell>
          <cell r="M515" t="str">
            <v>C</v>
          </cell>
          <cell r="N515" t="str">
            <v>V</v>
          </cell>
          <cell r="P515">
            <v>1665264</v>
          </cell>
          <cell r="Q515">
            <v>0</v>
          </cell>
          <cell r="X515" t="str">
            <v>4Profesional</v>
          </cell>
          <cell r="Z515" t="str">
            <v>ORIENTE</v>
          </cell>
          <cell r="AA515" t="str">
            <v>crear</v>
          </cell>
        </row>
        <row r="516">
          <cell r="C516" t="str">
            <v>CABRALES GUZMAN JEANNETTE ELISA</v>
          </cell>
          <cell r="D516" t="str">
            <v>5040-20</v>
          </cell>
          <cell r="E516">
            <v>16138824.14833333</v>
          </cell>
          <cell r="F516" t="str">
            <v>Secretario Ejecutivo</v>
          </cell>
          <cell r="G516" t="str">
            <v>19SDF</v>
          </cell>
          <cell r="H516" t="str">
            <v>DIVISION CONTABILIDAD</v>
          </cell>
          <cell r="I516" t="str">
            <v>DIVISION CONTABILIDAD</v>
          </cell>
          <cell r="J516" t="str">
            <v>SI</v>
          </cell>
          <cell r="M516" t="str">
            <v>C</v>
          </cell>
          <cell r="P516">
            <v>764298</v>
          </cell>
          <cell r="Q516">
            <v>0</v>
          </cell>
          <cell r="X516" t="str">
            <v>6Asistencial</v>
          </cell>
          <cell r="AA516" t="str">
            <v>Mant</v>
          </cell>
        </row>
        <row r="517">
          <cell r="C517" t="str">
            <v>CACERES CIFUENTES GLORIA MARIA</v>
          </cell>
          <cell r="D517" t="str">
            <v>4065-11</v>
          </cell>
          <cell r="E517">
            <v>16080398.177083332</v>
          </cell>
          <cell r="F517" t="str">
            <v>Técnico Administrativo</v>
          </cell>
          <cell r="G517" t="str">
            <v>19SDF</v>
          </cell>
          <cell r="H517" t="str">
            <v>DIVISION INVERSIONES</v>
          </cell>
          <cell r="I517" t="str">
            <v>DIVISION INVERSIONES</v>
          </cell>
          <cell r="J517" t="str">
            <v>SI</v>
          </cell>
          <cell r="M517" t="str">
            <v>C</v>
          </cell>
          <cell r="P517">
            <v>761453</v>
          </cell>
          <cell r="Q517">
            <v>0</v>
          </cell>
          <cell r="X517" t="str">
            <v>5Tecnico</v>
          </cell>
          <cell r="AA517" t="str">
            <v>Mant</v>
          </cell>
        </row>
        <row r="518">
          <cell r="C518" t="str">
            <v>CADAVID MEJIA LUIS GUILLERMO</v>
          </cell>
          <cell r="D518" t="str">
            <v>3010-16</v>
          </cell>
          <cell r="E518">
            <v>33955987.529166669</v>
          </cell>
          <cell r="F518" t="str">
            <v>Profesional Especializado</v>
          </cell>
          <cell r="G518" t="str">
            <v>22NOROCCIDENTE</v>
          </cell>
          <cell r="H518" t="str">
            <v>NOROCCIDENTE</v>
          </cell>
          <cell r="I518" t="str">
            <v>NOROCCIDENTE</v>
          </cell>
          <cell r="J518" t="str">
            <v>SI</v>
          </cell>
          <cell r="L518">
            <v>2003</v>
          </cell>
          <cell r="M518" t="str">
            <v>C</v>
          </cell>
          <cell r="N518" t="str">
            <v>P</v>
          </cell>
          <cell r="P518">
            <v>1551384</v>
          </cell>
          <cell r="Q518">
            <v>121100</v>
          </cell>
          <cell r="X518" t="str">
            <v>4Profesional</v>
          </cell>
          <cell r="Z518" t="str">
            <v>NOROCCIDENTE</v>
          </cell>
          <cell r="AA518" t="str">
            <v>crear</v>
          </cell>
        </row>
        <row r="519">
          <cell r="C519" t="str">
            <v>CAICEDO GALLEGO CARLOS ARTURO</v>
          </cell>
          <cell r="D519" t="str">
            <v>3020-12</v>
          </cell>
          <cell r="E519">
            <v>25294052.003333326</v>
          </cell>
          <cell r="F519" t="str">
            <v>Profesional Universitario</v>
          </cell>
          <cell r="G519" t="str">
            <v>15OSI</v>
          </cell>
          <cell r="H519" t="str">
            <v>OFICINA SISTEMATIZACION</v>
          </cell>
          <cell r="I519" t="str">
            <v>OFICINA DE SISTEMATIZACION</v>
          </cell>
          <cell r="J519" t="str">
            <v>SI</v>
          </cell>
          <cell r="M519" t="str">
            <v>C</v>
          </cell>
          <cell r="N519" t="str">
            <v>P</v>
          </cell>
          <cell r="P519">
            <v>1245845</v>
          </cell>
          <cell r="Q519">
            <v>0</v>
          </cell>
          <cell r="X519" t="str">
            <v>4Profesional</v>
          </cell>
          <cell r="AA519" t="str">
            <v>Mant</v>
          </cell>
        </row>
        <row r="520">
          <cell r="C520" t="str">
            <v>CANCINO NARANJO MAURICIO RAFAEL</v>
          </cell>
          <cell r="D520" t="str">
            <v>5120-09</v>
          </cell>
          <cell r="E520">
            <v>10643889.421249999</v>
          </cell>
          <cell r="F520" t="str">
            <v>Auxiliar Administrativo</v>
          </cell>
          <cell r="G520" t="str">
            <v>19SDF</v>
          </cell>
          <cell r="H520" t="str">
            <v>DIVISION TESORERIA</v>
          </cell>
          <cell r="I520" t="str">
            <v>DIVISION TESORERIA</v>
          </cell>
          <cell r="J520" t="str">
            <v>SI</v>
          </cell>
          <cell r="M520" t="str">
            <v>C</v>
          </cell>
          <cell r="P520">
            <v>468655</v>
          </cell>
          <cell r="Q520">
            <v>0</v>
          </cell>
          <cell r="X520" t="str">
            <v>6Asistencial</v>
          </cell>
          <cell r="AA520" t="str">
            <v>Mant</v>
          </cell>
        </row>
        <row r="521">
          <cell r="C521" t="str">
            <v>CARDONA GIRALDO MIRIAM</v>
          </cell>
          <cell r="D521" t="str">
            <v>3020-08</v>
          </cell>
          <cell r="E521">
            <v>21196717.882083338</v>
          </cell>
          <cell r="F521" t="str">
            <v>Profesional Universitario</v>
          </cell>
          <cell r="G521" t="str">
            <v>20SEG</v>
          </cell>
          <cell r="H521" t="str">
            <v>DIVISION TALENTO HUMANO</v>
          </cell>
          <cell r="I521" t="str">
            <v>DIVISION DE TALENTO HUMANO</v>
          </cell>
          <cell r="J521" t="str">
            <v>NO</v>
          </cell>
          <cell r="M521" t="str">
            <v>C</v>
          </cell>
          <cell r="P521">
            <v>1044033</v>
          </cell>
          <cell r="Q521">
            <v>0</v>
          </cell>
          <cell r="X521" t="str">
            <v>4Profesional</v>
          </cell>
          <cell r="AA521" t="str">
            <v>Mant</v>
          </cell>
        </row>
        <row r="522">
          <cell r="C522" t="str">
            <v>CARREÑO MORENO LUZ MARINA</v>
          </cell>
          <cell r="D522" t="str">
            <v>4065-15</v>
          </cell>
          <cell r="E522">
            <v>18995922.495416671</v>
          </cell>
          <cell r="F522" t="str">
            <v>Técnico Administrativo</v>
          </cell>
          <cell r="G522" t="str">
            <v>19SDF</v>
          </cell>
          <cell r="H522" t="str">
            <v>DIVISION INVERSIONES</v>
          </cell>
          <cell r="I522" t="str">
            <v>DIVISION INVERSIONES</v>
          </cell>
          <cell r="J522" t="str">
            <v>SI</v>
          </cell>
          <cell r="M522" t="str">
            <v>C</v>
          </cell>
          <cell r="P522">
            <v>935634</v>
          </cell>
          <cell r="Q522">
            <v>0</v>
          </cell>
          <cell r="X522" t="str">
            <v>5Tecnico</v>
          </cell>
          <cell r="AA522" t="str">
            <v>Mant</v>
          </cell>
        </row>
        <row r="523">
          <cell r="C523" t="str">
            <v>CARRILLO PEREA ADRIANA PATRICIA</v>
          </cell>
          <cell r="D523" t="str">
            <v>3020-06</v>
          </cell>
          <cell r="E523">
            <v>18995922.495416671</v>
          </cell>
          <cell r="F523" t="str">
            <v>Profesional Universitario</v>
          </cell>
          <cell r="G523" t="str">
            <v>24ORIENTE</v>
          </cell>
          <cell r="H523" t="str">
            <v>ORIENTE</v>
          </cell>
          <cell r="I523" t="str">
            <v>ORIENTE</v>
          </cell>
          <cell r="J523" t="str">
            <v>SI</v>
          </cell>
          <cell r="M523" t="str">
            <v>C</v>
          </cell>
          <cell r="P523">
            <v>935634</v>
          </cell>
          <cell r="Q523">
            <v>0</v>
          </cell>
          <cell r="X523" t="str">
            <v>4Profesional</v>
          </cell>
          <cell r="Z523" t="str">
            <v>ORIENTE</v>
          </cell>
          <cell r="AA523" t="str">
            <v>Mant</v>
          </cell>
        </row>
        <row r="524">
          <cell r="C524">
            <v>1.010101010102</v>
          </cell>
          <cell r="D524" t="str">
            <v>1020-12</v>
          </cell>
          <cell r="E524">
            <v>64541762.831666656</v>
          </cell>
          <cell r="F524" t="str">
            <v>Asesor</v>
          </cell>
          <cell r="G524" t="str">
            <v>20SEG</v>
          </cell>
          <cell r="H524" t="str">
            <v>SECRETARIA GENERAL</v>
          </cell>
          <cell r="I524" t="str">
            <v>SECRETARIA GENERAL</v>
          </cell>
          <cell r="J524" t="str">
            <v>NO</v>
          </cell>
          <cell r="M524" t="str">
            <v>C</v>
          </cell>
          <cell r="N524" t="str">
            <v>V</v>
          </cell>
          <cell r="P524">
            <v>3178970</v>
          </cell>
          <cell r="Q524">
            <v>0</v>
          </cell>
          <cell r="X524" t="str">
            <v>2Asesor</v>
          </cell>
          <cell r="AA524" t="str">
            <v>crear</v>
          </cell>
        </row>
        <row r="525">
          <cell r="C525" t="str">
            <v>CASTAÑO GARCIA GERMAN</v>
          </cell>
          <cell r="D525" t="str">
            <v>3020-06</v>
          </cell>
          <cell r="E525">
            <v>18995922.495416671</v>
          </cell>
          <cell r="F525" t="str">
            <v>Profesional Universitario</v>
          </cell>
          <cell r="G525" t="str">
            <v>25SUROCCIDENTE</v>
          </cell>
          <cell r="H525" t="str">
            <v>SUROCCIDENTE</v>
          </cell>
          <cell r="I525" t="str">
            <v>SUROCCIDENTE</v>
          </cell>
          <cell r="J525" t="str">
            <v>SI</v>
          </cell>
          <cell r="M525" t="str">
            <v>C</v>
          </cell>
          <cell r="P525">
            <v>935634</v>
          </cell>
          <cell r="Q525">
            <v>0</v>
          </cell>
          <cell r="X525" t="str">
            <v>4Profesional</v>
          </cell>
          <cell r="Z525" t="str">
            <v>SUROCCIDENTE</v>
          </cell>
          <cell r="AA525" t="str">
            <v>Mant</v>
          </cell>
        </row>
        <row r="526">
          <cell r="C526" t="str">
            <v>CASTAÑO LOPEZ JHON JAIRO</v>
          </cell>
          <cell r="D526" t="str">
            <v>3020-06</v>
          </cell>
          <cell r="E526">
            <v>18995922.495416671</v>
          </cell>
          <cell r="F526" t="str">
            <v>Profesional Universitario</v>
          </cell>
          <cell r="G526" t="str">
            <v>22NOROCCIDENTE</v>
          </cell>
          <cell r="H526" t="str">
            <v>NOROCCIDENTE</v>
          </cell>
          <cell r="I526" t="str">
            <v>NOROCCIDENTE</v>
          </cell>
          <cell r="J526" t="str">
            <v>SI</v>
          </cell>
          <cell r="M526" t="str">
            <v>C</v>
          </cell>
          <cell r="P526">
            <v>935634</v>
          </cell>
          <cell r="Q526">
            <v>0</v>
          </cell>
          <cell r="X526" t="str">
            <v>4Profesional</v>
          </cell>
          <cell r="Z526" t="str">
            <v>NOROCCIDENTE</v>
          </cell>
          <cell r="AA526" t="str">
            <v>Mant</v>
          </cell>
        </row>
        <row r="527">
          <cell r="C527" t="str">
            <v>CASTELLANOS GUTIERREZ INGRID ELIANA</v>
          </cell>
          <cell r="D527" t="str">
            <v>5040-20</v>
          </cell>
          <cell r="E527">
            <v>16138824.14833333</v>
          </cell>
          <cell r="F527" t="str">
            <v>Secretario Ejecutivo</v>
          </cell>
          <cell r="G527" t="str">
            <v>20SEG</v>
          </cell>
          <cell r="H527" t="str">
            <v>DIVISION SERVICIOS ADMINISTRATIVOS</v>
          </cell>
          <cell r="I527" t="str">
            <v>DIVISION SERVICIOS ADMINISTRATIVOS</v>
          </cell>
          <cell r="J527" t="str">
            <v>NO</v>
          </cell>
          <cell r="M527" t="str">
            <v>C</v>
          </cell>
          <cell r="P527">
            <v>764298</v>
          </cell>
          <cell r="Q527">
            <v>0</v>
          </cell>
          <cell r="X527" t="str">
            <v>6Asistencial</v>
          </cell>
          <cell r="AA527" t="str">
            <v>Mant</v>
          </cell>
        </row>
        <row r="528">
          <cell r="C528" t="str">
            <v>CASTRO MORENO GUSTAVO</v>
          </cell>
          <cell r="D528" t="str">
            <v>4065-15</v>
          </cell>
          <cell r="E528">
            <v>18995922.495416671</v>
          </cell>
          <cell r="F528" t="str">
            <v>Técnico Administrativo</v>
          </cell>
          <cell r="G528" t="str">
            <v>16SCC</v>
          </cell>
          <cell r="H528" t="str">
            <v>DIVISION CARTERA</v>
          </cell>
          <cell r="I528" t="str">
            <v>DIVISION CARTERA</v>
          </cell>
          <cell r="J528" t="str">
            <v>SI</v>
          </cell>
          <cell r="M528" t="str">
            <v>C</v>
          </cell>
          <cell r="P528">
            <v>935634</v>
          </cell>
          <cell r="Q528">
            <v>0</v>
          </cell>
          <cell r="X528" t="str">
            <v>5Tecnico</v>
          </cell>
          <cell r="AA528" t="str">
            <v>Mant</v>
          </cell>
        </row>
        <row r="529">
          <cell r="C529" t="str">
            <v>CHAVES DAVALOS JOSE FERNANDO</v>
          </cell>
          <cell r="D529" t="str">
            <v>4065-11</v>
          </cell>
          <cell r="E529">
            <v>16080398.177083332</v>
          </cell>
          <cell r="F529" t="str">
            <v>Técnico Administrativo</v>
          </cell>
          <cell r="G529" t="str">
            <v>14ODI</v>
          </cell>
          <cell r="H529" t="str">
            <v>OFICINA DIVULGACION</v>
          </cell>
          <cell r="I529" t="str">
            <v>OFICINA DE DIVULGACION</v>
          </cell>
          <cell r="J529" t="str">
            <v>NO</v>
          </cell>
          <cell r="M529" t="str">
            <v>C</v>
          </cell>
          <cell r="P529">
            <v>761453</v>
          </cell>
          <cell r="Q529">
            <v>0</v>
          </cell>
          <cell r="X529" t="str">
            <v>5Tecnico</v>
          </cell>
          <cell r="AA529" t="str">
            <v>Mant</v>
          </cell>
        </row>
        <row r="530">
          <cell r="C530" t="str">
            <v>CHAVES FERNANDEZ CARLOS ENRIQUE</v>
          </cell>
          <cell r="D530" t="str">
            <v>3010-17</v>
          </cell>
          <cell r="E530">
            <v>36079145.295416668</v>
          </cell>
          <cell r="F530" t="str">
            <v>Profesional Especializado</v>
          </cell>
          <cell r="G530" t="str">
            <v>11OCI</v>
          </cell>
          <cell r="H530" t="str">
            <v>OFICINA CONTROL INTERNO</v>
          </cell>
          <cell r="I530" t="str">
            <v>OFICINA DE CONTROL INTERNO</v>
          </cell>
          <cell r="J530" t="str">
            <v>NO</v>
          </cell>
          <cell r="L530">
            <v>2003</v>
          </cell>
          <cell r="M530" t="str">
            <v>C</v>
          </cell>
          <cell r="P530">
            <v>1665264</v>
          </cell>
          <cell r="Q530">
            <v>111795</v>
          </cell>
          <cell r="X530" t="str">
            <v>4Profesional</v>
          </cell>
          <cell r="AA530" t="str">
            <v>Mant</v>
          </cell>
        </row>
        <row r="531">
          <cell r="C531" t="str">
            <v>COIME CORTES JULIO NICOLAS</v>
          </cell>
          <cell r="D531" t="str">
            <v>5120-12</v>
          </cell>
          <cell r="E531">
            <v>13279546.932500001</v>
          </cell>
          <cell r="F531" t="str">
            <v>Auxiliar Administrativo</v>
          </cell>
          <cell r="G531" t="str">
            <v>20SEG</v>
          </cell>
          <cell r="H531" t="str">
            <v>DIVISION SERVICIOS ADMINISTRATIVOS</v>
          </cell>
          <cell r="I531" t="str">
            <v>CORRESPONDENCIA</v>
          </cell>
          <cell r="J531" t="str">
            <v>NO</v>
          </cell>
          <cell r="M531" t="str">
            <v>C</v>
          </cell>
          <cell r="P531">
            <v>596996</v>
          </cell>
          <cell r="Q531">
            <v>0</v>
          </cell>
          <cell r="X531" t="str">
            <v>6Asistencial</v>
          </cell>
          <cell r="AA531" t="str">
            <v>Mant</v>
          </cell>
        </row>
        <row r="532">
          <cell r="C532" t="str">
            <v>COMBARIZA MARTIN MARIA TERESA</v>
          </cell>
          <cell r="D532" t="str">
            <v>5040-20</v>
          </cell>
          <cell r="E532">
            <v>16138824.14833333</v>
          </cell>
          <cell r="F532" t="str">
            <v>Secretario Ejecutivo</v>
          </cell>
          <cell r="G532" t="str">
            <v>19SDF</v>
          </cell>
          <cell r="H532" t="str">
            <v>DIVISION TESORERIA</v>
          </cell>
          <cell r="I532" t="str">
            <v>DIVISION TESORERIA</v>
          </cell>
          <cell r="J532" t="str">
            <v>SI</v>
          </cell>
          <cell r="M532" t="str">
            <v>C</v>
          </cell>
          <cell r="P532">
            <v>764298</v>
          </cell>
          <cell r="Q532">
            <v>0</v>
          </cell>
          <cell r="X532" t="str">
            <v>6Asistencial</v>
          </cell>
          <cell r="AA532" t="str">
            <v>Mant</v>
          </cell>
        </row>
        <row r="533">
          <cell r="C533" t="str">
            <v>CONTENTO INFANTE FANNY</v>
          </cell>
          <cell r="D533" t="str">
            <v>3020-12</v>
          </cell>
          <cell r="E533">
            <v>25294052.003333326</v>
          </cell>
          <cell r="F533" t="str">
            <v>Profesional Universitario</v>
          </cell>
          <cell r="G533" t="str">
            <v>20SEG</v>
          </cell>
          <cell r="H533" t="str">
            <v>DIVISION TALENTO HUMANO</v>
          </cell>
          <cell r="I533" t="str">
            <v>CAPACITACION</v>
          </cell>
          <cell r="J533" t="str">
            <v>NO</v>
          </cell>
          <cell r="M533" t="str">
            <v>C</v>
          </cell>
          <cell r="P533">
            <v>1245845</v>
          </cell>
          <cell r="Q533">
            <v>0</v>
          </cell>
          <cell r="X533" t="str">
            <v>4Profesional</v>
          </cell>
          <cell r="AA533" t="str">
            <v>Mant</v>
          </cell>
        </row>
        <row r="534">
          <cell r="C534" t="str">
            <v>DAZA  CARMEN ALICIA-(CARMENZA)</v>
          </cell>
          <cell r="D534" t="str">
            <v>4065-09</v>
          </cell>
          <cell r="E534">
            <v>14586952.714583334</v>
          </cell>
          <cell r="F534" t="str">
            <v>Técnico Administrativo</v>
          </cell>
          <cell r="G534" t="str">
            <v>20SEG</v>
          </cell>
          <cell r="H534" t="str">
            <v>DIVISION ATENCION AL USUARIO - QUEJAS Y RECLAMOS</v>
          </cell>
          <cell r="I534" t="str">
            <v>DIVISION ATENCION AL USUARIO - QUEJAS Y RECLAMOS</v>
          </cell>
          <cell r="J534" t="str">
            <v>SI</v>
          </cell>
          <cell r="L534">
            <v>2003</v>
          </cell>
          <cell r="M534" t="str">
            <v>C</v>
          </cell>
          <cell r="P534">
            <v>688731</v>
          </cell>
          <cell r="Q534">
            <v>0</v>
          </cell>
          <cell r="X534" t="str">
            <v>5Tecnico</v>
          </cell>
          <cell r="AA534" t="str">
            <v>Mant</v>
          </cell>
        </row>
        <row r="535">
          <cell r="C535" t="str">
            <v>DAZA  LUZ MARIA</v>
          </cell>
          <cell r="D535" t="str">
            <v>3010-17</v>
          </cell>
          <cell r="E535">
            <v>35377361.200833336</v>
          </cell>
          <cell r="F535" t="str">
            <v>Profesional Especializado</v>
          </cell>
          <cell r="G535" t="str">
            <v>13OJU</v>
          </cell>
          <cell r="H535" t="str">
            <v>OFICINA JURIDICA</v>
          </cell>
          <cell r="I535" t="str">
            <v>OFICINA JURIDICA</v>
          </cell>
          <cell r="J535" t="str">
            <v>NO</v>
          </cell>
          <cell r="M535" t="str">
            <v>C</v>
          </cell>
          <cell r="P535">
            <v>1665264</v>
          </cell>
          <cell r="Q535">
            <v>77229</v>
          </cell>
          <cell r="X535" t="str">
            <v>4Profesional</v>
          </cell>
          <cell r="AA535" t="str">
            <v>Mant</v>
          </cell>
        </row>
        <row r="536">
          <cell r="C536">
            <v>4</v>
          </cell>
          <cell r="D536" t="str">
            <v>3010-17</v>
          </cell>
          <cell r="E536">
            <v>33809401.822500005</v>
          </cell>
          <cell r="F536" t="str">
            <v>Profesional Especializado</v>
          </cell>
          <cell r="G536" t="str">
            <v>23NORTE</v>
          </cell>
          <cell r="H536" t="str">
            <v>NORTE</v>
          </cell>
          <cell r="I536" t="str">
            <v>NORTE</v>
          </cell>
          <cell r="J536" t="str">
            <v>SI</v>
          </cell>
          <cell r="M536" t="str">
            <v>C</v>
          </cell>
          <cell r="N536" t="str">
            <v>V</v>
          </cell>
          <cell r="P536">
            <v>1665264</v>
          </cell>
          <cell r="Q536">
            <v>0</v>
          </cell>
          <cell r="X536" t="str">
            <v>4Profesional</v>
          </cell>
          <cell r="Z536" t="str">
            <v>NORTE</v>
          </cell>
          <cell r="AA536" t="str">
            <v>crear</v>
          </cell>
        </row>
        <row r="537">
          <cell r="C537" t="str">
            <v>DELGADILLO CALDERON HELMER</v>
          </cell>
          <cell r="D537" t="str">
            <v>3020-07</v>
          </cell>
          <cell r="E537">
            <v>20011830.391249999</v>
          </cell>
          <cell r="F537" t="str">
            <v>Profesional Universitario</v>
          </cell>
          <cell r="G537" t="str">
            <v>22NOROCCIDENTE</v>
          </cell>
          <cell r="H537" t="str">
            <v>NOROCCIDENTE</v>
          </cell>
          <cell r="I537" t="str">
            <v>NOROCCIDENTE</v>
          </cell>
          <cell r="J537" t="str">
            <v>SI</v>
          </cell>
          <cell r="L537">
            <v>2003</v>
          </cell>
          <cell r="M537" t="str">
            <v>C</v>
          </cell>
          <cell r="P537">
            <v>985672</v>
          </cell>
          <cell r="Q537">
            <v>0</v>
          </cell>
          <cell r="X537" t="str">
            <v>4Profesional</v>
          </cell>
          <cell r="Z537" t="str">
            <v>NOROCCIDENTE</v>
          </cell>
          <cell r="AA537" t="str">
            <v>Mant</v>
          </cell>
        </row>
        <row r="538">
          <cell r="C538" t="str">
            <v>DIAZ DE-ALVAREZ AURORA</v>
          </cell>
          <cell r="D538" t="str">
            <v>5040-22</v>
          </cell>
          <cell r="E538">
            <v>17182482.831666667</v>
          </cell>
          <cell r="F538" t="str">
            <v>Secretario Ejecutivo</v>
          </cell>
          <cell r="G538" t="str">
            <v>19SDF</v>
          </cell>
          <cell r="H538" t="str">
            <v>SUBDIRECCION FINANCIERA</v>
          </cell>
          <cell r="I538" t="str">
            <v>SUBDIRECCION FINANCIERA</v>
          </cell>
          <cell r="J538" t="str">
            <v>SI</v>
          </cell>
          <cell r="L538">
            <v>2003</v>
          </cell>
          <cell r="M538" t="str">
            <v>C</v>
          </cell>
          <cell r="N538" t="str">
            <v>P</v>
          </cell>
          <cell r="P538">
            <v>846314</v>
          </cell>
          <cell r="Q538">
            <v>0</v>
          </cell>
          <cell r="X538" t="str">
            <v>6Asistencial</v>
          </cell>
          <cell r="AA538" t="str">
            <v>Mant</v>
          </cell>
        </row>
        <row r="539">
          <cell r="C539" t="str">
            <v>DIAZ INFANTE LUZ STELLA</v>
          </cell>
          <cell r="D539" t="str">
            <v>5040-20</v>
          </cell>
          <cell r="E539">
            <v>16138824.14833333</v>
          </cell>
          <cell r="F539" t="str">
            <v>Secretario Ejecutivo</v>
          </cell>
          <cell r="G539" t="str">
            <v>12OPL</v>
          </cell>
          <cell r="H539" t="str">
            <v>OFICINA PLANEACION</v>
          </cell>
          <cell r="I539" t="str">
            <v>OFICINA DE PLANEACION</v>
          </cell>
          <cell r="J539" t="str">
            <v>NO</v>
          </cell>
          <cell r="M539" t="str">
            <v>C</v>
          </cell>
          <cell r="P539">
            <v>764298</v>
          </cell>
          <cell r="Q539">
            <v>0</v>
          </cell>
          <cell r="X539" t="str">
            <v>6Asistencial</v>
          </cell>
          <cell r="AA539" t="str">
            <v>Mant</v>
          </cell>
        </row>
        <row r="540">
          <cell r="C540" t="str">
            <v>DIAZ SOTO JAIR ARMANDO</v>
          </cell>
          <cell r="D540" t="str">
            <v>4065-15</v>
          </cell>
          <cell r="E540">
            <v>18995922.495416671</v>
          </cell>
          <cell r="F540" t="str">
            <v>Técnico Administrativo</v>
          </cell>
          <cell r="G540" t="str">
            <v>23NORTE</v>
          </cell>
          <cell r="H540" t="str">
            <v>NORTE</v>
          </cell>
          <cell r="I540" t="str">
            <v>NORTE</v>
          </cell>
          <cell r="J540" t="str">
            <v>SI</v>
          </cell>
          <cell r="M540" t="str">
            <v>C</v>
          </cell>
          <cell r="P540">
            <v>935634</v>
          </cell>
          <cell r="Q540">
            <v>0</v>
          </cell>
          <cell r="X540" t="str">
            <v>5Tecnico</v>
          </cell>
          <cell r="Z540" t="str">
            <v>NORTE</v>
          </cell>
          <cell r="AA540" t="str">
            <v>Mant</v>
          </cell>
        </row>
        <row r="541">
          <cell r="C541" t="str">
            <v>ESQUIVEL GONZALEZ ANGEL ANTONIO</v>
          </cell>
          <cell r="D541" t="str">
            <v>4065-11</v>
          </cell>
          <cell r="E541">
            <v>16080398.177083332</v>
          </cell>
          <cell r="F541" t="str">
            <v>Técnico Administrativo</v>
          </cell>
          <cell r="G541" t="str">
            <v>20SEG</v>
          </cell>
          <cell r="H541" t="str">
            <v>DIVISION SERVICIOS ADMINISTRATIVOS</v>
          </cell>
          <cell r="I541" t="str">
            <v>CORRESPONDENCIA</v>
          </cell>
          <cell r="J541" t="str">
            <v>NO</v>
          </cell>
          <cell r="M541" t="str">
            <v>C</v>
          </cell>
          <cell r="P541">
            <v>761453</v>
          </cell>
          <cell r="Q541">
            <v>0</v>
          </cell>
          <cell r="X541" t="str">
            <v>5Tecnico</v>
          </cell>
          <cell r="AA541" t="str">
            <v>Mant</v>
          </cell>
        </row>
        <row r="542">
          <cell r="C542" t="str">
            <v>FRANCO VARGAS MARIA HELENA</v>
          </cell>
          <cell r="D542" t="str">
            <v>5040-20</v>
          </cell>
          <cell r="E542">
            <v>16138824.14833333</v>
          </cell>
          <cell r="F542" t="str">
            <v>Secretario Ejecutivo</v>
          </cell>
          <cell r="G542" t="str">
            <v>18SRI</v>
          </cell>
          <cell r="H542" t="str">
            <v>SUBDIRECCION REL INTERNALES</v>
          </cell>
          <cell r="I542" t="str">
            <v>SUBDIRECCION DE REL INTERNALES</v>
          </cell>
          <cell r="J542" t="str">
            <v>SI</v>
          </cell>
          <cell r="M542" t="str">
            <v>C</v>
          </cell>
          <cell r="P542">
            <v>764298</v>
          </cell>
          <cell r="Q542">
            <v>0</v>
          </cell>
          <cell r="X542" t="str">
            <v>6Asistencial</v>
          </cell>
          <cell r="AA542" t="str">
            <v>Mant</v>
          </cell>
        </row>
        <row r="543">
          <cell r="C543" t="str">
            <v>GAITAN LEON JORGE NELSON</v>
          </cell>
          <cell r="D543" t="str">
            <v>4065-15</v>
          </cell>
          <cell r="E543">
            <v>18995922.495416671</v>
          </cell>
          <cell r="F543" t="str">
            <v>Técnico Administrativo</v>
          </cell>
          <cell r="G543" t="str">
            <v>19SDF</v>
          </cell>
          <cell r="H543" t="str">
            <v>DIVISION PRESUPUESTO</v>
          </cell>
          <cell r="I543" t="str">
            <v>DIVISION DE PRESUPUESTO</v>
          </cell>
          <cell r="J543" t="str">
            <v>SI</v>
          </cell>
          <cell r="M543" t="str">
            <v>C</v>
          </cell>
          <cell r="P543">
            <v>935634</v>
          </cell>
          <cell r="Q543">
            <v>0</v>
          </cell>
          <cell r="X543" t="str">
            <v>5Tecnico</v>
          </cell>
          <cell r="AA543" t="str">
            <v>Mant</v>
          </cell>
        </row>
        <row r="544">
          <cell r="C544" t="str">
            <v>GIRALDO DE VALENCIA RUTH DEL-SOCORRO</v>
          </cell>
          <cell r="D544" t="str">
            <v>3010-16</v>
          </cell>
          <cell r="E544">
            <v>31497327.178750005</v>
          </cell>
          <cell r="F544" t="str">
            <v>Profesional Especializado</v>
          </cell>
          <cell r="G544" t="str">
            <v>25SUROCCIDENTE</v>
          </cell>
          <cell r="H544" t="str">
            <v>SUROCCIDENTE</v>
          </cell>
          <cell r="I544" t="str">
            <v>SUROCCIDENTE</v>
          </cell>
          <cell r="J544" t="str">
            <v>SI</v>
          </cell>
          <cell r="L544">
            <v>2004</v>
          </cell>
          <cell r="M544" t="str">
            <v>C</v>
          </cell>
          <cell r="N544" t="str">
            <v>P</v>
          </cell>
          <cell r="P544">
            <v>1551384</v>
          </cell>
          <cell r="Q544">
            <v>0</v>
          </cell>
          <cell r="X544" t="str">
            <v>4Profesional</v>
          </cell>
          <cell r="Z544" t="str">
            <v>SUROCCIDENTE</v>
          </cell>
          <cell r="AA544" t="str">
            <v>crear</v>
          </cell>
        </row>
        <row r="545">
          <cell r="C545" t="str">
            <v>GOMEZ JIMENEZ HENRY</v>
          </cell>
          <cell r="D545" t="str">
            <v>5310-15</v>
          </cell>
          <cell r="E545">
            <v>22621187.487499997</v>
          </cell>
          <cell r="F545" t="str">
            <v>Conductor Mec (Asignado)</v>
          </cell>
          <cell r="G545" t="str">
            <v>16SCC</v>
          </cell>
          <cell r="H545" t="str">
            <v>SUBDIRECCION CREDITO Y CARTERA</v>
          </cell>
          <cell r="I545" t="str">
            <v>SUBDIRECCION DE CREDITO Y CARTERA</v>
          </cell>
          <cell r="J545" t="str">
            <v>SI</v>
          </cell>
          <cell r="M545" t="str">
            <v>C</v>
          </cell>
          <cell r="P545">
            <v>659101</v>
          </cell>
          <cell r="Q545">
            <v>0</v>
          </cell>
          <cell r="X545" t="str">
            <v>6Asistencial</v>
          </cell>
          <cell r="AA545" t="str">
            <v>Mant</v>
          </cell>
        </row>
        <row r="546">
          <cell r="C546" t="str">
            <v>GOMEZ SILVA PEDRO ENRIQUE</v>
          </cell>
          <cell r="D546" t="str">
            <v>3020-08</v>
          </cell>
          <cell r="E546">
            <v>21196717.882083338</v>
          </cell>
          <cell r="F546" t="str">
            <v>Profesional Universitario</v>
          </cell>
          <cell r="G546" t="str">
            <v>21CENTRO</v>
          </cell>
          <cell r="H546" t="str">
            <v>CENTRO</v>
          </cell>
          <cell r="I546" t="str">
            <v>CENTRO</v>
          </cell>
          <cell r="J546" t="str">
            <v>SI</v>
          </cell>
          <cell r="L546">
            <v>2003</v>
          </cell>
          <cell r="M546" t="str">
            <v>C</v>
          </cell>
          <cell r="P546">
            <v>1044033</v>
          </cell>
          <cell r="Q546">
            <v>0</v>
          </cell>
          <cell r="X546" t="str">
            <v>4Profesional</v>
          </cell>
          <cell r="Z546" t="str">
            <v>CENTRO</v>
          </cell>
          <cell r="AA546" t="str">
            <v>Mant</v>
          </cell>
        </row>
        <row r="547">
          <cell r="C547" t="str">
            <v>BUSTOS COLORADO BERTHA MIREYA</v>
          </cell>
          <cell r="D547" t="str">
            <v>4065-12</v>
          </cell>
          <cell r="E547">
            <v>16415181.84</v>
          </cell>
          <cell r="F547" t="str">
            <v>Técnico Administrativo</v>
          </cell>
          <cell r="G547" t="str">
            <v>13OJU</v>
          </cell>
          <cell r="H547" t="str">
            <v>OFICINA JURIDICA</v>
          </cell>
          <cell r="I547" t="str">
            <v>OFICINA JURIDICA</v>
          </cell>
          <cell r="J547" t="str">
            <v>NO</v>
          </cell>
          <cell r="M547" t="str">
            <v>C</v>
          </cell>
          <cell r="P547">
            <v>808521</v>
          </cell>
          <cell r="Q547">
            <v>0</v>
          </cell>
          <cell r="X547" t="str">
            <v>5Tecnico</v>
          </cell>
          <cell r="AA547" t="str">
            <v>Mant</v>
          </cell>
        </row>
        <row r="548">
          <cell r="C548" t="str">
            <v>GOMEZ ZAPATA ALBA RUBIELA</v>
          </cell>
          <cell r="D548" t="str">
            <v>5040-16</v>
          </cell>
          <cell r="E548">
            <v>14586952.714583334</v>
          </cell>
          <cell r="F548" t="str">
            <v>Secretario Ejecutivo</v>
          </cell>
          <cell r="G548" t="str">
            <v>22NOROCCIDENTE</v>
          </cell>
          <cell r="H548" t="str">
            <v>NOROCCIDENTE</v>
          </cell>
          <cell r="I548" t="str">
            <v>NOROCCIDENTE</v>
          </cell>
          <cell r="J548" t="str">
            <v>SI</v>
          </cell>
          <cell r="L548" t="str">
            <v>MCF</v>
          </cell>
          <cell r="M548" t="str">
            <v>C</v>
          </cell>
          <cell r="N548" t="str">
            <v>P</v>
          </cell>
          <cell r="P548">
            <v>688731</v>
          </cell>
          <cell r="Q548">
            <v>0</v>
          </cell>
          <cell r="X548" t="str">
            <v>6Asistencial</v>
          </cell>
          <cell r="Z548" t="str">
            <v>NOROCCIDENTE</v>
          </cell>
          <cell r="AA548" t="str">
            <v>Mant</v>
          </cell>
        </row>
        <row r="549">
          <cell r="C549" t="str">
            <v>GUTIERREZ CASTRO GERARDO</v>
          </cell>
          <cell r="D549" t="str">
            <v>3020-12</v>
          </cell>
          <cell r="E549">
            <v>25294052.003333326</v>
          </cell>
          <cell r="F549" t="str">
            <v>Profesional Universitario</v>
          </cell>
          <cell r="G549" t="str">
            <v>17SFA</v>
          </cell>
          <cell r="H549" t="str">
            <v>DIVISION FONDOS</v>
          </cell>
          <cell r="I549" t="str">
            <v>DIVISION FONDOS</v>
          </cell>
          <cell r="J549" t="str">
            <v>SI</v>
          </cell>
          <cell r="M549" t="str">
            <v>C</v>
          </cell>
          <cell r="P549">
            <v>1245845</v>
          </cell>
          <cell r="Q549">
            <v>0</v>
          </cell>
          <cell r="X549" t="str">
            <v>4Profesional</v>
          </cell>
          <cell r="AA549" t="str">
            <v>Mant</v>
          </cell>
        </row>
        <row r="550">
          <cell r="C550" t="str">
            <v>GUTIERREZ GOMEZ MARIA ALICIA</v>
          </cell>
          <cell r="D550" t="str">
            <v>3010-17</v>
          </cell>
          <cell r="E550">
            <v>33809401.822500005</v>
          </cell>
          <cell r="F550" t="str">
            <v>Profesional Especializado</v>
          </cell>
          <cell r="G550" t="str">
            <v>19SDF</v>
          </cell>
          <cell r="H550" t="str">
            <v>DIVISION CONTABILIDAD</v>
          </cell>
          <cell r="I550" t="str">
            <v>DIVISION CONTABILIDAD</v>
          </cell>
          <cell r="J550" t="str">
            <v>SI</v>
          </cell>
          <cell r="M550" t="str">
            <v>C</v>
          </cell>
          <cell r="N550" t="str">
            <v>P</v>
          </cell>
          <cell r="P550">
            <v>1665264</v>
          </cell>
          <cell r="Q550">
            <v>0</v>
          </cell>
          <cell r="X550" t="str">
            <v>4Profesional</v>
          </cell>
          <cell r="AA550" t="str">
            <v>Mant</v>
          </cell>
        </row>
        <row r="551">
          <cell r="C551" t="str">
            <v>GUTIERREZ RAMIREZ ISABEL CRISTINA</v>
          </cell>
          <cell r="D551" t="str">
            <v>3020-14</v>
          </cell>
          <cell r="E551">
            <v>28869179.669583336</v>
          </cell>
          <cell r="F551" t="str">
            <v>Profesional Universitario</v>
          </cell>
          <cell r="G551" t="str">
            <v>16SCC</v>
          </cell>
          <cell r="H551" t="str">
            <v>DIVISION CREDITO</v>
          </cell>
          <cell r="I551" t="str">
            <v>DIVISION CREDITO</v>
          </cell>
          <cell r="J551" t="str">
            <v>SI</v>
          </cell>
          <cell r="M551" t="str">
            <v>C</v>
          </cell>
          <cell r="P551">
            <v>1345530</v>
          </cell>
          <cell r="Q551">
            <v>76406</v>
          </cell>
          <cell r="X551" t="str">
            <v>4Profesional</v>
          </cell>
          <cell r="AA551" t="str">
            <v>Mant</v>
          </cell>
        </row>
        <row r="552">
          <cell r="C552" t="str">
            <v>HERNANDEZ RICAURTE DORA INES</v>
          </cell>
          <cell r="D552" t="str">
            <v>3010-17</v>
          </cell>
          <cell r="E552">
            <v>33809401.822500005</v>
          </cell>
          <cell r="F552" t="str">
            <v>Profesional Especializado</v>
          </cell>
          <cell r="G552" t="str">
            <v>11OCI</v>
          </cell>
          <cell r="H552" t="str">
            <v>OFICINA CONTROL INTERNO</v>
          </cell>
          <cell r="I552" t="str">
            <v>OFICINA DE CONTROL INTERNO</v>
          </cell>
          <cell r="J552" t="str">
            <v>NO</v>
          </cell>
          <cell r="M552" t="str">
            <v>C</v>
          </cell>
          <cell r="P552">
            <v>1665264</v>
          </cell>
          <cell r="Q552">
            <v>0</v>
          </cell>
          <cell r="X552" t="str">
            <v>4Profesional</v>
          </cell>
          <cell r="AA552" t="str">
            <v>Mant</v>
          </cell>
        </row>
        <row r="553">
          <cell r="C553" t="str">
            <v>JAIMES ZAMUDIO ORLANDO</v>
          </cell>
          <cell r="D553" t="str">
            <v>3020-12</v>
          </cell>
          <cell r="E553">
            <v>27130129.194166671</v>
          </cell>
          <cell r="F553" t="str">
            <v>Profesional Universitario</v>
          </cell>
          <cell r="G553" t="str">
            <v>11OCI</v>
          </cell>
          <cell r="H553" t="str">
            <v>OFICINA CONTROL INTERNO</v>
          </cell>
          <cell r="I553" t="str">
            <v>OFICINA DE CONTROL INTERNO</v>
          </cell>
          <cell r="J553" t="str">
            <v>NO</v>
          </cell>
          <cell r="L553">
            <v>2005</v>
          </cell>
          <cell r="M553" t="str">
            <v>C</v>
          </cell>
          <cell r="P553">
            <v>1245845</v>
          </cell>
          <cell r="Q553">
            <v>90435</v>
          </cell>
          <cell r="X553" t="str">
            <v>4Profesional</v>
          </cell>
          <cell r="AA553" t="str">
            <v>Mant</v>
          </cell>
        </row>
        <row r="554">
          <cell r="C554">
            <v>5</v>
          </cell>
          <cell r="D554" t="str">
            <v>1045-11</v>
          </cell>
          <cell r="E554">
            <v>79503861.504583329</v>
          </cell>
          <cell r="F554" t="str">
            <v>Jefe de Oficina Asesora de Comunicaciones o de Prensa o de Jurídica o de Planeación</v>
          </cell>
          <cell r="G554" t="str">
            <v>13OJU</v>
          </cell>
          <cell r="H554" t="str">
            <v>OFICINA JURIDICA</v>
          </cell>
          <cell r="I554" t="str">
            <v>OFICINA JURIDICA</v>
          </cell>
          <cell r="J554" t="str">
            <v>NO</v>
          </cell>
          <cell r="M554" t="str">
            <v>LNR</v>
          </cell>
          <cell r="N554" t="str">
            <v>V</v>
          </cell>
          <cell r="P554">
            <v>3022647</v>
          </cell>
          <cell r="Q554">
            <v>0</v>
          </cell>
          <cell r="X554" t="str">
            <v>2Asesor</v>
          </cell>
          <cell r="AA554" t="str">
            <v>crear</v>
          </cell>
        </row>
        <row r="555">
          <cell r="C555" t="str">
            <v>LADINO MONCAYO OSCAR ORLANDO</v>
          </cell>
          <cell r="D555" t="str">
            <v>5310-15</v>
          </cell>
          <cell r="E555">
            <v>22621187.487499997</v>
          </cell>
          <cell r="F555" t="str">
            <v>Conductor Mec (Asignado)</v>
          </cell>
          <cell r="G555" t="str">
            <v>19SDF</v>
          </cell>
          <cell r="H555" t="str">
            <v>SUBDIRECCION FINANCIERA</v>
          </cell>
          <cell r="I555" t="str">
            <v>SUBDIRECCION FINANCIERA</v>
          </cell>
          <cell r="J555" t="str">
            <v>SI</v>
          </cell>
          <cell r="M555" t="str">
            <v>C</v>
          </cell>
          <cell r="P555">
            <v>659101</v>
          </cell>
          <cell r="Q555">
            <v>0</v>
          </cell>
          <cell r="X555" t="str">
            <v>6Asistencial</v>
          </cell>
          <cell r="AA555" t="str">
            <v>Mant</v>
          </cell>
        </row>
        <row r="556">
          <cell r="C556" t="str">
            <v>LAVALLE MERCADO DAGOBERTO</v>
          </cell>
          <cell r="D556" t="str">
            <v>3020-06</v>
          </cell>
          <cell r="E556">
            <v>18995922.495416671</v>
          </cell>
          <cell r="F556" t="str">
            <v>Profesional Universitario</v>
          </cell>
          <cell r="G556" t="str">
            <v>23NORTE</v>
          </cell>
          <cell r="H556" t="str">
            <v>NORTE</v>
          </cell>
          <cell r="I556" t="str">
            <v>NORTE</v>
          </cell>
          <cell r="J556" t="str">
            <v>SI</v>
          </cell>
          <cell r="M556" t="str">
            <v>C</v>
          </cell>
          <cell r="P556">
            <v>935634</v>
          </cell>
          <cell r="Q556">
            <v>0</v>
          </cell>
          <cell r="X556" t="str">
            <v>4Profesional</v>
          </cell>
          <cell r="Z556" t="str">
            <v>NORTE</v>
          </cell>
          <cell r="AA556" t="str">
            <v>Mant</v>
          </cell>
        </row>
        <row r="557">
          <cell r="C557" t="str">
            <v>LEAL RODRIGUEZ CARLOS JULIO</v>
          </cell>
          <cell r="D557" t="str">
            <v>3010-17</v>
          </cell>
          <cell r="E557">
            <v>37264296.721666679</v>
          </cell>
          <cell r="F557" t="str">
            <v>Profesional Especializado</v>
          </cell>
          <cell r="G557" t="str">
            <v>12OPL</v>
          </cell>
          <cell r="H557" t="str">
            <v>OFICINA PLANEACION</v>
          </cell>
          <cell r="I557" t="str">
            <v>ORGANI Y METODOS</v>
          </cell>
          <cell r="J557" t="str">
            <v>NO</v>
          </cell>
          <cell r="L557">
            <v>2003</v>
          </cell>
          <cell r="M557" t="str">
            <v>C</v>
          </cell>
          <cell r="P557">
            <v>1665264</v>
          </cell>
          <cell r="Q557">
            <v>170169</v>
          </cell>
          <cell r="X557" t="str">
            <v>4Profesional</v>
          </cell>
          <cell r="AA557" t="str">
            <v>Mant</v>
          </cell>
        </row>
        <row r="558">
          <cell r="C558" t="str">
            <v>LEMOS MARTINEZ JANNETT MATILDE</v>
          </cell>
          <cell r="D558" t="str">
            <v>5040-18</v>
          </cell>
          <cell r="E558">
            <v>15256479.260833334</v>
          </cell>
          <cell r="F558" t="str">
            <v>Secretario Ejecutivo</v>
          </cell>
          <cell r="G558" t="str">
            <v>21CENTRO</v>
          </cell>
          <cell r="H558" t="str">
            <v>CENTRO</v>
          </cell>
          <cell r="I558" t="str">
            <v>CENTRO</v>
          </cell>
          <cell r="J558" t="str">
            <v>SI</v>
          </cell>
          <cell r="L558" t="str">
            <v>MCF</v>
          </cell>
          <cell r="M558" t="str">
            <v>C</v>
          </cell>
          <cell r="P558">
            <v>721333</v>
          </cell>
          <cell r="Q558">
            <v>0</v>
          </cell>
          <cell r="X558" t="str">
            <v>6Asistencial</v>
          </cell>
          <cell r="Z558" t="str">
            <v>CENTRO</v>
          </cell>
          <cell r="AA558" t="str">
            <v>Mant</v>
          </cell>
        </row>
        <row r="559">
          <cell r="C559">
            <v>6</v>
          </cell>
          <cell r="D559" t="str">
            <v>3010-17</v>
          </cell>
          <cell r="E559">
            <v>33809401.822500005</v>
          </cell>
          <cell r="F559" t="str">
            <v>Profesional Especializado</v>
          </cell>
          <cell r="G559" t="str">
            <v>22NOROCCIDENTE</v>
          </cell>
          <cell r="H559" t="str">
            <v>NOROCCIDENTE</v>
          </cell>
          <cell r="I559" t="str">
            <v>NOROCCIDENTE</v>
          </cell>
          <cell r="J559" t="str">
            <v>SI</v>
          </cell>
          <cell r="M559" t="str">
            <v>C</v>
          </cell>
          <cell r="N559" t="str">
            <v>V</v>
          </cell>
          <cell r="P559">
            <v>1665264</v>
          </cell>
          <cell r="Q559">
            <v>0</v>
          </cell>
          <cell r="X559" t="str">
            <v>4Profesional</v>
          </cell>
          <cell r="Z559" t="str">
            <v>NOROCCIDENTE</v>
          </cell>
          <cell r="AA559" t="str">
            <v>crear</v>
          </cell>
        </row>
        <row r="560">
          <cell r="C560" t="str">
            <v>LOPEZ AYA SANDRA</v>
          </cell>
          <cell r="D560" t="str">
            <v>3020-10</v>
          </cell>
          <cell r="E560">
            <v>23062173.132083338</v>
          </cell>
          <cell r="F560" t="str">
            <v>Profesional Universitario</v>
          </cell>
          <cell r="G560" t="str">
            <v>21CENTRO</v>
          </cell>
          <cell r="H560" t="str">
            <v>CENTRO</v>
          </cell>
          <cell r="I560" t="str">
            <v>CENTRO</v>
          </cell>
          <cell r="J560" t="str">
            <v>SI</v>
          </cell>
          <cell r="L560" t="str">
            <v>MCF</v>
          </cell>
          <cell r="M560" t="str">
            <v>C</v>
          </cell>
          <cell r="P560">
            <v>1135915</v>
          </cell>
          <cell r="Q560">
            <v>0</v>
          </cell>
          <cell r="X560" t="str">
            <v>4Profesional</v>
          </cell>
          <cell r="Z560" t="str">
            <v>CENTRO</v>
          </cell>
          <cell r="AA560" t="str">
            <v>Mant</v>
          </cell>
        </row>
        <row r="561">
          <cell r="C561" t="str">
            <v>LOPEZ GOMEZ MARGARITA ALICIA</v>
          </cell>
          <cell r="D561" t="str">
            <v>4065-15</v>
          </cell>
          <cell r="E561">
            <v>18995922.495416671</v>
          </cell>
          <cell r="F561" t="str">
            <v>Técnico Administrativo</v>
          </cell>
          <cell r="G561" t="str">
            <v>16SCC</v>
          </cell>
          <cell r="H561" t="str">
            <v>DIVISION CREDITO</v>
          </cell>
          <cell r="I561" t="str">
            <v>DIVISION CREDITO</v>
          </cell>
          <cell r="J561" t="str">
            <v>SI</v>
          </cell>
          <cell r="M561" t="str">
            <v>C</v>
          </cell>
          <cell r="P561">
            <v>935634</v>
          </cell>
          <cell r="Q561">
            <v>0</v>
          </cell>
          <cell r="X561" t="str">
            <v>5Tecnico</v>
          </cell>
          <cell r="AA561" t="str">
            <v>Mant</v>
          </cell>
        </row>
        <row r="562">
          <cell r="C562" t="str">
            <v>LOPEZ MEJIA LUZ NANCY</v>
          </cell>
          <cell r="D562" t="str">
            <v>4065-15</v>
          </cell>
          <cell r="E562">
            <v>18995922.495416671</v>
          </cell>
          <cell r="F562" t="str">
            <v>Técnico Administrativo</v>
          </cell>
          <cell r="G562" t="str">
            <v>22NOROCCIDENTE</v>
          </cell>
          <cell r="H562" t="str">
            <v>NOROCCIDENTE</v>
          </cell>
          <cell r="I562" t="str">
            <v>NOROCCIDENTE</v>
          </cell>
          <cell r="J562" t="str">
            <v>SI</v>
          </cell>
          <cell r="L562" t="str">
            <v>MCF</v>
          </cell>
          <cell r="M562" t="str">
            <v>C</v>
          </cell>
          <cell r="P562">
            <v>935634</v>
          </cell>
          <cell r="Q562">
            <v>0</v>
          </cell>
          <cell r="X562" t="str">
            <v>5Tecnico</v>
          </cell>
          <cell r="Z562" t="str">
            <v>NOROCCIDENTE</v>
          </cell>
          <cell r="AA562" t="str">
            <v>Mant</v>
          </cell>
        </row>
        <row r="563">
          <cell r="C563">
            <v>7</v>
          </cell>
          <cell r="D563" t="str">
            <v>0042-10</v>
          </cell>
          <cell r="E563">
            <v>59903910.372499995</v>
          </cell>
          <cell r="F563" t="str">
            <v>Director Territorial</v>
          </cell>
          <cell r="G563" t="str">
            <v>24ORIENTE</v>
          </cell>
          <cell r="H563" t="str">
            <v>ORIENTE</v>
          </cell>
          <cell r="I563" t="str">
            <v>ORIENTE</v>
          </cell>
          <cell r="J563" t="str">
            <v>SI</v>
          </cell>
          <cell r="M563" t="str">
            <v>LNR</v>
          </cell>
          <cell r="N563" t="str">
            <v>V</v>
          </cell>
          <cell r="P563">
            <v>2277479</v>
          </cell>
          <cell r="Q563">
            <v>0</v>
          </cell>
          <cell r="X563" t="str">
            <v>1Directivo</v>
          </cell>
          <cell r="Z563" t="str">
            <v>ORIENTE</v>
          </cell>
          <cell r="AA563" t="str">
            <v>crear</v>
          </cell>
        </row>
        <row r="564">
          <cell r="C564" t="str">
            <v>MARTINEZ RODRIGUEZ CARLOS HELI</v>
          </cell>
          <cell r="D564" t="str">
            <v>5120-09</v>
          </cell>
          <cell r="E564">
            <v>10643889.421249999</v>
          </cell>
          <cell r="F564" t="str">
            <v>Auxiliar Administrativo</v>
          </cell>
          <cell r="G564" t="str">
            <v>20SEG</v>
          </cell>
          <cell r="H564" t="str">
            <v>DIVISION SERVICIOS ADMINISTRATIVOS</v>
          </cell>
          <cell r="I564" t="str">
            <v>PUBLICACIONES</v>
          </cell>
          <cell r="J564" t="str">
            <v>NO</v>
          </cell>
          <cell r="M564" t="str">
            <v>C</v>
          </cell>
          <cell r="P564">
            <v>468655</v>
          </cell>
          <cell r="Q564">
            <v>0</v>
          </cell>
          <cell r="X564" t="str">
            <v>6Asistencial</v>
          </cell>
          <cell r="AA564" t="str">
            <v>Mant</v>
          </cell>
        </row>
        <row r="565">
          <cell r="C565" t="str">
            <v>MARTINEZ TOVAR OSCAR</v>
          </cell>
          <cell r="D565" t="str">
            <v>4065-11</v>
          </cell>
          <cell r="E565">
            <v>16080398.177083332</v>
          </cell>
          <cell r="F565" t="str">
            <v>Técnico Administrativo</v>
          </cell>
          <cell r="G565" t="str">
            <v>11OCI</v>
          </cell>
          <cell r="H565" t="str">
            <v>OFICINA CONTROL INTERNO</v>
          </cell>
          <cell r="I565" t="str">
            <v>OFICINA DE CONTROL INTERNO</v>
          </cell>
          <cell r="J565" t="str">
            <v>NO</v>
          </cell>
          <cell r="M565" t="str">
            <v>C</v>
          </cell>
          <cell r="P565">
            <v>761453</v>
          </cell>
          <cell r="Q565">
            <v>0</v>
          </cell>
          <cell r="X565" t="str">
            <v>5Tecnico</v>
          </cell>
          <cell r="AA565" t="str">
            <v>Mant</v>
          </cell>
        </row>
        <row r="566">
          <cell r="C566" t="str">
            <v>MEDINA GARCIA ROBERTO</v>
          </cell>
          <cell r="D566" t="str">
            <v>4065-12</v>
          </cell>
          <cell r="E566">
            <v>16415181.84</v>
          </cell>
          <cell r="F566" t="str">
            <v>Técnico Administrativo</v>
          </cell>
          <cell r="G566" t="str">
            <v>21CENTRO</v>
          </cell>
          <cell r="H566" t="str">
            <v>CENTRO</v>
          </cell>
          <cell r="I566" t="str">
            <v>CENTRO</v>
          </cell>
          <cell r="J566" t="str">
            <v>SI</v>
          </cell>
          <cell r="M566" t="str">
            <v>C</v>
          </cell>
          <cell r="P566">
            <v>808521</v>
          </cell>
          <cell r="Q566">
            <v>0</v>
          </cell>
          <cell r="X566" t="str">
            <v>5Tecnico</v>
          </cell>
          <cell r="Z566" t="str">
            <v>CENTRO</v>
          </cell>
          <cell r="AA566" t="str">
            <v>Mant</v>
          </cell>
        </row>
        <row r="567">
          <cell r="C567" t="str">
            <v>MENDEZ CAMACHO CARMEN ALICIA</v>
          </cell>
          <cell r="D567" t="str">
            <v>3010-17</v>
          </cell>
          <cell r="E567">
            <v>33809401.822500005</v>
          </cell>
          <cell r="F567" t="str">
            <v>Profesional Especializado</v>
          </cell>
          <cell r="G567" t="str">
            <v>21CENTRO</v>
          </cell>
          <cell r="H567" t="str">
            <v>CENTRO</v>
          </cell>
          <cell r="I567" t="str">
            <v>CENTRO</v>
          </cell>
          <cell r="J567" t="str">
            <v>SI</v>
          </cell>
          <cell r="L567">
            <v>2003</v>
          </cell>
          <cell r="M567" t="str">
            <v>C</v>
          </cell>
          <cell r="P567">
            <v>1665264</v>
          </cell>
          <cell r="Q567">
            <v>0</v>
          </cell>
          <cell r="X567" t="str">
            <v>4Profesional</v>
          </cell>
          <cell r="Z567" t="str">
            <v>CENTRO</v>
          </cell>
          <cell r="AA567" t="str">
            <v>Mant</v>
          </cell>
        </row>
        <row r="568">
          <cell r="C568" t="str">
            <v>MENDEZ IBAÑEZ GLORIA NANCY</v>
          </cell>
          <cell r="D568" t="str">
            <v>3010-17</v>
          </cell>
          <cell r="E568">
            <v>33809401.822500005</v>
          </cell>
          <cell r="F568" t="str">
            <v>Profesional Especializado</v>
          </cell>
          <cell r="G568" t="str">
            <v>12OPL</v>
          </cell>
          <cell r="H568" t="str">
            <v>OFICINA PLANEACION</v>
          </cell>
          <cell r="I568" t="str">
            <v>OFICINA DE PLANEACION</v>
          </cell>
          <cell r="J568" t="str">
            <v>NO</v>
          </cell>
          <cell r="M568" t="str">
            <v>C</v>
          </cell>
          <cell r="P568">
            <v>1665264</v>
          </cell>
          <cell r="Q568">
            <v>0</v>
          </cell>
          <cell r="X568" t="str">
            <v>4Profesional</v>
          </cell>
          <cell r="AA568" t="str">
            <v>Mant</v>
          </cell>
        </row>
        <row r="569">
          <cell r="C569" t="str">
            <v>MENDEZ MUNAR MARIA EUGENIA</v>
          </cell>
          <cell r="D569" t="str">
            <v>0037-21</v>
          </cell>
          <cell r="E569">
            <v>99096290.052500039</v>
          </cell>
          <cell r="F569" t="str">
            <v>Secretario General de Unidad Administrativa Especial, o de Superintendencia o de Entidad Descentralizada</v>
          </cell>
          <cell r="G569" t="str">
            <v>20SEG</v>
          </cell>
          <cell r="H569" t="str">
            <v>SECRETARIA GENERAL</v>
          </cell>
          <cell r="I569" t="str">
            <v>SECRETARIA GENERAL</v>
          </cell>
          <cell r="J569" t="str">
            <v>NO</v>
          </cell>
          <cell r="M569" t="str">
            <v>LNR</v>
          </cell>
          <cell r="P569">
            <v>3767529</v>
          </cell>
          <cell r="Q569">
            <v>0</v>
          </cell>
          <cell r="X569" t="str">
            <v>1Directivo</v>
          </cell>
          <cell r="AA569" t="str">
            <v>crear</v>
          </cell>
        </row>
        <row r="570">
          <cell r="C570" t="str">
            <v>MESA TORO MARIA PIEDAD</v>
          </cell>
          <cell r="D570" t="str">
            <v>0040-21</v>
          </cell>
          <cell r="E570">
            <v>99096290.052500039</v>
          </cell>
          <cell r="F570" t="str">
            <v>Subgerente, Vicepresidente o Subdirector General o Nacional de Entidad Descentralizada o de Unidad Administrativa Especial</v>
          </cell>
          <cell r="G570" t="str">
            <v>16SCC</v>
          </cell>
          <cell r="H570" t="str">
            <v>SUBDIRECCION CREDITO Y CARTERA</v>
          </cell>
          <cell r="I570" t="str">
            <v>SUBDIRECCION DE CREDITO Y CARTERA</v>
          </cell>
          <cell r="J570" t="str">
            <v>SI</v>
          </cell>
          <cell r="M570" t="str">
            <v>LNR</v>
          </cell>
          <cell r="P570">
            <v>3767529</v>
          </cell>
          <cell r="Q570">
            <v>0</v>
          </cell>
          <cell r="X570" t="str">
            <v>1Directivo</v>
          </cell>
          <cell r="AA570" t="str">
            <v>crear</v>
          </cell>
        </row>
        <row r="571">
          <cell r="C571" t="str">
            <v>MONTENEGRO UBATE BENJAMIN</v>
          </cell>
          <cell r="D571" t="str">
            <v>3020-07</v>
          </cell>
          <cell r="E571">
            <v>21114166.998749997</v>
          </cell>
          <cell r="F571" t="str">
            <v>Profesional Universitario</v>
          </cell>
          <cell r="G571" t="str">
            <v>21CENTRO</v>
          </cell>
          <cell r="H571" t="str">
            <v>CENTRO</v>
          </cell>
          <cell r="I571" t="str">
            <v>CENTRO</v>
          </cell>
          <cell r="J571" t="str">
            <v>SI</v>
          </cell>
          <cell r="L571">
            <v>2003</v>
          </cell>
          <cell r="M571" t="str">
            <v>C</v>
          </cell>
          <cell r="P571">
            <v>985672</v>
          </cell>
          <cell r="Q571">
            <v>54295</v>
          </cell>
          <cell r="X571" t="str">
            <v>4Profesional</v>
          </cell>
          <cell r="Z571" t="str">
            <v>CENTRO</v>
          </cell>
          <cell r="AA571" t="str">
            <v>Mant</v>
          </cell>
        </row>
        <row r="572">
          <cell r="C572" t="str">
            <v>MONTOYA LOPEZ NORMA PATRICIA</v>
          </cell>
          <cell r="D572" t="str">
            <v>3020-07</v>
          </cell>
          <cell r="E572">
            <v>20011830.391249999</v>
          </cell>
          <cell r="F572" t="str">
            <v>Profesional Universitario</v>
          </cell>
          <cell r="G572" t="str">
            <v>22NOROCCIDENTE</v>
          </cell>
          <cell r="H572" t="str">
            <v>NOROCCIDENTE</v>
          </cell>
          <cell r="I572" t="str">
            <v>NOROCCIDENTE</v>
          </cell>
          <cell r="J572" t="str">
            <v>SI</v>
          </cell>
          <cell r="M572" t="str">
            <v>C</v>
          </cell>
          <cell r="P572">
            <v>985672</v>
          </cell>
          <cell r="Q572">
            <v>0</v>
          </cell>
          <cell r="X572" t="str">
            <v>4Profesional</v>
          </cell>
          <cell r="Z572" t="str">
            <v>NOROCCIDENTE</v>
          </cell>
          <cell r="AA572" t="str">
            <v>Mant</v>
          </cell>
        </row>
        <row r="573">
          <cell r="C573" t="str">
            <v>MUÑOZ RAMIREZ NHORA MARGARITA</v>
          </cell>
          <cell r="D573" t="str">
            <v>3020-08</v>
          </cell>
          <cell r="E573">
            <v>21196717.882083338</v>
          </cell>
          <cell r="F573" t="str">
            <v>Profesional Universitario</v>
          </cell>
          <cell r="G573" t="str">
            <v>22NOROCCIDENTE</v>
          </cell>
          <cell r="H573" t="str">
            <v>NOROCCIDENTE</v>
          </cell>
          <cell r="I573" t="str">
            <v>NOROCCIDENTE</v>
          </cell>
          <cell r="J573" t="str">
            <v>SI</v>
          </cell>
          <cell r="M573" t="str">
            <v>C</v>
          </cell>
          <cell r="P573">
            <v>1044033</v>
          </cell>
          <cell r="Q573">
            <v>0</v>
          </cell>
          <cell r="X573" t="str">
            <v>4Profesional</v>
          </cell>
          <cell r="Z573" t="str">
            <v>NOROCCIDENTE</v>
          </cell>
          <cell r="AA573" t="str">
            <v>Mant</v>
          </cell>
        </row>
        <row r="574">
          <cell r="C574">
            <v>8</v>
          </cell>
          <cell r="D574" t="str">
            <v>0137-18</v>
          </cell>
          <cell r="E574">
            <v>82246105.011250004</v>
          </cell>
          <cell r="F574" t="str">
            <v>Jefe de Oficina</v>
          </cell>
          <cell r="G574" t="str">
            <v>11OCI</v>
          </cell>
          <cell r="H574" t="str">
            <v>OFICINA CONTROL INTERNO</v>
          </cell>
          <cell r="I574" t="str">
            <v>OFICINA DE CONTROL INTERNO</v>
          </cell>
          <cell r="J574" t="str">
            <v>NO</v>
          </cell>
          <cell r="M574" t="str">
            <v>LNR</v>
          </cell>
          <cell r="N574" t="str">
            <v>V</v>
          </cell>
          <cell r="P574">
            <v>3126904</v>
          </cell>
          <cell r="Q574">
            <v>0</v>
          </cell>
          <cell r="X574" t="str">
            <v>1Directivo</v>
          </cell>
          <cell r="AA574" t="str">
            <v>crear</v>
          </cell>
        </row>
        <row r="575">
          <cell r="C575">
            <v>9</v>
          </cell>
          <cell r="D575" t="str">
            <v>0042-10</v>
          </cell>
          <cell r="E575">
            <v>59903910.372499995</v>
          </cell>
          <cell r="F575" t="str">
            <v>Director Territorial</v>
          </cell>
          <cell r="G575" t="str">
            <v>25SUROCCIDENTE</v>
          </cell>
          <cell r="H575" t="str">
            <v>SUROCCIDENTE</v>
          </cell>
          <cell r="I575" t="str">
            <v>SUROCCIDENTE</v>
          </cell>
          <cell r="J575" t="str">
            <v>SI</v>
          </cell>
          <cell r="M575" t="str">
            <v>LNR</v>
          </cell>
          <cell r="N575" t="str">
            <v>V</v>
          </cell>
          <cell r="P575">
            <v>2277479</v>
          </cell>
          <cell r="Q575">
            <v>0</v>
          </cell>
          <cell r="X575" t="str">
            <v>1Directivo</v>
          </cell>
          <cell r="Z575" t="str">
            <v>SUROCCIDENTE</v>
          </cell>
          <cell r="AA575" t="str">
            <v>crear</v>
          </cell>
        </row>
        <row r="576">
          <cell r="C576" t="str">
            <v>NIETO BUITRAGO JOSE ALBERTO</v>
          </cell>
          <cell r="D576" t="str">
            <v>4065-15</v>
          </cell>
          <cell r="E576">
            <v>18995922.495416671</v>
          </cell>
          <cell r="F576" t="str">
            <v>Técnico Administrativo</v>
          </cell>
          <cell r="G576" t="str">
            <v>15OSI</v>
          </cell>
          <cell r="H576" t="str">
            <v>OFICINA SISTEMATIZACION</v>
          </cell>
          <cell r="I576" t="str">
            <v>OFICINA DE SISTEMATIZACION</v>
          </cell>
          <cell r="J576" t="str">
            <v>SI</v>
          </cell>
          <cell r="M576" t="str">
            <v>C</v>
          </cell>
          <cell r="P576">
            <v>935634</v>
          </cell>
          <cell r="Q576">
            <v>0</v>
          </cell>
          <cell r="X576" t="str">
            <v>5Tecnico</v>
          </cell>
          <cell r="AA576" t="str">
            <v>Mant</v>
          </cell>
        </row>
        <row r="577">
          <cell r="C577" t="str">
            <v>NIÑO PICO ROSA ELENA</v>
          </cell>
          <cell r="D577" t="str">
            <v>4065-09</v>
          </cell>
          <cell r="E577">
            <v>14586952.714583334</v>
          </cell>
          <cell r="F577" t="str">
            <v>Técnico Administrativo</v>
          </cell>
          <cell r="G577" t="str">
            <v>20SEG</v>
          </cell>
          <cell r="H577" t="str">
            <v>DIVISION SERVICIOS ADMINISTRATIVOS</v>
          </cell>
          <cell r="I577" t="str">
            <v>PUBLICACIONES</v>
          </cell>
          <cell r="J577" t="str">
            <v>NO</v>
          </cell>
          <cell r="L577" t="str">
            <v>MCF</v>
          </cell>
          <cell r="M577" t="str">
            <v>C</v>
          </cell>
          <cell r="P577">
            <v>688731</v>
          </cell>
          <cell r="Q577">
            <v>0</v>
          </cell>
          <cell r="X577" t="str">
            <v>5Tecnico</v>
          </cell>
          <cell r="AA577" t="str">
            <v>Mant</v>
          </cell>
        </row>
        <row r="578">
          <cell r="C578">
            <v>10</v>
          </cell>
          <cell r="D578" t="str">
            <v>1045-11</v>
          </cell>
          <cell r="E578">
            <v>79503861.504583329</v>
          </cell>
          <cell r="F578" t="str">
            <v>Jefe de Oficina Asesora de Comunicaciones o de Prensa o de Jurídica o de Planeación</v>
          </cell>
          <cell r="G578" t="str">
            <v>12OPL</v>
          </cell>
          <cell r="H578" t="str">
            <v>OFICINA PLANEACION</v>
          </cell>
          <cell r="I578" t="str">
            <v>OFICINA DE PLANEACION</v>
          </cell>
          <cell r="J578" t="str">
            <v>NO</v>
          </cell>
          <cell r="M578" t="str">
            <v>LNR</v>
          </cell>
          <cell r="N578" t="str">
            <v>V</v>
          </cell>
          <cell r="P578">
            <v>3022647</v>
          </cell>
          <cell r="Q578">
            <v>0</v>
          </cell>
          <cell r="X578" t="str">
            <v>2Asesor</v>
          </cell>
          <cell r="AA578" t="str">
            <v>crear</v>
          </cell>
        </row>
        <row r="579">
          <cell r="C579" t="str">
            <v>NOSSA HERRERA CARLOS HERNANDO</v>
          </cell>
          <cell r="D579" t="str">
            <v>4065-15</v>
          </cell>
          <cell r="E579">
            <v>18995922.495416671</v>
          </cell>
          <cell r="F579" t="str">
            <v>Técnico Administrativo</v>
          </cell>
          <cell r="G579" t="str">
            <v>14ODI</v>
          </cell>
          <cell r="H579" t="str">
            <v>OFICINA DIVULGACION</v>
          </cell>
          <cell r="I579" t="str">
            <v>OFICINA DE DIVULGACION</v>
          </cell>
          <cell r="J579" t="str">
            <v>NO</v>
          </cell>
          <cell r="M579" t="str">
            <v>C</v>
          </cell>
          <cell r="P579">
            <v>935634</v>
          </cell>
          <cell r="Q579">
            <v>0</v>
          </cell>
          <cell r="X579" t="str">
            <v>5Tecnico</v>
          </cell>
          <cell r="AA579" t="str">
            <v>Mant</v>
          </cell>
        </row>
        <row r="580">
          <cell r="C580" t="str">
            <v>OLAYA QUIJANO AMPARO</v>
          </cell>
          <cell r="D580" t="str">
            <v>4065-12</v>
          </cell>
          <cell r="E580">
            <v>16415181.84</v>
          </cell>
          <cell r="F580" t="str">
            <v>Técnico Administrativo</v>
          </cell>
          <cell r="G580" t="str">
            <v>18SRI</v>
          </cell>
          <cell r="H580" t="str">
            <v>DIVISION BECAS</v>
          </cell>
          <cell r="I580" t="str">
            <v>DIVISION DE BECAS</v>
          </cell>
          <cell r="J580" t="str">
            <v>SI</v>
          </cell>
          <cell r="L580" t="str">
            <v>MCF</v>
          </cell>
          <cell r="M580" t="str">
            <v>C</v>
          </cell>
          <cell r="P580">
            <v>808521</v>
          </cell>
          <cell r="Q580">
            <v>0</v>
          </cell>
          <cell r="X580" t="str">
            <v>5Tecnico</v>
          </cell>
          <cell r="AA580" t="str">
            <v>Mant</v>
          </cell>
        </row>
        <row r="581">
          <cell r="C581" t="str">
            <v>ORTIZ CIFUENTES ROSAURA</v>
          </cell>
          <cell r="D581" t="str">
            <v>4065-15</v>
          </cell>
          <cell r="E581">
            <v>18995922.495416671</v>
          </cell>
          <cell r="F581" t="str">
            <v>Técnico Administrativo</v>
          </cell>
          <cell r="G581" t="str">
            <v>16SCC</v>
          </cell>
          <cell r="H581" t="str">
            <v>DIVISION CREDITO</v>
          </cell>
          <cell r="I581" t="str">
            <v>DIVISION CREDITO</v>
          </cell>
          <cell r="J581" t="str">
            <v>SI</v>
          </cell>
          <cell r="L581" t="str">
            <v>MCF</v>
          </cell>
          <cell r="M581" t="str">
            <v>C</v>
          </cell>
          <cell r="P581">
            <v>935634</v>
          </cell>
          <cell r="Q581">
            <v>0</v>
          </cell>
          <cell r="X581" t="str">
            <v>5Tecnico</v>
          </cell>
          <cell r="AA581" t="str">
            <v>Mant</v>
          </cell>
        </row>
        <row r="582">
          <cell r="C582" t="str">
            <v>ORTIZ DE SOJO AURISTELA ISABEL</v>
          </cell>
          <cell r="D582" t="str">
            <v>5040-16</v>
          </cell>
          <cell r="E582">
            <v>14586952.714583334</v>
          </cell>
          <cell r="F582" t="str">
            <v>Secretario Ejecutivo</v>
          </cell>
          <cell r="G582" t="str">
            <v>23NORTE</v>
          </cell>
          <cell r="H582" t="str">
            <v>NORTE</v>
          </cell>
          <cell r="I582" t="str">
            <v>NORTE</v>
          </cell>
          <cell r="J582" t="str">
            <v>SI</v>
          </cell>
          <cell r="M582" t="str">
            <v>C</v>
          </cell>
          <cell r="N582" t="str">
            <v>P</v>
          </cell>
          <cell r="P582">
            <v>688731</v>
          </cell>
          <cell r="Q582">
            <v>0</v>
          </cell>
          <cell r="X582" t="str">
            <v>6Asistencial</v>
          </cell>
          <cell r="Z582" t="str">
            <v>NORTE</v>
          </cell>
          <cell r="AA582" t="str">
            <v>Mant</v>
          </cell>
        </row>
        <row r="583">
          <cell r="C583" t="str">
            <v>ORTIZ HURTADO MARIA GILMA</v>
          </cell>
          <cell r="D583" t="str">
            <v>5040-22</v>
          </cell>
          <cell r="E583">
            <v>17182482.831666667</v>
          </cell>
          <cell r="F583" t="str">
            <v>Secretario Ejecutivo</v>
          </cell>
          <cell r="G583" t="str">
            <v>11OCI</v>
          </cell>
          <cell r="H583" t="str">
            <v>OFICINA CONTROL INTERNO</v>
          </cell>
          <cell r="I583" t="str">
            <v>OFICINA DE CONTROL INTERNO</v>
          </cell>
          <cell r="J583" t="str">
            <v>NO</v>
          </cell>
          <cell r="L583">
            <v>2003</v>
          </cell>
          <cell r="M583" t="str">
            <v>C</v>
          </cell>
          <cell r="N583" t="str">
            <v>P</v>
          </cell>
          <cell r="P583">
            <v>846314</v>
          </cell>
          <cell r="Q583">
            <v>0</v>
          </cell>
          <cell r="X583" t="str">
            <v>6Asistencial</v>
          </cell>
          <cell r="AA583" t="str">
            <v>Mant</v>
          </cell>
        </row>
        <row r="584">
          <cell r="C584" t="str">
            <v>ORTIZ RIAÑO ANA CLEOFE</v>
          </cell>
          <cell r="D584" t="str">
            <v>3020-06</v>
          </cell>
          <cell r="E584">
            <v>18995922.495416671</v>
          </cell>
          <cell r="F584" t="str">
            <v>Profesional Universitario</v>
          </cell>
          <cell r="G584" t="str">
            <v>14ODI</v>
          </cell>
          <cell r="H584" t="str">
            <v>OFICINA DIVULGACION</v>
          </cell>
          <cell r="I584" t="str">
            <v>OFICINA DE DIVULGACION</v>
          </cell>
          <cell r="J584" t="str">
            <v>NO</v>
          </cell>
          <cell r="L584" t="str">
            <v>MCF</v>
          </cell>
          <cell r="M584" t="str">
            <v>C</v>
          </cell>
          <cell r="P584">
            <v>935634</v>
          </cell>
          <cell r="Q584">
            <v>0</v>
          </cell>
          <cell r="X584" t="str">
            <v>4Profesional</v>
          </cell>
          <cell r="AA584" t="str">
            <v>Mant</v>
          </cell>
        </row>
        <row r="585">
          <cell r="C585">
            <v>11</v>
          </cell>
          <cell r="D585" t="str">
            <v>2040-23</v>
          </cell>
          <cell r="E585">
            <v>49073012.952083334</v>
          </cell>
          <cell r="F585" t="str">
            <v>Jefe de División</v>
          </cell>
          <cell r="G585" t="str">
            <v>16SCC</v>
          </cell>
          <cell r="H585" t="str">
            <v>DIVISION CREDITO</v>
          </cell>
          <cell r="I585" t="str">
            <v>DIVISION CREDITO</v>
          </cell>
          <cell r="J585" t="str">
            <v>SI</v>
          </cell>
          <cell r="M585" t="str">
            <v>C</v>
          </cell>
          <cell r="N585" t="str">
            <v>V</v>
          </cell>
          <cell r="P585">
            <v>2417065</v>
          </cell>
          <cell r="Q585">
            <v>0</v>
          </cell>
          <cell r="X585" t="str">
            <v>3Ejecutivo</v>
          </cell>
          <cell r="AA585" t="str">
            <v>crear</v>
          </cell>
        </row>
        <row r="586">
          <cell r="C586" t="str">
            <v>PALOMEQUE GARCIA DOLLY CLARIZA</v>
          </cell>
          <cell r="D586" t="str">
            <v>3020-06</v>
          </cell>
          <cell r="E586">
            <v>18995922.495416671</v>
          </cell>
          <cell r="F586" t="str">
            <v>Profesional Universitario</v>
          </cell>
          <cell r="G586" t="str">
            <v>25SUROCCIDENTE</v>
          </cell>
          <cell r="H586" t="str">
            <v>SUROCCIDENTE</v>
          </cell>
          <cell r="I586" t="str">
            <v>SUROCCIDENTE</v>
          </cell>
          <cell r="J586" t="str">
            <v>SI</v>
          </cell>
          <cell r="M586" t="str">
            <v>C</v>
          </cell>
          <cell r="P586">
            <v>935634</v>
          </cell>
          <cell r="Q586">
            <v>0</v>
          </cell>
          <cell r="X586" t="str">
            <v>4Profesional</v>
          </cell>
          <cell r="Z586" t="str">
            <v>SUROCCIDENTE</v>
          </cell>
          <cell r="AA586" t="str">
            <v>Mant</v>
          </cell>
        </row>
        <row r="587">
          <cell r="C587" t="str">
            <v>PARADA JIMENEZ JOSE EDUARDO</v>
          </cell>
          <cell r="D587" t="str">
            <v>3020-06</v>
          </cell>
          <cell r="E587">
            <v>18995922.495416671</v>
          </cell>
          <cell r="F587" t="str">
            <v>Profesional Universitario</v>
          </cell>
          <cell r="G587" t="str">
            <v>20SEG</v>
          </cell>
          <cell r="H587" t="str">
            <v>DIVISION SERVICIOS ADMINISTRATIVOS</v>
          </cell>
          <cell r="I587" t="str">
            <v>DIVISION SERVICIOS ADMINISTRATIVOS</v>
          </cell>
          <cell r="J587" t="str">
            <v>NO</v>
          </cell>
          <cell r="M587" t="str">
            <v>C</v>
          </cell>
          <cell r="P587">
            <v>935634</v>
          </cell>
          <cell r="Q587">
            <v>0</v>
          </cell>
          <cell r="X587" t="str">
            <v>4Profesional</v>
          </cell>
          <cell r="AA587" t="str">
            <v>Mant</v>
          </cell>
        </row>
        <row r="588">
          <cell r="C588" t="str">
            <v>PAREDES CAMARGO JOSE JOAQUIN</v>
          </cell>
          <cell r="D588" t="str">
            <v>4065-15</v>
          </cell>
          <cell r="E588">
            <v>18995922.495416671</v>
          </cell>
          <cell r="F588" t="str">
            <v>Técnico Administrativo</v>
          </cell>
          <cell r="G588" t="str">
            <v>24ORIENTE</v>
          </cell>
          <cell r="H588" t="str">
            <v>ORIENTE</v>
          </cell>
          <cell r="I588" t="str">
            <v>ORIENTE</v>
          </cell>
          <cell r="J588" t="str">
            <v>SI</v>
          </cell>
          <cell r="L588">
            <v>2003</v>
          </cell>
          <cell r="M588" t="str">
            <v>C</v>
          </cell>
          <cell r="P588">
            <v>935634</v>
          </cell>
          <cell r="Q588">
            <v>0</v>
          </cell>
          <cell r="X588" t="str">
            <v>5Tecnico</v>
          </cell>
          <cell r="Z588" t="str">
            <v>ORIENTE</v>
          </cell>
          <cell r="AA588" t="str">
            <v>Mant</v>
          </cell>
        </row>
        <row r="589">
          <cell r="C589" t="str">
            <v>PARRA LOPEZ CELMA CONSTANZA</v>
          </cell>
          <cell r="D589" t="str">
            <v>4065-15</v>
          </cell>
          <cell r="E589">
            <v>18995922.495416671</v>
          </cell>
          <cell r="F589" t="str">
            <v>Técnico Administrativo</v>
          </cell>
          <cell r="G589" t="str">
            <v>20SEG</v>
          </cell>
          <cell r="H589" t="str">
            <v>DIVISION ATENCION AL USUARIO - QUEJAS Y RECLAMOS</v>
          </cell>
          <cell r="I589" t="str">
            <v>DIVISION ATENCION AL USUARIO - QUEJAS Y RECLAMOS</v>
          </cell>
          <cell r="J589" t="str">
            <v>SI</v>
          </cell>
          <cell r="M589" t="str">
            <v>C</v>
          </cell>
          <cell r="P589">
            <v>935634</v>
          </cell>
          <cell r="Q589">
            <v>0</v>
          </cell>
          <cell r="X589" t="str">
            <v>5Tecnico</v>
          </cell>
          <cell r="AA589" t="str">
            <v>Mant</v>
          </cell>
        </row>
        <row r="590">
          <cell r="C590" t="str">
            <v>PARRA PRIETO HECTOR HERNANDO</v>
          </cell>
          <cell r="D590" t="str">
            <v>3020-10</v>
          </cell>
          <cell r="E590">
            <v>23062173.132083338</v>
          </cell>
          <cell r="F590" t="str">
            <v>Profesional Universitario</v>
          </cell>
          <cell r="G590" t="str">
            <v>18SRI</v>
          </cell>
          <cell r="H590" t="str">
            <v>SUBDIRECCION REL INTERNALES</v>
          </cell>
          <cell r="I590" t="str">
            <v>CONSEJERIA</v>
          </cell>
          <cell r="J590" t="str">
            <v>SI</v>
          </cell>
          <cell r="M590" t="str">
            <v>C</v>
          </cell>
          <cell r="P590">
            <v>1135915</v>
          </cell>
          <cell r="Q590">
            <v>0</v>
          </cell>
          <cell r="X590" t="str">
            <v>4Profesional</v>
          </cell>
          <cell r="AA590" t="str">
            <v>Mant</v>
          </cell>
        </row>
        <row r="591">
          <cell r="C591">
            <v>12</v>
          </cell>
          <cell r="D591" t="str">
            <v>0042-10</v>
          </cell>
          <cell r="E591">
            <v>59903910.372499995</v>
          </cell>
          <cell r="F591" t="str">
            <v>Director Territorial</v>
          </cell>
          <cell r="G591" t="str">
            <v>22NOROCCIDENTE</v>
          </cell>
          <cell r="H591" t="str">
            <v>NOROCCIDENTE</v>
          </cell>
          <cell r="I591" t="str">
            <v>NOROCCIDENTE</v>
          </cell>
          <cell r="J591" t="str">
            <v>SI</v>
          </cell>
          <cell r="M591" t="str">
            <v>LNR</v>
          </cell>
          <cell r="N591" t="str">
            <v>V</v>
          </cell>
          <cell r="P591">
            <v>2277479</v>
          </cell>
          <cell r="Q591">
            <v>0</v>
          </cell>
          <cell r="X591" t="str">
            <v>1Directivo</v>
          </cell>
          <cell r="Z591" t="str">
            <v>NOROCCIDENTE</v>
          </cell>
          <cell r="AA591" t="str">
            <v>crear</v>
          </cell>
        </row>
        <row r="592">
          <cell r="C592" t="str">
            <v>PEÑA NAVARRO ARCELIA DE-JESUS</v>
          </cell>
          <cell r="D592" t="str">
            <v>3020-06</v>
          </cell>
          <cell r="E592">
            <v>18995922.495416671</v>
          </cell>
          <cell r="F592" t="str">
            <v>Profesional Universitario</v>
          </cell>
          <cell r="G592" t="str">
            <v>23NORTE</v>
          </cell>
          <cell r="H592" t="str">
            <v>NORTE</v>
          </cell>
          <cell r="I592" t="str">
            <v>NORTE</v>
          </cell>
          <cell r="J592" t="str">
            <v>SI</v>
          </cell>
          <cell r="M592" t="str">
            <v>C</v>
          </cell>
          <cell r="P592">
            <v>935634</v>
          </cell>
          <cell r="Q592">
            <v>0</v>
          </cell>
          <cell r="X592" t="str">
            <v>4Profesional</v>
          </cell>
          <cell r="Z592" t="str">
            <v>NORTE</v>
          </cell>
          <cell r="AA592" t="str">
            <v>Mant</v>
          </cell>
        </row>
        <row r="593">
          <cell r="C593" t="str">
            <v>PEÑA URUETA RAFAEL ANTONIO</v>
          </cell>
          <cell r="D593" t="str">
            <v>5310-11</v>
          </cell>
          <cell r="E593">
            <v>19241995.709166665</v>
          </cell>
          <cell r="F593" t="str">
            <v>Conductor Mec (Asignado)</v>
          </cell>
          <cell r="G593" t="str">
            <v>23NORTE</v>
          </cell>
          <cell r="H593" t="str">
            <v>NORTE</v>
          </cell>
          <cell r="I593" t="str">
            <v>NORTE</v>
          </cell>
          <cell r="J593" t="str">
            <v>SI</v>
          </cell>
          <cell r="L593">
            <v>2005</v>
          </cell>
          <cell r="M593" t="str">
            <v>C</v>
          </cell>
          <cell r="N593" t="str">
            <v>P</v>
          </cell>
          <cell r="P593">
            <v>555997</v>
          </cell>
          <cell r="Q593">
            <v>0</v>
          </cell>
          <cell r="X593" t="str">
            <v>6Asistencial</v>
          </cell>
          <cell r="Z593" t="str">
            <v>NORTE</v>
          </cell>
          <cell r="AA593" t="str">
            <v>Mant</v>
          </cell>
        </row>
        <row r="594">
          <cell r="C594" t="str">
            <v>PERAFAN LOPEZ OSCAR ALFONSO</v>
          </cell>
          <cell r="D594" t="str">
            <v>4065-15</v>
          </cell>
          <cell r="E594">
            <v>20297489.79333334</v>
          </cell>
          <cell r="F594" t="str">
            <v>Técnico Administrativo</v>
          </cell>
          <cell r="G594" t="str">
            <v>25SUROCCIDENTE</v>
          </cell>
          <cell r="H594" t="str">
            <v>SUROCCIDENTE</v>
          </cell>
          <cell r="I594" t="str">
            <v>SUROCCIDENTE</v>
          </cell>
          <cell r="J594" t="str">
            <v>SI</v>
          </cell>
          <cell r="L594">
            <v>2003</v>
          </cell>
          <cell r="M594" t="str">
            <v>C</v>
          </cell>
          <cell r="P594">
            <v>935634</v>
          </cell>
          <cell r="Q594">
            <v>64108</v>
          </cell>
          <cell r="X594" t="str">
            <v>5Tecnico</v>
          </cell>
          <cell r="Z594" t="str">
            <v>SUROCCIDENTE</v>
          </cell>
          <cell r="AA594" t="str">
            <v>Mant</v>
          </cell>
        </row>
        <row r="595">
          <cell r="C595" t="str">
            <v>PERILLA COBOS MARIA CRISTINA</v>
          </cell>
          <cell r="D595" t="str">
            <v>5040-20</v>
          </cell>
          <cell r="E595">
            <v>17350182.111250002</v>
          </cell>
          <cell r="F595" t="str">
            <v>Secretario Ejecutivo</v>
          </cell>
          <cell r="G595" t="str">
            <v>13OJU</v>
          </cell>
          <cell r="H595" t="str">
            <v>OFICINA JURIDICA</v>
          </cell>
          <cell r="I595" t="str">
            <v>OFICINA JURIDICA</v>
          </cell>
          <cell r="J595" t="str">
            <v>NO</v>
          </cell>
          <cell r="L595">
            <v>2003</v>
          </cell>
          <cell r="M595" t="str">
            <v>C</v>
          </cell>
          <cell r="P595">
            <v>764298</v>
          </cell>
          <cell r="Q595">
            <v>58986</v>
          </cell>
          <cell r="X595" t="str">
            <v>6Asistencial</v>
          </cell>
          <cell r="AA595" t="str">
            <v>Mant</v>
          </cell>
        </row>
        <row r="596">
          <cell r="C596" t="str">
            <v>POVEDA ESPITIA HELDA XENIA</v>
          </cell>
          <cell r="D596" t="str">
            <v>4065-15</v>
          </cell>
          <cell r="E596">
            <v>18995922.495416671</v>
          </cell>
          <cell r="F596" t="str">
            <v>Técnico Administrativo</v>
          </cell>
          <cell r="G596" t="str">
            <v>18SRI</v>
          </cell>
          <cell r="H596" t="str">
            <v>SUBDIRECCION REL INTERNALES</v>
          </cell>
          <cell r="I596" t="str">
            <v>CONVENIOS</v>
          </cell>
          <cell r="J596" t="str">
            <v>SI</v>
          </cell>
          <cell r="L596" t="str">
            <v>MCF</v>
          </cell>
          <cell r="M596" t="str">
            <v>C</v>
          </cell>
          <cell r="P596">
            <v>935634</v>
          </cell>
          <cell r="Q596">
            <v>0</v>
          </cell>
          <cell r="X596" t="str">
            <v>5Tecnico</v>
          </cell>
          <cell r="AA596" t="str">
            <v>Mant</v>
          </cell>
        </row>
        <row r="597">
          <cell r="C597" t="str">
            <v>QUINTERO QUINTERO SATURIO</v>
          </cell>
          <cell r="D597" t="str">
            <v>5310-15</v>
          </cell>
          <cell r="E597">
            <v>22621187.487499997</v>
          </cell>
          <cell r="F597" t="str">
            <v>Conductor Mec (Asignado)</v>
          </cell>
          <cell r="G597" t="str">
            <v>21CENTRO</v>
          </cell>
          <cell r="H597" t="str">
            <v>CENTRO</v>
          </cell>
          <cell r="I597" t="str">
            <v>CENTRO</v>
          </cell>
          <cell r="J597" t="str">
            <v>SI</v>
          </cell>
          <cell r="M597" t="str">
            <v>C</v>
          </cell>
          <cell r="N597" t="str">
            <v>P</v>
          </cell>
          <cell r="P597">
            <v>659101</v>
          </cell>
          <cell r="Q597">
            <v>0</v>
          </cell>
          <cell r="X597" t="str">
            <v>6Asistencial</v>
          </cell>
          <cell r="Z597" t="str">
            <v>CENTRO</v>
          </cell>
          <cell r="AA597" t="str">
            <v>Mant</v>
          </cell>
        </row>
        <row r="598">
          <cell r="C598" t="str">
            <v>QUIROGA ARIZA EDGAR JOSUE</v>
          </cell>
          <cell r="D598" t="str">
            <v>3020-10</v>
          </cell>
          <cell r="E598">
            <v>23062173.132083338</v>
          </cell>
          <cell r="F598" t="str">
            <v>Profesional Universitario</v>
          </cell>
          <cell r="G598" t="str">
            <v>19SDF</v>
          </cell>
          <cell r="H598" t="str">
            <v>DIVISION CONTABILIDAD</v>
          </cell>
          <cell r="I598" t="str">
            <v>DIVISION CONTABILIDAD</v>
          </cell>
          <cell r="J598" t="str">
            <v>SI</v>
          </cell>
          <cell r="M598" t="str">
            <v>C</v>
          </cell>
          <cell r="P598">
            <v>1135915</v>
          </cell>
          <cell r="Q598">
            <v>0</v>
          </cell>
          <cell r="X598" t="str">
            <v>4Profesional</v>
          </cell>
          <cell r="AA598" t="str">
            <v>Mant</v>
          </cell>
        </row>
        <row r="599">
          <cell r="C599" t="str">
            <v>QUIROZ TOVAR IRMA LUCIA</v>
          </cell>
          <cell r="D599" t="str">
            <v>5120-12</v>
          </cell>
          <cell r="E599">
            <v>13279546.932500001</v>
          </cell>
          <cell r="F599" t="str">
            <v>Auxiliar Administrativo</v>
          </cell>
          <cell r="G599" t="str">
            <v>14ODI</v>
          </cell>
          <cell r="H599" t="str">
            <v>OFICINA DIVULGACION</v>
          </cell>
          <cell r="I599" t="str">
            <v>OFICINA DE DIVULGACION</v>
          </cell>
          <cell r="J599" t="str">
            <v>NO</v>
          </cell>
          <cell r="M599" t="str">
            <v>C</v>
          </cell>
          <cell r="P599">
            <v>596996</v>
          </cell>
          <cell r="Q599">
            <v>0</v>
          </cell>
          <cell r="X599" t="str">
            <v>6Asistencial</v>
          </cell>
          <cell r="AA599" t="str">
            <v>Mant</v>
          </cell>
        </row>
        <row r="600">
          <cell r="C600" t="str">
            <v>RAMIREZ GONZALEZ ORLANDO</v>
          </cell>
          <cell r="D600" t="str">
            <v>4065-15</v>
          </cell>
          <cell r="E600">
            <v>18995922.495416671</v>
          </cell>
          <cell r="F600" t="str">
            <v>Técnico Administrativo</v>
          </cell>
          <cell r="G600" t="str">
            <v>20SEG</v>
          </cell>
          <cell r="H600" t="str">
            <v>DIVISION ATENCION AL USUARIO - QUEJAS Y RECLAMOS</v>
          </cell>
          <cell r="I600" t="str">
            <v>DIVISION ATENCION AL USUARIO - QUEJAS Y RECLAMOS</v>
          </cell>
          <cell r="J600" t="str">
            <v>SI</v>
          </cell>
          <cell r="M600" t="str">
            <v>C</v>
          </cell>
          <cell r="P600">
            <v>935634</v>
          </cell>
          <cell r="Q600">
            <v>0</v>
          </cell>
          <cell r="X600" t="str">
            <v>5Tecnico</v>
          </cell>
          <cell r="AA600" t="str">
            <v>Mant</v>
          </cell>
        </row>
        <row r="601">
          <cell r="C601">
            <v>2.3232300000000001E-2</v>
          </cell>
          <cell r="D601" t="str">
            <v>0042-10</v>
          </cell>
          <cell r="E601">
            <v>59903910.372499995</v>
          </cell>
          <cell r="F601" t="str">
            <v>Director Territorial</v>
          </cell>
          <cell r="G601" t="str">
            <v>21CENTRO</v>
          </cell>
          <cell r="H601" t="str">
            <v>CENTRO</v>
          </cell>
          <cell r="I601" t="str">
            <v>CENTRO</v>
          </cell>
          <cell r="J601" t="str">
            <v>SI</v>
          </cell>
          <cell r="M601" t="str">
            <v>LNR</v>
          </cell>
          <cell r="N601" t="str">
            <v>V</v>
          </cell>
          <cell r="P601">
            <v>2277479</v>
          </cell>
          <cell r="Q601">
            <v>0</v>
          </cell>
          <cell r="X601" t="str">
            <v>1Directivo</v>
          </cell>
          <cell r="Z601" t="str">
            <v>CENTRO</v>
          </cell>
          <cell r="AA601" t="str">
            <v>crear</v>
          </cell>
        </row>
        <row r="602">
          <cell r="C602" t="str">
            <v>RAMIREZ MENDOZA MARIA MARLENY</v>
          </cell>
          <cell r="D602" t="str">
            <v>5040-16</v>
          </cell>
          <cell r="E602">
            <v>14586952.714583334</v>
          </cell>
          <cell r="F602" t="str">
            <v>Secretario Ejecutivo</v>
          </cell>
          <cell r="G602" t="str">
            <v>24ORIENTE</v>
          </cell>
          <cell r="H602" t="str">
            <v>ORIENTE</v>
          </cell>
          <cell r="I602" t="str">
            <v>ORIENTE</v>
          </cell>
          <cell r="J602" t="str">
            <v>SI</v>
          </cell>
          <cell r="L602" t="str">
            <v>MCF</v>
          </cell>
          <cell r="M602" t="str">
            <v>C</v>
          </cell>
          <cell r="N602" t="str">
            <v>P</v>
          </cell>
          <cell r="P602">
            <v>688731</v>
          </cell>
          <cell r="Q602">
            <v>0</v>
          </cell>
          <cell r="X602" t="str">
            <v>6Asistencial</v>
          </cell>
          <cell r="Z602" t="str">
            <v>ORIENTE</v>
          </cell>
          <cell r="AA602" t="str">
            <v>Mant</v>
          </cell>
        </row>
        <row r="603">
          <cell r="C603">
            <v>13</v>
          </cell>
          <cell r="D603" t="str">
            <v>1045-09</v>
          </cell>
          <cell r="E603">
            <v>72531771.125416636</v>
          </cell>
          <cell r="F603" t="str">
            <v>Jefe de Oficina Asesora de Comunicaciones o de Prensa o de Jurídica o de Planeación</v>
          </cell>
          <cell r="G603" t="str">
            <v>14ODI</v>
          </cell>
          <cell r="H603" t="str">
            <v>OFICINA DIVULGACION</v>
          </cell>
          <cell r="I603" t="str">
            <v>OFICINA DE DIVULGACION</v>
          </cell>
          <cell r="J603" t="str">
            <v>NO</v>
          </cell>
          <cell r="M603" t="str">
            <v>LNR</v>
          </cell>
          <cell r="N603" t="str">
            <v>V</v>
          </cell>
          <cell r="P603">
            <v>2757576</v>
          </cell>
          <cell r="Q603">
            <v>0</v>
          </cell>
          <cell r="X603" t="str">
            <v>2Asesor</v>
          </cell>
          <cell r="AA603" t="str">
            <v>crear</v>
          </cell>
        </row>
        <row r="604">
          <cell r="C604" t="str">
            <v>REAL BARRAGAN JAIME ELICIO</v>
          </cell>
          <cell r="D604" t="str">
            <v>5120-09</v>
          </cell>
          <cell r="E604">
            <v>10643889.421249999</v>
          </cell>
          <cell r="F604" t="str">
            <v>Auxiliar Administrativo</v>
          </cell>
          <cell r="G604" t="str">
            <v>20SEG</v>
          </cell>
          <cell r="H604" t="str">
            <v>DIVISION SERVICIOS ADMINISTRATIVOS</v>
          </cell>
          <cell r="I604" t="str">
            <v>CORRESPONDENCIA</v>
          </cell>
          <cell r="J604" t="str">
            <v>NO</v>
          </cell>
          <cell r="M604" t="str">
            <v>C</v>
          </cell>
          <cell r="P604">
            <v>468655</v>
          </cell>
          <cell r="Q604">
            <v>0</v>
          </cell>
          <cell r="X604" t="str">
            <v>6Asistencial</v>
          </cell>
          <cell r="AA604" t="str">
            <v>Mant</v>
          </cell>
        </row>
        <row r="605">
          <cell r="C605" t="str">
            <v>RESTREPO            DE DE BERNAL CLARA LUZ</v>
          </cell>
          <cell r="D605" t="str">
            <v>3010-17</v>
          </cell>
          <cell r="E605">
            <v>33809401.822500005</v>
          </cell>
          <cell r="F605" t="str">
            <v>Profesional Especializado</v>
          </cell>
          <cell r="G605" t="str">
            <v>18SRI</v>
          </cell>
          <cell r="H605" t="str">
            <v>DIVISION BECAS</v>
          </cell>
          <cell r="I605" t="str">
            <v>DIVISION DE BECAS</v>
          </cell>
          <cell r="J605" t="str">
            <v>SI</v>
          </cell>
          <cell r="L605">
            <v>2004</v>
          </cell>
          <cell r="M605" t="str">
            <v>C</v>
          </cell>
          <cell r="P605">
            <v>1665264</v>
          </cell>
          <cell r="Q605">
            <v>0</v>
          </cell>
          <cell r="X605" t="str">
            <v>4Profesional</v>
          </cell>
          <cell r="AA605" t="str">
            <v>Mant</v>
          </cell>
        </row>
        <row r="606">
          <cell r="C606" t="str">
            <v>REY RAMIREZ NOHRA ZORAYDA</v>
          </cell>
          <cell r="D606" t="str">
            <v>3020-12</v>
          </cell>
          <cell r="E606">
            <v>26400510.067499999</v>
          </cell>
          <cell r="F606" t="str">
            <v>Profesional Universitario</v>
          </cell>
          <cell r="G606" t="str">
            <v>20SEG</v>
          </cell>
          <cell r="H606" t="str">
            <v>DIVISION ATENCION AL USUARIO - QUEJAS Y RECLAMOS</v>
          </cell>
          <cell r="I606" t="str">
            <v>DIVISION ATENCION AL USUARIO - QUEJAS Y RECLAMOS</v>
          </cell>
          <cell r="J606" t="str">
            <v>SI</v>
          </cell>
          <cell r="M606" t="str">
            <v>C</v>
          </cell>
          <cell r="P606">
            <v>1245845</v>
          </cell>
          <cell r="Q606">
            <v>54498</v>
          </cell>
          <cell r="X606" t="str">
            <v>4Profesional</v>
          </cell>
          <cell r="AA606" t="str">
            <v>Mant</v>
          </cell>
        </row>
        <row r="607">
          <cell r="C607" t="str">
            <v>RICARD HURTADO AZZAY GEMMA</v>
          </cell>
          <cell r="D607" t="str">
            <v>3020-12</v>
          </cell>
          <cell r="E607">
            <v>25294052.003333326</v>
          </cell>
          <cell r="F607" t="str">
            <v>Profesional Universitario</v>
          </cell>
          <cell r="G607" t="str">
            <v>22NOROCCIDENTE</v>
          </cell>
          <cell r="H607" t="str">
            <v>NOROCCIDENTE</v>
          </cell>
          <cell r="I607" t="str">
            <v>NOROCCIDENTE</v>
          </cell>
          <cell r="J607" t="str">
            <v>SI</v>
          </cell>
          <cell r="L607">
            <v>2005</v>
          </cell>
          <cell r="M607" t="str">
            <v>C</v>
          </cell>
          <cell r="P607">
            <v>1245845</v>
          </cell>
          <cell r="Q607">
            <v>0</v>
          </cell>
          <cell r="X607" t="str">
            <v>4Profesional</v>
          </cell>
          <cell r="Z607" t="str">
            <v>NOROCCIDENTE</v>
          </cell>
          <cell r="AA607" t="str">
            <v>Mant</v>
          </cell>
        </row>
        <row r="608">
          <cell r="C608" t="str">
            <v>ROA CARVAJAL DURAN</v>
          </cell>
          <cell r="D608" t="str">
            <v>3010-17</v>
          </cell>
          <cell r="E608">
            <v>33809401.822500005</v>
          </cell>
          <cell r="F608" t="str">
            <v>Profesional Especializado</v>
          </cell>
          <cell r="G608" t="str">
            <v>19SDF</v>
          </cell>
          <cell r="H608" t="str">
            <v>DIVISION PRESUPUESTO</v>
          </cell>
          <cell r="I608" t="str">
            <v>DIVISION DE PRESUPUESTO</v>
          </cell>
          <cell r="J608" t="str">
            <v>SI</v>
          </cell>
          <cell r="M608" t="str">
            <v>C</v>
          </cell>
          <cell r="P608">
            <v>1665264</v>
          </cell>
          <cell r="Q608">
            <v>0</v>
          </cell>
          <cell r="X608" t="str">
            <v>4Profesional</v>
          </cell>
          <cell r="AA608" t="str">
            <v>Mant</v>
          </cell>
        </row>
        <row r="609">
          <cell r="C609" t="str">
            <v>RODAO BELLUCCI FERNANDO</v>
          </cell>
          <cell r="D609" t="str">
            <v>3020-06</v>
          </cell>
          <cell r="E609">
            <v>18995922.495416671</v>
          </cell>
          <cell r="F609" t="str">
            <v>Profesional Universitario</v>
          </cell>
          <cell r="G609" t="str">
            <v>24ORIENTE</v>
          </cell>
          <cell r="H609" t="str">
            <v>ORIENTE</v>
          </cell>
          <cell r="I609" t="str">
            <v>ORIENTE</v>
          </cell>
          <cell r="J609" t="str">
            <v>SI</v>
          </cell>
          <cell r="M609" t="str">
            <v>C</v>
          </cell>
          <cell r="P609">
            <v>935634</v>
          </cell>
          <cell r="Q609">
            <v>0</v>
          </cell>
          <cell r="X609" t="str">
            <v>4Profesional</v>
          </cell>
          <cell r="Z609" t="str">
            <v>ORIENTE</v>
          </cell>
          <cell r="AA609" t="str">
            <v>Mant</v>
          </cell>
        </row>
        <row r="610">
          <cell r="C610" t="str">
            <v>RODRIGUEZ CARVAJAL MARGARITA</v>
          </cell>
          <cell r="D610" t="str">
            <v>3020-08</v>
          </cell>
          <cell r="E610">
            <v>22821281.271666665</v>
          </cell>
          <cell r="F610" t="str">
            <v>Profesional Universitario</v>
          </cell>
          <cell r="G610" t="str">
            <v>22NOROCCIDENTE</v>
          </cell>
          <cell r="H610" t="str">
            <v>NOROCCIDENTE</v>
          </cell>
          <cell r="I610" t="str">
            <v>NOROCCIDENTE</v>
          </cell>
          <cell r="J610" t="str">
            <v>SI</v>
          </cell>
          <cell r="L610">
            <v>2003</v>
          </cell>
          <cell r="M610" t="str">
            <v>C</v>
          </cell>
          <cell r="P610">
            <v>1044033</v>
          </cell>
          <cell r="Q610">
            <v>80017</v>
          </cell>
          <cell r="X610" t="str">
            <v>4Profesional</v>
          </cell>
          <cell r="Z610" t="str">
            <v>NOROCCIDENTE</v>
          </cell>
          <cell r="AA610" t="str">
            <v>Mant</v>
          </cell>
        </row>
        <row r="611">
          <cell r="C611" t="str">
            <v>RODRIGUEZ DE CASTRO OLGA</v>
          </cell>
          <cell r="D611" t="str">
            <v>5040-22</v>
          </cell>
          <cell r="E611">
            <v>18811350.384583335</v>
          </cell>
          <cell r="F611" t="str">
            <v>Secretario Ejecutivo</v>
          </cell>
          <cell r="G611" t="str">
            <v>20SEG</v>
          </cell>
          <cell r="H611" t="str">
            <v>SECRETARIA GENERAL</v>
          </cell>
          <cell r="I611" t="str">
            <v>SECRETARIA GENERAL</v>
          </cell>
          <cell r="J611" t="str">
            <v>NO</v>
          </cell>
          <cell r="M611" t="str">
            <v>C</v>
          </cell>
          <cell r="P611">
            <v>846314</v>
          </cell>
          <cell r="Q611">
            <v>80229</v>
          </cell>
          <cell r="X611" t="str">
            <v>6Asistencial</v>
          </cell>
          <cell r="AA611" t="str">
            <v>Mant</v>
          </cell>
        </row>
        <row r="612">
          <cell r="C612" t="str">
            <v>RODRIGUEZ DE RODRIGUEZ MAGDALENA</v>
          </cell>
          <cell r="D612" t="str">
            <v>5040-20</v>
          </cell>
          <cell r="E612">
            <v>16138824.14833333</v>
          </cell>
          <cell r="F612" t="str">
            <v>Secretario Ejecutivo</v>
          </cell>
          <cell r="G612" t="str">
            <v>20SEG</v>
          </cell>
          <cell r="H612" t="str">
            <v>SECRETARIA GENERAL</v>
          </cell>
          <cell r="I612" t="str">
            <v>SECRETARIA GENERAL</v>
          </cell>
          <cell r="J612" t="str">
            <v>NO</v>
          </cell>
          <cell r="M612" t="str">
            <v>C</v>
          </cell>
          <cell r="P612">
            <v>764298</v>
          </cell>
          <cell r="Q612">
            <v>0</v>
          </cell>
          <cell r="X612" t="str">
            <v>6Asistencial</v>
          </cell>
          <cell r="AA612" t="str">
            <v>Mant</v>
          </cell>
        </row>
        <row r="613">
          <cell r="C613" t="str">
            <v>RODRIGUEZ HURTADO CLARIBEL</v>
          </cell>
          <cell r="D613" t="str">
            <v>4065-11</v>
          </cell>
          <cell r="E613">
            <v>16080398.177083332</v>
          </cell>
          <cell r="F613" t="str">
            <v>Técnico Administrativo</v>
          </cell>
          <cell r="G613" t="str">
            <v>19SDF</v>
          </cell>
          <cell r="H613" t="str">
            <v>DIVISION CONTABILIDAD</v>
          </cell>
          <cell r="I613" t="str">
            <v>DIVISION CONTABILIDAD</v>
          </cell>
          <cell r="J613" t="str">
            <v>SI</v>
          </cell>
          <cell r="M613" t="str">
            <v>C</v>
          </cell>
          <cell r="P613">
            <v>761453</v>
          </cell>
          <cell r="Q613">
            <v>0</v>
          </cell>
          <cell r="X613" t="str">
            <v>5Tecnico</v>
          </cell>
          <cell r="AA613" t="str">
            <v>Mant</v>
          </cell>
        </row>
        <row r="614">
          <cell r="C614" t="str">
            <v>ROJAS ROJAS EDGAR JOB</v>
          </cell>
          <cell r="D614" t="str">
            <v>4065-11</v>
          </cell>
          <cell r="E614">
            <v>16080398.177083332</v>
          </cell>
          <cell r="F614" t="str">
            <v>Técnico Administrativo</v>
          </cell>
          <cell r="G614" t="str">
            <v>17SFA</v>
          </cell>
          <cell r="H614" t="str">
            <v>DIVISION FONDOS</v>
          </cell>
          <cell r="I614" t="str">
            <v>DIVISION FONDOS</v>
          </cell>
          <cell r="J614" t="str">
            <v>SI</v>
          </cell>
          <cell r="M614" t="str">
            <v>C</v>
          </cell>
          <cell r="P614">
            <v>761453</v>
          </cell>
          <cell r="Q614">
            <v>0</v>
          </cell>
          <cell r="X614" t="str">
            <v>5Tecnico</v>
          </cell>
          <cell r="AA614" t="str">
            <v>Mant</v>
          </cell>
        </row>
        <row r="615">
          <cell r="C615" t="str">
            <v>ROMERO MENDIVIL LEYLA ROSA</v>
          </cell>
          <cell r="D615" t="str">
            <v>3020-06</v>
          </cell>
          <cell r="E615">
            <v>18995922.495416671</v>
          </cell>
          <cell r="F615" t="str">
            <v>Profesional Universitario</v>
          </cell>
          <cell r="G615" t="str">
            <v>23NORTE</v>
          </cell>
          <cell r="H615" t="str">
            <v>NORTE</v>
          </cell>
          <cell r="I615" t="str">
            <v>NORTE</v>
          </cell>
          <cell r="J615" t="str">
            <v>SI</v>
          </cell>
          <cell r="M615" t="str">
            <v>C</v>
          </cell>
          <cell r="P615">
            <v>935634</v>
          </cell>
          <cell r="Q615">
            <v>0</v>
          </cell>
          <cell r="X615" t="str">
            <v>4Profesional</v>
          </cell>
          <cell r="Z615" t="str">
            <v>NORTE</v>
          </cell>
          <cell r="AA615" t="str">
            <v>Mant</v>
          </cell>
        </row>
        <row r="616">
          <cell r="C616" t="str">
            <v>RUIZ NIETO DIEGO</v>
          </cell>
          <cell r="D616" t="str">
            <v>4065-11</v>
          </cell>
          <cell r="E616">
            <v>16080398.177083332</v>
          </cell>
          <cell r="F616" t="str">
            <v>Técnico Administrativo</v>
          </cell>
          <cell r="G616" t="str">
            <v>20SEG</v>
          </cell>
          <cell r="H616" t="str">
            <v>DIVISION ATENCION AL USUARIO - QUEJAS Y RECLAMOS</v>
          </cell>
          <cell r="I616" t="str">
            <v>DIVISION ATENCION AL USUARIO - QUEJAS Y RECLAMOS</v>
          </cell>
          <cell r="J616" t="str">
            <v>SI</v>
          </cell>
          <cell r="L616">
            <v>2003</v>
          </cell>
          <cell r="M616" t="str">
            <v>C</v>
          </cell>
          <cell r="P616">
            <v>761453</v>
          </cell>
          <cell r="Q616">
            <v>0</v>
          </cell>
          <cell r="X616" t="str">
            <v>5Tecnico</v>
          </cell>
          <cell r="AA616" t="str">
            <v>Mant</v>
          </cell>
        </row>
        <row r="617">
          <cell r="C617" t="str">
            <v>RUIZ ROMERO HERNANDO ENRIQUE</v>
          </cell>
          <cell r="D617" t="str">
            <v>3020-08</v>
          </cell>
          <cell r="E617">
            <v>21196717.882083338</v>
          </cell>
          <cell r="F617" t="str">
            <v>Profesional Universitario</v>
          </cell>
          <cell r="G617" t="str">
            <v>21CENTRO</v>
          </cell>
          <cell r="H617" t="str">
            <v>CENTRO</v>
          </cell>
          <cell r="I617" t="str">
            <v>CENTRO</v>
          </cell>
          <cell r="J617" t="str">
            <v>SI</v>
          </cell>
          <cell r="L617">
            <v>2003</v>
          </cell>
          <cell r="M617" t="str">
            <v>C</v>
          </cell>
          <cell r="P617">
            <v>1044033</v>
          </cell>
          <cell r="Q617">
            <v>0</v>
          </cell>
          <cell r="X617" t="str">
            <v>4Profesional</v>
          </cell>
          <cell r="Z617" t="str">
            <v>CENTRO</v>
          </cell>
          <cell r="AA617" t="str">
            <v>Mant</v>
          </cell>
        </row>
        <row r="618">
          <cell r="C618" t="str">
            <v>RUIZ TRUJILLO MANUEL ERLANDER</v>
          </cell>
          <cell r="D618" t="str">
            <v>5310-11</v>
          </cell>
          <cell r="E618">
            <v>19241995.709166665</v>
          </cell>
          <cell r="F618" t="str">
            <v>Conductor Mec (Asignado)</v>
          </cell>
          <cell r="G618" t="str">
            <v>22NOROCCIDENTE</v>
          </cell>
          <cell r="H618" t="str">
            <v>NOROCCIDENTE</v>
          </cell>
          <cell r="I618" t="str">
            <v>NOROCCIDENTE</v>
          </cell>
          <cell r="J618" t="str">
            <v>SI</v>
          </cell>
          <cell r="M618" t="str">
            <v>C</v>
          </cell>
          <cell r="N618" t="str">
            <v>P</v>
          </cell>
          <cell r="P618">
            <v>555997</v>
          </cell>
          <cell r="Q618">
            <v>0</v>
          </cell>
          <cell r="X618" t="str">
            <v>6Asistencial</v>
          </cell>
          <cell r="Z618" t="str">
            <v>NOROCCIDENTE</v>
          </cell>
          <cell r="AA618" t="str">
            <v>Mant</v>
          </cell>
        </row>
        <row r="619">
          <cell r="C619" t="str">
            <v>SAAVEDRA VARGAS JOSE EDUARDO</v>
          </cell>
          <cell r="D619" t="str">
            <v>5120-09</v>
          </cell>
          <cell r="E619">
            <v>10643889.421249999</v>
          </cell>
          <cell r="F619" t="str">
            <v>Auxiliar Administrativo</v>
          </cell>
          <cell r="G619" t="str">
            <v>20SEG</v>
          </cell>
          <cell r="H619" t="str">
            <v>SECRETARIA GENERAL</v>
          </cell>
          <cell r="I619" t="str">
            <v>SECRETARIA GENERAL</v>
          </cell>
          <cell r="J619" t="str">
            <v>NO</v>
          </cell>
          <cell r="M619" t="str">
            <v>C</v>
          </cell>
          <cell r="P619">
            <v>468655</v>
          </cell>
          <cell r="Q619">
            <v>0</v>
          </cell>
          <cell r="X619" t="str">
            <v>6Asistencial</v>
          </cell>
          <cell r="AA619" t="str">
            <v>Mant</v>
          </cell>
        </row>
        <row r="620">
          <cell r="C620" t="str">
            <v>SALGADO QUINTERO NUBIA EDITH</v>
          </cell>
          <cell r="D620" t="str">
            <v>4065-12</v>
          </cell>
          <cell r="E620">
            <v>16415181.84</v>
          </cell>
          <cell r="F620" t="str">
            <v>Técnico Administrativo</v>
          </cell>
          <cell r="G620" t="str">
            <v>18SRI</v>
          </cell>
          <cell r="H620" t="str">
            <v>SUBDIRECCION REL INTERNALES</v>
          </cell>
          <cell r="I620" t="str">
            <v>CONSEJERIA</v>
          </cell>
          <cell r="J620" t="str">
            <v>SI</v>
          </cell>
          <cell r="M620" t="str">
            <v>C</v>
          </cell>
          <cell r="P620">
            <v>808521</v>
          </cell>
          <cell r="Q620">
            <v>0</v>
          </cell>
          <cell r="X620" t="str">
            <v>5Tecnico</v>
          </cell>
          <cell r="AA620" t="str">
            <v>Mant</v>
          </cell>
        </row>
        <row r="621">
          <cell r="C621" t="str">
            <v>SANCHEZ VERGARA MARTHA ELENA</v>
          </cell>
          <cell r="D621" t="str">
            <v>3020-12</v>
          </cell>
          <cell r="E621">
            <v>25294052.003333326</v>
          </cell>
          <cell r="F621" t="str">
            <v>Profesional Universitario</v>
          </cell>
          <cell r="G621" t="str">
            <v>24ORIENTE</v>
          </cell>
          <cell r="H621" t="str">
            <v>ORIENTE</v>
          </cell>
          <cell r="I621" t="str">
            <v>ORIENTE</v>
          </cell>
          <cell r="J621" t="str">
            <v>SI</v>
          </cell>
          <cell r="L621">
            <v>2004</v>
          </cell>
          <cell r="M621" t="str">
            <v>C</v>
          </cell>
          <cell r="N621" t="str">
            <v>P</v>
          </cell>
          <cell r="P621">
            <v>1245845</v>
          </cell>
          <cell r="Q621">
            <v>0</v>
          </cell>
          <cell r="X621" t="str">
            <v>4Profesional</v>
          </cell>
          <cell r="Z621" t="str">
            <v>ORIENTE</v>
          </cell>
          <cell r="AA621" t="str">
            <v>Mant</v>
          </cell>
        </row>
        <row r="622">
          <cell r="C622" t="str">
            <v>SARMIENTO VERGARA GEIDI DEL-CARMEN</v>
          </cell>
          <cell r="D622" t="str">
            <v>3020-08</v>
          </cell>
          <cell r="E622">
            <v>21196717.882083338</v>
          </cell>
          <cell r="F622" t="str">
            <v>Profesional Universitario</v>
          </cell>
          <cell r="G622" t="str">
            <v>23NORTE</v>
          </cell>
          <cell r="H622" t="str">
            <v>NORTE</v>
          </cell>
          <cell r="I622" t="str">
            <v>NORTE</v>
          </cell>
          <cell r="J622" t="str">
            <v>SI</v>
          </cell>
          <cell r="M622" t="str">
            <v>C</v>
          </cell>
          <cell r="P622">
            <v>1044033</v>
          </cell>
          <cell r="Q622">
            <v>0</v>
          </cell>
          <cell r="X622" t="str">
            <v>4Profesional</v>
          </cell>
          <cell r="Z622" t="str">
            <v>NORTE</v>
          </cell>
          <cell r="AA622" t="str">
            <v>Mant</v>
          </cell>
        </row>
        <row r="623">
          <cell r="C623" t="str">
            <v>SEGURA BRICEÑO MYRIAM ESTHER</v>
          </cell>
          <cell r="D623" t="str">
            <v>4065-15</v>
          </cell>
          <cell r="E623">
            <v>20218349.740416665</v>
          </cell>
          <cell r="F623" t="str">
            <v>Técnico Administrativo</v>
          </cell>
          <cell r="G623" t="str">
            <v>18SRI</v>
          </cell>
          <cell r="H623" t="str">
            <v>DIVISION BECAS</v>
          </cell>
          <cell r="I623" t="str">
            <v>DIVISION DE BECAS</v>
          </cell>
          <cell r="J623" t="str">
            <v>SI</v>
          </cell>
          <cell r="L623">
            <v>2003</v>
          </cell>
          <cell r="M623" t="str">
            <v>C</v>
          </cell>
          <cell r="P623">
            <v>935634</v>
          </cell>
          <cell r="Q623">
            <v>60210</v>
          </cell>
          <cell r="X623" t="str">
            <v>5Tecnico</v>
          </cell>
          <cell r="AA623" t="str">
            <v>Mant</v>
          </cell>
        </row>
        <row r="624">
          <cell r="C624" t="str">
            <v>SIERRA DE-RIVEROS ROSALBA</v>
          </cell>
          <cell r="D624" t="str">
            <v>5120-09</v>
          </cell>
          <cell r="E624">
            <v>10643889.421249999</v>
          </cell>
          <cell r="F624" t="str">
            <v>Auxiliar Administrativo</v>
          </cell>
          <cell r="G624" t="str">
            <v>20SEG</v>
          </cell>
          <cell r="H624" t="str">
            <v>DIVISION SERVICIOS ADMINISTRATIVOS</v>
          </cell>
          <cell r="I624" t="str">
            <v>CORRESPONDENCIA</v>
          </cell>
          <cell r="J624" t="str">
            <v>NO</v>
          </cell>
          <cell r="M624" t="str">
            <v>C</v>
          </cell>
          <cell r="P624">
            <v>468655</v>
          </cell>
          <cell r="Q624">
            <v>0</v>
          </cell>
          <cell r="X624" t="str">
            <v>6Asistencial</v>
          </cell>
          <cell r="AA624" t="str">
            <v>Mant</v>
          </cell>
        </row>
        <row r="625">
          <cell r="C625" t="str">
            <v>SIERRA MONTES TIBALDO RAFAEL</v>
          </cell>
          <cell r="D625" t="str">
            <v>3010-16</v>
          </cell>
          <cell r="E625">
            <v>33955987.529166669</v>
          </cell>
          <cell r="F625" t="str">
            <v>Profesional Especializado</v>
          </cell>
          <cell r="G625" t="str">
            <v>23NORTE</v>
          </cell>
          <cell r="H625" t="str">
            <v>NORTE</v>
          </cell>
          <cell r="I625" t="str">
            <v>NORTE</v>
          </cell>
          <cell r="J625" t="str">
            <v>SI</v>
          </cell>
          <cell r="L625">
            <v>2003</v>
          </cell>
          <cell r="M625" t="str">
            <v>C</v>
          </cell>
          <cell r="N625" t="str">
            <v>P</v>
          </cell>
          <cell r="P625">
            <v>1551384</v>
          </cell>
          <cell r="Q625">
            <v>121100</v>
          </cell>
          <cell r="X625" t="str">
            <v>4Profesional</v>
          </cell>
          <cell r="Z625" t="str">
            <v>NORTE</v>
          </cell>
          <cell r="AA625" t="str">
            <v>crear</v>
          </cell>
        </row>
        <row r="626">
          <cell r="C626" t="str">
            <v>SOSA GOMEZ GIMY ALVARO</v>
          </cell>
          <cell r="D626" t="str">
            <v>3020-07</v>
          </cell>
          <cell r="E626">
            <v>20011830.391249999</v>
          </cell>
          <cell r="F626" t="str">
            <v>Profesional Universitario</v>
          </cell>
          <cell r="G626" t="str">
            <v>22NOROCCIDENTE</v>
          </cell>
          <cell r="H626" t="str">
            <v>NOROCCIDENTE</v>
          </cell>
          <cell r="I626" t="str">
            <v>NOROCCIDENTE</v>
          </cell>
          <cell r="J626" t="str">
            <v>SI</v>
          </cell>
          <cell r="M626" t="str">
            <v>C</v>
          </cell>
          <cell r="P626">
            <v>985672</v>
          </cell>
          <cell r="Q626">
            <v>0</v>
          </cell>
          <cell r="X626" t="str">
            <v>4Profesional</v>
          </cell>
          <cell r="Z626" t="str">
            <v>NOROCCIDENTE</v>
          </cell>
          <cell r="AA626" t="str">
            <v>Mant</v>
          </cell>
        </row>
        <row r="627">
          <cell r="C627" t="str">
            <v>SUAREZ DIAZ MARIA DEL-PILAR</v>
          </cell>
          <cell r="D627" t="str">
            <v>3010-16</v>
          </cell>
          <cell r="E627">
            <v>31497327.178750005</v>
          </cell>
          <cell r="F627" t="str">
            <v>Profesional Especializado</v>
          </cell>
          <cell r="G627" t="str">
            <v>24ORIENTE</v>
          </cell>
          <cell r="H627" t="str">
            <v>ORIENTE</v>
          </cell>
          <cell r="I627" t="str">
            <v>ORIENTE</v>
          </cell>
          <cell r="J627" t="str">
            <v>SI</v>
          </cell>
          <cell r="L627" t="str">
            <v>MCF</v>
          </cell>
          <cell r="M627" t="str">
            <v>C</v>
          </cell>
          <cell r="N627" t="str">
            <v>P</v>
          </cell>
          <cell r="P627">
            <v>1551384</v>
          </cell>
          <cell r="Q627">
            <v>0</v>
          </cell>
          <cell r="X627" t="str">
            <v>4Profesional</v>
          </cell>
          <cell r="Z627" t="str">
            <v>ORIENTE</v>
          </cell>
          <cell r="AA627" t="str">
            <v>crear</v>
          </cell>
        </row>
        <row r="628">
          <cell r="C628" t="str">
            <v>SUAREZ RODRIGUEZ OLGA LUCIA</v>
          </cell>
          <cell r="D628" t="str">
            <v>5120-12</v>
          </cell>
          <cell r="E628">
            <v>13279546.932500001</v>
          </cell>
          <cell r="F628" t="str">
            <v>Auxiliar Administrativo</v>
          </cell>
          <cell r="G628" t="str">
            <v>18SRI</v>
          </cell>
          <cell r="H628" t="str">
            <v>DIVISION BECAS</v>
          </cell>
          <cell r="I628" t="str">
            <v>DIVISION DE BECAS</v>
          </cell>
          <cell r="J628" t="str">
            <v>SI</v>
          </cell>
          <cell r="L628" t="str">
            <v>MCF</v>
          </cell>
          <cell r="M628" t="str">
            <v>C</v>
          </cell>
          <cell r="P628">
            <v>596996</v>
          </cell>
          <cell r="Q628">
            <v>0</v>
          </cell>
          <cell r="X628" t="str">
            <v>6Asistencial</v>
          </cell>
          <cell r="AA628" t="str">
            <v>Mant</v>
          </cell>
        </row>
        <row r="629">
          <cell r="C629">
            <v>14</v>
          </cell>
          <cell r="D629" t="str">
            <v>0042-10</v>
          </cell>
          <cell r="E629">
            <v>59903910.372499995</v>
          </cell>
          <cell r="F629" t="str">
            <v>Director Territorial</v>
          </cell>
          <cell r="G629" t="str">
            <v>23NORTE</v>
          </cell>
          <cell r="H629" t="str">
            <v>NORTE</v>
          </cell>
          <cell r="I629" t="str">
            <v>NORTE</v>
          </cell>
          <cell r="J629" t="str">
            <v>SI</v>
          </cell>
          <cell r="M629" t="str">
            <v>LNR</v>
          </cell>
          <cell r="N629" t="str">
            <v>V</v>
          </cell>
          <cell r="P629">
            <v>2277479</v>
          </cell>
          <cell r="Q629">
            <v>0</v>
          </cell>
          <cell r="X629" t="str">
            <v>1Directivo</v>
          </cell>
          <cell r="Z629" t="str">
            <v>NORTE</v>
          </cell>
          <cell r="AA629" t="str">
            <v>crear</v>
          </cell>
        </row>
        <row r="630">
          <cell r="C630" t="str">
            <v>TELLEZ FUENTES EDGAR HERNANDO</v>
          </cell>
          <cell r="D630" t="str">
            <v>5120-12</v>
          </cell>
          <cell r="E630">
            <v>13279546.932500001</v>
          </cell>
          <cell r="F630" t="str">
            <v>Auxiliar Administrativo</v>
          </cell>
          <cell r="G630" t="str">
            <v>20SEG</v>
          </cell>
          <cell r="H630" t="str">
            <v>SECRETARIA GENERAL</v>
          </cell>
          <cell r="I630" t="str">
            <v>ARCHIVO</v>
          </cell>
          <cell r="J630" t="str">
            <v>NO</v>
          </cell>
          <cell r="M630" t="str">
            <v>C</v>
          </cell>
          <cell r="P630">
            <v>596996</v>
          </cell>
          <cell r="Q630">
            <v>0</v>
          </cell>
          <cell r="X630" t="str">
            <v>6Asistencial</v>
          </cell>
          <cell r="AA630" t="str">
            <v>Mant</v>
          </cell>
        </row>
        <row r="631">
          <cell r="C631" t="str">
            <v>TORO BERNAL LUZ MARIA</v>
          </cell>
          <cell r="D631" t="str">
            <v>3020-06</v>
          </cell>
          <cell r="E631">
            <v>18995922.495416671</v>
          </cell>
          <cell r="F631" t="str">
            <v>Profesional Universitario</v>
          </cell>
          <cell r="G631" t="str">
            <v>24ORIENTE</v>
          </cell>
          <cell r="H631" t="str">
            <v>ORIENTE</v>
          </cell>
          <cell r="I631" t="str">
            <v>ORIENTE</v>
          </cell>
          <cell r="J631" t="str">
            <v>SI</v>
          </cell>
          <cell r="M631" t="str">
            <v>C</v>
          </cell>
          <cell r="P631">
            <v>935634</v>
          </cell>
          <cell r="Q631">
            <v>0</v>
          </cell>
          <cell r="X631" t="str">
            <v>4Profesional</v>
          </cell>
          <cell r="Z631" t="str">
            <v>ORIENTE</v>
          </cell>
          <cell r="AA631" t="str">
            <v>Mant</v>
          </cell>
        </row>
        <row r="632">
          <cell r="C632" t="str">
            <v>TORO MONTOYA GLORIA SOCORRO</v>
          </cell>
          <cell r="D632" t="str">
            <v>3020-10</v>
          </cell>
          <cell r="E632">
            <v>23062173.132083338</v>
          </cell>
          <cell r="F632" t="str">
            <v>Profesional Universitario</v>
          </cell>
          <cell r="G632" t="str">
            <v>21CENTRO</v>
          </cell>
          <cell r="H632" t="str">
            <v>CENTRO</v>
          </cell>
          <cell r="I632" t="str">
            <v>CENTRO</v>
          </cell>
          <cell r="J632" t="str">
            <v>SI</v>
          </cell>
          <cell r="L632">
            <v>2003</v>
          </cell>
          <cell r="M632" t="str">
            <v>C</v>
          </cell>
          <cell r="P632">
            <v>1135915</v>
          </cell>
          <cell r="Q632">
            <v>0</v>
          </cell>
          <cell r="X632" t="str">
            <v>4Profesional</v>
          </cell>
          <cell r="Z632" t="str">
            <v>CENTRO</v>
          </cell>
          <cell r="AA632" t="str">
            <v>Mant</v>
          </cell>
        </row>
        <row r="633">
          <cell r="C633" t="str">
            <v>TORRES HURTADO PEDRO</v>
          </cell>
          <cell r="D633" t="str">
            <v>3020-06</v>
          </cell>
          <cell r="E633">
            <v>18995922.495416671</v>
          </cell>
          <cell r="F633" t="str">
            <v>Profesional Universitario</v>
          </cell>
          <cell r="G633" t="str">
            <v>25SUROCCIDENTE</v>
          </cell>
          <cell r="H633" t="str">
            <v>SUROCCIDENTE</v>
          </cell>
          <cell r="I633" t="str">
            <v>SUROCCIDENTE</v>
          </cell>
          <cell r="J633" t="str">
            <v>SI</v>
          </cell>
          <cell r="M633" t="str">
            <v>C</v>
          </cell>
          <cell r="P633">
            <v>935634</v>
          </cell>
          <cell r="Q633">
            <v>0</v>
          </cell>
          <cell r="X633" t="str">
            <v>4Profesional</v>
          </cell>
          <cell r="Z633" t="str">
            <v>SUROCCIDENTE</v>
          </cell>
          <cell r="AA633" t="str">
            <v>Mant</v>
          </cell>
        </row>
        <row r="634">
          <cell r="C634" t="str">
            <v>TORRES LOPEZ ANA PATRICIA</v>
          </cell>
          <cell r="D634" t="str">
            <v>4065-11</v>
          </cell>
          <cell r="E634">
            <v>16080398.177083332</v>
          </cell>
          <cell r="F634" t="str">
            <v>Técnico Administrativo</v>
          </cell>
          <cell r="G634" t="str">
            <v>16SCC</v>
          </cell>
          <cell r="H634" t="str">
            <v>DIVISION CREDITO</v>
          </cell>
          <cell r="I634" t="str">
            <v>DIVISION CREDITO</v>
          </cell>
          <cell r="J634" t="str">
            <v>SI</v>
          </cell>
          <cell r="L634" t="str">
            <v>MCF</v>
          </cell>
          <cell r="M634" t="str">
            <v>C</v>
          </cell>
          <cell r="P634">
            <v>761453</v>
          </cell>
          <cell r="Q634">
            <v>0</v>
          </cell>
          <cell r="X634" t="str">
            <v>5Tecnico</v>
          </cell>
          <cell r="AA634" t="str">
            <v>Mant</v>
          </cell>
        </row>
        <row r="635">
          <cell r="C635">
            <v>0.55191385537338666</v>
          </cell>
          <cell r="D635" t="str">
            <v>3020-10</v>
          </cell>
          <cell r="E635">
            <v>23062173.132083338</v>
          </cell>
          <cell r="F635" t="str">
            <v>Profesional Universitario</v>
          </cell>
          <cell r="G635" t="str">
            <v>24ORIENTE</v>
          </cell>
          <cell r="H635" t="str">
            <v>ORIENTE</v>
          </cell>
          <cell r="I635" t="str">
            <v>ORIENTE</v>
          </cell>
          <cell r="J635" t="str">
            <v>SI</v>
          </cell>
          <cell r="M635" t="str">
            <v>C</v>
          </cell>
          <cell r="N635" t="str">
            <v>V</v>
          </cell>
          <cell r="P635">
            <v>1135915</v>
          </cell>
          <cell r="Q635">
            <v>0</v>
          </cell>
          <cell r="X635" t="str">
            <v>4Profesional</v>
          </cell>
          <cell r="Z635" t="str">
            <v>ORIENTE</v>
          </cell>
          <cell r="AA635" t="str">
            <v>crear</v>
          </cell>
        </row>
        <row r="636">
          <cell r="C636" t="str">
            <v>VALDERRAMA GARZON HERMES ERNESTO</v>
          </cell>
          <cell r="D636" t="str">
            <v>4065-07</v>
          </cell>
          <cell r="E636">
            <v>13362965.654583329</v>
          </cell>
          <cell r="F636" t="str">
            <v>Técnico Administrativo</v>
          </cell>
          <cell r="G636" t="str">
            <v>20SEG</v>
          </cell>
          <cell r="H636" t="str">
            <v>DIVISION TALENTO HUMANO</v>
          </cell>
          <cell r="I636" t="str">
            <v>NOMINA BP</v>
          </cell>
          <cell r="J636" t="str">
            <v>NO</v>
          </cell>
          <cell r="M636" t="str">
            <v>C</v>
          </cell>
          <cell r="P636">
            <v>601058</v>
          </cell>
          <cell r="Q636">
            <v>0</v>
          </cell>
          <cell r="X636" t="str">
            <v>5Tecnico</v>
          </cell>
          <cell r="AA636" t="str">
            <v>Mant</v>
          </cell>
        </row>
        <row r="637">
          <cell r="C637" t="str">
            <v>VANEGAS BENITEZ JANETH DEL-PILAR</v>
          </cell>
          <cell r="D637" t="str">
            <v>5040-16</v>
          </cell>
          <cell r="E637">
            <v>14586952.714583334</v>
          </cell>
          <cell r="F637" t="str">
            <v>Secretario Ejecutivo</v>
          </cell>
          <cell r="G637" t="str">
            <v>17SFA</v>
          </cell>
          <cell r="H637" t="str">
            <v>SUBDIRECCION FONDOS</v>
          </cell>
          <cell r="I637" t="str">
            <v>SUBDIRECCION FONDOS</v>
          </cell>
          <cell r="J637" t="str">
            <v>SI</v>
          </cell>
          <cell r="L637" t="str">
            <v>MCF</v>
          </cell>
          <cell r="M637" t="str">
            <v>C</v>
          </cell>
          <cell r="P637">
            <v>688731</v>
          </cell>
          <cell r="Q637">
            <v>0</v>
          </cell>
          <cell r="X637" t="str">
            <v>6Asistencial</v>
          </cell>
          <cell r="AA637" t="str">
            <v>Mant</v>
          </cell>
        </row>
        <row r="638">
          <cell r="C638" t="str">
            <v>VARGAS RODRIGUEZ EDITH JERONIMA</v>
          </cell>
          <cell r="D638" t="str">
            <v>4065-12</v>
          </cell>
          <cell r="E638">
            <v>16415181.84</v>
          </cell>
          <cell r="F638" t="str">
            <v>Técnico Administrativo</v>
          </cell>
          <cell r="G638" t="str">
            <v>16SCC</v>
          </cell>
          <cell r="H638" t="str">
            <v>DIVISION CARTERA</v>
          </cell>
          <cell r="I638" t="str">
            <v>DIVISION CARTERA</v>
          </cell>
          <cell r="J638" t="str">
            <v>SI</v>
          </cell>
          <cell r="M638" t="str">
            <v>C</v>
          </cell>
          <cell r="P638">
            <v>808521</v>
          </cell>
          <cell r="Q638">
            <v>0</v>
          </cell>
          <cell r="X638" t="str">
            <v>5Tecnico</v>
          </cell>
          <cell r="AA638" t="str">
            <v>Mant</v>
          </cell>
        </row>
        <row r="639">
          <cell r="C639" t="str">
            <v>VEGA GARZON LUIS ENRIQUE</v>
          </cell>
          <cell r="D639" t="str">
            <v>5120-09</v>
          </cell>
          <cell r="E639">
            <v>10643889.421249999</v>
          </cell>
          <cell r="F639" t="str">
            <v>Auxiliar Administrativo</v>
          </cell>
          <cell r="G639" t="str">
            <v>20SEG</v>
          </cell>
          <cell r="H639" t="str">
            <v>DIVISION SERVICIOS ADMINISTRATIVOS</v>
          </cell>
          <cell r="I639" t="str">
            <v>ALMACEN</v>
          </cell>
          <cell r="J639" t="str">
            <v>NO</v>
          </cell>
          <cell r="M639" t="str">
            <v>C</v>
          </cell>
          <cell r="P639">
            <v>468655</v>
          </cell>
          <cell r="Q639">
            <v>0</v>
          </cell>
          <cell r="X639" t="str">
            <v>6Asistencial</v>
          </cell>
          <cell r="AA639" t="str">
            <v>Mant</v>
          </cell>
        </row>
        <row r="640">
          <cell r="C640" t="str">
            <v>VELASQUEZ DUQUE JOSE FERNANDO</v>
          </cell>
          <cell r="D640" t="str">
            <v>4065-12</v>
          </cell>
          <cell r="E640">
            <v>16415181.84</v>
          </cell>
          <cell r="F640" t="str">
            <v>Técnico Administrativo</v>
          </cell>
          <cell r="G640" t="str">
            <v>20SEG</v>
          </cell>
          <cell r="H640" t="str">
            <v>DIVISION SERVICIOS ADMINISTRATIVOS</v>
          </cell>
          <cell r="I640" t="str">
            <v>CORRESPONDENCIA</v>
          </cell>
          <cell r="J640" t="str">
            <v>NO</v>
          </cell>
          <cell r="L640">
            <v>2003</v>
          </cell>
          <cell r="M640" t="str">
            <v>C</v>
          </cell>
          <cell r="P640">
            <v>808521</v>
          </cell>
          <cell r="Q640">
            <v>0</v>
          </cell>
          <cell r="X640" t="str">
            <v>5Tecnico</v>
          </cell>
          <cell r="AA640" t="str">
            <v>Mant</v>
          </cell>
        </row>
        <row r="641">
          <cell r="C641" t="str">
            <v>VELEZ DE RECIO MARIA HORTENSIA</v>
          </cell>
          <cell r="D641" t="str">
            <v>5040-16</v>
          </cell>
          <cell r="E641">
            <v>16286152.02416667</v>
          </cell>
          <cell r="F641" t="str">
            <v>Secretario Ejecutivo</v>
          </cell>
          <cell r="G641" t="str">
            <v>25SUROCCIDENTE</v>
          </cell>
          <cell r="H641" t="str">
            <v>SUROCCIDENTE</v>
          </cell>
          <cell r="I641" t="str">
            <v>SUROCCIDENTE</v>
          </cell>
          <cell r="J641" t="str">
            <v>SI</v>
          </cell>
          <cell r="L641">
            <v>2003</v>
          </cell>
          <cell r="M641" t="str">
            <v>C</v>
          </cell>
          <cell r="N641" t="str">
            <v>P</v>
          </cell>
          <cell r="P641">
            <v>688731</v>
          </cell>
          <cell r="Q641">
            <v>82741</v>
          </cell>
          <cell r="X641" t="str">
            <v>6Asistencial</v>
          </cell>
          <cell r="Z641" t="str">
            <v>SUROCCIDENTE</v>
          </cell>
          <cell r="AA641" t="str">
            <v>Mant</v>
          </cell>
        </row>
        <row r="642">
          <cell r="C642" t="str">
            <v>VENTE  JUAN CARLOS</v>
          </cell>
          <cell r="D642" t="str">
            <v>5120-10</v>
          </cell>
          <cell r="E642">
            <v>11597824.078333335</v>
          </cell>
          <cell r="F642" t="str">
            <v>Auxiliar Administrativo</v>
          </cell>
          <cell r="G642" t="str">
            <v>16SCC</v>
          </cell>
          <cell r="H642" t="str">
            <v>DIVISION CARTERA</v>
          </cell>
          <cell r="I642" t="str">
            <v>DIVISION CARTERA</v>
          </cell>
          <cell r="J642" t="str">
            <v>SI</v>
          </cell>
          <cell r="M642" t="str">
            <v>C</v>
          </cell>
          <cell r="P642">
            <v>515106</v>
          </cell>
          <cell r="Q642">
            <v>0</v>
          </cell>
          <cell r="X642" t="str">
            <v>6Asistencial</v>
          </cell>
          <cell r="AA642" t="str">
            <v>Mant</v>
          </cell>
        </row>
        <row r="643">
          <cell r="C643" t="str">
            <v>VILLEGAS BOTERO MARTA LUCIA</v>
          </cell>
          <cell r="D643" t="str">
            <v>0015-25</v>
          </cell>
          <cell r="E643">
            <v>140559647.24833331</v>
          </cell>
          <cell r="F643" t="str">
            <v>Gerente, Presidente o Director General o Nacional de Entidad Descentralizada o de Unidad Administrativa Especial.</v>
          </cell>
          <cell r="G643" t="str">
            <v>10DIR</v>
          </cell>
          <cell r="H643" t="str">
            <v>DIRECCION</v>
          </cell>
          <cell r="I643" t="str">
            <v>DIRECCION</v>
          </cell>
          <cell r="J643" t="str">
            <v>SI</v>
          </cell>
          <cell r="M643" t="str">
            <v>LNR</v>
          </cell>
          <cell r="P643">
            <v>5343919</v>
          </cell>
          <cell r="Q643">
            <v>0</v>
          </cell>
          <cell r="X643" t="str">
            <v>1Directivo</v>
          </cell>
          <cell r="AA643" t="str">
            <v>Mant</v>
          </cell>
        </row>
        <row r="644">
          <cell r="C644">
            <v>15</v>
          </cell>
          <cell r="D644" t="str">
            <v>0137-18</v>
          </cell>
          <cell r="E644">
            <v>82246105.011250004</v>
          </cell>
          <cell r="F644" t="str">
            <v>Jefe de Oficina</v>
          </cell>
          <cell r="G644" t="str">
            <v>15OSI</v>
          </cell>
          <cell r="H644" t="str">
            <v>OFICINA SISTEMATIZACION</v>
          </cell>
          <cell r="I644" t="str">
            <v>OFICINA DE SISTEMATIZACION</v>
          </cell>
          <cell r="J644" t="str">
            <v>SI</v>
          </cell>
          <cell r="M644" t="str">
            <v>LNR</v>
          </cell>
          <cell r="N644" t="str">
            <v>V</v>
          </cell>
          <cell r="P644">
            <v>3126904</v>
          </cell>
          <cell r="Q644">
            <v>0</v>
          </cell>
          <cell r="X644" t="str">
            <v>1Directivo</v>
          </cell>
          <cell r="AA644" t="str">
            <v>crear</v>
          </cell>
        </row>
        <row r="645">
          <cell r="C645">
            <v>0.55730062203042374</v>
          </cell>
          <cell r="D645" t="str">
            <v>4065-07</v>
          </cell>
          <cell r="E645">
            <v>13362965.654583329</v>
          </cell>
          <cell r="F645" t="str">
            <v>Técnico Administrativo</v>
          </cell>
          <cell r="G645" t="str">
            <v>20SEG</v>
          </cell>
          <cell r="H645" t="str">
            <v>DIVISION TALENTO HUMANO</v>
          </cell>
          <cell r="I645" t="str">
            <v>HOJ VIDA RELOJ Y SUIP</v>
          </cell>
          <cell r="J645" t="str">
            <v>NO</v>
          </cell>
          <cell r="M645" t="str">
            <v>C</v>
          </cell>
          <cell r="N645" t="str">
            <v>V</v>
          </cell>
          <cell r="P645">
            <v>601058</v>
          </cell>
          <cell r="Q645">
            <v>0</v>
          </cell>
          <cell r="X645" t="str">
            <v>5Tecnico</v>
          </cell>
          <cell r="AA645" t="str">
            <v>crear</v>
          </cell>
        </row>
        <row r="646">
          <cell r="C646" t="str">
            <v>CASTAÑEDA BURBANO ALBA ALICIA</v>
          </cell>
          <cell r="D646" t="str">
            <v>3020-14</v>
          </cell>
          <cell r="E646">
            <v>27317929.430000003</v>
          </cell>
          <cell r="F646" t="str">
            <v>Profesional Universitario</v>
          </cell>
          <cell r="G646" t="str">
            <v>13OJU</v>
          </cell>
          <cell r="H646" t="str">
            <v>OFICINA JURIDICA</v>
          </cell>
          <cell r="I646" t="str">
            <v>OFICINA JURIDICA</v>
          </cell>
          <cell r="J646" t="str">
            <v>NO</v>
          </cell>
          <cell r="M646" t="str">
            <v>C</v>
          </cell>
          <cell r="P646">
            <v>1345530</v>
          </cell>
          <cell r="Q646">
            <v>0</v>
          </cell>
          <cell r="X646" t="str">
            <v>4Profesional</v>
          </cell>
          <cell r="AA646" t="str">
            <v>Mant</v>
          </cell>
        </row>
        <row r="647">
          <cell r="C647" t="str">
            <v>MARIÑO CEPEDA JANETH ADRIANA</v>
          </cell>
          <cell r="D647" t="str">
            <v>3020-12</v>
          </cell>
          <cell r="E647">
            <v>25294052.003333326</v>
          </cell>
          <cell r="F647" t="str">
            <v>Profesional Universitario</v>
          </cell>
          <cell r="G647" t="str">
            <v>15OSI</v>
          </cell>
          <cell r="H647" t="str">
            <v>OFICINA SISTEMATIZACION</v>
          </cell>
          <cell r="I647" t="str">
            <v>OFICINA DE SISTEMATIZACION</v>
          </cell>
          <cell r="J647" t="str">
            <v>SI</v>
          </cell>
          <cell r="M647" t="str">
            <v>C</v>
          </cell>
          <cell r="P647">
            <v>1245845</v>
          </cell>
          <cell r="Q647">
            <v>0</v>
          </cell>
          <cell r="X647" t="str">
            <v>4Profesional</v>
          </cell>
          <cell r="AA647" t="str">
            <v>Mant</v>
          </cell>
        </row>
        <row r="648">
          <cell r="C648">
            <v>0.46073596079157353</v>
          </cell>
          <cell r="D648" t="str">
            <v>2040-23</v>
          </cell>
          <cell r="E648">
            <v>49073012.952083334</v>
          </cell>
          <cell r="F648" t="str">
            <v>Jefe de División</v>
          </cell>
          <cell r="G648" t="str">
            <v>20SEG</v>
          </cell>
          <cell r="H648" t="str">
            <v>DIVISION ATENCION AL USUARIO - QUEJAS Y RECLAMOS</v>
          </cell>
          <cell r="I648" t="str">
            <v>DIVISION ATENCION AL USUARIO - QUEJAS Y RECLAMOS</v>
          </cell>
          <cell r="J648" t="str">
            <v>SI</v>
          </cell>
          <cell r="M648" t="str">
            <v>C</v>
          </cell>
          <cell r="N648" t="str">
            <v>V</v>
          </cell>
          <cell r="P648">
            <v>2417065</v>
          </cell>
          <cell r="Q648">
            <v>0</v>
          </cell>
          <cell r="X648" t="str">
            <v>3Ejecutivo</v>
          </cell>
          <cell r="AA648" t="str">
            <v>crear</v>
          </cell>
        </row>
        <row r="649">
          <cell r="C649" t="str">
            <v>GOMEZ WILCHES BLANCA ESTRELLA</v>
          </cell>
          <cell r="D649" t="str">
            <v>4065-11</v>
          </cell>
          <cell r="E649">
            <v>16080398.177083332</v>
          </cell>
          <cell r="F649" t="str">
            <v>Técnico Administrativo</v>
          </cell>
          <cell r="G649" t="str">
            <v>20SEG</v>
          </cell>
          <cell r="H649" t="str">
            <v>DIVISION TALENTO HUMANO</v>
          </cell>
          <cell r="I649" t="str">
            <v>NOMINA BP</v>
          </cell>
          <cell r="J649" t="str">
            <v>NO</v>
          </cell>
          <cell r="L649" t="str">
            <v>MCF</v>
          </cell>
          <cell r="M649" t="str">
            <v>C</v>
          </cell>
          <cell r="P649">
            <v>761453</v>
          </cell>
          <cell r="Q649">
            <v>0</v>
          </cell>
          <cell r="X649" t="str">
            <v>5Tecnico</v>
          </cell>
          <cell r="AA649" t="str">
            <v>Mant</v>
          </cell>
        </row>
        <row r="650">
          <cell r="C650" t="str">
            <v>ORDUZ LOPEZ MARIA-DEL-PILAR</v>
          </cell>
          <cell r="D650" t="str">
            <v>5040-20</v>
          </cell>
          <cell r="E650">
            <v>16138824.14833333</v>
          </cell>
          <cell r="F650" t="str">
            <v>Secretario Ejecutivo</v>
          </cell>
          <cell r="G650" t="str">
            <v>16SCC</v>
          </cell>
          <cell r="H650" t="str">
            <v>SUBDIRECCION CREDITO Y CARTERA</v>
          </cell>
          <cell r="I650" t="str">
            <v>SUBDIRECCION DE CREDITO Y CARTERA</v>
          </cell>
          <cell r="J650" t="str">
            <v>SI</v>
          </cell>
          <cell r="M650" t="str">
            <v>C</v>
          </cell>
          <cell r="P650">
            <v>764298</v>
          </cell>
          <cell r="Q650">
            <v>0</v>
          </cell>
          <cell r="X650" t="str">
            <v>6Asistencial</v>
          </cell>
          <cell r="AA650" t="str">
            <v>Mant</v>
          </cell>
        </row>
        <row r="651">
          <cell r="C651">
            <v>9.919793404362709E-2</v>
          </cell>
          <cell r="D651" t="str">
            <v>3010-17</v>
          </cell>
          <cell r="E651">
            <v>33809401.822500005</v>
          </cell>
          <cell r="F651" t="str">
            <v>Profesional Especializado</v>
          </cell>
          <cell r="G651" t="str">
            <v>20SEG</v>
          </cell>
          <cell r="H651" t="str">
            <v>SECRETARIA GENERAL</v>
          </cell>
          <cell r="I651" t="str">
            <v>CONTRATACION</v>
          </cell>
          <cell r="J651" t="str">
            <v>NO</v>
          </cell>
          <cell r="M651" t="str">
            <v>C</v>
          </cell>
          <cell r="N651" t="str">
            <v>V</v>
          </cell>
          <cell r="P651">
            <v>1665264</v>
          </cell>
          <cell r="Q651">
            <v>0</v>
          </cell>
          <cell r="X651" t="str">
            <v>4Profesional</v>
          </cell>
          <cell r="AA651" t="str">
            <v>crear</v>
          </cell>
        </row>
        <row r="652">
          <cell r="C652" t="str">
            <v>MORENO GARCIA HARVEY</v>
          </cell>
          <cell r="D652" t="str">
            <v>4065-12</v>
          </cell>
          <cell r="E652">
            <v>16415181.84</v>
          </cell>
          <cell r="F652" t="str">
            <v>Técnico Administrativo</v>
          </cell>
          <cell r="G652" t="str">
            <v>17SFA</v>
          </cell>
          <cell r="H652" t="str">
            <v>SUBDIRECCION FONDOS</v>
          </cell>
          <cell r="I652" t="str">
            <v>COMERCIALIZACION</v>
          </cell>
          <cell r="J652" t="str">
            <v>SI</v>
          </cell>
          <cell r="M652" t="str">
            <v>C</v>
          </cell>
          <cell r="P652">
            <v>808521</v>
          </cell>
          <cell r="Q652">
            <v>0</v>
          </cell>
          <cell r="X652" t="str">
            <v>5Tecnico</v>
          </cell>
          <cell r="AA652" t="str">
            <v>Mant</v>
          </cell>
        </row>
        <row r="653">
          <cell r="C653">
            <v>0.43423724246164647</v>
          </cell>
          <cell r="D653" t="str">
            <v>3020-10</v>
          </cell>
          <cell r="E653">
            <v>23062173.132083338</v>
          </cell>
          <cell r="F653" t="str">
            <v>Profesional Universitario</v>
          </cell>
          <cell r="G653" t="str">
            <v>25SUROCCIDENTE</v>
          </cell>
          <cell r="H653" t="str">
            <v>SUROCCIDENTE</v>
          </cell>
          <cell r="I653" t="str">
            <v>SUROCCIDENTE</v>
          </cell>
          <cell r="J653" t="str">
            <v>SI</v>
          </cell>
          <cell r="M653" t="str">
            <v>C</v>
          </cell>
          <cell r="N653" t="str">
            <v>V</v>
          </cell>
          <cell r="P653">
            <v>1135915</v>
          </cell>
          <cell r="Q653">
            <v>0</v>
          </cell>
          <cell r="X653" t="str">
            <v>4Profesional</v>
          </cell>
          <cell r="Z653" t="str">
            <v>SUROCCIDENTE</v>
          </cell>
          <cell r="AA653" t="str">
            <v>crear</v>
          </cell>
        </row>
        <row r="654">
          <cell r="C654">
            <v>0.85528521582994799</v>
          </cell>
          <cell r="D654" t="str">
            <v>2040-23</v>
          </cell>
          <cell r="E654">
            <v>49073012.952083334</v>
          </cell>
          <cell r="F654" t="str">
            <v>Jefe de División</v>
          </cell>
          <cell r="G654" t="str">
            <v>18SRI</v>
          </cell>
          <cell r="H654" t="str">
            <v>DIVISION BECAS</v>
          </cell>
          <cell r="I654" t="str">
            <v>DIVISION DE BECAS</v>
          </cell>
          <cell r="J654" t="str">
            <v>SI</v>
          </cell>
          <cell r="M654" t="str">
            <v>C</v>
          </cell>
          <cell r="N654" t="str">
            <v>V</v>
          </cell>
          <cell r="P654">
            <v>2417065</v>
          </cell>
          <cell r="Q654">
            <v>0</v>
          </cell>
          <cell r="X654" t="str">
            <v>3Ejecutivo</v>
          </cell>
          <cell r="AA654" t="str">
            <v>crear</v>
          </cell>
        </row>
        <row r="655">
          <cell r="C655">
            <v>0.96743166591917795</v>
          </cell>
          <cell r="D655" t="str">
            <v>3010-17</v>
          </cell>
          <cell r="E655">
            <v>33809401.822500005</v>
          </cell>
          <cell r="F655" t="str">
            <v>Profesional Especializado</v>
          </cell>
          <cell r="G655" t="str">
            <v>17SFA</v>
          </cell>
          <cell r="H655" t="str">
            <v>SUBDIRECCION FONDOS</v>
          </cell>
          <cell r="I655" t="str">
            <v>COMERCIALIZACION</v>
          </cell>
          <cell r="J655" t="str">
            <v>SI</v>
          </cell>
          <cell r="M655" t="str">
            <v>C</v>
          </cell>
          <cell r="N655" t="str">
            <v>V</v>
          </cell>
          <cell r="P655">
            <v>1665264</v>
          </cell>
          <cell r="Q655">
            <v>0</v>
          </cell>
          <cell r="X655" t="str">
            <v>4Profesional</v>
          </cell>
          <cell r="AA655" t="str">
            <v>crear</v>
          </cell>
        </row>
        <row r="656">
          <cell r="C656" t="str">
            <v>HURTADO DE-DUARTE JULIA</v>
          </cell>
          <cell r="D656" t="str">
            <v>5040-22</v>
          </cell>
          <cell r="E656">
            <v>17182482.831666667</v>
          </cell>
          <cell r="F656" t="str">
            <v>Secretario Ejecutivo</v>
          </cell>
          <cell r="G656" t="str">
            <v>10DIR</v>
          </cell>
          <cell r="H656" t="str">
            <v>DIRECCION</v>
          </cell>
          <cell r="I656" t="str">
            <v>DIRECCION</v>
          </cell>
          <cell r="J656" t="str">
            <v>SI</v>
          </cell>
          <cell r="M656" t="str">
            <v>LNR</v>
          </cell>
          <cell r="P656">
            <v>846314</v>
          </cell>
          <cell r="Q656">
            <v>0</v>
          </cell>
          <cell r="X656" t="str">
            <v>6Asistencial</v>
          </cell>
          <cell r="AA656" t="str">
            <v>Mant</v>
          </cell>
        </row>
        <row r="657">
          <cell r="C657">
            <v>0.357717992246668</v>
          </cell>
          <cell r="D657" t="str">
            <v>3020-10</v>
          </cell>
          <cell r="E657">
            <v>23062173.132083338</v>
          </cell>
          <cell r="F657" t="str">
            <v>Profesional Universitario</v>
          </cell>
          <cell r="G657" t="str">
            <v>17SFA</v>
          </cell>
          <cell r="H657" t="str">
            <v>DIVISION FONDOS</v>
          </cell>
          <cell r="I657" t="str">
            <v>DIVISION FONDOS</v>
          </cell>
          <cell r="J657" t="str">
            <v>SI</v>
          </cell>
          <cell r="M657" t="str">
            <v>C</v>
          </cell>
          <cell r="N657" t="str">
            <v>V</v>
          </cell>
          <cell r="P657">
            <v>1135915</v>
          </cell>
          <cell r="Q657">
            <v>0</v>
          </cell>
          <cell r="X657" t="str">
            <v>4Profesional</v>
          </cell>
          <cell r="AA657" t="str">
            <v>crear</v>
          </cell>
        </row>
        <row r="658">
          <cell r="C658">
            <v>0.35972885452646719</v>
          </cell>
          <cell r="D658" t="str">
            <v>4065-15</v>
          </cell>
          <cell r="E658">
            <v>18995922.495416671</v>
          </cell>
          <cell r="F658" t="str">
            <v>Técnico Administrativo</v>
          </cell>
          <cell r="G658" t="str">
            <v>15OSI</v>
          </cell>
          <cell r="H658" t="str">
            <v>OFICINA SISTEMATIZACION</v>
          </cell>
          <cell r="I658" t="str">
            <v>OFICINA DE SISTEMATIZACION</v>
          </cell>
          <cell r="J658" t="str">
            <v>SI</v>
          </cell>
          <cell r="M658" t="str">
            <v>C</v>
          </cell>
          <cell r="N658" t="str">
            <v>V</v>
          </cell>
          <cell r="P658">
            <v>935634</v>
          </cell>
          <cell r="Q658">
            <v>0</v>
          </cell>
          <cell r="X658" t="str">
            <v>5Tecnico</v>
          </cell>
          <cell r="AA658" t="str">
            <v>crear</v>
          </cell>
        </row>
        <row r="659">
          <cell r="C659" t="str">
            <v>ZAMUDIO PEÑA WILLIAM HUMBERTO</v>
          </cell>
          <cell r="D659" t="str">
            <v>3020-14</v>
          </cell>
          <cell r="E659">
            <v>27317929.430000003</v>
          </cell>
          <cell r="F659" t="str">
            <v>Profesional Universitario</v>
          </cell>
          <cell r="G659" t="str">
            <v>12OPL</v>
          </cell>
          <cell r="H659" t="str">
            <v>OFICINA PLANEACION</v>
          </cell>
          <cell r="I659" t="str">
            <v>OFICINA DE PLANEACION</v>
          </cell>
          <cell r="J659" t="str">
            <v>NO</v>
          </cell>
          <cell r="M659" t="str">
            <v>C</v>
          </cell>
          <cell r="P659">
            <v>1345530</v>
          </cell>
          <cell r="Q659">
            <v>0</v>
          </cell>
          <cell r="X659" t="str">
            <v>4Profesional</v>
          </cell>
          <cell r="AA659" t="str">
            <v>Mant</v>
          </cell>
        </row>
        <row r="660">
          <cell r="C660" t="str">
            <v>CRUZ GONZALEZ CARLOS EDUARDO</v>
          </cell>
          <cell r="D660" t="str">
            <v>3020-14</v>
          </cell>
          <cell r="E660">
            <v>27317929.430000003</v>
          </cell>
          <cell r="F660" t="str">
            <v>Profesional Universitario</v>
          </cell>
          <cell r="G660" t="str">
            <v>11OCI</v>
          </cell>
          <cell r="H660" t="str">
            <v>OFICINA CONTROL INTERNO</v>
          </cell>
          <cell r="I660" t="str">
            <v>OFICINA DE CONTROL INTERNO</v>
          </cell>
          <cell r="J660" t="str">
            <v>NO</v>
          </cell>
          <cell r="M660" t="str">
            <v>C</v>
          </cell>
          <cell r="P660">
            <v>1345530</v>
          </cell>
          <cell r="Q660">
            <v>0</v>
          </cell>
          <cell r="X660" t="str">
            <v>4Profesional</v>
          </cell>
          <cell r="AA660" t="str">
            <v>Mant</v>
          </cell>
        </row>
        <row r="661">
          <cell r="C661">
            <v>0.1084073044342726</v>
          </cell>
          <cell r="D661" t="str">
            <v>3010-17</v>
          </cell>
          <cell r="E661">
            <v>33809401.822500005</v>
          </cell>
          <cell r="F661" t="str">
            <v>Profesional Especializado</v>
          </cell>
          <cell r="G661" t="str">
            <v>15OSI</v>
          </cell>
          <cell r="H661" t="str">
            <v>OFICINA SISTEMATIZACION</v>
          </cell>
          <cell r="I661" t="str">
            <v>OFICINA DE SISTEMATIZACION</v>
          </cell>
          <cell r="J661" t="str">
            <v>SI</v>
          </cell>
          <cell r="M661" t="str">
            <v>C</v>
          </cell>
          <cell r="N661" t="str">
            <v>V</v>
          </cell>
          <cell r="P661">
            <v>1665264</v>
          </cell>
          <cell r="Q661">
            <v>0</v>
          </cell>
          <cell r="X661" t="str">
            <v>4Profesional</v>
          </cell>
          <cell r="AA661" t="str">
            <v>crear</v>
          </cell>
        </row>
        <row r="662">
          <cell r="C662">
            <v>0.87946384899120456</v>
          </cell>
          <cell r="D662" t="str">
            <v>3020-14</v>
          </cell>
          <cell r="E662">
            <v>27317929.430000003</v>
          </cell>
          <cell r="F662" t="str">
            <v>Profesional Universitario</v>
          </cell>
          <cell r="G662" t="str">
            <v>15OSI</v>
          </cell>
          <cell r="H662" t="str">
            <v>OFICINA SISTEMATIZACION</v>
          </cell>
          <cell r="I662" t="str">
            <v>OFICINA DE SISTEMATIZACION</v>
          </cell>
          <cell r="J662" t="str">
            <v>SI</v>
          </cell>
          <cell r="M662" t="str">
            <v>C</v>
          </cell>
          <cell r="N662" t="str">
            <v>V</v>
          </cell>
          <cell r="P662">
            <v>1345530</v>
          </cell>
          <cell r="Q662">
            <v>0</v>
          </cell>
          <cell r="X662" t="str">
            <v>4Profesional</v>
          </cell>
          <cell r="AA662" t="str">
            <v>crear</v>
          </cell>
        </row>
        <row r="663">
          <cell r="C663" t="str">
            <v>MORENO  LINA OMAIRA</v>
          </cell>
          <cell r="D663" t="str">
            <v>5120-10</v>
          </cell>
          <cell r="E663">
            <v>11597824.078333335</v>
          </cell>
          <cell r="F663" t="str">
            <v>Auxiliar Administrativo</v>
          </cell>
          <cell r="G663" t="str">
            <v>10DIR</v>
          </cell>
          <cell r="H663" t="str">
            <v>DIRECCION</v>
          </cell>
          <cell r="I663" t="str">
            <v>DIRECCION</v>
          </cell>
          <cell r="J663" t="str">
            <v>SI</v>
          </cell>
          <cell r="M663" t="str">
            <v>LNR</v>
          </cell>
          <cell r="P663">
            <v>515106</v>
          </cell>
          <cell r="Q663">
            <v>0</v>
          </cell>
          <cell r="X663" t="str">
            <v>6Asistencial</v>
          </cell>
          <cell r="AA663" t="str">
            <v>Mant</v>
          </cell>
        </row>
        <row r="664">
          <cell r="C664">
            <v>0.42578794261993824</v>
          </cell>
          <cell r="D664" t="str">
            <v>2040-23</v>
          </cell>
          <cell r="E664">
            <v>49073012.952083334</v>
          </cell>
          <cell r="F664" t="str">
            <v>Jefe de División</v>
          </cell>
          <cell r="G664" t="str">
            <v>16SCC</v>
          </cell>
          <cell r="H664" t="str">
            <v>DIVISION CARTERA</v>
          </cell>
          <cell r="I664" t="str">
            <v>DIVISION CARTERA</v>
          </cell>
          <cell r="J664" t="str">
            <v>SI</v>
          </cell>
          <cell r="M664" t="str">
            <v>C</v>
          </cell>
          <cell r="N664" t="str">
            <v>V</v>
          </cell>
          <cell r="P664">
            <v>2417065</v>
          </cell>
          <cell r="Q664">
            <v>0</v>
          </cell>
          <cell r="X664" t="str">
            <v>3Ejecutivo</v>
          </cell>
          <cell r="AA664" t="str">
            <v>crear</v>
          </cell>
        </row>
        <row r="665">
          <cell r="C665">
            <v>0.87471147041347663</v>
          </cell>
          <cell r="D665" t="str">
            <v>3010-17</v>
          </cell>
          <cell r="E665">
            <v>33809401.822500005</v>
          </cell>
          <cell r="F665" t="str">
            <v>Profesional Especializado</v>
          </cell>
          <cell r="G665" t="str">
            <v>18SRI</v>
          </cell>
          <cell r="H665" t="str">
            <v>DIVISION BECAS</v>
          </cell>
          <cell r="I665" t="str">
            <v>DIVISION DE BECAS</v>
          </cell>
          <cell r="J665" t="str">
            <v>SI</v>
          </cell>
          <cell r="M665" t="str">
            <v>C</v>
          </cell>
          <cell r="N665" t="str">
            <v>V</v>
          </cell>
          <cell r="P665">
            <v>1665264</v>
          </cell>
          <cell r="Q665">
            <v>0</v>
          </cell>
          <cell r="X665" t="str">
            <v>4Profesional</v>
          </cell>
          <cell r="AA665" t="str">
            <v>crear</v>
          </cell>
        </row>
        <row r="666">
          <cell r="C666">
            <v>0.75267793075401013</v>
          </cell>
          <cell r="D666" t="str">
            <v>3020-10</v>
          </cell>
          <cell r="E666">
            <v>23062173.132083338</v>
          </cell>
          <cell r="F666" t="str">
            <v>Profesional Universitario</v>
          </cell>
          <cell r="G666" t="str">
            <v>17SFA</v>
          </cell>
          <cell r="H666" t="str">
            <v>SUBDIRECCION FONDOS</v>
          </cell>
          <cell r="I666" t="str">
            <v>COMERCIALIZACION</v>
          </cell>
          <cell r="J666" t="str">
            <v>SI</v>
          </cell>
          <cell r="M666" t="str">
            <v>C</v>
          </cell>
          <cell r="N666" t="str">
            <v>V</v>
          </cell>
          <cell r="P666">
            <v>1135915</v>
          </cell>
          <cell r="Q666">
            <v>0</v>
          </cell>
          <cell r="X666" t="str">
            <v>4Profesional</v>
          </cell>
          <cell r="AA666" t="str">
            <v>crear</v>
          </cell>
        </row>
        <row r="667">
          <cell r="C667" t="str">
            <v>MALLAMA BOLAÑOS JOSE RIGOBERTO</v>
          </cell>
          <cell r="D667" t="str">
            <v>3020-14</v>
          </cell>
          <cell r="E667">
            <v>27317929.430000003</v>
          </cell>
          <cell r="F667" t="str">
            <v>Profesional Universitario</v>
          </cell>
          <cell r="G667" t="str">
            <v>12OPL</v>
          </cell>
          <cell r="H667" t="str">
            <v>OFICINA PLANEACION</v>
          </cell>
          <cell r="I667" t="str">
            <v>OFICINA DE PLANEACION</v>
          </cell>
          <cell r="J667" t="str">
            <v>NO</v>
          </cell>
          <cell r="M667" t="str">
            <v>C</v>
          </cell>
          <cell r="P667">
            <v>1345530</v>
          </cell>
          <cell r="Q667">
            <v>0</v>
          </cell>
          <cell r="X667" t="str">
            <v>4Profesional</v>
          </cell>
          <cell r="AA667" t="str">
            <v>Mant</v>
          </cell>
        </row>
        <row r="668">
          <cell r="C668">
            <v>0.26128493513345852</v>
          </cell>
          <cell r="D668" t="str">
            <v>3020-10</v>
          </cell>
          <cell r="E668">
            <v>23062173.132083338</v>
          </cell>
          <cell r="F668" t="str">
            <v>Profesional Universitario</v>
          </cell>
          <cell r="G668" t="str">
            <v>16SCC</v>
          </cell>
          <cell r="H668" t="str">
            <v>DIVISION CREDITO</v>
          </cell>
          <cell r="I668" t="str">
            <v>DIVISION CREDITO</v>
          </cell>
          <cell r="J668" t="str">
            <v>SI</v>
          </cell>
          <cell r="M668" t="str">
            <v>C</v>
          </cell>
          <cell r="N668" t="str">
            <v>V</v>
          </cell>
          <cell r="P668">
            <v>1135915</v>
          </cell>
          <cell r="Q668">
            <v>0</v>
          </cell>
          <cell r="X668" t="str">
            <v>4Profesional</v>
          </cell>
          <cell r="AA668" t="str">
            <v>crear</v>
          </cell>
        </row>
        <row r="669">
          <cell r="C669">
            <v>0.29067494569610486</v>
          </cell>
          <cell r="D669" t="str">
            <v>3020-10</v>
          </cell>
          <cell r="E669">
            <v>23062173.132083338</v>
          </cell>
          <cell r="F669" t="str">
            <v>Profesional Universitario</v>
          </cell>
          <cell r="G669" t="str">
            <v>24ORIENTE</v>
          </cell>
          <cell r="H669" t="str">
            <v>ORIENTE</v>
          </cell>
          <cell r="I669" t="str">
            <v>ORIENTE</v>
          </cell>
          <cell r="J669" t="str">
            <v>SI</v>
          </cell>
          <cell r="M669" t="str">
            <v>C</v>
          </cell>
          <cell r="N669" t="str">
            <v>V</v>
          </cell>
          <cell r="P669">
            <v>1135915</v>
          </cell>
          <cell r="Q669">
            <v>0</v>
          </cell>
          <cell r="X669" t="str">
            <v>4Profesional</v>
          </cell>
          <cell r="Z669" t="str">
            <v>ORIENTE</v>
          </cell>
          <cell r="AA669" t="str">
            <v>crear</v>
          </cell>
        </row>
        <row r="670">
          <cell r="C670" t="str">
            <v>RUIZ SUAREZ LAURA CECILIA</v>
          </cell>
          <cell r="D670" t="str">
            <v>5040-18</v>
          </cell>
          <cell r="E670">
            <v>15256479.260833334</v>
          </cell>
          <cell r="F670" t="str">
            <v>Secretario Ejecutivo</v>
          </cell>
          <cell r="G670" t="str">
            <v>17SFA</v>
          </cell>
          <cell r="H670" t="str">
            <v>DIVISION FONDOS</v>
          </cell>
          <cell r="I670" t="str">
            <v>DIVISION FONDOS</v>
          </cell>
          <cell r="J670" t="str">
            <v>SI</v>
          </cell>
          <cell r="M670" t="str">
            <v>C</v>
          </cell>
          <cell r="P670">
            <v>721333</v>
          </cell>
          <cell r="Q670">
            <v>0</v>
          </cell>
          <cell r="X670" t="str">
            <v>6Asistencial</v>
          </cell>
          <cell r="AA670" t="str">
            <v>Mant</v>
          </cell>
        </row>
        <row r="671">
          <cell r="C671">
            <v>0.92996868144581368</v>
          </cell>
          <cell r="D671" t="str">
            <v>3020-10</v>
          </cell>
          <cell r="E671">
            <v>23062173.132083338</v>
          </cell>
          <cell r="F671" t="str">
            <v>Profesional Universitario</v>
          </cell>
          <cell r="G671" t="str">
            <v>16SCC</v>
          </cell>
          <cell r="H671" t="str">
            <v>DIVISION CREDITO</v>
          </cell>
          <cell r="I671" t="str">
            <v>DIVISION CREDITO</v>
          </cell>
          <cell r="J671" t="str">
            <v>SI</v>
          </cell>
          <cell r="M671" t="str">
            <v>C</v>
          </cell>
          <cell r="N671" t="str">
            <v>V</v>
          </cell>
          <cell r="P671">
            <v>1135915</v>
          </cell>
          <cell r="Q671">
            <v>0</v>
          </cell>
          <cell r="X671" t="str">
            <v>4Profesional</v>
          </cell>
          <cell r="AA671" t="str">
            <v>crear</v>
          </cell>
        </row>
        <row r="672">
          <cell r="C672" t="str">
            <v>BAUTISTA GALINDO VICTOR RAUL</v>
          </cell>
          <cell r="D672" t="str">
            <v>3020-12</v>
          </cell>
          <cell r="E672">
            <v>25294052.003333326</v>
          </cell>
          <cell r="F672" t="str">
            <v>Profesional Universitario</v>
          </cell>
          <cell r="G672" t="str">
            <v>15OSI</v>
          </cell>
          <cell r="H672" t="str">
            <v>OFICINA SISTEMATIZACION</v>
          </cell>
          <cell r="I672" t="str">
            <v>OFICINA DE SISTEMATIZACION</v>
          </cell>
          <cell r="J672" t="str">
            <v>SI</v>
          </cell>
          <cell r="M672" t="str">
            <v>C</v>
          </cell>
          <cell r="P672">
            <v>1245845</v>
          </cell>
          <cell r="Q672">
            <v>0</v>
          </cell>
          <cell r="X672" t="str">
            <v>4Profesional</v>
          </cell>
          <cell r="AA672" t="str">
            <v>Mant</v>
          </cell>
        </row>
        <row r="673">
          <cell r="C673" t="str">
            <v>BOLAÑOS RAMIREZ MERY</v>
          </cell>
          <cell r="D673" t="str">
            <v>4065-11</v>
          </cell>
          <cell r="E673">
            <v>16080398.177083332</v>
          </cell>
          <cell r="F673" t="str">
            <v>Técnico Administrativo</v>
          </cell>
          <cell r="G673" t="str">
            <v>15OSI</v>
          </cell>
          <cell r="H673" t="str">
            <v>OFICINA SISTEMATIZACION</v>
          </cell>
          <cell r="I673" t="str">
            <v>OFICINA DE SISTEMATIZACION</v>
          </cell>
          <cell r="J673" t="str">
            <v>SI</v>
          </cell>
          <cell r="M673" t="str">
            <v>C</v>
          </cell>
          <cell r="P673">
            <v>761453</v>
          </cell>
          <cell r="Q673">
            <v>0</v>
          </cell>
          <cell r="X673" t="str">
            <v>5Tecnico</v>
          </cell>
          <cell r="AA673" t="str">
            <v>Mant</v>
          </cell>
        </row>
        <row r="674">
          <cell r="C674">
            <v>0.43374747933618085</v>
          </cell>
          <cell r="D674" t="str">
            <v>3020-10</v>
          </cell>
          <cell r="E674">
            <v>23062173.132083338</v>
          </cell>
          <cell r="F674" t="str">
            <v>Profesional Universitario</v>
          </cell>
          <cell r="G674" t="str">
            <v>20SEG</v>
          </cell>
          <cell r="H674" t="str">
            <v>SECRETARIA GENERAL</v>
          </cell>
          <cell r="I674" t="str">
            <v>CONTRATACION</v>
          </cell>
          <cell r="J674" t="str">
            <v>NO</v>
          </cell>
          <cell r="M674" t="str">
            <v>C</v>
          </cell>
          <cell r="N674" t="str">
            <v>V</v>
          </cell>
          <cell r="P674">
            <v>1135915</v>
          </cell>
          <cell r="Q674">
            <v>0</v>
          </cell>
          <cell r="X674" t="str">
            <v>4Profesional</v>
          </cell>
          <cell r="AA674" t="str">
            <v>crear</v>
          </cell>
        </row>
        <row r="675">
          <cell r="C675">
            <v>4.5321560632149982E-2</v>
          </cell>
          <cell r="D675" t="str">
            <v>3010-17</v>
          </cell>
          <cell r="E675">
            <v>33809401.822500005</v>
          </cell>
          <cell r="F675" t="str">
            <v>Profesional Especializado</v>
          </cell>
          <cell r="G675" t="str">
            <v>20SEG</v>
          </cell>
          <cell r="H675" t="str">
            <v>DISCIPLINARIO</v>
          </cell>
          <cell r="I675" t="str">
            <v>DISCIPLINARIO</v>
          </cell>
          <cell r="J675" t="str">
            <v>NO</v>
          </cell>
          <cell r="M675" t="str">
            <v>C</v>
          </cell>
          <cell r="N675" t="str">
            <v>V</v>
          </cell>
          <cell r="P675">
            <v>1665264</v>
          </cell>
          <cell r="Q675">
            <v>0</v>
          </cell>
          <cell r="X675" t="str">
            <v>4Profesional</v>
          </cell>
          <cell r="AA675" t="str">
            <v>crear</v>
          </cell>
        </row>
        <row r="676">
          <cell r="C676">
            <v>0.31437396834497305</v>
          </cell>
          <cell r="D676" t="str">
            <v>3020-10</v>
          </cell>
          <cell r="E676">
            <v>23062173.132083338</v>
          </cell>
          <cell r="F676" t="str">
            <v>Profesional Universitario</v>
          </cell>
          <cell r="G676" t="str">
            <v>20SEG</v>
          </cell>
          <cell r="H676" t="str">
            <v>DISCIPLINARIO</v>
          </cell>
          <cell r="I676" t="str">
            <v>DISCIPLINARIO</v>
          </cell>
          <cell r="J676" t="str">
            <v>NO</v>
          </cell>
          <cell r="M676" t="str">
            <v>C</v>
          </cell>
          <cell r="N676" t="str">
            <v>V</v>
          </cell>
          <cell r="P676">
            <v>1135915</v>
          </cell>
          <cell r="Q676">
            <v>0</v>
          </cell>
          <cell r="X676" t="str">
            <v>4Profesional</v>
          </cell>
          <cell r="AA676" t="str">
            <v>crear</v>
          </cell>
        </row>
        <row r="677">
          <cell r="C677">
            <v>0.67807011598036104</v>
          </cell>
          <cell r="D677" t="str">
            <v>2040-23</v>
          </cell>
          <cell r="E677">
            <v>49073012.952083334</v>
          </cell>
          <cell r="F677" t="str">
            <v>Jefe de División</v>
          </cell>
          <cell r="G677" t="str">
            <v>20SEG</v>
          </cell>
          <cell r="H677" t="str">
            <v>DIVISION TALENTO HUMANO</v>
          </cell>
          <cell r="I677" t="str">
            <v>DIVISION DE TALENTO HUMANO</v>
          </cell>
          <cell r="J677" t="str">
            <v>NO</v>
          </cell>
          <cell r="M677" t="str">
            <v>C</v>
          </cell>
          <cell r="N677" t="str">
            <v>V</v>
          </cell>
          <cell r="P677">
            <v>2417065</v>
          </cell>
          <cell r="Q677">
            <v>0</v>
          </cell>
          <cell r="X677" t="str">
            <v>3Ejecutivo</v>
          </cell>
          <cell r="AA677" t="str">
            <v>crear</v>
          </cell>
        </row>
        <row r="678">
          <cell r="C678">
            <v>0.53793604312580712</v>
          </cell>
          <cell r="D678" t="str">
            <v>3020-14</v>
          </cell>
          <cell r="E678">
            <v>27317929.430000003</v>
          </cell>
          <cell r="F678" t="str">
            <v>Profesional Universitario</v>
          </cell>
          <cell r="G678" t="str">
            <v>20SEG</v>
          </cell>
          <cell r="H678" t="str">
            <v>DIVISION TALENTO HUMANO</v>
          </cell>
          <cell r="I678" t="str">
            <v>BIENESTAR</v>
          </cell>
          <cell r="J678" t="str">
            <v>NO</v>
          </cell>
          <cell r="M678" t="str">
            <v>C</v>
          </cell>
          <cell r="N678" t="str">
            <v>V</v>
          </cell>
          <cell r="P678">
            <v>1345530</v>
          </cell>
          <cell r="Q678">
            <v>0</v>
          </cell>
          <cell r="X678" t="str">
            <v>4Profesional</v>
          </cell>
          <cell r="AA678" t="str">
            <v>crear</v>
          </cell>
        </row>
        <row r="679">
          <cell r="C679">
            <v>0.2812065385516993</v>
          </cell>
          <cell r="D679" t="str">
            <v>2040-23</v>
          </cell>
          <cell r="E679">
            <v>49073012.952083334</v>
          </cell>
          <cell r="F679" t="str">
            <v>Jefe de División</v>
          </cell>
          <cell r="G679" t="str">
            <v>20SEG</v>
          </cell>
          <cell r="H679" t="str">
            <v>DIVISION SERVICIOS ADMINISTRATIVOS</v>
          </cell>
          <cell r="I679" t="str">
            <v>DIVISION SERVICIOS ADMINISTRATIVOS</v>
          </cell>
          <cell r="J679" t="str">
            <v>NO</v>
          </cell>
          <cell r="M679" t="str">
            <v>C</v>
          </cell>
          <cell r="N679" t="str">
            <v>V</v>
          </cell>
          <cell r="P679">
            <v>2417065</v>
          </cell>
          <cell r="Q679">
            <v>0</v>
          </cell>
          <cell r="X679" t="str">
            <v>3Ejecutivo</v>
          </cell>
          <cell r="AA679" t="str">
            <v>crear</v>
          </cell>
        </row>
        <row r="680">
          <cell r="C680">
            <v>0.94074211623885717</v>
          </cell>
          <cell r="D680" t="str">
            <v>3020-14</v>
          </cell>
          <cell r="E680">
            <v>27317929.430000003</v>
          </cell>
          <cell r="F680" t="str">
            <v>Profesional Universitario</v>
          </cell>
          <cell r="G680" t="str">
            <v>20SEG</v>
          </cell>
          <cell r="H680" t="str">
            <v>DIVISION SERVICIOS ADMINISTRATIVOS</v>
          </cell>
          <cell r="I680" t="str">
            <v>ALMACEN</v>
          </cell>
          <cell r="J680" t="str">
            <v>NO</v>
          </cell>
          <cell r="M680" t="str">
            <v>C</v>
          </cell>
          <cell r="N680" t="str">
            <v>V</v>
          </cell>
          <cell r="P680">
            <v>1345530</v>
          </cell>
          <cell r="Q680">
            <v>0</v>
          </cell>
          <cell r="X680" t="str">
            <v>4Profesional</v>
          </cell>
          <cell r="AA680" t="str">
            <v>crear</v>
          </cell>
        </row>
        <row r="681">
          <cell r="C681" t="str">
            <v>LOZANO CHACON JULIAN</v>
          </cell>
          <cell r="D681" t="str">
            <v>3020-10</v>
          </cell>
          <cell r="E681">
            <v>23062173.132083338</v>
          </cell>
          <cell r="F681" t="str">
            <v>Profesional Universitario</v>
          </cell>
          <cell r="G681" t="str">
            <v>20SEG</v>
          </cell>
          <cell r="H681" t="str">
            <v>DIVISION ATENCION AL USUARIO - QUEJAS Y RECLAMOS</v>
          </cell>
          <cell r="I681" t="str">
            <v>DIVISION ATENCION AL USUARIO - QUEJAS Y RECLAMOS</v>
          </cell>
          <cell r="J681" t="str">
            <v>SI</v>
          </cell>
          <cell r="M681" t="str">
            <v>C</v>
          </cell>
          <cell r="P681">
            <v>1135915</v>
          </cell>
          <cell r="Q681">
            <v>0</v>
          </cell>
          <cell r="X681" t="str">
            <v>4Profesional</v>
          </cell>
          <cell r="AA681" t="str">
            <v>Mant</v>
          </cell>
        </row>
        <row r="682">
          <cell r="C682" t="str">
            <v>REYES SARASTI LUZ STELLA</v>
          </cell>
          <cell r="D682" t="str">
            <v>3020-12</v>
          </cell>
          <cell r="E682">
            <v>25294052.003333326</v>
          </cell>
          <cell r="F682" t="str">
            <v>Profesional Universitario</v>
          </cell>
          <cell r="G682" t="str">
            <v>16SCC</v>
          </cell>
          <cell r="H682" t="str">
            <v>DIVISION CARTERA</v>
          </cell>
          <cell r="I682" t="str">
            <v>DIVISION CARTERA</v>
          </cell>
          <cell r="J682" t="str">
            <v>SI</v>
          </cell>
          <cell r="M682" t="str">
            <v>C</v>
          </cell>
          <cell r="P682">
            <v>1245845</v>
          </cell>
          <cell r="Q682">
            <v>0</v>
          </cell>
          <cell r="X682" t="str">
            <v>4Profesional</v>
          </cell>
          <cell r="AA682" t="str">
            <v>Mant</v>
          </cell>
        </row>
        <row r="683">
          <cell r="C683">
            <v>0.23965058181629928</v>
          </cell>
          <cell r="D683" t="str">
            <v>0040-21</v>
          </cell>
          <cell r="E683">
            <v>99096290.052500039</v>
          </cell>
          <cell r="F683" t="str">
            <v>Subgerente, Vicepresidente o Subdirector General o Nacional de Entidad Descentralizada o de Unidad Administrativa Especial</v>
          </cell>
          <cell r="G683" t="str">
            <v>17SFA</v>
          </cell>
          <cell r="H683" t="str">
            <v>SUBDIRECCION FONDOS</v>
          </cell>
          <cell r="I683" t="str">
            <v>SUBDIRECCION FONDOS</v>
          </cell>
          <cell r="J683" t="str">
            <v>SI</v>
          </cell>
          <cell r="M683" t="str">
            <v>LNR</v>
          </cell>
          <cell r="N683" t="str">
            <v>V</v>
          </cell>
          <cell r="P683">
            <v>3767529</v>
          </cell>
          <cell r="Q683">
            <v>0</v>
          </cell>
          <cell r="X683" t="str">
            <v>1Directivo</v>
          </cell>
          <cell r="AA683" t="str">
            <v>crear</v>
          </cell>
        </row>
        <row r="684">
          <cell r="C684">
            <v>0.8196910178752248</v>
          </cell>
          <cell r="D684" t="str">
            <v>2040-23</v>
          </cell>
          <cell r="E684">
            <v>49073012.952083334</v>
          </cell>
          <cell r="F684" t="str">
            <v>Jefe de División</v>
          </cell>
          <cell r="G684" t="str">
            <v>17SFA</v>
          </cell>
          <cell r="H684" t="str">
            <v>DIVISION FONDOS</v>
          </cell>
          <cell r="I684" t="str">
            <v>DIVISION FONDOS</v>
          </cell>
          <cell r="J684" t="str">
            <v>SI</v>
          </cell>
          <cell r="M684" t="str">
            <v>C</v>
          </cell>
          <cell r="N684" t="str">
            <v>V</v>
          </cell>
          <cell r="P684">
            <v>2417065</v>
          </cell>
          <cell r="Q684">
            <v>0</v>
          </cell>
          <cell r="X684" t="str">
            <v>3Ejecutivo</v>
          </cell>
          <cell r="AA684" t="str">
            <v>crear</v>
          </cell>
        </row>
        <row r="685">
          <cell r="C685">
            <v>0.39681355258279272</v>
          </cell>
          <cell r="D685" t="str">
            <v>3020-14</v>
          </cell>
          <cell r="E685">
            <v>27317929.430000003</v>
          </cell>
          <cell r="F685" t="str">
            <v>Profesional Universitario</v>
          </cell>
          <cell r="G685" t="str">
            <v>17SFA</v>
          </cell>
          <cell r="H685" t="str">
            <v>DIVISION FONDOS</v>
          </cell>
          <cell r="I685" t="str">
            <v>DIVISION FONDOS</v>
          </cell>
          <cell r="J685" t="str">
            <v>SI</v>
          </cell>
          <cell r="M685" t="str">
            <v>C</v>
          </cell>
          <cell r="N685" t="str">
            <v>V</v>
          </cell>
          <cell r="P685">
            <v>1345530</v>
          </cell>
          <cell r="Q685">
            <v>0</v>
          </cell>
          <cell r="X685" t="str">
            <v>4Profesional</v>
          </cell>
          <cell r="AA685" t="str">
            <v>crear</v>
          </cell>
        </row>
        <row r="686">
          <cell r="C686" t="str">
            <v>NEITA ALVAREZ FLOR ANGELA</v>
          </cell>
          <cell r="D686" t="str">
            <v>3020-14</v>
          </cell>
          <cell r="E686">
            <v>27317929.430000003</v>
          </cell>
          <cell r="F686" t="str">
            <v>Profesional Universitario</v>
          </cell>
          <cell r="G686" t="str">
            <v>17SFA</v>
          </cell>
          <cell r="H686" t="str">
            <v>DIVISION FONDOS</v>
          </cell>
          <cell r="I686" t="str">
            <v>DIVISION FONDOS</v>
          </cell>
          <cell r="J686" t="str">
            <v>SI</v>
          </cell>
          <cell r="M686" t="str">
            <v>C</v>
          </cell>
          <cell r="P686">
            <v>1345530</v>
          </cell>
          <cell r="Q686">
            <v>0</v>
          </cell>
          <cell r="X686" t="str">
            <v>4Profesional</v>
          </cell>
          <cell r="AA686" t="str">
            <v>Mant</v>
          </cell>
        </row>
        <row r="687">
          <cell r="C687">
            <v>0.31722691560727179</v>
          </cell>
          <cell r="D687" t="str">
            <v>2040-23</v>
          </cell>
          <cell r="E687">
            <v>49073012.952083334</v>
          </cell>
          <cell r="F687" t="str">
            <v>Jefe de División</v>
          </cell>
          <cell r="G687" t="str">
            <v>19SDF</v>
          </cell>
          <cell r="H687" t="str">
            <v>DIVISION INVERSIONES</v>
          </cell>
          <cell r="I687" t="str">
            <v>DIVISION INVERSIONES</v>
          </cell>
          <cell r="J687" t="str">
            <v>SI</v>
          </cell>
          <cell r="M687" t="str">
            <v>C</v>
          </cell>
          <cell r="N687" t="str">
            <v>V</v>
          </cell>
          <cell r="P687">
            <v>2417065</v>
          </cell>
          <cell r="Q687">
            <v>0</v>
          </cell>
          <cell r="X687" t="str">
            <v>3Ejecutivo</v>
          </cell>
          <cell r="AA687" t="str">
            <v>crear</v>
          </cell>
        </row>
        <row r="688">
          <cell r="C688">
            <v>0.69686517901621636</v>
          </cell>
          <cell r="D688" t="str">
            <v>3010-17</v>
          </cell>
          <cell r="E688">
            <v>33809401.822500005</v>
          </cell>
          <cell r="F688" t="str">
            <v>Profesional Especializado</v>
          </cell>
          <cell r="G688" t="str">
            <v>19SDF</v>
          </cell>
          <cell r="H688" t="str">
            <v>DIVISION TESORERIA</v>
          </cell>
          <cell r="I688" t="str">
            <v>DIVISION TESORERIA</v>
          </cell>
          <cell r="J688" t="str">
            <v>SI</v>
          </cell>
          <cell r="M688" t="str">
            <v>C</v>
          </cell>
          <cell r="N688" t="str">
            <v>V</v>
          </cell>
          <cell r="P688">
            <v>1665264</v>
          </cell>
          <cell r="Q688">
            <v>0</v>
          </cell>
          <cell r="X688" t="str">
            <v>4Profesional</v>
          </cell>
          <cell r="AA688" t="str">
            <v>crear</v>
          </cell>
        </row>
        <row r="689">
          <cell r="C689">
            <v>0.12425011826089927</v>
          </cell>
          <cell r="D689" t="str">
            <v>2040-23</v>
          </cell>
          <cell r="E689">
            <v>49073012.952083334</v>
          </cell>
          <cell r="F689" t="str">
            <v>Jefe de División</v>
          </cell>
          <cell r="G689" t="str">
            <v>19SDF</v>
          </cell>
          <cell r="H689" t="str">
            <v>DIVISION PRESUPUESTO</v>
          </cell>
          <cell r="I689" t="str">
            <v>DIVISION DE PRESUPUESTO</v>
          </cell>
          <cell r="J689" t="str">
            <v>SI</v>
          </cell>
          <cell r="M689" t="str">
            <v>C</v>
          </cell>
          <cell r="N689" t="str">
            <v>V</v>
          </cell>
          <cell r="P689">
            <v>2417065</v>
          </cell>
          <cell r="Q689">
            <v>0</v>
          </cell>
          <cell r="X689" t="str">
            <v>3Ejecutivo</v>
          </cell>
          <cell r="AA689" t="str">
            <v>crear</v>
          </cell>
        </row>
        <row r="690">
          <cell r="C690">
            <v>0.47173844029170264</v>
          </cell>
          <cell r="D690" t="str">
            <v>2040-23</v>
          </cell>
          <cell r="E690">
            <v>49073012.952083334</v>
          </cell>
          <cell r="F690" t="str">
            <v>Jefe de División</v>
          </cell>
          <cell r="G690" t="str">
            <v>19SDF</v>
          </cell>
          <cell r="H690" t="str">
            <v>DIVISION CONTABILIDAD</v>
          </cell>
          <cell r="I690" t="str">
            <v>DIVISION CONTABILIDAD</v>
          </cell>
          <cell r="J690" t="str">
            <v>SI</v>
          </cell>
          <cell r="M690" t="str">
            <v>C</v>
          </cell>
          <cell r="N690" t="str">
            <v>V</v>
          </cell>
          <cell r="P690">
            <v>2417065</v>
          </cell>
          <cell r="Q690">
            <v>0</v>
          </cell>
          <cell r="X690" t="str">
            <v>3Ejecutivo</v>
          </cell>
          <cell r="AA690" t="str">
            <v>crear</v>
          </cell>
        </row>
        <row r="691">
          <cell r="C691">
            <v>0.15454910481165829</v>
          </cell>
          <cell r="D691" t="str">
            <v>3020-10</v>
          </cell>
          <cell r="E691">
            <v>23062173.132083338</v>
          </cell>
          <cell r="F691" t="str">
            <v>Profesional Universitario</v>
          </cell>
          <cell r="G691" t="str">
            <v>25SUROCCIDENTE</v>
          </cell>
          <cell r="H691" t="str">
            <v>SUROCCIDENTE</v>
          </cell>
          <cell r="I691" t="str">
            <v>SUROCCIDENTE</v>
          </cell>
          <cell r="J691" t="str">
            <v>SI</v>
          </cell>
          <cell r="M691" t="str">
            <v>C</v>
          </cell>
          <cell r="N691" t="str">
            <v>V</v>
          </cell>
          <cell r="P691">
            <v>1135915</v>
          </cell>
          <cell r="Q691">
            <v>0</v>
          </cell>
          <cell r="X691" t="str">
            <v>4Profesional</v>
          </cell>
          <cell r="Z691" t="str">
            <v>SUROCCIDENTE</v>
          </cell>
          <cell r="AA691" t="str">
            <v>crear</v>
          </cell>
        </row>
        <row r="692">
          <cell r="C692">
            <v>3.8085355296054724E-2</v>
          </cell>
          <cell r="D692" t="str">
            <v>3010-17</v>
          </cell>
          <cell r="E692">
            <v>33809401.822500005</v>
          </cell>
          <cell r="F692" t="str">
            <v>Profesional Especializado</v>
          </cell>
          <cell r="G692" t="str">
            <v>25SUROCCIDENTE</v>
          </cell>
          <cell r="H692" t="str">
            <v>SUROCCIDENTE</v>
          </cell>
          <cell r="I692" t="str">
            <v>SUROCCIDENTE</v>
          </cell>
          <cell r="J692" t="str">
            <v>SI</v>
          </cell>
          <cell r="M692" t="str">
            <v>C</v>
          </cell>
          <cell r="N692" t="str">
            <v>V</v>
          </cell>
          <cell r="P692">
            <v>1665264</v>
          </cell>
          <cell r="Q692">
            <v>0</v>
          </cell>
          <cell r="X692" t="str">
            <v>4Profesional</v>
          </cell>
          <cell r="Z692" t="str">
            <v>SUROCCIDENTE</v>
          </cell>
          <cell r="AA692" t="str">
            <v>crear</v>
          </cell>
        </row>
        <row r="693">
          <cell r="C693">
            <v>0.2476013625534414</v>
          </cell>
          <cell r="D693" t="str">
            <v>3020-10</v>
          </cell>
          <cell r="E693">
            <v>23062173.132083338</v>
          </cell>
          <cell r="F693" t="str">
            <v>Profesional Universitario</v>
          </cell>
          <cell r="G693" t="str">
            <v>24ORIENTE</v>
          </cell>
          <cell r="H693" t="str">
            <v>ORIENTE</v>
          </cell>
          <cell r="I693" t="str">
            <v>ORIENTE</v>
          </cell>
          <cell r="J693" t="str">
            <v>SI</v>
          </cell>
          <cell r="M693" t="str">
            <v>C</v>
          </cell>
          <cell r="N693" t="str">
            <v>V</v>
          </cell>
          <cell r="P693">
            <v>1135915</v>
          </cell>
          <cell r="Q693">
            <v>0</v>
          </cell>
          <cell r="X693" t="str">
            <v>4Profesional</v>
          </cell>
          <cell r="Z693" t="str">
            <v>ORIENTE</v>
          </cell>
          <cell r="AA693" t="str">
            <v>crear</v>
          </cell>
        </row>
        <row r="694">
          <cell r="C694">
            <v>0.90430863734794364</v>
          </cell>
          <cell r="D694" t="str">
            <v>3020-10</v>
          </cell>
          <cell r="E694">
            <v>23062173.132083338</v>
          </cell>
          <cell r="F694" t="str">
            <v>Profesional Universitario</v>
          </cell>
          <cell r="G694" t="str">
            <v>25SUROCCIDENTE</v>
          </cell>
          <cell r="H694" t="str">
            <v>SUROCCIDENTE</v>
          </cell>
          <cell r="I694" t="str">
            <v>SUROCCIDENTE</v>
          </cell>
          <cell r="J694" t="str">
            <v>SI</v>
          </cell>
          <cell r="M694" t="str">
            <v>C</v>
          </cell>
          <cell r="N694" t="str">
            <v>V</v>
          </cell>
          <cell r="P694">
            <v>1135915</v>
          </cell>
          <cell r="Q694">
            <v>0</v>
          </cell>
          <cell r="X694" t="str">
            <v>4Profesional</v>
          </cell>
          <cell r="Z694" t="str">
            <v>SUROCCIDENTE</v>
          </cell>
          <cell r="AA694" t="str">
            <v>crear</v>
          </cell>
        </row>
        <row r="695">
          <cell r="C695">
            <v>0.42645439415453357</v>
          </cell>
          <cell r="D695" t="str">
            <v>3020-14</v>
          </cell>
          <cell r="E695">
            <v>27317929.430000003</v>
          </cell>
          <cell r="F695" t="str">
            <v>Profesional Universitario</v>
          </cell>
          <cell r="G695" t="str">
            <v>25SUROCCIDENTE</v>
          </cell>
          <cell r="H695" t="str">
            <v>SUROCCIDENTE</v>
          </cell>
          <cell r="I695" t="str">
            <v>SUROCCIDENTE</v>
          </cell>
          <cell r="J695" t="str">
            <v>SI</v>
          </cell>
          <cell r="M695" t="str">
            <v>C</v>
          </cell>
          <cell r="N695" t="str">
            <v>V</v>
          </cell>
          <cell r="P695">
            <v>1345530</v>
          </cell>
          <cell r="Q695">
            <v>0</v>
          </cell>
          <cell r="X695" t="str">
            <v>4Profesional</v>
          </cell>
          <cell r="Z695" t="str">
            <v>SUROCCIDENTE</v>
          </cell>
          <cell r="AA695" t="str">
            <v>crear</v>
          </cell>
        </row>
        <row r="696">
          <cell r="C696">
            <v>0.41993199167416151</v>
          </cell>
          <cell r="D696" t="str">
            <v>3020-10</v>
          </cell>
          <cell r="E696">
            <v>23062173.132083338</v>
          </cell>
          <cell r="F696" t="str">
            <v>Profesional Universitario</v>
          </cell>
          <cell r="G696" t="str">
            <v>23NORTE</v>
          </cell>
          <cell r="H696" t="str">
            <v>NORTE</v>
          </cell>
          <cell r="I696" t="str">
            <v>NORTE</v>
          </cell>
          <cell r="J696" t="str">
            <v>SI</v>
          </cell>
          <cell r="M696" t="str">
            <v>C</v>
          </cell>
          <cell r="N696" t="str">
            <v>V</v>
          </cell>
          <cell r="P696">
            <v>1135915</v>
          </cell>
          <cell r="Q696">
            <v>0</v>
          </cell>
          <cell r="X696" t="str">
            <v>4Profesional</v>
          </cell>
          <cell r="Z696" t="str">
            <v>NORTE</v>
          </cell>
          <cell r="AA696" t="str">
            <v>crear</v>
          </cell>
        </row>
        <row r="697">
          <cell r="C697">
            <v>0.36341723194017828</v>
          </cell>
          <cell r="D697" t="str">
            <v>3020-10</v>
          </cell>
          <cell r="E697">
            <v>23062173.132083338</v>
          </cell>
          <cell r="F697" t="str">
            <v>Profesional Universitario</v>
          </cell>
          <cell r="G697" t="str">
            <v>24ORIENTE</v>
          </cell>
          <cell r="H697" t="str">
            <v>ORIENTE</v>
          </cell>
          <cell r="I697" t="str">
            <v>ORIENTE</v>
          </cell>
          <cell r="J697" t="str">
            <v>SI</v>
          </cell>
          <cell r="M697" t="str">
            <v>C</v>
          </cell>
          <cell r="N697" t="str">
            <v>V</v>
          </cell>
          <cell r="P697">
            <v>1135915</v>
          </cell>
          <cell r="Q697">
            <v>0</v>
          </cell>
          <cell r="X697" t="str">
            <v>4Profesional</v>
          </cell>
          <cell r="Z697" t="str">
            <v>ORIENTE</v>
          </cell>
          <cell r="AA697" t="str">
            <v>crear</v>
          </cell>
        </row>
        <row r="698">
          <cell r="C698">
            <v>0.33196188449084674</v>
          </cell>
          <cell r="D698" t="str">
            <v>3020-10</v>
          </cell>
          <cell r="E698">
            <v>23062173.132083338</v>
          </cell>
          <cell r="F698" t="str">
            <v>Profesional Universitario</v>
          </cell>
          <cell r="G698" t="str">
            <v>25SUROCCIDENTE</v>
          </cell>
          <cell r="H698" t="str">
            <v>SUROCCIDENTE</v>
          </cell>
          <cell r="I698" t="str">
            <v>SUROCCIDENTE</v>
          </cell>
          <cell r="J698" t="str">
            <v>SI</v>
          </cell>
          <cell r="M698" t="str">
            <v>C</v>
          </cell>
          <cell r="N698" t="str">
            <v>V</v>
          </cell>
          <cell r="P698">
            <v>1135915</v>
          </cell>
          <cell r="Q698">
            <v>0</v>
          </cell>
          <cell r="X698" t="str">
            <v>4Profesional</v>
          </cell>
          <cell r="Z698" t="str">
            <v>SUROCCIDENTE</v>
          </cell>
          <cell r="AA698" t="str">
            <v>crear</v>
          </cell>
        </row>
        <row r="699">
          <cell r="C699">
            <v>0.40899458460580407</v>
          </cell>
          <cell r="D699" t="str">
            <v>3020-10</v>
          </cell>
          <cell r="E699">
            <v>23062173.132083338</v>
          </cell>
          <cell r="F699" t="str">
            <v>Profesional Universitario</v>
          </cell>
          <cell r="G699" t="str">
            <v>25SUROCCIDENTE</v>
          </cell>
          <cell r="H699" t="str">
            <v>SUROCCIDENTE</v>
          </cell>
          <cell r="I699" t="str">
            <v>SUROCCIDENTE</v>
          </cell>
          <cell r="J699" t="str">
            <v>SI</v>
          </cell>
          <cell r="M699" t="str">
            <v>C</v>
          </cell>
          <cell r="N699" t="str">
            <v>V</v>
          </cell>
          <cell r="P699">
            <v>1135915</v>
          </cell>
          <cell r="Q699">
            <v>0</v>
          </cell>
          <cell r="X699" t="str">
            <v>4Profesional</v>
          </cell>
          <cell r="Z699" t="str">
            <v>SUROCCIDENTE</v>
          </cell>
          <cell r="AA699" t="str">
            <v>crear</v>
          </cell>
        </row>
        <row r="700">
          <cell r="C700">
            <v>0.94714241360175122</v>
          </cell>
          <cell r="D700" t="str">
            <v>3020-14</v>
          </cell>
          <cell r="E700">
            <v>27317929.430000003</v>
          </cell>
          <cell r="F700" t="str">
            <v>Profesional Universitario</v>
          </cell>
          <cell r="G700" t="str">
            <v>23NORTE</v>
          </cell>
          <cell r="H700" t="str">
            <v>NORTE</v>
          </cell>
          <cell r="I700" t="str">
            <v>NORTE</v>
          </cell>
          <cell r="J700" t="str">
            <v>SI</v>
          </cell>
          <cell r="M700" t="str">
            <v>C</v>
          </cell>
          <cell r="N700" t="str">
            <v>V</v>
          </cell>
          <cell r="P700">
            <v>1345530</v>
          </cell>
          <cell r="Q700">
            <v>0</v>
          </cell>
          <cell r="X700" t="str">
            <v>4Profesional</v>
          </cell>
          <cell r="Z700" t="str">
            <v>NORTE</v>
          </cell>
          <cell r="AA700" t="str">
            <v>crear</v>
          </cell>
        </row>
        <row r="701">
          <cell r="C701">
            <v>9.6970982798739058E-2</v>
          </cell>
          <cell r="D701" t="str">
            <v>3020-10</v>
          </cell>
          <cell r="E701">
            <v>23062173.132083338</v>
          </cell>
          <cell r="F701" t="str">
            <v>Profesional Universitario</v>
          </cell>
          <cell r="G701" t="str">
            <v>18SRI</v>
          </cell>
          <cell r="H701" t="str">
            <v>DIVISION BECAS</v>
          </cell>
          <cell r="I701" t="str">
            <v>DIVISION DE BECAS</v>
          </cell>
          <cell r="J701" t="str">
            <v>SI</v>
          </cell>
          <cell r="M701" t="str">
            <v>C</v>
          </cell>
          <cell r="N701" t="str">
            <v>V</v>
          </cell>
          <cell r="P701">
            <v>1135915</v>
          </cell>
          <cell r="Q701">
            <v>0</v>
          </cell>
          <cell r="X701" t="str">
            <v>4Profesional</v>
          </cell>
          <cell r="AA701" t="str">
            <v>crear</v>
          </cell>
        </row>
        <row r="702">
          <cell r="C702" t="str">
            <v>RICO BOCANEGRA CARMENZA</v>
          </cell>
          <cell r="D702" t="str">
            <v>3020-12</v>
          </cell>
          <cell r="E702">
            <v>25294052.003333326</v>
          </cell>
          <cell r="F702" t="str">
            <v>Profesional Universitario</v>
          </cell>
          <cell r="G702" t="str">
            <v>17SFA</v>
          </cell>
          <cell r="H702" t="str">
            <v>DIVISION FONDOS</v>
          </cell>
          <cell r="I702" t="str">
            <v>DIVISION FONDOS</v>
          </cell>
          <cell r="J702" t="str">
            <v>SI</v>
          </cell>
          <cell r="M702" t="str">
            <v>C</v>
          </cell>
          <cell r="P702">
            <v>1245845</v>
          </cell>
          <cell r="Q702">
            <v>0</v>
          </cell>
          <cell r="X702" t="str">
            <v>4Profesional</v>
          </cell>
          <cell r="AA702" t="str">
            <v>Mant</v>
          </cell>
        </row>
        <row r="703">
          <cell r="C703" t="str">
            <v>PIRAJAN VILLAGRAN JOSE ROBERTO</v>
          </cell>
          <cell r="D703" t="str">
            <v>3020-05</v>
          </cell>
          <cell r="E703">
            <v>18168911.181249999</v>
          </cell>
          <cell r="F703" t="str">
            <v>Profesional Universitario</v>
          </cell>
          <cell r="G703" t="str">
            <v>16SCC</v>
          </cell>
          <cell r="H703" t="str">
            <v>DIVISION CREDITO</v>
          </cell>
          <cell r="I703" t="str">
            <v>DIVISION CREDITO</v>
          </cell>
          <cell r="J703" t="str">
            <v>SI</v>
          </cell>
          <cell r="M703" t="str">
            <v>C</v>
          </cell>
          <cell r="P703">
            <v>894900</v>
          </cell>
          <cell r="Q703">
            <v>0</v>
          </cell>
          <cell r="X703" t="str">
            <v>4Profesional</v>
          </cell>
          <cell r="AA703" t="str">
            <v>Mant</v>
          </cell>
        </row>
        <row r="704">
          <cell r="C704">
            <v>0.56334906641629101</v>
          </cell>
          <cell r="D704" t="str">
            <v>3020-14</v>
          </cell>
          <cell r="E704">
            <v>27317929.430000003</v>
          </cell>
          <cell r="F704" t="str">
            <v>Profesional Universitario</v>
          </cell>
          <cell r="G704" t="str">
            <v>16SCC</v>
          </cell>
          <cell r="H704" t="str">
            <v>DIVISION CREDITO</v>
          </cell>
          <cell r="I704" t="str">
            <v>DIVISION CREDITO</v>
          </cell>
          <cell r="J704" t="str">
            <v>SI</v>
          </cell>
          <cell r="M704" t="str">
            <v>C</v>
          </cell>
          <cell r="N704" t="str">
            <v>V</v>
          </cell>
          <cell r="P704">
            <v>1345530</v>
          </cell>
          <cell r="Q704">
            <v>0</v>
          </cell>
          <cell r="X704" t="str">
            <v>4Profesional</v>
          </cell>
          <cell r="AA704" t="str">
            <v>crear</v>
          </cell>
        </row>
        <row r="705">
          <cell r="C705" t="str">
            <v>RODRIGUEZ RINCON AURA INES</v>
          </cell>
          <cell r="D705" t="str">
            <v>3020-08</v>
          </cell>
          <cell r="E705">
            <v>21196717.882083338</v>
          </cell>
          <cell r="F705" t="str">
            <v>Profesional Universitario</v>
          </cell>
          <cell r="G705" t="str">
            <v>16SCC</v>
          </cell>
          <cell r="H705" t="str">
            <v>DIVISION CARTERA</v>
          </cell>
          <cell r="I705" t="str">
            <v>DIVISION CARTERA</v>
          </cell>
          <cell r="J705" t="str">
            <v>SI</v>
          </cell>
          <cell r="M705" t="str">
            <v>C</v>
          </cell>
          <cell r="P705">
            <v>1044033</v>
          </cell>
          <cell r="Q705">
            <v>0</v>
          </cell>
          <cell r="X705" t="str">
            <v>4Profesional</v>
          </cell>
          <cell r="AA705" t="str">
            <v>Mant</v>
          </cell>
        </row>
        <row r="706">
          <cell r="C706">
            <v>0.86250827439401956</v>
          </cell>
          <cell r="D706" t="str">
            <v>3020-10</v>
          </cell>
          <cell r="E706">
            <v>23062173.132083338</v>
          </cell>
          <cell r="F706" t="str">
            <v>Profesional Universitario</v>
          </cell>
          <cell r="G706" t="str">
            <v>17SFA</v>
          </cell>
          <cell r="H706" t="str">
            <v>DIVISION FONDOS</v>
          </cell>
          <cell r="I706" t="str">
            <v>DIVISION FONDOS</v>
          </cell>
          <cell r="J706" t="str">
            <v>SI</v>
          </cell>
          <cell r="M706" t="str">
            <v>C</v>
          </cell>
          <cell r="N706" t="str">
            <v>V</v>
          </cell>
          <cell r="P706">
            <v>1135915</v>
          </cell>
          <cell r="Q706">
            <v>0</v>
          </cell>
          <cell r="X706" t="str">
            <v>4Profesional</v>
          </cell>
          <cell r="AA706" t="str">
            <v>crear</v>
          </cell>
        </row>
        <row r="707">
          <cell r="C707">
            <v>0.90508982366608315</v>
          </cell>
          <cell r="D707" t="str">
            <v>3010-17</v>
          </cell>
          <cell r="E707">
            <v>33809401.822500005</v>
          </cell>
          <cell r="F707" t="str">
            <v>Profesional Especializado</v>
          </cell>
          <cell r="G707" t="str">
            <v>20SEG</v>
          </cell>
          <cell r="H707" t="str">
            <v>DIVISION TALENTO HUMANO</v>
          </cell>
          <cell r="I707" t="str">
            <v>BIENESTAR</v>
          </cell>
          <cell r="J707" t="str">
            <v>NO</v>
          </cell>
          <cell r="M707" t="str">
            <v>C</v>
          </cell>
          <cell r="N707" t="str">
            <v>V</v>
          </cell>
          <cell r="P707">
            <v>1665264</v>
          </cell>
          <cell r="Q707">
            <v>0</v>
          </cell>
          <cell r="X707" t="str">
            <v>4Profesional</v>
          </cell>
          <cell r="AA707" t="str">
            <v>crear</v>
          </cell>
        </row>
        <row r="708">
          <cell r="C708">
            <v>9.848522460260245E-2</v>
          </cell>
          <cell r="D708" t="str">
            <v>3020-10</v>
          </cell>
          <cell r="E708">
            <v>23062173.132083338</v>
          </cell>
          <cell r="F708" t="str">
            <v>Profesional Universitario</v>
          </cell>
          <cell r="G708" t="str">
            <v>16SCC</v>
          </cell>
          <cell r="H708" t="str">
            <v>DIVISION CREDITO</v>
          </cell>
          <cell r="I708" t="str">
            <v>DIVISION CREDITO</v>
          </cell>
          <cell r="J708" t="str">
            <v>SI</v>
          </cell>
          <cell r="M708" t="str">
            <v>C</v>
          </cell>
          <cell r="N708" t="str">
            <v>V</v>
          </cell>
          <cell r="P708">
            <v>1135915</v>
          </cell>
          <cell r="Q708">
            <v>0</v>
          </cell>
          <cell r="X708" t="str">
            <v>4Profesional</v>
          </cell>
          <cell r="AA708" t="str">
            <v>crear</v>
          </cell>
        </row>
        <row r="709">
          <cell r="C709">
            <v>0.434717822158664</v>
          </cell>
          <cell r="D709" t="str">
            <v>3020-10</v>
          </cell>
          <cell r="E709">
            <v>23062173.132083338</v>
          </cell>
          <cell r="F709" t="str">
            <v>Profesional Universitario</v>
          </cell>
          <cell r="G709" t="str">
            <v>16SCC</v>
          </cell>
          <cell r="H709" t="str">
            <v>DIVISION CREDITO</v>
          </cell>
          <cell r="I709" t="str">
            <v>DIVISION CREDITO</v>
          </cell>
          <cell r="J709" t="str">
            <v>SI</v>
          </cell>
          <cell r="M709" t="str">
            <v>C</v>
          </cell>
          <cell r="N709" t="str">
            <v>V</v>
          </cell>
          <cell r="P709">
            <v>1135915</v>
          </cell>
          <cell r="Q709">
            <v>0</v>
          </cell>
          <cell r="X709" t="str">
            <v>4Profesional</v>
          </cell>
          <cell r="AA709" t="str">
            <v>crear</v>
          </cell>
        </row>
        <row r="710">
          <cell r="C710">
            <v>0.57505842023916687</v>
          </cell>
          <cell r="D710" t="str">
            <v>2040-23</v>
          </cell>
          <cell r="E710">
            <v>49073012.952083334</v>
          </cell>
          <cell r="F710" t="str">
            <v>Jefe de División</v>
          </cell>
          <cell r="G710" t="str">
            <v>19SDF</v>
          </cell>
          <cell r="H710" t="str">
            <v>DIVISION TESORERIA</v>
          </cell>
          <cell r="I710" t="str">
            <v>DIVISION TESORERIA</v>
          </cell>
          <cell r="J710" t="str">
            <v>SI</v>
          </cell>
          <cell r="M710" t="str">
            <v>C</v>
          </cell>
          <cell r="N710" t="str">
            <v>V</v>
          </cell>
          <cell r="P710">
            <v>2417065</v>
          </cell>
          <cell r="Q710">
            <v>0</v>
          </cell>
          <cell r="X710" t="str">
            <v>3Ejecutivo</v>
          </cell>
          <cell r="AA710" t="str">
            <v>crear</v>
          </cell>
        </row>
        <row r="711">
          <cell r="C711">
            <v>0.86007216885780613</v>
          </cell>
          <cell r="D711" t="str">
            <v>3010-17</v>
          </cell>
          <cell r="E711">
            <v>33809401.822500005</v>
          </cell>
          <cell r="F711" t="str">
            <v>Profesional Especializado</v>
          </cell>
          <cell r="G711" t="str">
            <v>20SEG</v>
          </cell>
          <cell r="H711" t="str">
            <v>DIVISION SERVICIOS ADMINISTRATIVOS</v>
          </cell>
          <cell r="I711" t="str">
            <v>ADQUISICIONES</v>
          </cell>
          <cell r="J711" t="str">
            <v>NO</v>
          </cell>
          <cell r="M711" t="str">
            <v>C</v>
          </cell>
          <cell r="N711" t="str">
            <v>V</v>
          </cell>
          <cell r="P711">
            <v>1665264</v>
          </cell>
          <cell r="Q711">
            <v>0</v>
          </cell>
          <cell r="X711" t="str">
            <v>4Profesional</v>
          </cell>
          <cell r="AA711" t="str">
            <v>crear</v>
          </cell>
        </row>
        <row r="712">
          <cell r="C712">
            <v>0.98009735251399999</v>
          </cell>
          <cell r="D712" t="str">
            <v>3010-17</v>
          </cell>
          <cell r="E712">
            <v>33809401.822500005</v>
          </cell>
          <cell r="F712" t="str">
            <v>Profesional Especializado</v>
          </cell>
          <cell r="G712" t="str">
            <v>20SEG</v>
          </cell>
          <cell r="H712" t="str">
            <v>DIVISION SERVICIOS ADMINISTRATIVOS</v>
          </cell>
          <cell r="I712" t="str">
            <v>MANTENIMIENTO</v>
          </cell>
          <cell r="J712" t="str">
            <v>NO</v>
          </cell>
          <cell r="M712" t="str">
            <v>C</v>
          </cell>
          <cell r="N712" t="str">
            <v>V</v>
          </cell>
          <cell r="P712">
            <v>1665264</v>
          </cell>
          <cell r="Q712">
            <v>0</v>
          </cell>
          <cell r="X712" t="str">
            <v>4Profesional</v>
          </cell>
          <cell r="AA712" t="str">
            <v>crear</v>
          </cell>
        </row>
        <row r="713">
          <cell r="C713" t="str">
            <v>zzVACANTE20</v>
          </cell>
          <cell r="D713" t="str">
            <v>3020-14</v>
          </cell>
          <cell r="E713">
            <v>27317929.430000003</v>
          </cell>
          <cell r="F713" t="str">
            <v>Profesional Universitario</v>
          </cell>
          <cell r="G713" t="str">
            <v>20SEG</v>
          </cell>
          <cell r="H713" t="str">
            <v>SECRETARIA GENERAL</v>
          </cell>
          <cell r="I713" t="str">
            <v>ARCHIVO</v>
          </cell>
          <cell r="J713" t="str">
            <v>NO</v>
          </cell>
          <cell r="M713" t="str">
            <v>C</v>
          </cell>
          <cell r="N713" t="str">
            <v>V</v>
          </cell>
          <cell r="P713">
            <v>1345530</v>
          </cell>
          <cell r="Q713">
            <v>0</v>
          </cell>
          <cell r="X713" t="str">
            <v>4Profesional</v>
          </cell>
          <cell r="AA713" t="str">
            <v>Mant</v>
          </cell>
        </row>
        <row r="714">
          <cell r="C714" t="str">
            <v>zzVACANTE21</v>
          </cell>
          <cell r="D714" t="str">
            <v>3020-14</v>
          </cell>
          <cell r="E714">
            <v>27317929.430000003</v>
          </cell>
          <cell r="F714" t="str">
            <v>Profesional Universitario</v>
          </cell>
          <cell r="G714" t="str">
            <v>20SEG</v>
          </cell>
          <cell r="H714" t="str">
            <v>SECRETARIA GENERAL</v>
          </cell>
          <cell r="I714" t="str">
            <v>ARCHIVO</v>
          </cell>
          <cell r="J714" t="str">
            <v>NO</v>
          </cell>
          <cell r="M714" t="str">
            <v>C</v>
          </cell>
          <cell r="N714" t="str">
            <v>V</v>
          </cell>
          <cell r="P714">
            <v>1345530</v>
          </cell>
          <cell r="Q714">
            <v>0</v>
          </cell>
          <cell r="X714" t="str">
            <v>4Profesional</v>
          </cell>
          <cell r="AA714" t="str">
            <v>Mant</v>
          </cell>
        </row>
        <row r="715">
          <cell r="C715">
            <v>0.74742603999386681</v>
          </cell>
          <cell r="D715" t="str">
            <v>3020-14</v>
          </cell>
          <cell r="E715">
            <v>27317929.430000003</v>
          </cell>
          <cell r="F715" t="str">
            <v>Profesional Universitario</v>
          </cell>
          <cell r="G715" t="str">
            <v>18SRI</v>
          </cell>
          <cell r="H715" t="str">
            <v>DIVISION BECAS</v>
          </cell>
          <cell r="I715" t="str">
            <v>DIVISION DE BECAS</v>
          </cell>
          <cell r="J715" t="str">
            <v>SI</v>
          </cell>
          <cell r="M715" t="str">
            <v>C</v>
          </cell>
          <cell r="N715" t="str">
            <v>V</v>
          </cell>
          <cell r="P715">
            <v>1345530</v>
          </cell>
          <cell r="Q715">
            <v>0</v>
          </cell>
          <cell r="X715" t="str">
            <v>4Profesional</v>
          </cell>
          <cell r="AA715" t="str">
            <v>crear</v>
          </cell>
        </row>
        <row r="716">
          <cell r="C716">
            <v>0.68246577976592793</v>
          </cell>
          <cell r="D716" t="str">
            <v>4065-09</v>
          </cell>
          <cell r="E716">
            <v>14586952.714583334</v>
          </cell>
          <cell r="F716" t="str">
            <v>Técnico Administrativo</v>
          </cell>
          <cell r="G716" t="str">
            <v>20SEG</v>
          </cell>
          <cell r="H716" t="str">
            <v>DIVISION SERVICIOS ADMINISTRATIVOS</v>
          </cell>
          <cell r="I716" t="str">
            <v>MANTENIMIENTO</v>
          </cell>
          <cell r="J716" t="str">
            <v>NO</v>
          </cell>
          <cell r="M716" t="str">
            <v>C</v>
          </cell>
          <cell r="N716" t="str">
            <v>V</v>
          </cell>
          <cell r="P716">
            <v>688731</v>
          </cell>
          <cell r="Q716">
            <v>0</v>
          </cell>
          <cell r="X716" t="str">
            <v>5Tecnico</v>
          </cell>
          <cell r="AA716" t="str">
            <v>crear</v>
          </cell>
        </row>
        <row r="717">
          <cell r="C717">
            <v>0.70775008117816895</v>
          </cell>
          <cell r="D717" t="str">
            <v>3010-17</v>
          </cell>
          <cell r="E717">
            <v>33809401.822500005</v>
          </cell>
          <cell r="F717" t="str">
            <v>Profesional Especializado</v>
          </cell>
          <cell r="G717" t="str">
            <v>19SDF</v>
          </cell>
          <cell r="H717" t="str">
            <v>DIVISION INVERSIONES</v>
          </cell>
          <cell r="I717" t="str">
            <v>DIVISION INVERSIONES</v>
          </cell>
          <cell r="J717" t="str">
            <v>SI</v>
          </cell>
          <cell r="M717" t="str">
            <v>C</v>
          </cell>
          <cell r="N717" t="str">
            <v>V</v>
          </cell>
          <cell r="P717">
            <v>1665264</v>
          </cell>
          <cell r="Q717">
            <v>0</v>
          </cell>
          <cell r="X717" t="str">
            <v>4Profesional</v>
          </cell>
          <cell r="AA717" t="str">
            <v>crear</v>
          </cell>
        </row>
        <row r="718">
          <cell r="C718">
            <v>2.4874250797306097E-2</v>
          </cell>
          <cell r="D718" t="str">
            <v>3020-10</v>
          </cell>
          <cell r="E718">
            <v>23062173.132083338</v>
          </cell>
          <cell r="F718" t="str">
            <v>Profesional Universitario</v>
          </cell>
          <cell r="G718" t="str">
            <v>20SEG</v>
          </cell>
          <cell r="H718" t="str">
            <v>DIVISION ATENCION AL USUARIO - QUEJAS Y RECLAMOS</v>
          </cell>
          <cell r="I718" t="str">
            <v>DIVISION ATENCION AL USUARIO - QUEJAS Y RECLAMOS</v>
          </cell>
          <cell r="J718" t="str">
            <v>SI</v>
          </cell>
          <cell r="M718" t="str">
            <v>C</v>
          </cell>
          <cell r="N718" t="str">
            <v>V</v>
          </cell>
          <cell r="P718">
            <v>1135915</v>
          </cell>
          <cell r="Q718">
            <v>0</v>
          </cell>
          <cell r="X718" t="str">
            <v>4Profesional</v>
          </cell>
          <cell r="AA718" t="str">
            <v>crear</v>
          </cell>
        </row>
        <row r="719">
          <cell r="C719">
            <v>0.50134408034317546</v>
          </cell>
          <cell r="D719" t="str">
            <v>3020-10</v>
          </cell>
          <cell r="E719">
            <v>23062173.132083338</v>
          </cell>
          <cell r="F719" t="str">
            <v>Profesional Universitario</v>
          </cell>
          <cell r="G719" t="str">
            <v>20SEG</v>
          </cell>
          <cell r="H719" t="str">
            <v>DIVISION ATENCION AL USUARIO - QUEJAS Y RECLAMOS</v>
          </cell>
          <cell r="I719" t="str">
            <v>DIVISION ATENCION AL USUARIO - QUEJAS Y RECLAMOS</v>
          </cell>
          <cell r="J719" t="str">
            <v>SI</v>
          </cell>
          <cell r="M719" t="str">
            <v>C</v>
          </cell>
          <cell r="N719" t="str">
            <v>V</v>
          </cell>
          <cell r="P719">
            <v>1135915</v>
          </cell>
          <cell r="Q719">
            <v>0</v>
          </cell>
          <cell r="X719" t="str">
            <v>4Profesional</v>
          </cell>
          <cell r="AA719" t="str">
            <v>crear</v>
          </cell>
        </row>
        <row r="720">
          <cell r="C720">
            <v>0.91154005032617036</v>
          </cell>
          <cell r="D720" t="str">
            <v>3010-17</v>
          </cell>
          <cell r="E720">
            <v>33809401.822500005</v>
          </cell>
          <cell r="F720" t="str">
            <v>Profesional Especializado</v>
          </cell>
          <cell r="G720" t="str">
            <v>20SEG</v>
          </cell>
          <cell r="H720" t="str">
            <v>DIVISION ATENCION AL USUARIO - QUEJAS Y RECLAMOS</v>
          </cell>
          <cell r="I720" t="str">
            <v>DIVISION ATENCION AL USUARIO - QUEJAS Y RECLAMOS</v>
          </cell>
          <cell r="J720" t="str">
            <v>SI</v>
          </cell>
          <cell r="M720" t="str">
            <v>C</v>
          </cell>
          <cell r="N720" t="str">
            <v>V</v>
          </cell>
          <cell r="P720">
            <v>1665264</v>
          </cell>
          <cell r="Q720">
            <v>0</v>
          </cell>
          <cell r="X720" t="str">
            <v>4Profesional</v>
          </cell>
          <cell r="AA720" t="str">
            <v>crear</v>
          </cell>
        </row>
        <row r="721">
          <cell r="C721">
            <v>0.4461612533190964</v>
          </cell>
          <cell r="D721" t="str">
            <v>4065-12</v>
          </cell>
          <cell r="E721">
            <v>16415181.84</v>
          </cell>
          <cell r="F721" t="str">
            <v>Técnico Administrativo</v>
          </cell>
          <cell r="G721" t="str">
            <v>20SEG</v>
          </cell>
          <cell r="H721" t="str">
            <v>DIVISION TALENTO HUMANO</v>
          </cell>
          <cell r="I721" t="str">
            <v>BIENESTAR</v>
          </cell>
          <cell r="J721" t="str">
            <v>NO</v>
          </cell>
          <cell r="M721" t="str">
            <v>C</v>
          </cell>
          <cell r="N721" t="str">
            <v>V</v>
          </cell>
          <cell r="P721">
            <v>808521</v>
          </cell>
          <cell r="Q721">
            <v>0</v>
          </cell>
          <cell r="X721" t="str">
            <v>5Tecnico</v>
          </cell>
          <cell r="AA721" t="str">
            <v>crear</v>
          </cell>
        </row>
        <row r="722">
          <cell r="C722">
            <v>0.96099584684570338</v>
          </cell>
          <cell r="D722" t="str">
            <v>3020-10</v>
          </cell>
          <cell r="E722">
            <v>23062173.132083338</v>
          </cell>
          <cell r="F722" t="str">
            <v>Profesional Universitario</v>
          </cell>
          <cell r="G722" t="str">
            <v>19SDF</v>
          </cell>
          <cell r="H722" t="str">
            <v>DIVISION CONTABILIDAD</v>
          </cell>
          <cell r="I722" t="str">
            <v>DIVISION CONTABILIDAD</v>
          </cell>
          <cell r="J722" t="str">
            <v>SI</v>
          </cell>
          <cell r="M722" t="str">
            <v>C</v>
          </cell>
          <cell r="N722" t="str">
            <v>V</v>
          </cell>
          <cell r="P722">
            <v>1135915</v>
          </cell>
          <cell r="Q722">
            <v>0</v>
          </cell>
          <cell r="X722" t="str">
            <v>4Profesional</v>
          </cell>
          <cell r="AA722" t="str">
            <v>crear</v>
          </cell>
        </row>
        <row r="723">
          <cell r="C723">
            <v>0.15153887165292534</v>
          </cell>
          <cell r="D723" t="str">
            <v>3010-17</v>
          </cell>
          <cell r="E723">
            <v>33809401.822500005</v>
          </cell>
          <cell r="F723" t="str">
            <v>Profesional Especializado</v>
          </cell>
          <cell r="G723" t="str">
            <v>21CENTRO</v>
          </cell>
          <cell r="H723" t="str">
            <v>CENTRO</v>
          </cell>
          <cell r="I723" t="str">
            <v>CENTRO</v>
          </cell>
          <cell r="J723" t="str">
            <v>SI</v>
          </cell>
          <cell r="M723" t="str">
            <v>C</v>
          </cell>
          <cell r="N723" t="str">
            <v>V</v>
          </cell>
          <cell r="P723">
            <v>1665264</v>
          </cell>
          <cell r="Q723">
            <v>0</v>
          </cell>
          <cell r="X723" t="str">
            <v>4Profesional</v>
          </cell>
          <cell r="Z723" t="str">
            <v>CENTRO</v>
          </cell>
          <cell r="AA723" t="str">
            <v>crear</v>
          </cell>
        </row>
        <row r="724">
          <cell r="C724" t="str">
            <v>RIVEROS GALVIS ELISA</v>
          </cell>
          <cell r="D724" t="str">
            <v>3020-09</v>
          </cell>
          <cell r="E724">
            <v>21953542.663749997</v>
          </cell>
          <cell r="F724" t="str">
            <v>Profesional Universitario</v>
          </cell>
          <cell r="G724" t="str">
            <v>21CENTRO</v>
          </cell>
          <cell r="H724" t="str">
            <v>CENTRO</v>
          </cell>
          <cell r="I724" t="str">
            <v>CENTRO</v>
          </cell>
          <cell r="J724" t="str">
            <v>SI</v>
          </cell>
          <cell r="M724" t="str">
            <v>C</v>
          </cell>
          <cell r="P724">
            <v>1081310</v>
          </cell>
          <cell r="Q724">
            <v>0</v>
          </cell>
          <cell r="X724" t="str">
            <v>4Profesional</v>
          </cell>
          <cell r="Z724" t="str">
            <v>CENTRO</v>
          </cell>
          <cell r="AA724" t="str">
            <v>Mant</v>
          </cell>
        </row>
        <row r="725">
          <cell r="C725" t="str">
            <v>AVILA LEAL RUBEN DARIO</v>
          </cell>
          <cell r="D725" t="str">
            <v>3020-08</v>
          </cell>
          <cell r="E725">
            <v>21196717.882083338</v>
          </cell>
          <cell r="F725" t="str">
            <v>Profesional Universitario</v>
          </cell>
          <cell r="G725" t="str">
            <v>21CENTRO</v>
          </cell>
          <cell r="H725" t="str">
            <v>CENTRO</v>
          </cell>
          <cell r="I725" t="str">
            <v>CENTRO</v>
          </cell>
          <cell r="J725" t="str">
            <v>SI</v>
          </cell>
          <cell r="M725" t="str">
            <v>C</v>
          </cell>
          <cell r="P725">
            <v>1044033</v>
          </cell>
          <cell r="Q725">
            <v>0</v>
          </cell>
          <cell r="X725" t="str">
            <v>4Profesional</v>
          </cell>
          <cell r="Z725" t="str">
            <v>CENTRO</v>
          </cell>
          <cell r="AA725" t="str">
            <v>Mant</v>
          </cell>
        </row>
        <row r="726">
          <cell r="C726">
            <v>0.47458550337980676</v>
          </cell>
          <cell r="D726" t="str">
            <v>3020-14</v>
          </cell>
          <cell r="E726">
            <v>27317929.430000003</v>
          </cell>
          <cell r="F726" t="str">
            <v>Profesional Universitario</v>
          </cell>
          <cell r="G726" t="str">
            <v>21CENTRO</v>
          </cell>
          <cell r="H726" t="str">
            <v>CENTRO</v>
          </cell>
          <cell r="I726" t="str">
            <v>CENTRO</v>
          </cell>
          <cell r="J726" t="str">
            <v>SI</v>
          </cell>
          <cell r="M726" t="str">
            <v>C</v>
          </cell>
          <cell r="N726" t="str">
            <v>V</v>
          </cell>
          <cell r="P726">
            <v>1345530</v>
          </cell>
          <cell r="Q726">
            <v>0</v>
          </cell>
          <cell r="X726" t="str">
            <v>4Profesional</v>
          </cell>
          <cell r="Z726" t="str">
            <v>CENTRO</v>
          </cell>
          <cell r="AA726" t="str">
            <v>crear</v>
          </cell>
        </row>
        <row r="727">
          <cell r="C727">
            <v>0.11555569308220193</v>
          </cell>
          <cell r="D727" t="str">
            <v>3010-17</v>
          </cell>
          <cell r="E727">
            <v>33809401.822500005</v>
          </cell>
          <cell r="F727" t="str">
            <v>Profesional Especializado</v>
          </cell>
          <cell r="G727" t="str">
            <v>19SDF</v>
          </cell>
          <cell r="H727" t="str">
            <v>DIVISION PRESUPUESTO</v>
          </cell>
          <cell r="I727" t="str">
            <v>DIVISION DE PRESUPUESTO</v>
          </cell>
          <cell r="J727" t="str">
            <v>SI</v>
          </cell>
          <cell r="M727" t="str">
            <v>C</v>
          </cell>
          <cell r="N727" t="str">
            <v>V</v>
          </cell>
          <cell r="P727">
            <v>1665264</v>
          </cell>
          <cell r="Q727">
            <v>0</v>
          </cell>
          <cell r="X727" t="str">
            <v>4Profesional</v>
          </cell>
          <cell r="AA727" t="str">
            <v>crear</v>
          </cell>
        </row>
        <row r="728">
          <cell r="C728" t="str">
            <v>MARROQUIN CACERES MARIA IBED</v>
          </cell>
          <cell r="D728" t="str">
            <v>5040-20</v>
          </cell>
          <cell r="E728">
            <v>16138824.14833333</v>
          </cell>
          <cell r="F728" t="str">
            <v>Secretario Ejecutivo</v>
          </cell>
          <cell r="G728" t="str">
            <v>19SDF</v>
          </cell>
          <cell r="H728" t="str">
            <v>DIVISION INVERSIONES</v>
          </cell>
          <cell r="I728" t="str">
            <v>DIVISION INVERSIONES</v>
          </cell>
          <cell r="J728" t="str">
            <v>SI</v>
          </cell>
          <cell r="M728" t="str">
            <v>C</v>
          </cell>
          <cell r="P728">
            <v>764298</v>
          </cell>
          <cell r="Q728">
            <v>0</v>
          </cell>
          <cell r="X728" t="str">
            <v>6Asistencial</v>
          </cell>
          <cell r="AA728" t="str">
            <v>Mant</v>
          </cell>
        </row>
        <row r="729">
          <cell r="C729">
            <v>8.3788760305123278E-2</v>
          </cell>
          <cell r="D729" t="str">
            <v>3010-17</v>
          </cell>
          <cell r="E729">
            <v>33809401.822500005</v>
          </cell>
          <cell r="F729" t="str">
            <v>Profesional Especializado</v>
          </cell>
          <cell r="G729" t="str">
            <v>16SCC</v>
          </cell>
          <cell r="H729" t="str">
            <v>DIVISION CARTERA</v>
          </cell>
          <cell r="I729" t="str">
            <v>DIVISION CARTERA</v>
          </cell>
          <cell r="J729" t="str">
            <v>SI</v>
          </cell>
          <cell r="M729" t="str">
            <v>C</v>
          </cell>
          <cell r="N729" t="str">
            <v>V</v>
          </cell>
          <cell r="P729">
            <v>1665264</v>
          </cell>
          <cell r="Q729">
            <v>0</v>
          </cell>
          <cell r="X729" t="str">
            <v>4Profesional</v>
          </cell>
          <cell r="AA729" t="str">
            <v>crear</v>
          </cell>
        </row>
        <row r="730">
          <cell r="C730">
            <v>0.10074195661570989</v>
          </cell>
          <cell r="D730" t="str">
            <v>3020-10</v>
          </cell>
          <cell r="E730">
            <v>23062173.132083338</v>
          </cell>
          <cell r="F730" t="str">
            <v>Profesional Universitario</v>
          </cell>
          <cell r="G730" t="str">
            <v>22NOROCCIDENTE</v>
          </cell>
          <cell r="H730" t="str">
            <v>NOROCCIDENTE</v>
          </cell>
          <cell r="I730" t="str">
            <v>NOROCCIDENTE</v>
          </cell>
          <cell r="J730" t="str">
            <v>SI</v>
          </cell>
          <cell r="M730" t="str">
            <v>C</v>
          </cell>
          <cell r="N730" t="str">
            <v>V</v>
          </cell>
          <cell r="P730">
            <v>1135915</v>
          </cell>
          <cell r="Q730">
            <v>0</v>
          </cell>
          <cell r="X730" t="str">
            <v>4Profesional</v>
          </cell>
          <cell r="Z730" t="str">
            <v>NOROCCIDENTE</v>
          </cell>
          <cell r="AA730" t="str">
            <v>crear</v>
          </cell>
        </row>
        <row r="731">
          <cell r="C731">
            <v>0.5980829228868626</v>
          </cell>
          <cell r="D731" t="str">
            <v>3020-10</v>
          </cell>
          <cell r="E731">
            <v>23062173.132083338</v>
          </cell>
          <cell r="F731" t="str">
            <v>Profesional Universitario</v>
          </cell>
          <cell r="G731" t="str">
            <v>23NORTE</v>
          </cell>
          <cell r="H731" t="str">
            <v>NORTE</v>
          </cell>
          <cell r="I731" t="str">
            <v>NORTE</v>
          </cell>
          <cell r="J731" t="str">
            <v>SI</v>
          </cell>
          <cell r="M731" t="str">
            <v>C</v>
          </cell>
          <cell r="N731" t="str">
            <v>V</v>
          </cell>
          <cell r="P731">
            <v>1135915</v>
          </cell>
          <cell r="Q731">
            <v>0</v>
          </cell>
          <cell r="X731" t="str">
            <v>4Profesional</v>
          </cell>
          <cell r="Z731" t="str">
            <v>NORTE</v>
          </cell>
          <cell r="AA731" t="str">
            <v>crear</v>
          </cell>
        </row>
        <row r="732">
          <cell r="C732">
            <v>0.98371267187759637</v>
          </cell>
          <cell r="D732" t="str">
            <v>3020-14</v>
          </cell>
          <cell r="E732">
            <v>27317929.430000003</v>
          </cell>
          <cell r="F732" t="str">
            <v>Profesional Universitario</v>
          </cell>
          <cell r="G732" t="str">
            <v>23NORTE</v>
          </cell>
          <cell r="H732" t="str">
            <v>NORTE</v>
          </cell>
          <cell r="I732" t="str">
            <v>NORTE</v>
          </cell>
          <cell r="J732" t="str">
            <v>SI</v>
          </cell>
          <cell r="M732" t="str">
            <v>C</v>
          </cell>
          <cell r="N732" t="str">
            <v>V</v>
          </cell>
          <cell r="P732">
            <v>1345530</v>
          </cell>
          <cell r="Q732">
            <v>0</v>
          </cell>
          <cell r="X732" t="str">
            <v>4Profesional</v>
          </cell>
          <cell r="Z732" t="str">
            <v>NORTE</v>
          </cell>
          <cell r="AA732" t="str">
            <v>crear</v>
          </cell>
        </row>
        <row r="733">
          <cell r="C733" t="str">
            <v>zzVACANTE17</v>
          </cell>
          <cell r="D733" t="str">
            <v>3020-10</v>
          </cell>
          <cell r="E733">
            <v>23062173.132083338</v>
          </cell>
          <cell r="F733" t="str">
            <v>Profesional Universitario</v>
          </cell>
          <cell r="G733" t="str">
            <v>23NORTE</v>
          </cell>
          <cell r="H733" t="str">
            <v>NORTE</v>
          </cell>
          <cell r="I733" t="str">
            <v>NORTE</v>
          </cell>
          <cell r="J733" t="str">
            <v>SI</v>
          </cell>
          <cell r="M733" t="str">
            <v>C</v>
          </cell>
          <cell r="N733" t="str">
            <v>V</v>
          </cell>
          <cell r="P733">
            <v>1135915</v>
          </cell>
          <cell r="Q733">
            <v>0</v>
          </cell>
          <cell r="X733" t="str">
            <v>4Profesional</v>
          </cell>
          <cell r="Z733" t="str">
            <v>NORTE</v>
          </cell>
          <cell r="AA733" t="str">
            <v>Mant</v>
          </cell>
        </row>
        <row r="734">
          <cell r="C734" t="str">
            <v>zzVACANTE PENSION39</v>
          </cell>
          <cell r="D734" t="str">
            <v>3020-10</v>
          </cell>
          <cell r="E734">
            <v>23062173.132083338</v>
          </cell>
          <cell r="F734" t="str">
            <v>Profesional Universitario</v>
          </cell>
          <cell r="G734" t="str">
            <v>19SDF</v>
          </cell>
          <cell r="H734" t="str">
            <v>DIVISION INVERSIONES</v>
          </cell>
          <cell r="I734" t="str">
            <v>DIVISION INVERSIONES</v>
          </cell>
          <cell r="J734" t="str">
            <v>SI</v>
          </cell>
          <cell r="M734" t="str">
            <v>C</v>
          </cell>
          <cell r="N734" t="str">
            <v>V</v>
          </cell>
          <cell r="P734">
            <v>1135915</v>
          </cell>
          <cell r="Q734">
            <v>0</v>
          </cell>
          <cell r="X734" t="str">
            <v>4Profesional</v>
          </cell>
          <cell r="AA734" t="str">
            <v>Mant</v>
          </cell>
        </row>
        <row r="735">
          <cell r="C735" t="str">
            <v>zzVACANTE38</v>
          </cell>
          <cell r="D735" t="str">
            <v>5310-19</v>
          </cell>
          <cell r="E735">
            <v>24716999.175000004</v>
          </cell>
          <cell r="F735" t="str">
            <v>Conductor Mec (Asignado)</v>
          </cell>
          <cell r="G735" t="str">
            <v>10DIR</v>
          </cell>
          <cell r="H735" t="str">
            <v>DIRECCION</v>
          </cell>
          <cell r="I735" t="str">
            <v>DIRECCION</v>
          </cell>
          <cell r="J735" t="str">
            <v>SI</v>
          </cell>
          <cell r="M735" t="str">
            <v>LNR</v>
          </cell>
          <cell r="N735" t="str">
            <v>V</v>
          </cell>
          <cell r="P735">
            <v>740637</v>
          </cell>
          <cell r="Q735">
            <v>0</v>
          </cell>
          <cell r="X735" t="str">
            <v>6Asistencial</v>
          </cell>
          <cell r="AA735" t="str">
            <v>Mant</v>
          </cell>
        </row>
        <row r="736">
          <cell r="C736" t="str">
            <v>ALARCON ROJAS ROSALBA</v>
          </cell>
          <cell r="D736" t="str">
            <v>4065-15</v>
          </cell>
          <cell r="E736">
            <v>18995922.495416671</v>
          </cell>
          <cell r="F736" t="str">
            <v>Técnico Administrativo</v>
          </cell>
          <cell r="G736" t="str">
            <v>19SDF</v>
          </cell>
          <cell r="H736" t="str">
            <v>DIVISION CONTABILIDAD</v>
          </cell>
          <cell r="I736" t="str">
            <v>DIVISION CONTABILIDAD</v>
          </cell>
          <cell r="J736" t="str">
            <v>SI</v>
          </cell>
          <cell r="L736">
            <v>2004</v>
          </cell>
          <cell r="M736" t="str">
            <v>C</v>
          </cell>
          <cell r="P736">
            <v>935634</v>
          </cell>
          <cell r="Q736">
            <v>0</v>
          </cell>
          <cell r="X736" t="str">
            <v>5Tecnico</v>
          </cell>
          <cell r="AA736" t="str">
            <v>Mant</v>
          </cell>
        </row>
        <row r="737">
          <cell r="C737" t="str">
            <v>ALMANZA RAMIREZ AMPARO DE-JESUS</v>
          </cell>
          <cell r="D737" t="str">
            <v>5040-16</v>
          </cell>
          <cell r="E737">
            <v>14586952.714583334</v>
          </cell>
          <cell r="F737" t="str">
            <v>Secretario Ejecutivo</v>
          </cell>
          <cell r="G737" t="str">
            <v>23NORTE</v>
          </cell>
          <cell r="H737" t="str">
            <v>NORTE</v>
          </cell>
          <cell r="I737" t="str">
            <v>NORTE</v>
          </cell>
          <cell r="J737" t="str">
            <v>SI</v>
          </cell>
          <cell r="L737" t="str">
            <v>MCF</v>
          </cell>
          <cell r="M737" t="str">
            <v>C</v>
          </cell>
          <cell r="N737" t="str">
            <v>P</v>
          </cell>
          <cell r="P737">
            <v>688731</v>
          </cell>
          <cell r="Q737">
            <v>0</v>
          </cell>
          <cell r="X737" t="str">
            <v>6Asistencial</v>
          </cell>
          <cell r="Z737" t="str">
            <v>NORTE</v>
          </cell>
          <cell r="AA737" t="str">
            <v>Mant</v>
          </cell>
        </row>
        <row r="738">
          <cell r="C738" t="str">
            <v>ANDRADE DE FALLA LUZ STELLA</v>
          </cell>
          <cell r="D738" t="str">
            <v>4065-09</v>
          </cell>
          <cell r="E738">
            <v>14586952.714583334</v>
          </cell>
          <cell r="F738" t="str">
            <v>Técnico Administrativo</v>
          </cell>
          <cell r="G738" t="str">
            <v>25SUROCCIDENTE</v>
          </cell>
          <cell r="H738" t="str">
            <v>SUROCCIDENTE</v>
          </cell>
          <cell r="I738" t="str">
            <v>SUROCCIDENTE</v>
          </cell>
          <cell r="J738" t="str">
            <v>SI</v>
          </cell>
          <cell r="L738" t="str">
            <v>MCF</v>
          </cell>
          <cell r="M738" t="str">
            <v>C</v>
          </cell>
          <cell r="P738">
            <v>688731</v>
          </cell>
          <cell r="Q738">
            <v>0</v>
          </cell>
          <cell r="X738" t="str">
            <v>5Tecnico</v>
          </cell>
          <cell r="Z738" t="str">
            <v>SUROCCIDENTE</v>
          </cell>
          <cell r="AA738" t="str">
            <v>Mant</v>
          </cell>
        </row>
        <row r="739">
          <cell r="C739" t="str">
            <v>ANGULO SANABRIA GLORIA CONSTANZA</v>
          </cell>
          <cell r="D739" t="str">
            <v>3020-09</v>
          </cell>
          <cell r="E739">
            <v>21953542.663749997</v>
          </cell>
          <cell r="F739" t="str">
            <v>Profesional Universitario</v>
          </cell>
          <cell r="G739" t="str">
            <v>11OCI</v>
          </cell>
          <cell r="H739" t="str">
            <v>OFICINA CONTROL INTERNO</v>
          </cell>
          <cell r="I739" t="str">
            <v>OFICINA DE CONTROL INTERNO</v>
          </cell>
          <cell r="J739" t="str">
            <v>NO</v>
          </cell>
          <cell r="L739" t="str">
            <v>MCF</v>
          </cell>
          <cell r="M739" t="str">
            <v>C</v>
          </cell>
          <cell r="P739">
            <v>1081310</v>
          </cell>
          <cell r="Q739">
            <v>0</v>
          </cell>
          <cell r="X739" t="str">
            <v>4Profesional</v>
          </cell>
          <cell r="AA739" t="str">
            <v>Mant</v>
          </cell>
        </row>
        <row r="740">
          <cell r="C740" t="str">
            <v>ANTIA JARAMILLO TERESA CAROLINA DEL PILA</v>
          </cell>
          <cell r="D740" t="str">
            <v>4065-09</v>
          </cell>
          <cell r="E740">
            <v>14586952.714583334</v>
          </cell>
          <cell r="F740" t="str">
            <v>Técnico Administrativo</v>
          </cell>
          <cell r="G740" t="str">
            <v>22NOROCCIDENTE</v>
          </cell>
          <cell r="H740" t="str">
            <v>NOROCCIDENTE</v>
          </cell>
          <cell r="I740" t="str">
            <v>NOROCCIDENTE</v>
          </cell>
          <cell r="J740" t="str">
            <v>SI</v>
          </cell>
          <cell r="L740" t="str">
            <v>MCF</v>
          </cell>
          <cell r="M740" t="str">
            <v>C</v>
          </cell>
          <cell r="P740">
            <v>688731</v>
          </cell>
          <cell r="Q740">
            <v>0</v>
          </cell>
          <cell r="X740" t="str">
            <v>5Tecnico</v>
          </cell>
          <cell r="Z740" t="str">
            <v>NOROCCIDENTE</v>
          </cell>
          <cell r="AA740" t="str">
            <v>Mant</v>
          </cell>
        </row>
        <row r="741">
          <cell r="C741" t="str">
            <v>BECERRA DE CABALLERO RUTH MARINA</v>
          </cell>
          <cell r="D741" t="str">
            <v>5120-09</v>
          </cell>
          <cell r="E741">
            <v>10643889.421249999</v>
          </cell>
          <cell r="F741" t="str">
            <v>Auxiliar Administrativo</v>
          </cell>
          <cell r="G741" t="str">
            <v>25SUROCCIDENTE</v>
          </cell>
          <cell r="H741" t="str">
            <v>SUROCCIDENTE</v>
          </cell>
          <cell r="I741" t="str">
            <v>SUROCCIDENTE</v>
          </cell>
          <cell r="J741" t="str">
            <v>SI</v>
          </cell>
          <cell r="L741" t="str">
            <v>MCF</v>
          </cell>
          <cell r="M741" t="str">
            <v>C</v>
          </cell>
          <cell r="N741" t="str">
            <v>P</v>
          </cell>
          <cell r="P741">
            <v>468655</v>
          </cell>
          <cell r="Q741">
            <v>0</v>
          </cell>
          <cell r="X741" t="str">
            <v>6Asistencial</v>
          </cell>
          <cell r="Z741" t="str">
            <v>SUROCCIDENTE</v>
          </cell>
          <cell r="AA741" t="str">
            <v>Mant</v>
          </cell>
        </row>
        <row r="742">
          <cell r="C742" t="str">
            <v>BOLIVAR PEREIRA MERY ANNE</v>
          </cell>
          <cell r="D742" t="str">
            <v>4065-09</v>
          </cell>
          <cell r="E742">
            <v>14586952.714583334</v>
          </cell>
          <cell r="F742" t="str">
            <v>Técnico Administrativo</v>
          </cell>
          <cell r="G742" t="str">
            <v>25SUROCCIDENTE</v>
          </cell>
          <cell r="H742" t="str">
            <v>SUROCCIDENTE</v>
          </cell>
          <cell r="I742" t="str">
            <v>SUROCCIDENTE</v>
          </cell>
          <cell r="J742" t="str">
            <v>SI</v>
          </cell>
          <cell r="L742" t="str">
            <v>MCF</v>
          </cell>
          <cell r="M742" t="str">
            <v>C</v>
          </cell>
          <cell r="P742">
            <v>688731</v>
          </cell>
          <cell r="Q742">
            <v>0</v>
          </cell>
          <cell r="X742" t="str">
            <v>5Tecnico</v>
          </cell>
          <cell r="Z742" t="str">
            <v>SUROCCIDENTE</v>
          </cell>
          <cell r="AA742" t="str">
            <v>Mant</v>
          </cell>
        </row>
        <row r="743">
          <cell r="C743" t="str">
            <v>CABEZAS TORRES JENNY DOMINGA</v>
          </cell>
          <cell r="D743" t="str">
            <v>4065-11</v>
          </cell>
          <cell r="E743">
            <v>16080398.177083332</v>
          </cell>
          <cell r="F743" t="str">
            <v>Técnico Administrativo</v>
          </cell>
          <cell r="G743" t="str">
            <v>19SDF</v>
          </cell>
          <cell r="H743" t="str">
            <v>DIVISION CONTABILIDAD</v>
          </cell>
          <cell r="I743" t="str">
            <v>DIVISION CONTABILIDAD</v>
          </cell>
          <cell r="J743" t="str">
            <v>SI</v>
          </cell>
          <cell r="L743" t="str">
            <v>MCF</v>
          </cell>
          <cell r="M743" t="str">
            <v>C</v>
          </cell>
          <cell r="P743">
            <v>761453</v>
          </cell>
          <cell r="Q743">
            <v>0</v>
          </cell>
          <cell r="X743" t="str">
            <v>5Tecnico</v>
          </cell>
          <cell r="AA743" t="str">
            <v>Mant</v>
          </cell>
        </row>
        <row r="744">
          <cell r="C744" t="str">
            <v>CARVAJAL GUEVARA LUZ STELLA</v>
          </cell>
          <cell r="D744" t="str">
            <v>5120-12</v>
          </cell>
          <cell r="E744">
            <v>13279546.932500001</v>
          </cell>
          <cell r="F744" t="str">
            <v>Auxiliar Administrativo</v>
          </cell>
          <cell r="G744" t="str">
            <v>20SEG</v>
          </cell>
          <cell r="H744" t="str">
            <v>DIVISION SERVICIOS ADMINISTRATIVOS</v>
          </cell>
          <cell r="I744" t="str">
            <v>CORRESPONDENCIA</v>
          </cell>
          <cell r="J744" t="str">
            <v>NO</v>
          </cell>
          <cell r="L744" t="str">
            <v>MCF</v>
          </cell>
          <cell r="M744" t="str">
            <v>C</v>
          </cell>
          <cell r="P744">
            <v>596996</v>
          </cell>
          <cell r="Q744">
            <v>0</v>
          </cell>
          <cell r="X744" t="str">
            <v>6Asistencial</v>
          </cell>
          <cell r="AA744" t="str">
            <v>Mant</v>
          </cell>
        </row>
        <row r="745">
          <cell r="C745" t="str">
            <v>CASSAS BERROCAL MARIELA-DEL-ROSARIO</v>
          </cell>
          <cell r="D745" t="str">
            <v>5120-10</v>
          </cell>
          <cell r="E745">
            <v>11597824.078333335</v>
          </cell>
          <cell r="F745" t="str">
            <v>Auxiliar Administrativo</v>
          </cell>
          <cell r="G745" t="str">
            <v>23NORTE</v>
          </cell>
          <cell r="H745" t="str">
            <v>NORTE</v>
          </cell>
          <cell r="I745" t="str">
            <v>NORTE</v>
          </cell>
          <cell r="J745" t="str">
            <v>SI</v>
          </cell>
          <cell r="L745">
            <v>2005</v>
          </cell>
          <cell r="M745" t="str">
            <v>C</v>
          </cell>
          <cell r="P745">
            <v>515106</v>
          </cell>
          <cell r="Q745">
            <v>0</v>
          </cell>
          <cell r="X745" t="str">
            <v>6Asistencial</v>
          </cell>
          <cell r="Z745" t="str">
            <v>NORTE</v>
          </cell>
          <cell r="AA745" t="str">
            <v>Mant</v>
          </cell>
        </row>
        <row r="746">
          <cell r="C746" t="str">
            <v>CASTELLANOS DE CUELLAR ELVA MARINA</v>
          </cell>
          <cell r="D746" t="str">
            <v>5120-17</v>
          </cell>
          <cell r="E746">
            <v>16042796.106666669</v>
          </cell>
          <cell r="F746" t="str">
            <v>Auxiliar Administrativo</v>
          </cell>
          <cell r="G746" t="str">
            <v>16SCC</v>
          </cell>
          <cell r="H746" t="str">
            <v>DIVISION CARTERA</v>
          </cell>
          <cell r="I746" t="str">
            <v>DIVISION CARTERA</v>
          </cell>
          <cell r="J746" t="str">
            <v>SI</v>
          </cell>
          <cell r="L746">
            <v>2004</v>
          </cell>
          <cell r="M746" t="str">
            <v>C</v>
          </cell>
          <cell r="P746">
            <v>703542</v>
          </cell>
          <cell r="Q746">
            <v>56080</v>
          </cell>
          <cell r="X746" t="str">
            <v>6Asistencial</v>
          </cell>
          <cell r="AA746" t="str">
            <v>Mant</v>
          </cell>
        </row>
        <row r="747">
          <cell r="C747" t="str">
            <v>CASTRO QUINTERO HERMELINDA</v>
          </cell>
          <cell r="D747" t="str">
            <v>4065-11</v>
          </cell>
          <cell r="E747">
            <v>16080398.177083332</v>
          </cell>
          <cell r="F747" t="str">
            <v>Técnico Administrativo</v>
          </cell>
          <cell r="G747" t="str">
            <v>25SUROCCIDENTE</v>
          </cell>
          <cell r="H747" t="str">
            <v>SUROCCIDENTE</v>
          </cell>
          <cell r="I747" t="str">
            <v>SUROCCIDENTE</v>
          </cell>
          <cell r="J747" t="str">
            <v>SI</v>
          </cell>
          <cell r="L747">
            <v>2003</v>
          </cell>
          <cell r="M747" t="str">
            <v>C</v>
          </cell>
          <cell r="P747">
            <v>761453</v>
          </cell>
          <cell r="Q747">
            <v>0</v>
          </cell>
          <cell r="X747" t="str">
            <v>5Tecnico</v>
          </cell>
          <cell r="Z747" t="str">
            <v>SUROCCIDENTE</v>
          </cell>
          <cell r="AA747" t="str">
            <v>Mant</v>
          </cell>
        </row>
        <row r="748">
          <cell r="C748" t="str">
            <v>CRIALES CLAVIJO LISBETH ASTRID</v>
          </cell>
          <cell r="D748" t="str">
            <v>5120-12</v>
          </cell>
          <cell r="E748">
            <v>13279546.932500001</v>
          </cell>
          <cell r="F748" t="str">
            <v>Auxiliar Administrativo</v>
          </cell>
          <cell r="G748" t="str">
            <v>20SEG</v>
          </cell>
          <cell r="H748" t="str">
            <v>DIVISION SERVICIOS ADMINISTRATIVOS</v>
          </cell>
          <cell r="I748" t="str">
            <v>CORRESPONDENCIA</v>
          </cell>
          <cell r="J748" t="str">
            <v>NO</v>
          </cell>
          <cell r="L748" t="str">
            <v>MCF</v>
          </cell>
          <cell r="M748" t="str">
            <v>C</v>
          </cell>
          <cell r="P748">
            <v>596996</v>
          </cell>
          <cell r="Q748">
            <v>0</v>
          </cell>
          <cell r="X748" t="str">
            <v>6Asistencial</v>
          </cell>
          <cell r="AA748" t="str">
            <v>Mant</v>
          </cell>
        </row>
        <row r="749">
          <cell r="C749" t="str">
            <v>CUEVAS DE REVELO MARIA BEATRIZ</v>
          </cell>
          <cell r="D749" t="str">
            <v>5120-10</v>
          </cell>
          <cell r="E749">
            <v>11597824.078333335</v>
          </cell>
          <cell r="F749" t="str">
            <v>Auxiliar Administrativo</v>
          </cell>
          <cell r="G749" t="str">
            <v>25SUROCCIDENTE</v>
          </cell>
          <cell r="H749" t="str">
            <v>SUROCCIDENTE</v>
          </cell>
          <cell r="I749" t="str">
            <v>SUROCCIDENTE</v>
          </cell>
          <cell r="J749" t="str">
            <v>SI</v>
          </cell>
          <cell r="L749">
            <v>2003</v>
          </cell>
          <cell r="M749" t="str">
            <v>C</v>
          </cell>
          <cell r="P749">
            <v>515106</v>
          </cell>
          <cell r="Q749">
            <v>0</v>
          </cell>
          <cell r="X749" t="str">
            <v>6Asistencial</v>
          </cell>
          <cell r="Z749" t="str">
            <v>SUROCCIDENTE</v>
          </cell>
          <cell r="AA749" t="str">
            <v>Mant</v>
          </cell>
        </row>
        <row r="750">
          <cell r="C750" t="str">
            <v>DE-MOYA BADILLO BERLYS</v>
          </cell>
          <cell r="D750" t="str">
            <v>4065-09</v>
          </cell>
          <cell r="E750">
            <v>14586952.714583334</v>
          </cell>
          <cell r="F750" t="str">
            <v>Técnico Administrativo</v>
          </cell>
          <cell r="G750" t="str">
            <v>23NORTE</v>
          </cell>
          <cell r="H750" t="str">
            <v>NORTE</v>
          </cell>
          <cell r="I750" t="str">
            <v>NORTE</v>
          </cell>
          <cell r="J750" t="str">
            <v>SI</v>
          </cell>
          <cell r="L750" t="str">
            <v>MCF</v>
          </cell>
          <cell r="M750" t="str">
            <v>C</v>
          </cell>
          <cell r="P750">
            <v>688731</v>
          </cell>
          <cell r="Q750">
            <v>0</v>
          </cell>
          <cell r="X750" t="str">
            <v>5Tecnico</v>
          </cell>
          <cell r="Z750" t="str">
            <v>NORTE</v>
          </cell>
          <cell r="AA750" t="str">
            <v>Mant</v>
          </cell>
        </row>
        <row r="751">
          <cell r="C751" t="str">
            <v>FUERTE POSADA MARIA CRISTINA</v>
          </cell>
          <cell r="D751" t="str">
            <v>5120-17</v>
          </cell>
          <cell r="E751">
            <v>14891116.80625</v>
          </cell>
          <cell r="F751" t="str">
            <v>Auxiliar Administrativo</v>
          </cell>
          <cell r="G751" t="str">
            <v>20SEG</v>
          </cell>
          <cell r="H751" t="str">
            <v>DIVISION TALENTO HUMANO</v>
          </cell>
          <cell r="I751" t="str">
            <v>DIVISION DE TALENTO HUMANO</v>
          </cell>
          <cell r="J751" t="str">
            <v>NO</v>
          </cell>
          <cell r="L751" t="str">
            <v>MCF</v>
          </cell>
          <cell r="M751" t="str">
            <v>C</v>
          </cell>
          <cell r="P751">
            <v>703542</v>
          </cell>
          <cell r="Q751">
            <v>0</v>
          </cell>
          <cell r="X751" t="str">
            <v>6Asistencial</v>
          </cell>
          <cell r="AA751" t="str">
            <v>Mant</v>
          </cell>
        </row>
        <row r="752">
          <cell r="C752" t="str">
            <v>FUNEME  HERNANDO</v>
          </cell>
          <cell r="D752" t="str">
            <v>5120-17</v>
          </cell>
          <cell r="E752">
            <v>14891116.80625</v>
          </cell>
          <cell r="F752" t="str">
            <v>Auxiliar Administrativo</v>
          </cell>
          <cell r="G752" t="str">
            <v>20SEG</v>
          </cell>
          <cell r="H752" t="str">
            <v>DIVISION SERVICIOS ADMINISTRATIVOS</v>
          </cell>
          <cell r="I752" t="str">
            <v>CORRESPONDENCIA</v>
          </cell>
          <cell r="J752" t="str">
            <v>NO</v>
          </cell>
          <cell r="L752">
            <v>2003</v>
          </cell>
          <cell r="M752" t="str">
            <v>C</v>
          </cell>
          <cell r="P752">
            <v>703542</v>
          </cell>
          <cell r="Q752">
            <v>0</v>
          </cell>
          <cell r="X752" t="str">
            <v>6Asistencial</v>
          </cell>
          <cell r="AA752" t="str">
            <v>Mant</v>
          </cell>
        </row>
        <row r="753">
          <cell r="C753" t="str">
            <v>GOMEZ SILVA AMIRA</v>
          </cell>
          <cell r="D753" t="str">
            <v>5040-22</v>
          </cell>
          <cell r="E753">
            <v>17182482.831666667</v>
          </cell>
          <cell r="F753" t="str">
            <v>Secretario Ejecutivo</v>
          </cell>
          <cell r="G753" t="str">
            <v>20SEG</v>
          </cell>
          <cell r="H753" t="str">
            <v>SECRETARIA GENERAL</v>
          </cell>
          <cell r="I753" t="str">
            <v>SECRETARIA GENERAL</v>
          </cell>
          <cell r="J753" t="str">
            <v>NO</v>
          </cell>
          <cell r="L753">
            <v>2004</v>
          </cell>
          <cell r="M753" t="str">
            <v>C</v>
          </cell>
          <cell r="N753" t="str">
            <v>P</v>
          </cell>
          <cell r="P753">
            <v>846314</v>
          </cell>
          <cell r="Q753">
            <v>0</v>
          </cell>
          <cell r="X753" t="str">
            <v>6Asistencial</v>
          </cell>
          <cell r="AA753" t="str">
            <v>Mant</v>
          </cell>
        </row>
        <row r="754">
          <cell r="C754" t="str">
            <v>GONZALEZ RUBIO MIGUEL DE-CERVANTES</v>
          </cell>
          <cell r="D754" t="str">
            <v>5120-10</v>
          </cell>
          <cell r="E754">
            <v>12918517.657916667</v>
          </cell>
          <cell r="F754" t="str">
            <v>Auxiliar Administrativo</v>
          </cell>
          <cell r="G754" t="str">
            <v>25SUROCCIDENTE</v>
          </cell>
          <cell r="H754" t="str">
            <v>SUROCCIDENTE</v>
          </cell>
          <cell r="I754" t="str">
            <v>SUROCCIDENTE</v>
          </cell>
          <cell r="J754" t="str">
            <v>SI</v>
          </cell>
          <cell r="L754">
            <v>2003</v>
          </cell>
          <cell r="M754" t="str">
            <v>C</v>
          </cell>
          <cell r="P754">
            <v>515106</v>
          </cell>
          <cell r="Q754">
            <v>64310</v>
          </cell>
          <cell r="X754" t="str">
            <v>6Asistencial</v>
          </cell>
          <cell r="Z754" t="str">
            <v>SUROCCIDENTE</v>
          </cell>
          <cell r="AA754" t="str">
            <v>Mant</v>
          </cell>
        </row>
        <row r="755">
          <cell r="C755" t="str">
            <v>GONZALEZ SANCHEZ MARTHA ELSA</v>
          </cell>
          <cell r="D755" t="str">
            <v>4065-15</v>
          </cell>
          <cell r="E755">
            <v>20297489.79333334</v>
          </cell>
          <cell r="F755" t="str">
            <v>Técnico Administrativo</v>
          </cell>
          <cell r="G755" t="str">
            <v>21CENTRO</v>
          </cell>
          <cell r="H755" t="str">
            <v>CENTRO</v>
          </cell>
          <cell r="I755" t="str">
            <v>CENTRO</v>
          </cell>
          <cell r="J755" t="str">
            <v>SI</v>
          </cell>
          <cell r="L755">
            <v>2004</v>
          </cell>
          <cell r="M755" t="str">
            <v>C</v>
          </cell>
          <cell r="P755">
            <v>935634</v>
          </cell>
          <cell r="Q755">
            <v>64108</v>
          </cell>
          <cell r="X755" t="str">
            <v>5Tecnico</v>
          </cell>
          <cell r="Z755" t="str">
            <v>CENTRO</v>
          </cell>
          <cell r="AA755" t="str">
            <v>Mant</v>
          </cell>
        </row>
        <row r="756">
          <cell r="C756" t="str">
            <v>GUERRERO PAVAJEAU LOURDES MARGARITA</v>
          </cell>
          <cell r="D756" t="str">
            <v>5040-20</v>
          </cell>
          <cell r="E756">
            <v>16138824.14833333</v>
          </cell>
          <cell r="F756" t="str">
            <v>Secretario Ejecutivo</v>
          </cell>
          <cell r="G756" t="str">
            <v>23NORTE</v>
          </cell>
          <cell r="H756" t="str">
            <v>NORTE</v>
          </cell>
          <cell r="I756" t="str">
            <v>NORTE</v>
          </cell>
          <cell r="J756" t="str">
            <v>SI</v>
          </cell>
          <cell r="L756" t="str">
            <v>MCF</v>
          </cell>
          <cell r="M756" t="str">
            <v>C</v>
          </cell>
          <cell r="P756">
            <v>764298</v>
          </cell>
          <cell r="Q756">
            <v>0</v>
          </cell>
          <cell r="X756" t="str">
            <v>6Asistencial</v>
          </cell>
          <cell r="Z756" t="str">
            <v>NORTE</v>
          </cell>
          <cell r="AA756" t="str">
            <v>Mant</v>
          </cell>
        </row>
        <row r="757">
          <cell r="C757" t="str">
            <v>GUERRERO TORRES MARGARITA</v>
          </cell>
          <cell r="D757" t="str">
            <v>3010-17</v>
          </cell>
          <cell r="E757">
            <v>33809401.822500005</v>
          </cell>
          <cell r="F757" t="str">
            <v>Profesional Especializado</v>
          </cell>
          <cell r="G757" t="str">
            <v>18SRI</v>
          </cell>
          <cell r="H757" t="str">
            <v>SUBDIRECCION REL INTERNALES</v>
          </cell>
          <cell r="I757" t="str">
            <v>CONSEJERIA</v>
          </cell>
          <cell r="J757" t="str">
            <v>SI</v>
          </cell>
          <cell r="L757" t="str">
            <v>MCF</v>
          </cell>
          <cell r="M757" t="str">
            <v>C</v>
          </cell>
          <cell r="N757" t="str">
            <v>P</v>
          </cell>
          <cell r="P757">
            <v>1665264</v>
          </cell>
          <cell r="Q757">
            <v>0</v>
          </cell>
          <cell r="X757" t="str">
            <v>4Profesional</v>
          </cell>
          <cell r="AA757" t="str">
            <v>crear</v>
          </cell>
        </row>
        <row r="758">
          <cell r="C758" t="str">
            <v>GUTIERREZ SALCEDO MARIA OLGA</v>
          </cell>
          <cell r="D758" t="str">
            <v>5040-16</v>
          </cell>
          <cell r="E758">
            <v>14586952.714583334</v>
          </cell>
          <cell r="F758" t="str">
            <v>Secretario Ejecutivo</v>
          </cell>
          <cell r="G758" t="str">
            <v>25SUROCCIDENTE</v>
          </cell>
          <cell r="H758" t="str">
            <v>SUROCCIDENTE</v>
          </cell>
          <cell r="I758" t="str">
            <v>SUROCCIDENTE</v>
          </cell>
          <cell r="J758" t="str">
            <v>SI</v>
          </cell>
          <cell r="L758" t="str">
            <v>MCF</v>
          </cell>
          <cell r="M758" t="str">
            <v>C</v>
          </cell>
          <cell r="N758" t="str">
            <v>P</v>
          </cell>
          <cell r="P758">
            <v>688731</v>
          </cell>
          <cell r="Q758">
            <v>0</v>
          </cell>
          <cell r="X758" t="str">
            <v>6Asistencial</v>
          </cell>
          <cell r="Z758" t="str">
            <v>SUROCCIDENTE</v>
          </cell>
          <cell r="AA758" t="str">
            <v>Mant</v>
          </cell>
        </row>
        <row r="759">
          <cell r="C759" t="str">
            <v>JARAMILLO PALACIOS OSCAR ANTONIO</v>
          </cell>
          <cell r="D759" t="str">
            <v>4065-11</v>
          </cell>
          <cell r="E759">
            <v>16080398.177083332</v>
          </cell>
          <cell r="F759" t="str">
            <v>Técnico Administrativo</v>
          </cell>
          <cell r="G759" t="str">
            <v>22NOROCCIDENTE</v>
          </cell>
          <cell r="H759" t="str">
            <v>NOROCCIDENTE</v>
          </cell>
          <cell r="I759" t="str">
            <v>NOROCCIDENTE</v>
          </cell>
          <cell r="J759" t="str">
            <v>SI</v>
          </cell>
          <cell r="L759">
            <v>2004</v>
          </cell>
          <cell r="M759" t="str">
            <v>C</v>
          </cell>
          <cell r="P759">
            <v>761453</v>
          </cell>
          <cell r="Q759">
            <v>0</v>
          </cell>
          <cell r="X759" t="str">
            <v>5Tecnico</v>
          </cell>
          <cell r="Z759" t="str">
            <v>NOROCCIDENTE</v>
          </cell>
          <cell r="AA759" t="str">
            <v>Mant</v>
          </cell>
        </row>
        <row r="760">
          <cell r="C760" t="str">
            <v>LEON GONZALEZ JULIO ELI</v>
          </cell>
          <cell r="D760" t="str">
            <v>5310-15</v>
          </cell>
          <cell r="E760">
            <v>22621187.487499997</v>
          </cell>
          <cell r="F760" t="str">
            <v>Conductor Mec (Asignado)</v>
          </cell>
          <cell r="G760" t="str">
            <v>20SEG</v>
          </cell>
          <cell r="H760" t="str">
            <v>SECRETARIA GENERAL</v>
          </cell>
          <cell r="I760" t="str">
            <v>SECRETARIA GENERAL</v>
          </cell>
          <cell r="J760" t="str">
            <v>NO</v>
          </cell>
          <cell r="L760">
            <v>2004</v>
          </cell>
          <cell r="M760" t="str">
            <v>C</v>
          </cell>
          <cell r="P760">
            <v>659101</v>
          </cell>
          <cell r="Q760">
            <v>0</v>
          </cell>
          <cell r="X760" t="str">
            <v>6Asistencial</v>
          </cell>
          <cell r="AA760" t="str">
            <v>Mant</v>
          </cell>
        </row>
        <row r="761">
          <cell r="C761" t="str">
            <v>MENDEZ BENAVIDES FLOR MARIA</v>
          </cell>
          <cell r="D761" t="str">
            <v>4065-12</v>
          </cell>
          <cell r="E761">
            <v>17519609.642500002</v>
          </cell>
          <cell r="F761" t="str">
            <v>Técnico Administrativo</v>
          </cell>
          <cell r="G761" t="str">
            <v>21CENTRO</v>
          </cell>
          <cell r="H761" t="str">
            <v>CENTRO</v>
          </cell>
          <cell r="I761" t="str">
            <v>CENTRO</v>
          </cell>
          <cell r="J761" t="str">
            <v>SI</v>
          </cell>
          <cell r="L761">
            <v>2005</v>
          </cell>
          <cell r="M761" t="str">
            <v>C</v>
          </cell>
          <cell r="P761">
            <v>808521</v>
          </cell>
          <cell r="Q761">
            <v>54398</v>
          </cell>
          <cell r="X761" t="str">
            <v>5Tecnico</v>
          </cell>
          <cell r="Z761" t="str">
            <v>CENTRO</v>
          </cell>
          <cell r="AA761" t="str">
            <v>Mant</v>
          </cell>
        </row>
        <row r="762">
          <cell r="C762" t="str">
            <v>MONTAÑO CARDENAS MONICA ALEXANDRA</v>
          </cell>
          <cell r="D762" t="str">
            <v>4065-09</v>
          </cell>
          <cell r="E762">
            <v>14586952.714583334</v>
          </cell>
          <cell r="F762" t="str">
            <v>Técnico Administrativo</v>
          </cell>
          <cell r="G762" t="str">
            <v>23NORTE</v>
          </cell>
          <cell r="H762" t="str">
            <v>NORTE</v>
          </cell>
          <cell r="I762" t="str">
            <v>NORTE</v>
          </cell>
          <cell r="J762" t="str">
            <v>SI</v>
          </cell>
          <cell r="L762" t="str">
            <v>MCF</v>
          </cell>
          <cell r="M762" t="str">
            <v>C</v>
          </cell>
          <cell r="P762">
            <v>688731</v>
          </cell>
          <cell r="Q762">
            <v>0</v>
          </cell>
          <cell r="X762" t="str">
            <v>5Tecnico</v>
          </cell>
          <cell r="Z762" t="str">
            <v>NORTE</v>
          </cell>
          <cell r="AA762" t="str">
            <v>Mant</v>
          </cell>
        </row>
        <row r="763">
          <cell r="C763" t="str">
            <v>OSPINA MONTEALEGRE HELENA</v>
          </cell>
          <cell r="D763" t="str">
            <v>5120-10</v>
          </cell>
          <cell r="E763">
            <v>11597824.078333335</v>
          </cell>
          <cell r="F763" t="str">
            <v>Auxiliar Administrativo</v>
          </cell>
          <cell r="G763" t="str">
            <v>20SEG</v>
          </cell>
          <cell r="H763" t="str">
            <v>DIVISION SERVICIOS ADMINISTRATIVOS</v>
          </cell>
          <cell r="I763" t="str">
            <v>CORRESPONDENCIA</v>
          </cell>
          <cell r="J763" t="str">
            <v>NO</v>
          </cell>
          <cell r="L763">
            <v>2003</v>
          </cell>
          <cell r="M763" t="str">
            <v>C</v>
          </cell>
          <cell r="P763">
            <v>515106</v>
          </cell>
          <cell r="Q763">
            <v>0</v>
          </cell>
          <cell r="X763" t="str">
            <v>6Asistencial</v>
          </cell>
          <cell r="AA763" t="str">
            <v>Mant</v>
          </cell>
        </row>
        <row r="764">
          <cell r="C764" t="str">
            <v>OTERO NAVARRETE ELSA MARINA</v>
          </cell>
          <cell r="D764" t="str">
            <v>5120-12</v>
          </cell>
          <cell r="E764">
            <v>14637144.369583335</v>
          </cell>
          <cell r="F764" t="str">
            <v>Auxiliar Administrativo</v>
          </cell>
          <cell r="G764" t="str">
            <v>20SEG</v>
          </cell>
          <cell r="H764" t="str">
            <v>DIVISION SERVICIOS ADMINISTRATIVOS</v>
          </cell>
          <cell r="I764" t="str">
            <v>CORRESPONDENCIA</v>
          </cell>
          <cell r="J764" t="str">
            <v>NO</v>
          </cell>
          <cell r="L764">
            <v>2005</v>
          </cell>
          <cell r="M764" t="str">
            <v>C</v>
          </cell>
          <cell r="P764">
            <v>596996</v>
          </cell>
          <cell r="Q764">
            <v>66107</v>
          </cell>
          <cell r="X764" t="str">
            <v>6Asistencial</v>
          </cell>
          <cell r="AA764" t="str">
            <v>Mant</v>
          </cell>
        </row>
        <row r="765">
          <cell r="C765" t="str">
            <v>PALACIO TAYLOR MARIA IDALIDES</v>
          </cell>
          <cell r="D765" t="str">
            <v>5120-09</v>
          </cell>
          <cell r="E765">
            <v>10643889.421249999</v>
          </cell>
          <cell r="F765" t="str">
            <v>Auxiliar Administrativo</v>
          </cell>
          <cell r="G765" t="str">
            <v>23NORTE</v>
          </cell>
          <cell r="H765" t="str">
            <v>NORTE</v>
          </cell>
          <cell r="I765" t="str">
            <v>NORTE</v>
          </cell>
          <cell r="J765" t="str">
            <v>SI</v>
          </cell>
          <cell r="L765" t="str">
            <v>MCF</v>
          </cell>
          <cell r="M765" t="str">
            <v>C</v>
          </cell>
          <cell r="N765" t="str">
            <v>P</v>
          </cell>
          <cell r="P765">
            <v>468655</v>
          </cell>
          <cell r="Q765">
            <v>0</v>
          </cell>
          <cell r="X765" t="str">
            <v>6Asistencial</v>
          </cell>
          <cell r="Z765" t="str">
            <v>NORTE</v>
          </cell>
          <cell r="AA765" t="str">
            <v>Mant</v>
          </cell>
        </row>
        <row r="766">
          <cell r="C766" t="str">
            <v>PALACIOS QUICENO OLGA ISABEL</v>
          </cell>
          <cell r="D766" t="str">
            <v>5120-12</v>
          </cell>
          <cell r="E766">
            <v>13279546.932500001</v>
          </cell>
          <cell r="F766" t="str">
            <v>Auxiliar Administrativo</v>
          </cell>
          <cell r="G766" t="str">
            <v>20SEG</v>
          </cell>
          <cell r="H766" t="str">
            <v>DIVISION SERVICIOS ADMINISTRATIVOS</v>
          </cell>
          <cell r="I766" t="str">
            <v>CORRESPONDENCIA</v>
          </cell>
          <cell r="J766" t="str">
            <v>NO</v>
          </cell>
          <cell r="L766" t="str">
            <v>MCF</v>
          </cell>
          <cell r="M766" t="str">
            <v>C</v>
          </cell>
          <cell r="P766">
            <v>596996</v>
          </cell>
          <cell r="Q766">
            <v>0</v>
          </cell>
          <cell r="X766" t="str">
            <v>6Asistencial</v>
          </cell>
          <cell r="AA766" t="str">
            <v>Mant</v>
          </cell>
        </row>
        <row r="767">
          <cell r="C767" t="str">
            <v>RAMIREZ ATENCIA LUISA IBETH</v>
          </cell>
          <cell r="D767" t="str">
            <v>5120-09</v>
          </cell>
          <cell r="E767">
            <v>10643889.421249999</v>
          </cell>
          <cell r="F767" t="str">
            <v>Auxiliar Administrativo</v>
          </cell>
          <cell r="G767" t="str">
            <v>23NORTE</v>
          </cell>
          <cell r="H767" t="str">
            <v>NORTE</v>
          </cell>
          <cell r="I767" t="str">
            <v>NORTE</v>
          </cell>
          <cell r="J767" t="str">
            <v>SI</v>
          </cell>
          <cell r="L767" t="str">
            <v>MCF</v>
          </cell>
          <cell r="M767" t="str">
            <v>C</v>
          </cell>
          <cell r="P767">
            <v>468655</v>
          </cell>
          <cell r="Q767">
            <v>0</v>
          </cell>
          <cell r="X767" t="str">
            <v>6Asistencial</v>
          </cell>
          <cell r="Z767" t="str">
            <v>NORTE</v>
          </cell>
          <cell r="AA767" t="str">
            <v>Mant</v>
          </cell>
        </row>
        <row r="768">
          <cell r="C768" t="str">
            <v>RAMOS CALDERON YOLANDA</v>
          </cell>
          <cell r="D768" t="str">
            <v>4065-11</v>
          </cell>
          <cell r="E768">
            <v>17726634.216250002</v>
          </cell>
          <cell r="F768" t="str">
            <v>Técnico Administrativo</v>
          </cell>
          <cell r="G768" t="str">
            <v>25SUROCCIDENTE</v>
          </cell>
          <cell r="H768" t="str">
            <v>SUROCCIDENTE</v>
          </cell>
          <cell r="I768" t="str">
            <v>SUROCCIDENTE</v>
          </cell>
          <cell r="J768" t="str">
            <v>SI</v>
          </cell>
          <cell r="L768" t="str">
            <v>MCF</v>
          </cell>
          <cell r="M768" t="str">
            <v>C</v>
          </cell>
          <cell r="P768">
            <v>761453</v>
          </cell>
          <cell r="Q768">
            <v>80162</v>
          </cell>
          <cell r="X768" t="str">
            <v>5Tecnico</v>
          </cell>
          <cell r="Z768" t="str">
            <v>SUROCCIDENTE</v>
          </cell>
          <cell r="AA768" t="str">
            <v>Mant</v>
          </cell>
        </row>
        <row r="769">
          <cell r="C769" t="str">
            <v>REYES RICARDO MARGARITA MERCEDES</v>
          </cell>
          <cell r="D769" t="str">
            <v>5120-10</v>
          </cell>
          <cell r="E769">
            <v>11597824.078333335</v>
          </cell>
          <cell r="F769" t="str">
            <v>Auxiliar Administrativo</v>
          </cell>
          <cell r="G769" t="str">
            <v>23NORTE</v>
          </cell>
          <cell r="H769" t="str">
            <v>NORTE</v>
          </cell>
          <cell r="I769" t="str">
            <v>NORTE</v>
          </cell>
          <cell r="J769" t="str">
            <v>SI</v>
          </cell>
          <cell r="L769" t="str">
            <v>MCF</v>
          </cell>
          <cell r="M769" t="str">
            <v>C</v>
          </cell>
          <cell r="P769">
            <v>515106</v>
          </cell>
          <cell r="Q769">
            <v>0</v>
          </cell>
          <cell r="X769" t="str">
            <v>6Asistencial</v>
          </cell>
          <cell r="Z769" t="str">
            <v>NORTE</v>
          </cell>
          <cell r="AA769" t="str">
            <v>Mant</v>
          </cell>
        </row>
        <row r="770">
          <cell r="C770" t="str">
            <v>RINCON IBAÑEZ CARLOS GUILLERMO</v>
          </cell>
          <cell r="D770" t="str">
            <v>5310-19</v>
          </cell>
          <cell r="E770">
            <v>24716999.175000004</v>
          </cell>
          <cell r="F770" t="str">
            <v>Conductor Mec (Asignado)</v>
          </cell>
          <cell r="G770" t="str">
            <v>17SFA</v>
          </cell>
          <cell r="H770" t="str">
            <v>SUBDIRECCION FONDOS</v>
          </cell>
          <cell r="I770" t="str">
            <v>SUBDIRECCION FONDOS</v>
          </cell>
          <cell r="J770" t="str">
            <v>SI</v>
          </cell>
          <cell r="L770">
            <v>2005</v>
          </cell>
          <cell r="M770" t="str">
            <v>C</v>
          </cell>
          <cell r="P770">
            <v>740637</v>
          </cell>
          <cell r="Q770">
            <v>0</v>
          </cell>
          <cell r="X770" t="str">
            <v>6Asistencial</v>
          </cell>
          <cell r="AA770" t="str">
            <v>Mant</v>
          </cell>
        </row>
        <row r="771">
          <cell r="C771" t="str">
            <v>RIOS CASTAÑEDA LILIANA MARIA</v>
          </cell>
          <cell r="D771" t="str">
            <v>5120-10</v>
          </cell>
          <cell r="E771">
            <v>11597824.078333335</v>
          </cell>
          <cell r="F771" t="str">
            <v>Auxiliar Administrativo</v>
          </cell>
          <cell r="G771" t="str">
            <v>22NOROCCIDENTE</v>
          </cell>
          <cell r="H771" t="str">
            <v>NOROCCIDENTE</v>
          </cell>
          <cell r="I771" t="str">
            <v>NOROCCIDENTE</v>
          </cell>
          <cell r="J771" t="str">
            <v>SI</v>
          </cell>
          <cell r="L771" t="str">
            <v>MCF</v>
          </cell>
          <cell r="M771" t="str">
            <v>C</v>
          </cell>
          <cell r="P771">
            <v>515106</v>
          </cell>
          <cell r="Q771">
            <v>0</v>
          </cell>
          <cell r="X771" t="str">
            <v>6Asistencial</v>
          </cell>
          <cell r="Z771" t="str">
            <v>NOROCCIDENTE</v>
          </cell>
          <cell r="AA771" t="str">
            <v>Mant</v>
          </cell>
        </row>
        <row r="772">
          <cell r="C772" t="str">
            <v>RUIZ  ELSA</v>
          </cell>
          <cell r="D772" t="str">
            <v>4065-11</v>
          </cell>
          <cell r="E772">
            <v>16080398.177083332</v>
          </cell>
          <cell r="F772" t="str">
            <v>Técnico Administrativo</v>
          </cell>
          <cell r="G772" t="str">
            <v>25SUROCCIDENTE</v>
          </cell>
          <cell r="H772" t="str">
            <v>SUROCCIDENTE</v>
          </cell>
          <cell r="I772" t="str">
            <v>SUROCCIDENTE</v>
          </cell>
          <cell r="J772" t="str">
            <v>SI</v>
          </cell>
          <cell r="L772" t="str">
            <v>MCF</v>
          </cell>
          <cell r="M772" t="str">
            <v>C</v>
          </cell>
          <cell r="P772">
            <v>761453</v>
          </cell>
          <cell r="Q772">
            <v>0</v>
          </cell>
          <cell r="X772" t="str">
            <v>5Tecnico</v>
          </cell>
          <cell r="Z772" t="str">
            <v>SUROCCIDENTE</v>
          </cell>
          <cell r="AA772" t="str">
            <v>Mant</v>
          </cell>
        </row>
        <row r="773">
          <cell r="C773" t="str">
            <v>RUIZ LOPEZ MARIA CONSUELO</v>
          </cell>
          <cell r="D773" t="str">
            <v>5040-20</v>
          </cell>
          <cell r="E773">
            <v>17368151.424166664</v>
          </cell>
          <cell r="F773" t="str">
            <v>Secretario Ejecutivo</v>
          </cell>
          <cell r="G773" t="str">
            <v>20SEG</v>
          </cell>
          <cell r="H773" t="str">
            <v>DIVISION TALENTO HUMANO</v>
          </cell>
          <cell r="I773" t="str">
            <v>DIVISION DE TALENTO HUMANO</v>
          </cell>
          <cell r="J773" t="str">
            <v>NO</v>
          </cell>
          <cell r="L773">
            <v>2003</v>
          </cell>
          <cell r="M773" t="str">
            <v>C</v>
          </cell>
          <cell r="P773">
            <v>764298</v>
          </cell>
          <cell r="Q773">
            <v>59861</v>
          </cell>
          <cell r="X773" t="str">
            <v>6Asistencial</v>
          </cell>
          <cell r="AA773" t="str">
            <v>Mant</v>
          </cell>
        </row>
        <row r="774">
          <cell r="C774" t="str">
            <v>RUIZ MOLINA TERESA</v>
          </cell>
          <cell r="D774" t="str">
            <v>4065-12</v>
          </cell>
          <cell r="E774">
            <v>16415181.84</v>
          </cell>
          <cell r="F774" t="str">
            <v>Técnico Administrativo</v>
          </cell>
          <cell r="G774" t="str">
            <v>21CENTRO</v>
          </cell>
          <cell r="H774" t="str">
            <v>CENTRO</v>
          </cell>
          <cell r="I774" t="str">
            <v>CENTRO</v>
          </cell>
          <cell r="J774" t="str">
            <v>SI</v>
          </cell>
          <cell r="L774" t="str">
            <v>MCF</v>
          </cell>
          <cell r="M774" t="str">
            <v>C</v>
          </cell>
          <cell r="P774">
            <v>808521</v>
          </cell>
          <cell r="Q774">
            <v>0</v>
          </cell>
          <cell r="X774" t="str">
            <v>5Tecnico</v>
          </cell>
          <cell r="Z774" t="str">
            <v>CENTRO</v>
          </cell>
          <cell r="AA774" t="str">
            <v>Mant</v>
          </cell>
        </row>
        <row r="775">
          <cell r="C775" t="str">
            <v>SANCHEZ BARRIOS MARIA HELENA</v>
          </cell>
          <cell r="D775" t="str">
            <v>5120-09</v>
          </cell>
          <cell r="E775">
            <v>10643889.421249999</v>
          </cell>
          <cell r="F775" t="str">
            <v>Auxiliar Administrativo</v>
          </cell>
          <cell r="G775" t="str">
            <v>23NORTE</v>
          </cell>
          <cell r="H775" t="str">
            <v>NORTE</v>
          </cell>
          <cell r="I775" t="str">
            <v>NORTE</v>
          </cell>
          <cell r="J775" t="str">
            <v>SI</v>
          </cell>
          <cell r="L775" t="str">
            <v>MCF</v>
          </cell>
          <cell r="M775" t="str">
            <v>C</v>
          </cell>
          <cell r="P775">
            <v>468655</v>
          </cell>
          <cell r="Q775">
            <v>0</v>
          </cell>
          <cell r="X775" t="str">
            <v>6Asistencial</v>
          </cell>
          <cell r="Z775" t="str">
            <v>NORTE</v>
          </cell>
          <cell r="AA775" t="str">
            <v>Mant</v>
          </cell>
        </row>
        <row r="776">
          <cell r="C776" t="str">
            <v>SANCLEMENTE ALVES OBDULIA</v>
          </cell>
          <cell r="D776" t="str">
            <v>4065-11</v>
          </cell>
          <cell r="E776">
            <v>17198808.577083334</v>
          </cell>
          <cell r="F776" t="str">
            <v>Técnico Administrativo</v>
          </cell>
          <cell r="G776" t="str">
            <v>25SUROCCIDENTE</v>
          </cell>
          <cell r="H776" t="str">
            <v>SUROCCIDENTE</v>
          </cell>
          <cell r="I776" t="str">
            <v>SUROCCIDENTE</v>
          </cell>
          <cell r="J776" t="str">
            <v>SI</v>
          </cell>
          <cell r="L776">
            <v>2003</v>
          </cell>
          <cell r="M776" t="str">
            <v>C</v>
          </cell>
          <cell r="P776">
            <v>761453</v>
          </cell>
          <cell r="Q776">
            <v>54460</v>
          </cell>
          <cell r="X776" t="str">
            <v>5Tecnico</v>
          </cell>
          <cell r="Z776" t="str">
            <v>SUROCCIDENTE</v>
          </cell>
          <cell r="AA776" t="str">
            <v>Mant</v>
          </cell>
        </row>
        <row r="777">
          <cell r="C777" t="str">
            <v>SUAREZ FLOREZ LUZ ESPERANZA</v>
          </cell>
          <cell r="D777" t="str">
            <v>4065-11</v>
          </cell>
          <cell r="E777">
            <v>16080398.177083332</v>
          </cell>
          <cell r="F777" t="str">
            <v>Técnico Administrativo</v>
          </cell>
          <cell r="G777" t="str">
            <v>25SUROCCIDENTE</v>
          </cell>
          <cell r="H777" t="str">
            <v>SUROCCIDENTE</v>
          </cell>
          <cell r="I777" t="str">
            <v>SUROCCIDENTE</v>
          </cell>
          <cell r="J777" t="str">
            <v>SI</v>
          </cell>
          <cell r="L777">
            <v>2003</v>
          </cell>
          <cell r="M777" t="str">
            <v>C</v>
          </cell>
          <cell r="P777">
            <v>761453</v>
          </cell>
          <cell r="Q777">
            <v>0</v>
          </cell>
          <cell r="X777" t="str">
            <v>5Tecnico</v>
          </cell>
          <cell r="Z777" t="str">
            <v>SUROCCIDENTE</v>
          </cell>
          <cell r="AA777" t="str">
            <v>Mant</v>
          </cell>
        </row>
        <row r="778">
          <cell r="C778" t="str">
            <v>SUAREZ SALAZAR ANAMITH</v>
          </cell>
          <cell r="D778" t="str">
            <v>5120-09</v>
          </cell>
          <cell r="E778">
            <v>10643889.421249999</v>
          </cell>
          <cell r="F778" t="str">
            <v>Auxiliar Administrativo</v>
          </cell>
          <cell r="G778" t="str">
            <v>24ORIENTE</v>
          </cell>
          <cell r="H778" t="str">
            <v>ORIENTE</v>
          </cell>
          <cell r="I778" t="str">
            <v>ORIENTE</v>
          </cell>
          <cell r="J778" t="str">
            <v>SI</v>
          </cell>
          <cell r="L778" t="str">
            <v>MCF</v>
          </cell>
          <cell r="M778" t="str">
            <v>C</v>
          </cell>
          <cell r="P778">
            <v>468655</v>
          </cell>
          <cell r="Q778">
            <v>0</v>
          </cell>
          <cell r="X778" t="str">
            <v>6Asistencial</v>
          </cell>
          <cell r="Z778" t="str">
            <v>ORIENTE</v>
          </cell>
          <cell r="AA778" t="str">
            <v>Mant</v>
          </cell>
        </row>
        <row r="779">
          <cell r="C779" t="str">
            <v>TABORDA TORRES LUZ ELVIRA</v>
          </cell>
          <cell r="D779" t="str">
            <v>5040-16</v>
          </cell>
          <cell r="E779">
            <v>16286152.02416667</v>
          </cell>
          <cell r="F779" t="str">
            <v>Secretario Ejecutivo</v>
          </cell>
          <cell r="G779" t="str">
            <v>22NOROCCIDENTE</v>
          </cell>
          <cell r="H779" t="str">
            <v>NOROCCIDENTE</v>
          </cell>
          <cell r="I779" t="str">
            <v>NOROCCIDENTE</v>
          </cell>
          <cell r="J779" t="str">
            <v>SI</v>
          </cell>
          <cell r="L779">
            <v>2004</v>
          </cell>
          <cell r="M779" t="str">
            <v>C</v>
          </cell>
          <cell r="N779" t="str">
            <v>P</v>
          </cell>
          <cell r="P779">
            <v>688731</v>
          </cell>
          <cell r="Q779">
            <v>82741</v>
          </cell>
          <cell r="X779" t="str">
            <v>6Asistencial</v>
          </cell>
          <cell r="Z779" t="str">
            <v>NOROCCIDENTE</v>
          </cell>
          <cell r="AA779" t="str">
            <v>Mant</v>
          </cell>
        </row>
        <row r="780">
          <cell r="C780" t="str">
            <v>TEJADA VANEGAS VICTORIA EUGENIA</v>
          </cell>
          <cell r="D780" t="str">
            <v>5120-10</v>
          </cell>
          <cell r="E780">
            <v>11597824.078333335</v>
          </cell>
          <cell r="F780" t="str">
            <v>Auxiliar Administrativo</v>
          </cell>
          <cell r="G780" t="str">
            <v>22NOROCCIDENTE</v>
          </cell>
          <cell r="H780" t="str">
            <v>NOROCCIDENTE</v>
          </cell>
          <cell r="I780" t="str">
            <v>NOROCCIDENTE</v>
          </cell>
          <cell r="J780" t="str">
            <v>SI</v>
          </cell>
          <cell r="L780">
            <v>2005</v>
          </cell>
          <cell r="M780" t="str">
            <v>C</v>
          </cell>
          <cell r="P780">
            <v>515106</v>
          </cell>
          <cell r="Q780">
            <v>0</v>
          </cell>
          <cell r="X780" t="str">
            <v>6Asistencial</v>
          </cell>
          <cell r="Z780" t="str">
            <v>NOROCCIDENTE</v>
          </cell>
          <cell r="AA780" t="str">
            <v>Mant</v>
          </cell>
        </row>
        <row r="781">
          <cell r="C781" t="str">
            <v>TRUJILLO MARTINEZ NANCY</v>
          </cell>
          <cell r="D781" t="str">
            <v>4065-11</v>
          </cell>
          <cell r="E781">
            <v>16080398.177083332</v>
          </cell>
          <cell r="F781" t="str">
            <v>Técnico Administrativo</v>
          </cell>
          <cell r="G781" t="str">
            <v>22NOROCCIDENTE</v>
          </cell>
          <cell r="H781" t="str">
            <v>NOROCCIDENTE</v>
          </cell>
          <cell r="I781" t="str">
            <v>NOROCCIDENTE</v>
          </cell>
          <cell r="J781" t="str">
            <v>SI</v>
          </cell>
          <cell r="L781">
            <v>2005</v>
          </cell>
          <cell r="M781" t="str">
            <v>C</v>
          </cell>
          <cell r="P781">
            <v>761453</v>
          </cell>
          <cell r="Q781">
            <v>0</v>
          </cell>
          <cell r="X781" t="str">
            <v>5Tecnico</v>
          </cell>
          <cell r="Z781" t="str">
            <v>NOROCCIDENTE</v>
          </cell>
          <cell r="AA781" t="str">
            <v>Mant</v>
          </cell>
        </row>
        <row r="782">
          <cell r="C782" t="str">
            <v>VARGAS CARDONA ANA MARIA</v>
          </cell>
          <cell r="D782" t="str">
            <v>4065-09</v>
          </cell>
          <cell r="E782">
            <v>14586952.714583334</v>
          </cell>
          <cell r="F782" t="str">
            <v>Técnico Administrativo</v>
          </cell>
          <cell r="G782" t="str">
            <v>24ORIENTE</v>
          </cell>
          <cell r="H782" t="str">
            <v>ORIENTE</v>
          </cell>
          <cell r="I782" t="str">
            <v>ORIENTE</v>
          </cell>
          <cell r="J782" t="str">
            <v>SI</v>
          </cell>
          <cell r="L782" t="str">
            <v>MCF</v>
          </cell>
          <cell r="M782" t="str">
            <v>C</v>
          </cell>
          <cell r="P782">
            <v>688731</v>
          </cell>
          <cell r="Q782">
            <v>0</v>
          </cell>
          <cell r="X782" t="str">
            <v>5Tecnico</v>
          </cell>
          <cell r="Z782" t="str">
            <v>ORIENTE</v>
          </cell>
          <cell r="AA782" t="str">
            <v>Mant</v>
          </cell>
        </row>
        <row r="783">
          <cell r="C783" t="str">
            <v>VELASQUEZ ANGARITA DELIA ROSA</v>
          </cell>
          <cell r="D783" t="str">
            <v>5120-09</v>
          </cell>
          <cell r="E783">
            <v>10643889.421249999</v>
          </cell>
          <cell r="F783" t="str">
            <v>Auxiliar Administrativo</v>
          </cell>
          <cell r="G783" t="str">
            <v>24ORIENTE</v>
          </cell>
          <cell r="H783" t="str">
            <v>ORIENTE</v>
          </cell>
          <cell r="I783" t="str">
            <v>ORIENTE</v>
          </cell>
          <cell r="J783" t="str">
            <v>SI</v>
          </cell>
          <cell r="L783" t="str">
            <v>MCF</v>
          </cell>
          <cell r="M783" t="str">
            <v>C</v>
          </cell>
          <cell r="P783">
            <v>468655</v>
          </cell>
          <cell r="Q783">
            <v>0</v>
          </cell>
          <cell r="X783" t="str">
            <v>6Asistencial</v>
          </cell>
          <cell r="Z783" t="str">
            <v>ORIENTE</v>
          </cell>
          <cell r="AA783" t="str">
            <v>Mant</v>
          </cell>
        </row>
        <row r="784">
          <cell r="C784" t="str">
            <v>ZULETA HURTADO SANDRA GRICEL</v>
          </cell>
          <cell r="D784" t="str">
            <v>5120-12</v>
          </cell>
          <cell r="E784">
            <v>13279546.932500001</v>
          </cell>
          <cell r="F784" t="str">
            <v>Auxiliar Administrativo</v>
          </cell>
          <cell r="G784" t="str">
            <v>13OJU</v>
          </cell>
          <cell r="H784" t="str">
            <v>OFICINA JURIDICA</v>
          </cell>
          <cell r="I784" t="str">
            <v>OFICINA JURIDICA</v>
          </cell>
          <cell r="J784" t="str">
            <v>NO</v>
          </cell>
          <cell r="L784" t="str">
            <v>MCF</v>
          </cell>
          <cell r="M784" t="str">
            <v>C</v>
          </cell>
          <cell r="P784">
            <v>596996</v>
          </cell>
          <cell r="Q784">
            <v>0</v>
          </cell>
          <cell r="X784" t="str">
            <v>6Asistencial</v>
          </cell>
          <cell r="AA784" t="str">
            <v>Mant</v>
          </cell>
        </row>
        <row r="785">
          <cell r="C785" t="str">
            <v>MARTINEZ SOLORZANO VICTOR MANUEL</v>
          </cell>
          <cell r="D785" t="str">
            <v>3010-17</v>
          </cell>
          <cell r="E785">
            <v>33809401.822500005</v>
          </cell>
          <cell r="F785" t="str">
            <v>Profesional Especializado</v>
          </cell>
          <cell r="G785" t="str">
            <v>15OSI</v>
          </cell>
          <cell r="H785" t="str">
            <v>OFICINA SISTEMATIZACION</v>
          </cell>
          <cell r="I785" t="str">
            <v>OFICINA DE SISTEMATIZACION</v>
          </cell>
          <cell r="J785" t="str">
            <v>SI</v>
          </cell>
          <cell r="L785">
            <v>2004</v>
          </cell>
          <cell r="M785" t="str">
            <v>C</v>
          </cell>
          <cell r="P785">
            <v>1665264</v>
          </cell>
          <cell r="Q785">
            <v>0</v>
          </cell>
          <cell r="X785" t="str">
            <v>4Profesional</v>
          </cell>
          <cell r="AA785" t="str">
            <v>Mant</v>
          </cell>
        </row>
        <row r="786">
          <cell r="C786" t="str">
            <v>BUSTAMANTE SAGRA CLARA EUGENIA DEL SOCORR</v>
          </cell>
          <cell r="D786" t="str">
            <v>3010-19</v>
          </cell>
          <cell r="E786">
            <v>40443135.44166667</v>
          </cell>
          <cell r="F786" t="str">
            <v>Profesional Especializado</v>
          </cell>
          <cell r="G786" t="str">
            <v>16SCC</v>
          </cell>
          <cell r="H786" t="str">
            <v>DIVISION CREDITO</v>
          </cell>
          <cell r="I786" t="str">
            <v>DIVISION CREDITO</v>
          </cell>
          <cell r="J786" t="str">
            <v>SI</v>
          </cell>
          <cell r="L786">
            <v>2005</v>
          </cell>
          <cell r="M786" t="str">
            <v>C</v>
          </cell>
          <cell r="N786" t="str">
            <v>P</v>
          </cell>
          <cell r="P786">
            <v>1992005</v>
          </cell>
          <cell r="Q786">
            <v>0</v>
          </cell>
          <cell r="X786" t="str">
            <v>4Profesional</v>
          </cell>
          <cell r="AA786" t="str">
            <v>crear</v>
          </cell>
        </row>
        <row r="787">
          <cell r="C787" t="str">
            <v>HERNANDEZ POMARES JOSE EDUARDO</v>
          </cell>
          <cell r="D787" t="str">
            <v>5120-17</v>
          </cell>
          <cell r="E787">
            <v>14891116.80625</v>
          </cell>
          <cell r="F787" t="str">
            <v>Auxiliar Administrativo</v>
          </cell>
          <cell r="G787" t="str">
            <v>20SEG</v>
          </cell>
          <cell r="H787" t="str">
            <v>DIVISION SERVICIOS ADMINISTRATIVOS</v>
          </cell>
          <cell r="I787" t="str">
            <v>CORRESPONDENCIA</v>
          </cell>
          <cell r="J787" t="str">
            <v>NO</v>
          </cell>
          <cell r="L787">
            <v>2003</v>
          </cell>
          <cell r="M787" t="str">
            <v>C</v>
          </cell>
          <cell r="P787">
            <v>703542</v>
          </cell>
          <cell r="Q787">
            <v>0</v>
          </cell>
          <cell r="X787" t="str">
            <v>6Asistencial</v>
          </cell>
          <cell r="AA787" t="str">
            <v>Mant</v>
          </cell>
        </row>
        <row r="788">
          <cell r="C788">
            <v>16</v>
          </cell>
          <cell r="D788" t="str">
            <v>3010-19</v>
          </cell>
          <cell r="E788">
            <v>40443135.44166667</v>
          </cell>
          <cell r="F788" t="str">
            <v>Profesional Especializado</v>
          </cell>
          <cell r="G788" t="str">
            <v>15OSI</v>
          </cell>
          <cell r="H788" t="str">
            <v>OFICINA SISTEMATIZACION</v>
          </cell>
          <cell r="I788" t="str">
            <v>OFICINA DE SISTEMATIZACION</v>
          </cell>
          <cell r="J788" t="str">
            <v>SI</v>
          </cell>
          <cell r="M788" t="str">
            <v>C</v>
          </cell>
          <cell r="N788" t="str">
            <v>V</v>
          </cell>
          <cell r="P788">
            <v>1992005</v>
          </cell>
          <cell r="Q788">
            <v>0</v>
          </cell>
          <cell r="X788" t="str">
            <v>4Profesional</v>
          </cell>
          <cell r="AA788" t="str">
            <v>crear</v>
          </cell>
        </row>
        <row r="789">
          <cell r="C789" t="str">
            <v>MASMELA ORTIZ EDUARDO</v>
          </cell>
          <cell r="D789" t="str">
            <v>4065-11</v>
          </cell>
          <cell r="E789">
            <v>16080398.177083332</v>
          </cell>
          <cell r="F789" t="str">
            <v>Técnico Administrativo</v>
          </cell>
          <cell r="G789" t="str">
            <v>19SDF</v>
          </cell>
          <cell r="H789" t="str">
            <v>DIVISION CONTABILIDAD</v>
          </cell>
          <cell r="I789" t="str">
            <v>DIVISION CONTABILIDAD</v>
          </cell>
          <cell r="J789" t="str">
            <v>SI</v>
          </cell>
          <cell r="L789">
            <v>2004</v>
          </cell>
          <cell r="M789" t="str">
            <v>C</v>
          </cell>
          <cell r="N789" t="str">
            <v>P</v>
          </cell>
          <cell r="P789">
            <v>761453</v>
          </cell>
          <cell r="Q789">
            <v>0</v>
          </cell>
          <cell r="X789" t="str">
            <v>5Tecnico</v>
          </cell>
          <cell r="AA789" t="str">
            <v>prov</v>
          </cell>
        </row>
        <row r="790">
          <cell r="C790" t="str">
            <v>VALLEJO MEJIA DAIRO</v>
          </cell>
          <cell r="D790" t="str">
            <v>5120-10</v>
          </cell>
          <cell r="E790">
            <v>11597824.078333335</v>
          </cell>
          <cell r="F790" t="str">
            <v>Auxiliar Administrativo</v>
          </cell>
          <cell r="G790" t="str">
            <v>20SEG</v>
          </cell>
          <cell r="H790" t="str">
            <v>DIVISION SERVICIOS ADMINISTRATIVOS</v>
          </cell>
          <cell r="I790" t="str">
            <v>CORRESPONDENCIA</v>
          </cell>
          <cell r="J790" t="str">
            <v>NO</v>
          </cell>
          <cell r="L790">
            <v>2004</v>
          </cell>
          <cell r="M790" t="str">
            <v>C</v>
          </cell>
          <cell r="N790" t="str">
            <v>P</v>
          </cell>
          <cell r="P790">
            <v>515106</v>
          </cell>
          <cell r="Q790">
            <v>0</v>
          </cell>
          <cell r="X790" t="str">
            <v>6Asistencial</v>
          </cell>
          <cell r="AA790" t="str">
            <v>prov</v>
          </cell>
        </row>
        <row r="791">
          <cell r="C791" t="str">
            <v>AGUILAR ZAPATA ROSALIA</v>
          </cell>
          <cell r="D791" t="str">
            <v>5120-09</v>
          </cell>
          <cell r="E791">
            <v>10643889.421249999</v>
          </cell>
          <cell r="F791" t="str">
            <v>Auxiliar Administrativo</v>
          </cell>
          <cell r="G791" t="str">
            <v>24ORIENTE</v>
          </cell>
          <cell r="H791" t="str">
            <v>ORIENTE</v>
          </cell>
          <cell r="I791" t="str">
            <v>ORIENTE</v>
          </cell>
          <cell r="J791" t="str">
            <v>SI</v>
          </cell>
          <cell r="L791" t="str">
            <v>MCF</v>
          </cell>
          <cell r="M791" t="str">
            <v>C</v>
          </cell>
          <cell r="N791" t="str">
            <v>P</v>
          </cell>
          <cell r="P791">
            <v>468655</v>
          </cell>
          <cell r="Q791">
            <v>0</v>
          </cell>
          <cell r="X791" t="str">
            <v>6Asistencial</v>
          </cell>
          <cell r="Z791" t="str">
            <v>ORIENTE</v>
          </cell>
          <cell r="AA791" t="str">
            <v>prov</v>
          </cell>
        </row>
        <row r="792">
          <cell r="C792" t="str">
            <v>GOMEZ SALAZAR MARIA DEL PILAR</v>
          </cell>
          <cell r="D792" t="str">
            <v>5120-09</v>
          </cell>
          <cell r="E792">
            <v>10643889.421249999</v>
          </cell>
          <cell r="F792" t="str">
            <v>Auxiliar Administrativo</v>
          </cell>
          <cell r="G792" t="str">
            <v>25SUROCCIDENTE</v>
          </cell>
          <cell r="H792" t="str">
            <v>SUROCCIDENTE</v>
          </cell>
          <cell r="I792" t="str">
            <v>SUROCCIDENTE</v>
          </cell>
          <cell r="J792" t="str">
            <v>SI</v>
          </cell>
          <cell r="L792" t="str">
            <v>MCF</v>
          </cell>
          <cell r="M792" t="str">
            <v>C</v>
          </cell>
          <cell r="N792" t="str">
            <v>P</v>
          </cell>
          <cell r="P792">
            <v>468655</v>
          </cell>
          <cell r="Q792">
            <v>0</v>
          </cell>
          <cell r="X792" t="str">
            <v>6Asistencial</v>
          </cell>
          <cell r="Z792" t="str">
            <v>SUROCCIDENTE</v>
          </cell>
          <cell r="AA792" t="str">
            <v>prov</v>
          </cell>
        </row>
        <row r="793">
          <cell r="C793" t="str">
            <v>LILOY MURILLO LESVIA LEONOR</v>
          </cell>
          <cell r="D793" t="str">
            <v>5120-12</v>
          </cell>
          <cell r="E793">
            <v>13279546.932500001</v>
          </cell>
          <cell r="F793" t="str">
            <v>Auxiliar Administrativo</v>
          </cell>
          <cell r="G793" t="str">
            <v>22NOROCCIDENTE</v>
          </cell>
          <cell r="H793" t="str">
            <v>NOROCCIDENTE</v>
          </cell>
          <cell r="I793" t="str">
            <v>NOROCCIDENTE</v>
          </cell>
          <cell r="J793" t="str">
            <v>SI</v>
          </cell>
          <cell r="L793" t="str">
            <v>MCF</v>
          </cell>
          <cell r="M793" t="str">
            <v>C</v>
          </cell>
          <cell r="N793" t="str">
            <v>P</v>
          </cell>
          <cell r="P793">
            <v>596996</v>
          </cell>
          <cell r="Q793">
            <v>0</v>
          </cell>
          <cell r="X793" t="str">
            <v>6Asistencial</v>
          </cell>
          <cell r="Z793" t="str">
            <v>NOROCCIDENTE</v>
          </cell>
          <cell r="AA793" t="str">
            <v>prov</v>
          </cell>
        </row>
        <row r="794">
          <cell r="C794">
            <v>0.2534775098739237</v>
          </cell>
          <cell r="D794" t="str">
            <v>3010-17</v>
          </cell>
          <cell r="E794">
            <v>33809401.822500005</v>
          </cell>
          <cell r="F794" t="str">
            <v>Profesional Especializado</v>
          </cell>
          <cell r="G794" t="str">
            <v>13OJU</v>
          </cell>
          <cell r="H794" t="str">
            <v>OFICINA JURIDICA</v>
          </cell>
          <cell r="I794" t="str">
            <v>OFICINA JURIDICA</v>
          </cell>
          <cell r="J794" t="str">
            <v>NO</v>
          </cell>
          <cell r="M794" t="str">
            <v>C</v>
          </cell>
          <cell r="N794" t="str">
            <v>V</v>
          </cell>
          <cell r="P794">
            <v>1665264</v>
          </cell>
          <cell r="Q794">
            <v>0</v>
          </cell>
          <cell r="X794" t="str">
            <v>4Profesional</v>
          </cell>
          <cell r="AA794" t="str">
            <v>crear</v>
          </cell>
        </row>
        <row r="795">
          <cell r="C795">
            <v>0.6139514718046668</v>
          </cell>
          <cell r="D795" t="str">
            <v>3020-10</v>
          </cell>
          <cell r="E795">
            <v>23062173.132083338</v>
          </cell>
          <cell r="F795" t="str">
            <v>Profesional Universitario</v>
          </cell>
          <cell r="G795" t="str">
            <v>13OJU</v>
          </cell>
          <cell r="H795" t="str">
            <v>OFICINA JURIDICA</v>
          </cell>
          <cell r="I795" t="str">
            <v>OFICINA JURIDICA</v>
          </cell>
          <cell r="J795" t="str">
            <v>NO</v>
          </cell>
          <cell r="M795" t="str">
            <v>C</v>
          </cell>
          <cell r="N795" t="str">
            <v>V</v>
          </cell>
          <cell r="P795">
            <v>1135915</v>
          </cell>
          <cell r="Q795">
            <v>0</v>
          </cell>
          <cell r="X795" t="str">
            <v>4Profesional</v>
          </cell>
          <cell r="AA795" t="str">
            <v>crear</v>
          </cell>
        </row>
        <row r="796">
          <cell r="C796">
            <v>0.82873159363268201</v>
          </cell>
          <cell r="D796" t="str">
            <v>3020-10</v>
          </cell>
          <cell r="E796">
            <v>23062173.132083338</v>
          </cell>
          <cell r="F796" t="str">
            <v>Profesional Universitario</v>
          </cell>
          <cell r="G796" t="str">
            <v>12OPL</v>
          </cell>
          <cell r="H796" t="str">
            <v>OFICINA PLANEACION</v>
          </cell>
          <cell r="I796" t="str">
            <v>OFICINA DE PLANEACION</v>
          </cell>
          <cell r="J796" t="str">
            <v>NO</v>
          </cell>
          <cell r="M796" t="str">
            <v>C</v>
          </cell>
          <cell r="N796" t="str">
            <v>V</v>
          </cell>
          <cell r="P796">
            <v>1135915</v>
          </cell>
          <cell r="Q796">
            <v>0</v>
          </cell>
          <cell r="X796" t="str">
            <v>4Profesional</v>
          </cell>
          <cell r="AA796" t="str">
            <v>crear</v>
          </cell>
        </row>
        <row r="797">
          <cell r="C797" t="str">
            <v>MARTINEZ CUERVO ALICIA</v>
          </cell>
          <cell r="D797" t="str">
            <v>4065-11</v>
          </cell>
          <cell r="E797">
            <v>16080398.177083332</v>
          </cell>
          <cell r="F797" t="str">
            <v>Técnico Administrativo</v>
          </cell>
          <cell r="G797" t="str">
            <v>20SEG</v>
          </cell>
          <cell r="H797" t="str">
            <v>DIVISION SERVICIOS ADMINISTRATIVOS</v>
          </cell>
          <cell r="I797" t="str">
            <v>CAJA MENOR Y SEGUROS</v>
          </cell>
          <cell r="J797" t="str">
            <v>NO</v>
          </cell>
          <cell r="M797" t="str">
            <v>C</v>
          </cell>
          <cell r="P797">
            <v>761453</v>
          </cell>
          <cell r="Q797">
            <v>0</v>
          </cell>
          <cell r="X797" t="str">
            <v>5Tecnico</v>
          </cell>
          <cell r="AA797" t="str">
            <v>Mant</v>
          </cell>
        </row>
        <row r="798">
          <cell r="C798" t="str">
            <v>PEREZ MARTINEZ LUZ MYRIAM</v>
          </cell>
          <cell r="D798" t="str">
            <v>5120-10</v>
          </cell>
          <cell r="E798">
            <v>11597824.078333335</v>
          </cell>
          <cell r="F798" t="str">
            <v>Auxiliar Administrativo</v>
          </cell>
          <cell r="G798" t="str">
            <v>20SEG</v>
          </cell>
          <cell r="H798" t="str">
            <v>DIVISION SERVICIOS ADMINISTRATIVOS</v>
          </cell>
          <cell r="I798" t="str">
            <v>CAJA MENOR Y SEGUROS</v>
          </cell>
          <cell r="J798" t="str">
            <v>NO</v>
          </cell>
          <cell r="M798" t="str">
            <v>C</v>
          </cell>
          <cell r="P798">
            <v>515106</v>
          </cell>
          <cell r="Q798">
            <v>0</v>
          </cell>
          <cell r="X798" t="str">
            <v>6Asistencial</v>
          </cell>
          <cell r="AA798" t="str">
            <v>Mant</v>
          </cell>
        </row>
        <row r="799">
          <cell r="C799" t="str">
            <v>ECHAVARRIA TORO HECTOR</v>
          </cell>
          <cell r="D799" t="str">
            <v>5310-11</v>
          </cell>
          <cell r="E799">
            <v>19241995.709166665</v>
          </cell>
          <cell r="F799" t="str">
            <v>Conductor Mec (Asignado)</v>
          </cell>
          <cell r="G799" t="str">
            <v>25SUROCCIDENTE</v>
          </cell>
          <cell r="H799" t="str">
            <v>SUROCCIDENTE</v>
          </cell>
          <cell r="I799" t="str">
            <v>SUROCCIDENTE</v>
          </cell>
          <cell r="J799" t="str">
            <v>SI</v>
          </cell>
          <cell r="M799" t="str">
            <v>C</v>
          </cell>
          <cell r="N799" t="str">
            <v>P</v>
          </cell>
          <cell r="P799">
            <v>555997</v>
          </cell>
          <cell r="Q799">
            <v>0</v>
          </cell>
          <cell r="X799" t="str">
            <v>6Asistencial</v>
          </cell>
          <cell r="Z799" t="str">
            <v>SUROCCIDENTE</v>
          </cell>
          <cell r="AA799" t="str">
            <v>Mant</v>
          </cell>
        </row>
        <row r="800">
          <cell r="C800" t="str">
            <v>VEGA SERRANO MAURICIO FERNANDO</v>
          </cell>
          <cell r="D800" t="str">
            <v>5310-11</v>
          </cell>
          <cell r="E800">
            <v>19241995.709166665</v>
          </cell>
          <cell r="F800" t="str">
            <v>Conductor Mec (Asignado)</v>
          </cell>
          <cell r="G800" t="str">
            <v>24ORIENTE</v>
          </cell>
          <cell r="H800" t="str">
            <v>ORIENTE</v>
          </cell>
          <cell r="I800" t="str">
            <v>ORIENTE</v>
          </cell>
          <cell r="J800" t="str">
            <v>SI</v>
          </cell>
          <cell r="M800" t="str">
            <v>C</v>
          </cell>
          <cell r="N800" t="str">
            <v>P</v>
          </cell>
          <cell r="P800">
            <v>555997</v>
          </cell>
          <cell r="Q800">
            <v>0</v>
          </cell>
          <cell r="X800" t="str">
            <v>6Asistencial</v>
          </cell>
          <cell r="Z800" t="str">
            <v>ORIENTE</v>
          </cell>
          <cell r="AA800" t="str">
            <v>Mant</v>
          </cell>
        </row>
        <row r="801">
          <cell r="C801">
            <v>0.84848484800000001</v>
          </cell>
          <cell r="D801" t="str">
            <v>3010-17</v>
          </cell>
          <cell r="E801">
            <v>33809401.822500005</v>
          </cell>
          <cell r="F801" t="str">
            <v>Profesional Especializado</v>
          </cell>
          <cell r="G801" t="str">
            <v>16SCC</v>
          </cell>
          <cell r="H801" t="str">
            <v>DIVISION CARTERA</v>
          </cell>
          <cell r="I801" t="str">
            <v>DIVISION CARTERA</v>
          </cell>
          <cell r="J801" t="str">
            <v>SI</v>
          </cell>
          <cell r="M801" t="str">
            <v>C</v>
          </cell>
          <cell r="N801" t="str">
            <v>V</v>
          </cell>
          <cell r="P801">
            <v>1665264</v>
          </cell>
          <cell r="Q801">
            <v>0</v>
          </cell>
          <cell r="X801" t="str">
            <v>4Profesional</v>
          </cell>
          <cell r="AA801" t="str">
            <v>crear</v>
          </cell>
        </row>
        <row r="802">
          <cell r="C802">
            <v>0.87878787700000005</v>
          </cell>
          <cell r="D802" t="str">
            <v>3010-17</v>
          </cell>
          <cell r="E802">
            <v>33809401.822500005</v>
          </cell>
          <cell r="F802" t="str">
            <v>Profesional Especializado</v>
          </cell>
          <cell r="G802" t="str">
            <v>16SCC</v>
          </cell>
          <cell r="H802" t="str">
            <v>DIVISION CARTERA</v>
          </cell>
          <cell r="I802" t="str">
            <v>DIVISION CREDITO</v>
          </cell>
          <cell r="J802" t="str">
            <v>SI</v>
          </cell>
          <cell r="M802" t="str">
            <v>C</v>
          </cell>
          <cell r="N802" t="str">
            <v>V</v>
          </cell>
          <cell r="P802">
            <v>1665264</v>
          </cell>
          <cell r="Q802">
            <v>0</v>
          </cell>
          <cell r="X802" t="str">
            <v>4Profesional</v>
          </cell>
          <cell r="AA802" t="str">
            <v>crear</v>
          </cell>
        </row>
        <row r="803">
          <cell r="C803">
            <v>0.99999998999999995</v>
          </cell>
          <cell r="D803" t="str">
            <v>3020-14</v>
          </cell>
          <cell r="E803">
            <v>27317929.430000003</v>
          </cell>
          <cell r="F803" t="str">
            <v>Profesional Universitario</v>
          </cell>
          <cell r="G803" t="str">
            <v>16SCC</v>
          </cell>
          <cell r="H803" t="str">
            <v>DIVISION CARTERA</v>
          </cell>
          <cell r="I803" t="str">
            <v>DIVISION CARTERA</v>
          </cell>
          <cell r="J803" t="str">
            <v>SI</v>
          </cell>
          <cell r="M803" t="str">
            <v>C</v>
          </cell>
          <cell r="N803" t="str">
            <v>V</v>
          </cell>
          <cell r="P803">
            <v>1345530</v>
          </cell>
          <cell r="Q803">
            <v>0</v>
          </cell>
          <cell r="X803" t="str">
            <v>4Profesional</v>
          </cell>
          <cell r="AA803" t="str">
            <v>crear</v>
          </cell>
        </row>
      </sheetData>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464"/>
  <sheetViews>
    <sheetView tabSelected="1" zoomScale="86" zoomScaleNormal="86" zoomScalePageLayoutView="150" workbookViewId="0">
      <pane ySplit="1" topLeftCell="A2" activePane="bottomLeft" state="frozen"/>
      <selection pane="bottomLeft" activeCell="V12" sqref="V12"/>
    </sheetView>
  </sheetViews>
  <sheetFormatPr baseColWidth="10" defaultColWidth="10.85546875" defaultRowHeight="16.5" x14ac:dyDescent="0.25"/>
  <cols>
    <col min="1" max="1" width="4.85546875" style="200" customWidth="1"/>
    <col min="2" max="2" width="3.7109375" style="200" customWidth="1"/>
    <col min="3" max="3" width="4.140625" style="200" customWidth="1"/>
    <col min="4" max="4" width="5.42578125" style="200" customWidth="1"/>
    <col min="5" max="5" width="5.28515625" style="200" customWidth="1"/>
    <col min="6" max="6" width="7.42578125" style="200" customWidth="1"/>
    <col min="7" max="7" width="49.42578125" style="3" customWidth="1"/>
    <col min="8" max="8" width="7.140625" style="145" customWidth="1"/>
    <col min="9" max="9" width="49.42578125" style="3" customWidth="1"/>
    <col min="10" max="10" width="33.42578125" style="146" customWidth="1"/>
    <col min="11" max="11" width="22" style="144" customWidth="1"/>
    <col min="12" max="12" width="24" style="144" customWidth="1"/>
    <col min="13" max="13" width="23" style="144" customWidth="1"/>
    <col min="14" max="16" width="23.42578125" style="144" customWidth="1"/>
    <col min="17" max="17" width="24.28515625" style="144" customWidth="1"/>
    <col min="18" max="18" width="27.42578125" style="144" customWidth="1"/>
    <col min="19" max="43" width="20.7109375" style="144" customWidth="1"/>
    <col min="44" max="44" width="24.28515625" style="144" customWidth="1"/>
    <col min="45" max="45" width="20.7109375" style="144" customWidth="1"/>
    <col min="46" max="46" width="18.85546875" style="321" customWidth="1"/>
    <col min="47" max="47" width="20.28515625" style="3" customWidth="1"/>
    <col min="48" max="48" width="19.140625" style="3" customWidth="1"/>
    <col min="49" max="49" width="13.42578125" style="3" customWidth="1"/>
    <col min="50" max="50" width="13.85546875" style="3" customWidth="1"/>
    <col min="51" max="51" width="16" style="3" customWidth="1"/>
    <col min="52" max="52" width="18.7109375" style="3" customWidth="1"/>
    <col min="53" max="53" width="15.42578125" style="3" customWidth="1"/>
    <col min="54" max="54" width="17.28515625" style="3" customWidth="1"/>
    <col min="55" max="55" width="15.42578125" style="3" customWidth="1"/>
    <col min="56" max="56" width="14.140625" style="3" customWidth="1"/>
    <col min="57" max="57" width="13.85546875" style="3" customWidth="1"/>
    <col min="58" max="58" width="15.140625" style="3" bestFit="1" customWidth="1"/>
    <col min="59" max="59" width="13.140625" style="3" bestFit="1" customWidth="1"/>
    <col min="60" max="61" width="14.140625" style="3" bestFit="1" customWidth="1"/>
    <col min="62" max="62" width="15.140625" style="3" bestFit="1" customWidth="1"/>
    <col min="63" max="63" width="15.42578125" style="3" customWidth="1"/>
    <col min="64" max="64" width="14" style="3" customWidth="1"/>
    <col min="65" max="65" width="14.140625" style="3" bestFit="1" customWidth="1"/>
    <col min="66" max="66" width="15.140625" style="3" bestFit="1" customWidth="1"/>
    <col min="67" max="67" width="14.140625" style="3" bestFit="1" customWidth="1"/>
    <col min="68" max="68" width="15.140625" style="3" bestFit="1" customWidth="1"/>
    <col min="69" max="69" width="16.140625" style="3" customWidth="1"/>
    <col min="70" max="70" width="17.28515625" style="3" customWidth="1"/>
    <col min="71" max="71" width="18.42578125" style="3" bestFit="1" customWidth="1"/>
    <col min="72" max="73" width="14.140625" style="3" bestFit="1" customWidth="1"/>
    <col min="74" max="74" width="20.28515625" style="3" customWidth="1"/>
    <col min="75" max="75" width="15.42578125" style="3" customWidth="1"/>
    <col min="76" max="76" width="16.42578125" style="3" customWidth="1"/>
    <col min="77" max="78" width="15.140625" style="3" bestFit="1" customWidth="1"/>
    <col min="79" max="79" width="15.42578125" style="3" customWidth="1"/>
    <col min="80" max="80" width="18.42578125" style="3" customWidth="1"/>
    <col min="81" max="81" width="17.42578125" style="3" customWidth="1"/>
    <col min="82" max="82" width="15.140625" style="3" bestFit="1" customWidth="1"/>
    <col min="83" max="83" width="16.7109375" style="3" customWidth="1"/>
    <col min="84" max="84" width="16.42578125" style="3" bestFit="1" customWidth="1"/>
    <col min="85" max="85" width="15.140625" style="3" bestFit="1" customWidth="1"/>
    <col min="86" max="86" width="15" style="3" bestFit="1" customWidth="1"/>
    <col min="87" max="87" width="14.140625" style="3" bestFit="1" customWidth="1"/>
    <col min="88" max="88" width="15.140625" style="3" bestFit="1" customWidth="1"/>
    <col min="89" max="90" width="14.140625" style="3" bestFit="1" customWidth="1"/>
    <col min="91" max="91" width="19.85546875" style="3" customWidth="1"/>
    <col min="92" max="92" width="17.28515625" style="3" bestFit="1" customWidth="1"/>
    <col min="93" max="93" width="15" style="3" bestFit="1" customWidth="1"/>
    <col min="94" max="94" width="16.140625" style="3" bestFit="1" customWidth="1"/>
    <col min="95" max="95" width="17.28515625" style="3" bestFit="1" customWidth="1"/>
    <col min="96" max="96" width="17.85546875" style="3" customWidth="1"/>
    <col min="97" max="97" width="14.140625" style="3" bestFit="1" customWidth="1"/>
    <col min="98" max="99" width="11" style="3" bestFit="1" customWidth="1"/>
    <col min="100" max="100" width="22.28515625" style="3" bestFit="1" customWidth="1"/>
    <col min="101" max="101" width="13" style="3" bestFit="1" customWidth="1"/>
    <col min="102" max="102" width="14.42578125" style="3" customWidth="1"/>
    <col min="103" max="103" width="14.42578125" style="3" bestFit="1" customWidth="1"/>
    <col min="104" max="104" width="15.85546875" style="3" bestFit="1" customWidth="1"/>
    <col min="105" max="105" width="13.42578125" style="3" bestFit="1" customWidth="1"/>
    <col min="106" max="16384" width="10.85546875" style="3"/>
  </cols>
  <sheetData>
    <row r="1" spans="1:105" ht="148.5" x14ac:dyDescent="0.25">
      <c r="A1" s="13" t="s">
        <v>91</v>
      </c>
      <c r="B1" s="13" t="s">
        <v>92</v>
      </c>
      <c r="C1" s="13" t="s">
        <v>93</v>
      </c>
      <c r="D1" s="13" t="s">
        <v>94</v>
      </c>
      <c r="E1" s="13" t="s">
        <v>95</v>
      </c>
      <c r="F1" s="13" t="s">
        <v>627</v>
      </c>
      <c r="G1" s="13" t="s">
        <v>625</v>
      </c>
      <c r="H1" s="13" t="s">
        <v>96</v>
      </c>
      <c r="I1" s="14" t="s">
        <v>97</v>
      </c>
      <c r="J1" s="15" t="s">
        <v>98</v>
      </c>
      <c r="K1" s="4" t="s">
        <v>3</v>
      </c>
      <c r="L1" s="5" t="s">
        <v>4</v>
      </c>
      <c r="M1" s="6" t="s">
        <v>5</v>
      </c>
      <c r="N1" s="6" t="s">
        <v>0</v>
      </c>
      <c r="O1" s="7" t="s">
        <v>1</v>
      </c>
      <c r="P1" s="7" t="s">
        <v>2</v>
      </c>
      <c r="Q1" s="8" t="s">
        <v>6</v>
      </c>
      <c r="R1" s="8" t="s">
        <v>7</v>
      </c>
      <c r="S1" s="8" t="s">
        <v>8</v>
      </c>
      <c r="T1" s="8" t="s">
        <v>9</v>
      </c>
      <c r="U1" s="8" t="s">
        <v>10</v>
      </c>
      <c r="V1" s="8" t="s">
        <v>11</v>
      </c>
      <c r="W1" s="8" t="s">
        <v>12</v>
      </c>
      <c r="X1" s="8" t="s">
        <v>13</v>
      </c>
      <c r="Y1" s="8" t="s">
        <v>14</v>
      </c>
      <c r="Z1" s="8" t="s">
        <v>15</v>
      </c>
      <c r="AA1" s="8" t="s">
        <v>16</v>
      </c>
      <c r="AB1" s="8" t="s">
        <v>17</v>
      </c>
      <c r="AC1" s="8" t="s">
        <v>18</v>
      </c>
      <c r="AD1" s="8" t="s">
        <v>19</v>
      </c>
      <c r="AE1" s="8" t="s">
        <v>20</v>
      </c>
      <c r="AF1" s="8" t="s">
        <v>21</v>
      </c>
      <c r="AG1" s="8" t="s">
        <v>22</v>
      </c>
      <c r="AH1" s="8" t="s">
        <v>23</v>
      </c>
      <c r="AI1" s="8" t="s">
        <v>24</v>
      </c>
      <c r="AJ1" s="8" t="s">
        <v>25</v>
      </c>
      <c r="AK1" s="8" t="s">
        <v>26</v>
      </c>
      <c r="AL1" s="8" t="s">
        <v>27</v>
      </c>
      <c r="AM1" s="8" t="s">
        <v>28</v>
      </c>
      <c r="AN1" s="8" t="s">
        <v>29</v>
      </c>
      <c r="AO1" s="8" t="s">
        <v>30</v>
      </c>
      <c r="AP1" s="8" t="s">
        <v>31</v>
      </c>
      <c r="AQ1" s="8" t="s">
        <v>32</v>
      </c>
      <c r="AR1" s="9" t="s">
        <v>33</v>
      </c>
      <c r="AS1" s="9" t="s">
        <v>34</v>
      </c>
      <c r="AT1" s="338" t="s">
        <v>907</v>
      </c>
      <c r="AU1" s="11" t="s">
        <v>35</v>
      </c>
      <c r="AV1" s="10" t="s">
        <v>36</v>
      </c>
      <c r="AW1" s="232" t="s">
        <v>37</v>
      </c>
      <c r="AX1" s="232" t="s">
        <v>38</v>
      </c>
      <c r="AY1" s="152" t="s">
        <v>39</v>
      </c>
      <c r="AZ1" s="233" t="s">
        <v>40</v>
      </c>
      <c r="BA1" s="12" t="s">
        <v>41</v>
      </c>
      <c r="BB1" s="154" t="s">
        <v>42</v>
      </c>
      <c r="BC1" s="12" t="s">
        <v>43</v>
      </c>
      <c r="BD1" s="149" t="s">
        <v>44</v>
      </c>
      <c r="BE1" s="12" t="s">
        <v>45</v>
      </c>
      <c r="BF1" s="12" t="s">
        <v>46</v>
      </c>
      <c r="BG1" s="12" t="s">
        <v>47</v>
      </c>
      <c r="BH1" s="12" t="s">
        <v>48</v>
      </c>
      <c r="BI1" s="12" t="s">
        <v>49</v>
      </c>
      <c r="BJ1" s="12" t="s">
        <v>50</v>
      </c>
      <c r="BK1" s="12" t="s">
        <v>51</v>
      </c>
      <c r="BL1" s="12" t="s">
        <v>52</v>
      </c>
      <c r="BM1" s="12" t="s">
        <v>53</v>
      </c>
      <c r="BN1" s="12" t="s">
        <v>54</v>
      </c>
      <c r="BO1" s="12" t="s">
        <v>55</v>
      </c>
      <c r="BP1" s="12" t="s">
        <v>56</v>
      </c>
      <c r="BQ1" s="12" t="s">
        <v>57</v>
      </c>
      <c r="BR1" s="12" t="s">
        <v>58</v>
      </c>
      <c r="BS1" s="150" t="s">
        <v>59</v>
      </c>
      <c r="BT1" s="12" t="s">
        <v>60</v>
      </c>
      <c r="BU1" s="12" t="s">
        <v>61</v>
      </c>
      <c r="BV1" s="12" t="s">
        <v>62</v>
      </c>
      <c r="BW1" s="12" t="s">
        <v>63</v>
      </c>
      <c r="BX1" s="12" t="s">
        <v>64</v>
      </c>
      <c r="BY1" s="12" t="s">
        <v>65</v>
      </c>
      <c r="BZ1" s="12" t="s">
        <v>66</v>
      </c>
      <c r="CA1" s="12" t="s">
        <v>67</v>
      </c>
      <c r="CB1" s="12" t="s">
        <v>68</v>
      </c>
      <c r="CC1" s="12" t="s">
        <v>69</v>
      </c>
      <c r="CD1" s="12" t="s">
        <v>70</v>
      </c>
      <c r="CE1" s="12" t="s">
        <v>71</v>
      </c>
      <c r="CF1" s="12" t="s">
        <v>72</v>
      </c>
      <c r="CG1" s="12" t="s">
        <v>73</v>
      </c>
      <c r="CH1" s="12" t="s">
        <v>74</v>
      </c>
      <c r="CI1" s="12" t="s">
        <v>75</v>
      </c>
      <c r="CJ1" s="12" t="s">
        <v>76</v>
      </c>
      <c r="CK1" s="12" t="s">
        <v>77</v>
      </c>
      <c r="CL1" s="151" t="s">
        <v>78</v>
      </c>
      <c r="CM1" s="12" t="s">
        <v>79</v>
      </c>
      <c r="CN1" s="151" t="s">
        <v>80</v>
      </c>
      <c r="CO1" s="12" t="s">
        <v>81</v>
      </c>
      <c r="CP1" s="151" t="s">
        <v>82</v>
      </c>
      <c r="CQ1" s="151" t="s">
        <v>83</v>
      </c>
      <c r="CR1" s="151" t="s">
        <v>84</v>
      </c>
      <c r="CS1" s="152" t="s">
        <v>85</v>
      </c>
      <c r="CT1" s="12" t="s">
        <v>86</v>
      </c>
      <c r="CU1" s="153" t="s">
        <v>87</v>
      </c>
      <c r="CV1" s="12" t="s">
        <v>88</v>
      </c>
      <c r="CW1" s="154" t="s">
        <v>89</v>
      </c>
      <c r="CX1" s="155" t="s">
        <v>90</v>
      </c>
      <c r="CY1" s="350" t="s">
        <v>921</v>
      </c>
      <c r="CZ1" s="350" t="s">
        <v>923</v>
      </c>
      <c r="DA1" s="350" t="s">
        <v>925</v>
      </c>
    </row>
    <row r="2" spans="1:105" x14ac:dyDescent="0.25">
      <c r="A2" s="17" t="s">
        <v>99</v>
      </c>
      <c r="B2" s="18"/>
      <c r="C2" s="18"/>
      <c r="D2" s="18"/>
      <c r="E2" s="18"/>
      <c r="F2" s="18"/>
      <c r="G2" s="20"/>
      <c r="H2" s="19"/>
      <c r="I2" s="20" t="s">
        <v>100</v>
      </c>
      <c r="J2" s="21"/>
      <c r="K2" s="22"/>
      <c r="L2" s="22"/>
      <c r="M2" s="22"/>
      <c r="N2" s="22"/>
      <c r="O2" s="22"/>
      <c r="P2" s="22"/>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137"/>
      <c r="AU2" s="24"/>
      <c r="AV2" s="288"/>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24"/>
      <c r="CZ2" s="24"/>
      <c r="DA2" s="16"/>
    </row>
    <row r="3" spans="1:105" x14ac:dyDescent="0.25">
      <c r="A3" s="25" t="s">
        <v>99</v>
      </c>
      <c r="B3" s="26" t="s">
        <v>101</v>
      </c>
      <c r="C3" s="26"/>
      <c r="D3" s="26"/>
      <c r="E3" s="26"/>
      <c r="F3" s="26"/>
      <c r="G3" s="28"/>
      <c r="H3" s="27"/>
      <c r="I3" s="28" t="s">
        <v>102</v>
      </c>
      <c r="J3" s="29"/>
      <c r="K3" s="30"/>
      <c r="L3" s="30"/>
      <c r="M3" s="30"/>
      <c r="N3" s="30"/>
      <c r="O3" s="30"/>
      <c r="P3" s="30"/>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290"/>
      <c r="AU3" s="32"/>
      <c r="AV3" s="289"/>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16"/>
      <c r="CZ3" s="16"/>
      <c r="DA3" s="16"/>
    </row>
    <row r="4" spans="1:105" ht="49.5" x14ac:dyDescent="0.25">
      <c r="A4" s="25" t="s">
        <v>99</v>
      </c>
      <c r="B4" s="26" t="s">
        <v>101</v>
      </c>
      <c r="C4" s="33" t="s">
        <v>101</v>
      </c>
      <c r="D4" s="26"/>
      <c r="E4" s="26"/>
      <c r="F4" s="26"/>
      <c r="G4" s="28"/>
      <c r="H4" s="27"/>
      <c r="I4" s="28" t="s">
        <v>103</v>
      </c>
      <c r="J4" s="29"/>
      <c r="K4" s="30"/>
      <c r="L4" s="30"/>
      <c r="M4" s="30"/>
      <c r="N4" s="30"/>
      <c r="O4" s="30"/>
      <c r="P4" s="30"/>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290"/>
      <c r="AU4" s="32"/>
      <c r="AV4" s="289"/>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16"/>
      <c r="CZ4" s="16"/>
      <c r="DA4" s="16"/>
    </row>
    <row r="5" spans="1:105" x14ac:dyDescent="0.25">
      <c r="A5" s="34" t="s">
        <v>99</v>
      </c>
      <c r="B5" s="35" t="s">
        <v>101</v>
      </c>
      <c r="C5" s="35" t="s">
        <v>101</v>
      </c>
      <c r="D5" s="36" t="s">
        <v>101</v>
      </c>
      <c r="E5" s="35"/>
      <c r="F5" s="35"/>
      <c r="G5" s="38"/>
      <c r="H5" s="37"/>
      <c r="I5" s="38" t="s">
        <v>104</v>
      </c>
      <c r="J5" s="39"/>
      <c r="K5" s="40"/>
      <c r="L5" s="40"/>
      <c r="M5" s="40"/>
      <c r="N5" s="40"/>
      <c r="O5" s="40"/>
      <c r="P5" s="40"/>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124"/>
      <c r="AU5" s="42"/>
      <c r="AV5" s="291"/>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6"/>
      <c r="CZ5" s="16"/>
      <c r="DA5" s="16"/>
    </row>
    <row r="6" spans="1:105" x14ac:dyDescent="0.25">
      <c r="A6" s="43" t="s">
        <v>99</v>
      </c>
      <c r="B6" s="44" t="s">
        <v>101</v>
      </c>
      <c r="C6" s="44" t="s">
        <v>101</v>
      </c>
      <c r="D6" s="44" t="s">
        <v>101</v>
      </c>
      <c r="E6" s="45" t="s">
        <v>101</v>
      </c>
      <c r="F6" s="45"/>
      <c r="G6" s="47"/>
      <c r="H6" s="46"/>
      <c r="I6" s="47" t="s">
        <v>105</v>
      </c>
      <c r="J6" s="48"/>
      <c r="K6" s="49">
        <f>+SUM(M6:P6)</f>
        <v>0</v>
      </c>
      <c r="L6" s="49"/>
      <c r="M6" s="49">
        <f>+SUM(Q6:R6)</f>
        <v>0</v>
      </c>
      <c r="N6" s="49">
        <f>+SUM(S6:AE6)</f>
        <v>0</v>
      </c>
      <c r="O6" s="49">
        <f>+SUM(AF6:AJ6)</f>
        <v>0</v>
      </c>
      <c r="P6" s="49">
        <f>+SUM(AK6:AS6)</f>
        <v>0</v>
      </c>
      <c r="Q6" s="50">
        <v>0</v>
      </c>
      <c r="R6" s="50">
        <v>0</v>
      </c>
      <c r="S6" s="50">
        <v>0</v>
      </c>
      <c r="T6" s="50"/>
      <c r="U6" s="50">
        <v>0</v>
      </c>
      <c r="V6" s="50"/>
      <c r="W6" s="50"/>
      <c r="X6" s="50">
        <v>0</v>
      </c>
      <c r="Y6" s="50">
        <v>0</v>
      </c>
      <c r="Z6" s="50">
        <v>0</v>
      </c>
      <c r="AA6" s="50">
        <v>0</v>
      </c>
      <c r="AB6" s="50">
        <v>0</v>
      </c>
      <c r="AC6" s="50">
        <v>0</v>
      </c>
      <c r="AD6" s="50">
        <v>0</v>
      </c>
      <c r="AE6" s="50">
        <v>0</v>
      </c>
      <c r="AF6" s="50">
        <v>0</v>
      </c>
      <c r="AG6" s="50">
        <v>0</v>
      </c>
      <c r="AH6" s="50"/>
      <c r="AI6" s="50">
        <v>0</v>
      </c>
      <c r="AJ6" s="50">
        <v>0</v>
      </c>
      <c r="AK6" s="50">
        <v>0</v>
      </c>
      <c r="AL6" s="50">
        <v>0</v>
      </c>
      <c r="AM6" s="50">
        <v>0</v>
      </c>
      <c r="AN6" s="50">
        <v>0</v>
      </c>
      <c r="AO6" s="50">
        <v>0</v>
      </c>
      <c r="AP6" s="50">
        <v>0</v>
      </c>
      <c r="AQ6" s="50">
        <v>0</v>
      </c>
      <c r="AR6" s="50">
        <v>0</v>
      </c>
      <c r="AS6" s="50">
        <v>0</v>
      </c>
      <c r="AT6" s="293"/>
      <c r="AU6" s="51"/>
      <c r="AV6" s="292"/>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c r="CH6" s="293"/>
      <c r="CI6" s="293"/>
      <c r="CJ6" s="293"/>
      <c r="CK6" s="293"/>
      <c r="CL6" s="293"/>
      <c r="CM6" s="293"/>
      <c r="CN6" s="293"/>
      <c r="CO6" s="293"/>
      <c r="CP6" s="293"/>
      <c r="CQ6" s="293"/>
      <c r="CR6" s="293"/>
      <c r="CS6" s="293"/>
      <c r="CT6" s="293"/>
      <c r="CU6" s="293"/>
      <c r="CV6" s="293"/>
      <c r="CW6" s="293"/>
      <c r="CX6" s="293"/>
      <c r="CY6" s="16"/>
      <c r="CZ6" s="16"/>
      <c r="DA6" s="16"/>
    </row>
    <row r="7" spans="1:105" ht="42.75" x14ac:dyDescent="0.25">
      <c r="A7" s="52" t="s">
        <v>99</v>
      </c>
      <c r="B7" s="53" t="s">
        <v>101</v>
      </c>
      <c r="C7" s="53" t="s">
        <v>101</v>
      </c>
      <c r="D7" s="53" t="s">
        <v>101</v>
      </c>
      <c r="E7" s="53" t="s">
        <v>101</v>
      </c>
      <c r="F7" s="392" t="s">
        <v>99</v>
      </c>
      <c r="G7" s="393" t="s">
        <v>932</v>
      </c>
      <c r="H7" s="431">
        <v>5345</v>
      </c>
      <c r="I7" s="434" t="s">
        <v>107</v>
      </c>
      <c r="J7" s="287">
        <f>+K7</f>
        <v>258528093.31</v>
      </c>
      <c r="K7" s="62">
        <f>+SUM(M7:AV7)</f>
        <v>258528093.31</v>
      </c>
      <c r="L7" s="62"/>
      <c r="M7" s="62"/>
      <c r="N7" s="62"/>
      <c r="O7" s="62"/>
      <c r="P7" s="62"/>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76"/>
      <c r="AU7" s="16"/>
      <c r="AV7" s="295">
        <f>+AY7+AX7+AW7</f>
        <v>258528093.31</v>
      </c>
      <c r="AW7" s="296">
        <v>3462884.66</v>
      </c>
      <c r="AX7" s="296">
        <v>6694354.0999999996</v>
      </c>
      <c r="AY7" s="296">
        <v>248370854.55000001</v>
      </c>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16"/>
      <c r="CZ7" s="16"/>
      <c r="DA7" s="16"/>
    </row>
    <row r="8" spans="1:105" ht="28.5" x14ac:dyDescent="0.25">
      <c r="A8" s="52"/>
      <c r="B8" s="53"/>
      <c r="C8" s="53"/>
      <c r="D8" s="53"/>
      <c r="E8" s="53"/>
      <c r="F8" s="392" t="s">
        <v>213</v>
      </c>
      <c r="G8" s="393" t="s">
        <v>933</v>
      </c>
      <c r="H8" s="432"/>
      <c r="I8" s="435"/>
      <c r="J8" s="390"/>
      <c r="K8" s="62"/>
      <c r="L8" s="62"/>
      <c r="M8" s="62"/>
      <c r="N8" s="62"/>
      <c r="O8" s="62"/>
      <c r="P8" s="62"/>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76"/>
      <c r="AU8" s="16"/>
      <c r="AV8" s="295"/>
      <c r="AW8" s="296"/>
      <c r="AX8" s="296"/>
      <c r="AY8" s="29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16"/>
      <c r="CZ8" s="16"/>
      <c r="DA8" s="16"/>
    </row>
    <row r="9" spans="1:105" ht="33" x14ac:dyDescent="0.25">
      <c r="A9" s="52"/>
      <c r="B9" s="53"/>
      <c r="C9" s="53"/>
      <c r="D9" s="53"/>
      <c r="E9" s="53"/>
      <c r="F9" s="394" t="s">
        <v>189</v>
      </c>
      <c r="G9" s="395" t="s">
        <v>934</v>
      </c>
      <c r="H9" s="432"/>
      <c r="I9" s="435"/>
      <c r="J9" s="390"/>
      <c r="K9" s="62"/>
      <c r="L9" s="62"/>
      <c r="M9" s="62"/>
      <c r="N9" s="62"/>
      <c r="O9" s="62"/>
      <c r="P9" s="62"/>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76"/>
      <c r="AU9" s="16"/>
      <c r="AV9" s="295"/>
      <c r="AW9" s="296"/>
      <c r="AX9" s="296"/>
      <c r="AY9" s="29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16"/>
      <c r="CZ9" s="16"/>
      <c r="DA9" s="16"/>
    </row>
    <row r="10" spans="1:105" ht="49.5" x14ac:dyDescent="0.25">
      <c r="A10" s="52"/>
      <c r="B10" s="53"/>
      <c r="C10" s="53"/>
      <c r="D10" s="53"/>
      <c r="E10" s="53"/>
      <c r="F10" s="394" t="s">
        <v>204</v>
      </c>
      <c r="G10" s="395" t="s">
        <v>935</v>
      </c>
      <c r="H10" s="432"/>
      <c r="I10" s="435"/>
      <c r="J10" s="390"/>
      <c r="K10" s="62"/>
      <c r="L10" s="62"/>
      <c r="M10" s="62"/>
      <c r="N10" s="62"/>
      <c r="O10" s="62"/>
      <c r="P10" s="62"/>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76"/>
      <c r="AU10" s="16"/>
      <c r="AV10" s="295"/>
      <c r="AW10" s="296"/>
      <c r="AX10" s="296"/>
      <c r="AY10" s="29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16"/>
      <c r="CZ10" s="16"/>
      <c r="DA10" s="16"/>
    </row>
    <row r="11" spans="1:105" ht="33" x14ac:dyDescent="0.25">
      <c r="A11" s="52"/>
      <c r="B11" s="53"/>
      <c r="C11" s="53"/>
      <c r="D11" s="53"/>
      <c r="E11" s="53"/>
      <c r="F11" s="391" t="s">
        <v>368</v>
      </c>
      <c r="G11" s="384" t="s">
        <v>626</v>
      </c>
      <c r="H11" s="433"/>
      <c r="I11" s="436"/>
      <c r="J11" s="390"/>
      <c r="K11" s="62"/>
      <c r="L11" s="62"/>
      <c r="M11" s="62"/>
      <c r="N11" s="62"/>
      <c r="O11" s="62"/>
      <c r="P11" s="62"/>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76"/>
      <c r="AU11" s="16"/>
      <c r="AV11" s="295"/>
      <c r="AW11" s="296"/>
      <c r="AX11" s="296"/>
      <c r="AY11" s="29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16"/>
      <c r="CZ11" s="16"/>
      <c r="DA11" s="16"/>
    </row>
    <row r="12" spans="1:105" ht="33" x14ac:dyDescent="0.25">
      <c r="A12" s="52" t="s">
        <v>99</v>
      </c>
      <c r="B12" s="53" t="s">
        <v>101</v>
      </c>
      <c r="C12" s="53" t="s">
        <v>101</v>
      </c>
      <c r="D12" s="53" t="s">
        <v>101</v>
      </c>
      <c r="E12" s="53" t="s">
        <v>101</v>
      </c>
      <c r="F12" s="391" t="s">
        <v>173</v>
      </c>
      <c r="G12" s="384" t="s">
        <v>630</v>
      </c>
      <c r="H12" s="54">
        <v>5000</v>
      </c>
      <c r="I12" s="55" t="s">
        <v>106</v>
      </c>
      <c r="J12" s="56">
        <f>243182162.96+85500000+L12</f>
        <v>328682162.96000004</v>
      </c>
      <c r="K12" s="57">
        <f>+SUM(M12:P12)</f>
        <v>328682162.96000004</v>
      </c>
      <c r="L12" s="58"/>
      <c r="M12" s="59">
        <f>+SUM(Q12:R12)</f>
        <v>0</v>
      </c>
      <c r="N12" s="59">
        <f>+SUM(S12:AE12)</f>
        <v>243182162.96000001</v>
      </c>
      <c r="O12" s="60">
        <f>+SUM(AF12:AJ12)</f>
        <v>85500000</v>
      </c>
      <c r="P12" s="60">
        <f>+SUM(AK12:AS12)</f>
        <v>0</v>
      </c>
      <c r="Q12" s="61"/>
      <c r="R12" s="61"/>
      <c r="S12" s="61"/>
      <c r="T12" s="61"/>
      <c r="U12" s="61"/>
      <c r="V12" s="61">
        <v>243182162.96000001</v>
      </c>
      <c r="W12" s="61"/>
      <c r="X12" s="61"/>
      <c r="Y12" s="61"/>
      <c r="Z12" s="61"/>
      <c r="AA12" s="61"/>
      <c r="AB12" s="61"/>
      <c r="AC12" s="61"/>
      <c r="AD12" s="61"/>
      <c r="AE12" s="61"/>
      <c r="AF12" s="61"/>
      <c r="AG12" s="61"/>
      <c r="AH12" s="61">
        <v>85500000</v>
      </c>
      <c r="AI12" s="61"/>
      <c r="AJ12" s="61"/>
      <c r="AK12" s="61"/>
      <c r="AL12" s="61"/>
      <c r="AM12" s="61"/>
      <c r="AN12" s="61"/>
      <c r="AO12" s="61"/>
      <c r="AP12" s="61"/>
      <c r="AQ12" s="61"/>
      <c r="AR12" s="61"/>
      <c r="AS12" s="61"/>
      <c r="AT12" s="76"/>
      <c r="AU12" s="16"/>
      <c r="AV12" s="294"/>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16"/>
      <c r="CZ12" s="16"/>
      <c r="DA12" s="16"/>
    </row>
    <row r="13" spans="1:105" x14ac:dyDescent="0.25">
      <c r="A13" s="25" t="s">
        <v>99</v>
      </c>
      <c r="B13" s="188" t="s">
        <v>99</v>
      </c>
      <c r="C13" s="26"/>
      <c r="D13" s="26"/>
      <c r="E13" s="26"/>
      <c r="F13" s="26"/>
      <c r="G13" s="385"/>
      <c r="H13" s="27"/>
      <c r="I13" s="28" t="s">
        <v>108</v>
      </c>
      <c r="J13" s="64"/>
      <c r="K13" s="30"/>
      <c r="L13" s="30"/>
      <c r="M13" s="30"/>
      <c r="N13" s="30"/>
      <c r="O13" s="30"/>
      <c r="P13" s="30"/>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290"/>
      <c r="AU13" s="32"/>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16"/>
      <c r="CZ13" s="16"/>
      <c r="DA13" s="16"/>
    </row>
    <row r="14" spans="1:105" ht="33" x14ac:dyDescent="0.25">
      <c r="A14" s="25" t="s">
        <v>99</v>
      </c>
      <c r="B14" s="188" t="s">
        <v>99</v>
      </c>
      <c r="C14" s="33" t="s">
        <v>99</v>
      </c>
      <c r="D14" s="26"/>
      <c r="E14" s="26"/>
      <c r="F14" s="26"/>
      <c r="G14" s="385"/>
      <c r="H14" s="27"/>
      <c r="I14" s="28" t="s">
        <v>109</v>
      </c>
      <c r="J14" s="64"/>
      <c r="K14" s="30"/>
      <c r="L14" s="30"/>
      <c r="M14" s="30"/>
      <c r="N14" s="30"/>
      <c r="O14" s="30"/>
      <c r="P14" s="30"/>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290"/>
      <c r="AU14" s="32"/>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0"/>
      <c r="CO14" s="290"/>
      <c r="CP14" s="290"/>
      <c r="CQ14" s="290"/>
      <c r="CR14" s="290"/>
      <c r="CS14" s="290"/>
      <c r="CT14" s="290"/>
      <c r="CU14" s="290"/>
      <c r="CV14" s="290"/>
      <c r="CW14" s="290"/>
      <c r="CX14" s="290"/>
      <c r="CY14" s="16"/>
      <c r="CZ14" s="16"/>
      <c r="DA14" s="16"/>
    </row>
    <row r="15" spans="1:105" x14ac:dyDescent="0.25">
      <c r="A15" s="181" t="s">
        <v>99</v>
      </c>
      <c r="B15" s="182" t="s">
        <v>99</v>
      </c>
      <c r="C15" s="182" t="s">
        <v>99</v>
      </c>
      <c r="D15" s="182" t="s">
        <v>110</v>
      </c>
      <c r="E15" s="182"/>
      <c r="F15" s="182"/>
      <c r="G15" s="386"/>
      <c r="H15" s="37"/>
      <c r="I15" s="38" t="s">
        <v>111</v>
      </c>
      <c r="J15" s="65"/>
      <c r="K15" s="40">
        <f>+SUM(M15:P15)</f>
        <v>0</v>
      </c>
      <c r="L15" s="40"/>
      <c r="M15" s="40">
        <f>+SUM(Q15:R15)</f>
        <v>0</v>
      </c>
      <c r="N15" s="40">
        <f>+SUM(S15:AE15)</f>
        <v>0</v>
      </c>
      <c r="O15" s="40">
        <f>+SUM(AF15:AJ15)</f>
        <v>0</v>
      </c>
      <c r="P15" s="40">
        <f>+SUM(AK15:AS15)</f>
        <v>0</v>
      </c>
      <c r="Q15" s="41"/>
      <c r="R15" s="41">
        <v>0</v>
      </c>
      <c r="S15" s="41">
        <v>0</v>
      </c>
      <c r="T15" s="41">
        <v>0</v>
      </c>
      <c r="U15" s="41">
        <v>0</v>
      </c>
      <c r="V15" s="41">
        <v>0</v>
      </c>
      <c r="W15" s="41">
        <v>0</v>
      </c>
      <c r="X15" s="41">
        <v>0</v>
      </c>
      <c r="Y15" s="41">
        <v>0</v>
      </c>
      <c r="Z15" s="41">
        <v>0</v>
      </c>
      <c r="AA15" s="41">
        <v>0</v>
      </c>
      <c r="AB15" s="41">
        <v>0</v>
      </c>
      <c r="AC15" s="41">
        <v>0</v>
      </c>
      <c r="AD15" s="41">
        <v>0</v>
      </c>
      <c r="AE15" s="41"/>
      <c r="AF15" s="41">
        <v>0</v>
      </c>
      <c r="AG15" s="41">
        <v>0</v>
      </c>
      <c r="AH15" s="41">
        <v>0</v>
      </c>
      <c r="AI15" s="41">
        <v>0</v>
      </c>
      <c r="AJ15" s="41">
        <v>0</v>
      </c>
      <c r="AK15" s="41">
        <v>0</v>
      </c>
      <c r="AL15" s="41">
        <v>0</v>
      </c>
      <c r="AM15" s="41">
        <v>0</v>
      </c>
      <c r="AN15" s="41">
        <v>0</v>
      </c>
      <c r="AO15" s="41">
        <v>0</v>
      </c>
      <c r="AP15" s="41">
        <v>0</v>
      </c>
      <c r="AQ15" s="41">
        <v>0</v>
      </c>
      <c r="AR15" s="41">
        <v>0</v>
      </c>
      <c r="AS15" s="41">
        <v>0</v>
      </c>
      <c r="AT15" s="124"/>
      <c r="AU15" s="42"/>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6"/>
      <c r="CZ15" s="16"/>
      <c r="DA15" s="16"/>
    </row>
    <row r="16" spans="1:105" x14ac:dyDescent="0.25">
      <c r="A16" s="177" t="s">
        <v>99</v>
      </c>
      <c r="B16" s="178" t="s">
        <v>99</v>
      </c>
      <c r="C16" s="178" t="s">
        <v>99</v>
      </c>
      <c r="D16" s="178" t="s">
        <v>110</v>
      </c>
      <c r="E16" s="178" t="s">
        <v>112</v>
      </c>
      <c r="F16" s="178"/>
      <c r="G16" s="387"/>
      <c r="H16" s="66"/>
      <c r="I16" s="47" t="s">
        <v>113</v>
      </c>
      <c r="J16" s="48"/>
      <c r="K16" s="49"/>
      <c r="L16" s="49"/>
      <c r="M16" s="49"/>
      <c r="N16" s="49"/>
      <c r="O16" s="49"/>
      <c r="P16" s="49"/>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293"/>
      <c r="AU16" s="51"/>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16"/>
      <c r="CZ16" s="16"/>
      <c r="DA16" s="16"/>
    </row>
    <row r="17" spans="1:105" ht="51" customHeight="1" x14ac:dyDescent="0.25">
      <c r="A17" s="179" t="s">
        <v>99</v>
      </c>
      <c r="B17" s="180" t="s">
        <v>99</v>
      </c>
      <c r="C17" s="180" t="s">
        <v>99</v>
      </c>
      <c r="D17" s="180" t="s">
        <v>110</v>
      </c>
      <c r="E17" s="180" t="s">
        <v>112</v>
      </c>
      <c r="F17" s="391" t="s">
        <v>930</v>
      </c>
      <c r="G17" s="384" t="s">
        <v>931</v>
      </c>
      <c r="H17" s="371">
        <v>5001</v>
      </c>
      <c r="I17" s="417" t="s">
        <v>114</v>
      </c>
      <c r="J17" s="67">
        <v>50000000</v>
      </c>
      <c r="K17" s="57">
        <f t="shared" ref="K17:K33" si="0">+SUM(M17:P17)</f>
        <v>50000000</v>
      </c>
      <c r="L17" s="58"/>
      <c r="M17" s="59">
        <f t="shared" ref="M17:M33" si="1">+SUM(Q17:R17)</f>
        <v>50000000</v>
      </c>
      <c r="N17" s="59">
        <f t="shared" ref="N17:N33" si="2">+SUM(S17:AE17)</f>
        <v>0</v>
      </c>
      <c r="O17" s="60">
        <f t="shared" ref="O17:O33" si="3">+SUM(AF17:AJ17)</f>
        <v>0</v>
      </c>
      <c r="P17" s="60">
        <f t="shared" ref="P17:P33" si="4">+SUM(AK17:AS17)</f>
        <v>0</v>
      </c>
      <c r="Q17" s="61">
        <v>50000000</v>
      </c>
      <c r="R17" s="61">
        <v>0</v>
      </c>
      <c r="S17" s="61">
        <v>0</v>
      </c>
      <c r="T17" s="61">
        <v>0</v>
      </c>
      <c r="U17" s="61">
        <v>0</v>
      </c>
      <c r="V17" s="61">
        <v>0</v>
      </c>
      <c r="W17" s="61">
        <v>0</v>
      </c>
      <c r="X17" s="61">
        <v>0</v>
      </c>
      <c r="Y17" s="61">
        <v>0</v>
      </c>
      <c r="Z17" s="61">
        <v>0</v>
      </c>
      <c r="AA17" s="61">
        <v>0</v>
      </c>
      <c r="AB17" s="61">
        <v>0</v>
      </c>
      <c r="AC17" s="61">
        <v>0</v>
      </c>
      <c r="AD17" s="61">
        <v>0</v>
      </c>
      <c r="AE17" s="61"/>
      <c r="AF17" s="61">
        <v>0</v>
      </c>
      <c r="AG17" s="61">
        <v>0</v>
      </c>
      <c r="AH17" s="61">
        <v>0</v>
      </c>
      <c r="AI17" s="61">
        <v>0</v>
      </c>
      <c r="AJ17" s="61">
        <v>0</v>
      </c>
      <c r="AK17" s="61">
        <v>0</v>
      </c>
      <c r="AL17" s="61">
        <v>0</v>
      </c>
      <c r="AM17" s="61">
        <v>0</v>
      </c>
      <c r="AN17" s="61">
        <v>0</v>
      </c>
      <c r="AO17" s="61">
        <v>0</v>
      </c>
      <c r="AP17" s="61">
        <v>0</v>
      </c>
      <c r="AQ17" s="61">
        <v>0</v>
      </c>
      <c r="AR17" s="61">
        <v>0</v>
      </c>
      <c r="AS17" s="61">
        <v>0</v>
      </c>
      <c r="AT17" s="76"/>
      <c r="AU17" s="1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16"/>
      <c r="CZ17" s="16"/>
      <c r="DA17" s="16"/>
    </row>
    <row r="18" spans="1:105" x14ac:dyDescent="0.25">
      <c r="A18" s="181" t="s">
        <v>99</v>
      </c>
      <c r="B18" s="182" t="s">
        <v>99</v>
      </c>
      <c r="C18" s="182" t="s">
        <v>99</v>
      </c>
      <c r="D18" s="182" t="s">
        <v>115</v>
      </c>
      <c r="E18" s="182"/>
      <c r="F18" s="396"/>
      <c r="G18" s="386"/>
      <c r="H18" s="37"/>
      <c r="I18" s="38" t="s">
        <v>116</v>
      </c>
      <c r="J18" s="39"/>
      <c r="K18" s="40">
        <f t="shared" si="0"/>
        <v>0</v>
      </c>
      <c r="L18" s="40"/>
      <c r="M18" s="40">
        <f t="shared" si="1"/>
        <v>0</v>
      </c>
      <c r="N18" s="40">
        <f t="shared" si="2"/>
        <v>0</v>
      </c>
      <c r="O18" s="40">
        <f t="shared" si="3"/>
        <v>0</v>
      </c>
      <c r="P18" s="40">
        <f t="shared" si="4"/>
        <v>0</v>
      </c>
      <c r="Q18" s="41"/>
      <c r="R18" s="41">
        <v>0</v>
      </c>
      <c r="S18" s="41">
        <v>0</v>
      </c>
      <c r="T18" s="41">
        <v>0</v>
      </c>
      <c r="U18" s="41">
        <v>0</v>
      </c>
      <c r="V18" s="41">
        <v>0</v>
      </c>
      <c r="W18" s="41">
        <v>0</v>
      </c>
      <c r="X18" s="41">
        <v>0</v>
      </c>
      <c r="Y18" s="41">
        <v>0</v>
      </c>
      <c r="Z18" s="41">
        <v>0</v>
      </c>
      <c r="AA18" s="41">
        <v>0</v>
      </c>
      <c r="AB18" s="41">
        <v>0</v>
      </c>
      <c r="AC18" s="41">
        <v>0</v>
      </c>
      <c r="AD18" s="41"/>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124"/>
      <c r="AU18" s="42"/>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6"/>
      <c r="CZ18" s="16"/>
      <c r="DA18" s="16"/>
    </row>
    <row r="19" spans="1:105" ht="33" x14ac:dyDescent="0.25">
      <c r="A19" s="177" t="s">
        <v>99</v>
      </c>
      <c r="B19" s="178" t="s">
        <v>99</v>
      </c>
      <c r="C19" s="178" t="s">
        <v>99</v>
      </c>
      <c r="D19" s="178" t="s">
        <v>115</v>
      </c>
      <c r="E19" s="178" t="s">
        <v>117</v>
      </c>
      <c r="F19" s="397"/>
      <c r="G19" s="388"/>
      <c r="H19" s="46"/>
      <c r="I19" s="68" t="s">
        <v>118</v>
      </c>
      <c r="J19" s="69"/>
      <c r="K19" s="49">
        <f t="shared" si="0"/>
        <v>0</v>
      </c>
      <c r="L19" s="49"/>
      <c r="M19" s="49">
        <f t="shared" si="1"/>
        <v>0</v>
      </c>
      <c r="N19" s="49">
        <f t="shared" si="2"/>
        <v>0</v>
      </c>
      <c r="O19" s="49">
        <f t="shared" si="3"/>
        <v>0</v>
      </c>
      <c r="P19" s="49">
        <f t="shared" si="4"/>
        <v>0</v>
      </c>
      <c r="Q19" s="50">
        <v>0</v>
      </c>
      <c r="R19" s="50">
        <v>0</v>
      </c>
      <c r="S19" s="50">
        <v>0</v>
      </c>
      <c r="T19" s="50">
        <v>0</v>
      </c>
      <c r="U19" s="50">
        <v>0</v>
      </c>
      <c r="V19" s="50">
        <v>0</v>
      </c>
      <c r="W19" s="50">
        <v>0</v>
      </c>
      <c r="X19" s="50">
        <v>0</v>
      </c>
      <c r="Y19" s="50">
        <v>0</v>
      </c>
      <c r="Z19" s="50">
        <v>0</v>
      </c>
      <c r="AA19" s="50">
        <v>0</v>
      </c>
      <c r="AB19" s="50">
        <v>0</v>
      </c>
      <c r="AC19" s="50"/>
      <c r="AD19" s="50">
        <v>0</v>
      </c>
      <c r="AE19" s="50"/>
      <c r="AF19" s="50">
        <v>0</v>
      </c>
      <c r="AG19" s="50">
        <v>0</v>
      </c>
      <c r="AH19" s="50">
        <v>0</v>
      </c>
      <c r="AI19" s="50">
        <v>0</v>
      </c>
      <c r="AJ19" s="50">
        <v>0</v>
      </c>
      <c r="AK19" s="50">
        <v>0</v>
      </c>
      <c r="AL19" s="50">
        <v>0</v>
      </c>
      <c r="AM19" s="50">
        <v>0</v>
      </c>
      <c r="AN19" s="50">
        <v>0</v>
      </c>
      <c r="AO19" s="50">
        <v>0</v>
      </c>
      <c r="AP19" s="50">
        <v>0</v>
      </c>
      <c r="AQ19" s="50">
        <v>0</v>
      </c>
      <c r="AR19" s="50">
        <v>0</v>
      </c>
      <c r="AS19" s="50">
        <v>0</v>
      </c>
      <c r="AT19" s="293"/>
      <c r="AU19" s="51"/>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16"/>
      <c r="CZ19" s="16"/>
      <c r="DA19" s="16"/>
    </row>
    <row r="20" spans="1:105" ht="66" x14ac:dyDescent="0.25">
      <c r="A20" s="179" t="s">
        <v>99</v>
      </c>
      <c r="B20" s="180" t="s">
        <v>99</v>
      </c>
      <c r="C20" s="180" t="s">
        <v>99</v>
      </c>
      <c r="D20" s="180" t="s">
        <v>115</v>
      </c>
      <c r="E20" s="180" t="s">
        <v>117</v>
      </c>
      <c r="F20" s="391" t="s">
        <v>741</v>
      </c>
      <c r="G20" s="389" t="s">
        <v>677</v>
      </c>
      <c r="H20" s="54">
        <v>5002</v>
      </c>
      <c r="I20" s="70" t="s">
        <v>936</v>
      </c>
      <c r="J20" s="67">
        <v>100000000</v>
      </c>
      <c r="K20" s="57">
        <f t="shared" si="0"/>
        <v>100000000</v>
      </c>
      <c r="L20" s="58"/>
      <c r="M20" s="59">
        <f t="shared" si="1"/>
        <v>100000000</v>
      </c>
      <c r="N20" s="59">
        <f t="shared" si="2"/>
        <v>0</v>
      </c>
      <c r="O20" s="60">
        <f t="shared" si="3"/>
        <v>0</v>
      </c>
      <c r="P20" s="60">
        <f t="shared" si="4"/>
        <v>0</v>
      </c>
      <c r="Q20" s="61">
        <v>100000000</v>
      </c>
      <c r="R20" s="61">
        <v>0</v>
      </c>
      <c r="S20" s="61">
        <v>0</v>
      </c>
      <c r="T20" s="61">
        <v>0</v>
      </c>
      <c r="U20" s="61">
        <v>0</v>
      </c>
      <c r="V20" s="61">
        <v>0</v>
      </c>
      <c r="W20" s="61">
        <v>0</v>
      </c>
      <c r="X20" s="61">
        <v>0</v>
      </c>
      <c r="Y20" s="61">
        <v>0</v>
      </c>
      <c r="Z20" s="61">
        <v>0</v>
      </c>
      <c r="AA20" s="61">
        <v>0</v>
      </c>
      <c r="AB20" s="61">
        <v>0</v>
      </c>
      <c r="AC20" s="61">
        <v>0</v>
      </c>
      <c r="AD20" s="61"/>
      <c r="AE20" s="61"/>
      <c r="AF20" s="61">
        <v>0</v>
      </c>
      <c r="AG20" s="61">
        <v>0</v>
      </c>
      <c r="AH20" s="61">
        <v>0</v>
      </c>
      <c r="AI20" s="61">
        <v>0</v>
      </c>
      <c r="AJ20" s="61">
        <v>0</v>
      </c>
      <c r="AK20" s="61">
        <v>0</v>
      </c>
      <c r="AL20" s="61">
        <v>0</v>
      </c>
      <c r="AM20" s="61">
        <v>0</v>
      </c>
      <c r="AN20" s="61">
        <v>0</v>
      </c>
      <c r="AO20" s="61">
        <v>0</v>
      </c>
      <c r="AP20" s="61">
        <v>0</v>
      </c>
      <c r="AQ20" s="61">
        <v>0</v>
      </c>
      <c r="AR20" s="61">
        <v>0</v>
      </c>
      <c r="AS20" s="61">
        <v>0</v>
      </c>
      <c r="AT20" s="76"/>
      <c r="AU20" s="1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16"/>
      <c r="CZ20" s="16"/>
      <c r="DA20" s="16"/>
    </row>
    <row r="21" spans="1:105" ht="49.5" x14ac:dyDescent="0.25">
      <c r="A21" s="179" t="s">
        <v>99</v>
      </c>
      <c r="B21" s="180" t="s">
        <v>99</v>
      </c>
      <c r="C21" s="180" t="s">
        <v>99</v>
      </c>
      <c r="D21" s="180" t="s">
        <v>115</v>
      </c>
      <c r="E21" s="180" t="s">
        <v>117</v>
      </c>
      <c r="F21" s="391" t="s">
        <v>742</v>
      </c>
      <c r="G21" s="384" t="s">
        <v>678</v>
      </c>
      <c r="H21" s="54">
        <v>5003</v>
      </c>
      <c r="I21" s="55" t="s">
        <v>119</v>
      </c>
      <c r="J21" s="67">
        <v>100000000</v>
      </c>
      <c r="K21" s="57">
        <f t="shared" si="0"/>
        <v>100000000</v>
      </c>
      <c r="L21" s="58"/>
      <c r="M21" s="59">
        <f t="shared" si="1"/>
        <v>100000000</v>
      </c>
      <c r="N21" s="59">
        <f t="shared" si="2"/>
        <v>0</v>
      </c>
      <c r="O21" s="60">
        <f t="shared" si="3"/>
        <v>0</v>
      </c>
      <c r="P21" s="60">
        <f t="shared" si="4"/>
        <v>0</v>
      </c>
      <c r="Q21" s="61">
        <v>100000000</v>
      </c>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76"/>
      <c r="AU21" s="1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16"/>
      <c r="CZ21" s="16"/>
      <c r="DA21" s="16"/>
    </row>
    <row r="22" spans="1:105" ht="33" x14ac:dyDescent="0.25">
      <c r="A22" s="179" t="s">
        <v>99</v>
      </c>
      <c r="B22" s="180" t="s">
        <v>99</v>
      </c>
      <c r="C22" s="180" t="s">
        <v>99</v>
      </c>
      <c r="D22" s="180" t="s">
        <v>115</v>
      </c>
      <c r="E22" s="180" t="s">
        <v>117</v>
      </c>
      <c r="F22" s="391" t="s">
        <v>743</v>
      </c>
      <c r="G22" s="384" t="s">
        <v>679</v>
      </c>
      <c r="H22" s="54" t="s">
        <v>120</v>
      </c>
      <c r="I22" s="55" t="s">
        <v>121</v>
      </c>
      <c r="J22" s="67">
        <v>25000000</v>
      </c>
      <c r="K22" s="57">
        <f t="shared" si="0"/>
        <v>25000000</v>
      </c>
      <c r="L22" s="58"/>
      <c r="M22" s="59">
        <f t="shared" si="1"/>
        <v>0</v>
      </c>
      <c r="N22" s="59">
        <f t="shared" si="2"/>
        <v>25000000</v>
      </c>
      <c r="O22" s="60">
        <f t="shared" si="3"/>
        <v>0</v>
      </c>
      <c r="P22" s="60">
        <f t="shared" si="4"/>
        <v>0</v>
      </c>
      <c r="Q22" s="61"/>
      <c r="R22" s="61">
        <v>0</v>
      </c>
      <c r="S22" s="61">
        <v>0</v>
      </c>
      <c r="T22" s="61">
        <v>0</v>
      </c>
      <c r="U22" s="61">
        <v>0</v>
      </c>
      <c r="V22" s="61">
        <v>25000000</v>
      </c>
      <c r="W22" s="61">
        <v>0</v>
      </c>
      <c r="X22" s="61">
        <v>0</v>
      </c>
      <c r="Y22" s="61">
        <v>0</v>
      </c>
      <c r="Z22" s="61">
        <v>0</v>
      </c>
      <c r="AA22" s="61">
        <v>0</v>
      </c>
      <c r="AB22" s="61">
        <v>0</v>
      </c>
      <c r="AC22" s="61">
        <v>0</v>
      </c>
      <c r="AD22" s="61">
        <v>0</v>
      </c>
      <c r="AE22" s="61"/>
      <c r="AF22" s="61">
        <v>0</v>
      </c>
      <c r="AG22" s="61">
        <v>0</v>
      </c>
      <c r="AH22" s="61">
        <v>0</v>
      </c>
      <c r="AI22" s="61">
        <v>0</v>
      </c>
      <c r="AJ22" s="61">
        <v>0</v>
      </c>
      <c r="AK22" s="61"/>
      <c r="AL22" s="61">
        <v>0</v>
      </c>
      <c r="AM22" s="61">
        <v>0</v>
      </c>
      <c r="AN22" s="61">
        <v>0</v>
      </c>
      <c r="AO22" s="61">
        <v>0</v>
      </c>
      <c r="AP22" s="61">
        <v>0</v>
      </c>
      <c r="AQ22" s="61">
        <v>0</v>
      </c>
      <c r="AR22" s="61">
        <v>0</v>
      </c>
      <c r="AS22" s="61">
        <v>0</v>
      </c>
      <c r="AT22" s="76"/>
      <c r="AU22" s="1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16"/>
      <c r="CZ22" s="16"/>
      <c r="DA22" s="16"/>
    </row>
    <row r="23" spans="1:105" ht="66" x14ac:dyDescent="0.25">
      <c r="A23" s="179" t="s">
        <v>99</v>
      </c>
      <c r="B23" s="180" t="s">
        <v>99</v>
      </c>
      <c r="C23" s="180" t="s">
        <v>99</v>
      </c>
      <c r="D23" s="180" t="s">
        <v>115</v>
      </c>
      <c r="E23" s="180" t="s">
        <v>117</v>
      </c>
      <c r="F23" s="391" t="s">
        <v>744</v>
      </c>
      <c r="G23" s="384" t="s">
        <v>680</v>
      </c>
      <c r="H23" s="54" t="s">
        <v>122</v>
      </c>
      <c r="I23" s="55" t="s">
        <v>123</v>
      </c>
      <c r="J23" s="67">
        <v>50000000</v>
      </c>
      <c r="K23" s="57">
        <f t="shared" si="0"/>
        <v>50000000</v>
      </c>
      <c r="L23" s="58"/>
      <c r="M23" s="59">
        <f t="shared" si="1"/>
        <v>0</v>
      </c>
      <c r="N23" s="59">
        <f t="shared" si="2"/>
        <v>50000000</v>
      </c>
      <c r="O23" s="60">
        <f t="shared" si="3"/>
        <v>0</v>
      </c>
      <c r="P23" s="60">
        <f t="shared" si="4"/>
        <v>0</v>
      </c>
      <c r="Q23" s="61"/>
      <c r="R23" s="61"/>
      <c r="S23" s="61"/>
      <c r="T23" s="61"/>
      <c r="U23" s="61"/>
      <c r="V23" s="61">
        <v>50000000</v>
      </c>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76"/>
      <c r="AU23" s="1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16"/>
      <c r="CZ23" s="16"/>
      <c r="DA23" s="16"/>
    </row>
    <row r="24" spans="1:105" ht="49.5" x14ac:dyDescent="0.25">
      <c r="A24" s="179" t="s">
        <v>99</v>
      </c>
      <c r="B24" s="180" t="s">
        <v>99</v>
      </c>
      <c r="C24" s="180" t="s">
        <v>99</v>
      </c>
      <c r="D24" s="180" t="s">
        <v>115</v>
      </c>
      <c r="E24" s="180" t="s">
        <v>117</v>
      </c>
      <c r="F24" s="391" t="s">
        <v>746</v>
      </c>
      <c r="G24" s="389" t="s">
        <v>745</v>
      </c>
      <c r="H24" s="54" t="s">
        <v>124</v>
      </c>
      <c r="I24" s="70" t="s">
        <v>125</v>
      </c>
      <c r="J24" s="67">
        <v>25000000</v>
      </c>
      <c r="K24" s="57">
        <f t="shared" si="0"/>
        <v>25000000</v>
      </c>
      <c r="L24" s="58"/>
      <c r="M24" s="59">
        <f t="shared" si="1"/>
        <v>0</v>
      </c>
      <c r="N24" s="59">
        <f t="shared" si="2"/>
        <v>25000000</v>
      </c>
      <c r="O24" s="60">
        <f t="shared" si="3"/>
        <v>0</v>
      </c>
      <c r="P24" s="60">
        <f t="shared" si="4"/>
        <v>0</v>
      </c>
      <c r="Q24" s="61">
        <v>0</v>
      </c>
      <c r="R24" s="61">
        <v>0</v>
      </c>
      <c r="S24" s="61">
        <v>0</v>
      </c>
      <c r="T24" s="61">
        <v>0</v>
      </c>
      <c r="U24" s="61">
        <v>0</v>
      </c>
      <c r="V24" s="61">
        <v>25000000</v>
      </c>
      <c r="W24" s="61">
        <v>0</v>
      </c>
      <c r="X24" s="61">
        <v>0</v>
      </c>
      <c r="Y24" s="61">
        <v>0</v>
      </c>
      <c r="Z24" s="61"/>
      <c r="AA24" s="61"/>
      <c r="AB24" s="61"/>
      <c r="AC24" s="61">
        <v>0</v>
      </c>
      <c r="AD24" s="61">
        <v>0</v>
      </c>
      <c r="AE24" s="61"/>
      <c r="AF24" s="61">
        <v>0</v>
      </c>
      <c r="AG24" s="61">
        <v>0</v>
      </c>
      <c r="AH24" s="61">
        <v>0</v>
      </c>
      <c r="AI24" s="61">
        <v>0</v>
      </c>
      <c r="AJ24" s="61">
        <v>0</v>
      </c>
      <c r="AK24" s="61">
        <v>0</v>
      </c>
      <c r="AL24" s="61">
        <v>0</v>
      </c>
      <c r="AM24" s="61">
        <v>0</v>
      </c>
      <c r="AN24" s="61">
        <v>0</v>
      </c>
      <c r="AO24" s="61">
        <v>0</v>
      </c>
      <c r="AP24" s="61">
        <v>0</v>
      </c>
      <c r="AQ24" s="61">
        <v>0</v>
      </c>
      <c r="AR24" s="61">
        <v>0</v>
      </c>
      <c r="AS24" s="61">
        <v>0</v>
      </c>
      <c r="AT24" s="76"/>
      <c r="AU24" s="1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16"/>
      <c r="CZ24" s="16"/>
      <c r="DA24" s="16"/>
    </row>
    <row r="25" spans="1:105" x14ac:dyDescent="0.25">
      <c r="A25" s="177" t="s">
        <v>99</v>
      </c>
      <c r="B25" s="178" t="s">
        <v>99</v>
      </c>
      <c r="C25" s="178" t="s">
        <v>99</v>
      </c>
      <c r="D25" s="183" t="s">
        <v>115</v>
      </c>
      <c r="E25" s="183" t="s">
        <v>126</v>
      </c>
      <c r="F25" s="183"/>
      <c r="G25" s="47"/>
      <c r="H25" s="46"/>
      <c r="I25" s="47" t="s">
        <v>127</v>
      </c>
      <c r="J25" s="69"/>
      <c r="K25" s="49">
        <f t="shared" si="0"/>
        <v>0</v>
      </c>
      <c r="L25" s="49"/>
      <c r="M25" s="49">
        <f t="shared" si="1"/>
        <v>0</v>
      </c>
      <c r="N25" s="49">
        <f t="shared" si="2"/>
        <v>0</v>
      </c>
      <c r="O25" s="49">
        <f t="shared" si="3"/>
        <v>0</v>
      </c>
      <c r="P25" s="49">
        <f t="shared" si="4"/>
        <v>0</v>
      </c>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293"/>
      <c r="AU25" s="51"/>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16"/>
      <c r="CZ25" s="16"/>
      <c r="DA25" s="16"/>
    </row>
    <row r="26" spans="1:105" ht="82.5" x14ac:dyDescent="0.25">
      <c r="A26" s="179" t="s">
        <v>99</v>
      </c>
      <c r="B26" s="180" t="s">
        <v>99</v>
      </c>
      <c r="C26" s="180" t="s">
        <v>99</v>
      </c>
      <c r="D26" s="180" t="s">
        <v>115</v>
      </c>
      <c r="E26" s="180" t="s">
        <v>126</v>
      </c>
      <c r="F26" s="391" t="s">
        <v>747</v>
      </c>
      <c r="G26" s="389" t="s">
        <v>642</v>
      </c>
      <c r="H26" s="54" t="s">
        <v>128</v>
      </c>
      <c r="I26" s="70" t="s">
        <v>129</v>
      </c>
      <c r="J26" s="67">
        <v>200000000</v>
      </c>
      <c r="K26" s="57">
        <f t="shared" si="0"/>
        <v>200000000</v>
      </c>
      <c r="L26" s="58"/>
      <c r="M26" s="59">
        <f t="shared" si="1"/>
        <v>200000000</v>
      </c>
      <c r="N26" s="59">
        <f t="shared" si="2"/>
        <v>0</v>
      </c>
      <c r="O26" s="60">
        <f t="shared" si="3"/>
        <v>0</v>
      </c>
      <c r="P26" s="60">
        <f t="shared" si="4"/>
        <v>0</v>
      </c>
      <c r="Q26" s="61">
        <v>200000000</v>
      </c>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76"/>
      <c r="AU26" s="1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16"/>
      <c r="CZ26" s="16"/>
      <c r="DA26" s="16"/>
    </row>
    <row r="27" spans="1:105" x14ac:dyDescent="0.25">
      <c r="A27" s="177" t="s">
        <v>99</v>
      </c>
      <c r="B27" s="178" t="s">
        <v>99</v>
      </c>
      <c r="C27" s="178" t="s">
        <v>99</v>
      </c>
      <c r="D27" s="183" t="s">
        <v>115</v>
      </c>
      <c r="E27" s="183" t="s">
        <v>130</v>
      </c>
      <c r="F27" s="183"/>
      <c r="G27" s="47"/>
      <c r="H27" s="46"/>
      <c r="I27" s="47" t="s">
        <v>131</v>
      </c>
      <c r="J27" s="72"/>
      <c r="K27" s="49">
        <f t="shared" si="0"/>
        <v>0</v>
      </c>
      <c r="L27" s="49"/>
      <c r="M27" s="49">
        <f t="shared" si="1"/>
        <v>0</v>
      </c>
      <c r="N27" s="49">
        <f t="shared" si="2"/>
        <v>0</v>
      </c>
      <c r="O27" s="49">
        <f t="shared" si="3"/>
        <v>0</v>
      </c>
      <c r="P27" s="49">
        <f t="shared" si="4"/>
        <v>0</v>
      </c>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293"/>
      <c r="AU27" s="51"/>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16"/>
      <c r="CZ27" s="16"/>
      <c r="DA27" s="16"/>
    </row>
    <row r="28" spans="1:105" ht="115.5" x14ac:dyDescent="0.25">
      <c r="A28" s="179" t="s">
        <v>99</v>
      </c>
      <c r="B28" s="180" t="s">
        <v>99</v>
      </c>
      <c r="C28" s="180" t="s">
        <v>99</v>
      </c>
      <c r="D28" s="184" t="s">
        <v>115</v>
      </c>
      <c r="E28" s="184" t="s">
        <v>130</v>
      </c>
      <c r="F28" s="394" t="s">
        <v>937</v>
      </c>
      <c r="G28" s="400" t="s">
        <v>938</v>
      </c>
      <c r="H28" s="431" t="s">
        <v>132</v>
      </c>
      <c r="I28" s="439" t="s">
        <v>133</v>
      </c>
      <c r="J28" s="67">
        <v>50000000</v>
      </c>
      <c r="K28" s="57">
        <f t="shared" si="0"/>
        <v>50000000</v>
      </c>
      <c r="L28" s="58"/>
      <c r="M28" s="59">
        <f t="shared" si="1"/>
        <v>0</v>
      </c>
      <c r="N28" s="59">
        <f t="shared" si="2"/>
        <v>50000000</v>
      </c>
      <c r="O28" s="60">
        <f t="shared" si="3"/>
        <v>0</v>
      </c>
      <c r="P28" s="60">
        <f t="shared" si="4"/>
        <v>0</v>
      </c>
      <c r="Q28" s="61"/>
      <c r="R28" s="61"/>
      <c r="S28" s="61"/>
      <c r="T28" s="61"/>
      <c r="U28" s="61"/>
      <c r="V28" s="61">
        <v>50000000</v>
      </c>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76"/>
      <c r="AU28" s="1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16"/>
      <c r="CZ28" s="16"/>
      <c r="DA28" s="16"/>
    </row>
    <row r="29" spans="1:105" ht="99" x14ac:dyDescent="0.25">
      <c r="A29" s="179"/>
      <c r="B29" s="180"/>
      <c r="C29" s="180"/>
      <c r="D29" s="184"/>
      <c r="E29" s="184"/>
      <c r="F29" s="394" t="s">
        <v>939</v>
      </c>
      <c r="G29" s="400" t="s">
        <v>940</v>
      </c>
      <c r="H29" s="433"/>
      <c r="I29" s="440"/>
      <c r="J29" s="67"/>
      <c r="K29" s="57"/>
      <c r="L29" s="58"/>
      <c r="M29" s="59"/>
      <c r="N29" s="59"/>
      <c r="O29" s="60"/>
      <c r="P29" s="60"/>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76"/>
      <c r="AU29" s="1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16"/>
      <c r="CZ29" s="16"/>
      <c r="DA29" s="16"/>
    </row>
    <row r="30" spans="1:105" ht="148.5" x14ac:dyDescent="0.25">
      <c r="A30" s="179" t="s">
        <v>99</v>
      </c>
      <c r="B30" s="180" t="s">
        <v>99</v>
      </c>
      <c r="C30" s="180" t="s">
        <v>99</v>
      </c>
      <c r="D30" s="184" t="s">
        <v>115</v>
      </c>
      <c r="E30" s="184" t="s">
        <v>130</v>
      </c>
      <c r="F30" s="399" t="s">
        <v>748</v>
      </c>
      <c r="G30" s="398" t="s">
        <v>682</v>
      </c>
      <c r="H30" s="54" t="s">
        <v>134</v>
      </c>
      <c r="I30" s="71" t="s">
        <v>135</v>
      </c>
      <c r="J30" s="67">
        <v>90762015</v>
      </c>
      <c r="K30" s="57">
        <f t="shared" si="0"/>
        <v>90762015</v>
      </c>
      <c r="L30" s="58"/>
      <c r="M30" s="59">
        <f t="shared" si="1"/>
        <v>0</v>
      </c>
      <c r="N30" s="59">
        <f t="shared" si="2"/>
        <v>90762015</v>
      </c>
      <c r="O30" s="60">
        <f t="shared" si="3"/>
        <v>0</v>
      </c>
      <c r="P30" s="60">
        <f t="shared" si="4"/>
        <v>0</v>
      </c>
      <c r="Q30" s="61">
        <v>0</v>
      </c>
      <c r="R30" s="61">
        <v>0</v>
      </c>
      <c r="S30" s="61">
        <v>0</v>
      </c>
      <c r="T30" s="61">
        <v>0</v>
      </c>
      <c r="U30" s="61">
        <v>0</v>
      </c>
      <c r="V30" s="61">
        <v>0</v>
      </c>
      <c r="W30" s="61">
        <v>0</v>
      </c>
      <c r="X30" s="61">
        <v>0</v>
      </c>
      <c r="Y30" s="61">
        <v>0</v>
      </c>
      <c r="Z30" s="61">
        <v>0</v>
      </c>
      <c r="AA30" s="61">
        <v>0</v>
      </c>
      <c r="AB30" s="61">
        <v>0</v>
      </c>
      <c r="AC30" s="61">
        <v>0</v>
      </c>
      <c r="AD30" s="61">
        <v>10762015</v>
      </c>
      <c r="AE30" s="61">
        <v>80000000</v>
      </c>
      <c r="AF30" s="61">
        <v>0</v>
      </c>
      <c r="AG30" s="61">
        <v>0</v>
      </c>
      <c r="AH30" s="61">
        <v>0</v>
      </c>
      <c r="AI30" s="61">
        <v>0</v>
      </c>
      <c r="AJ30" s="61">
        <v>0</v>
      </c>
      <c r="AK30" s="61">
        <v>0</v>
      </c>
      <c r="AL30" s="61">
        <v>0</v>
      </c>
      <c r="AM30" s="61">
        <v>0</v>
      </c>
      <c r="AN30" s="61">
        <v>0</v>
      </c>
      <c r="AO30" s="61"/>
      <c r="AP30" s="61">
        <v>0</v>
      </c>
      <c r="AQ30" s="61">
        <v>0</v>
      </c>
      <c r="AR30" s="61">
        <v>0</v>
      </c>
      <c r="AS30" s="61">
        <v>0</v>
      </c>
      <c r="AT30" s="76"/>
      <c r="AU30" s="1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16"/>
      <c r="CZ30" s="16"/>
      <c r="DA30" s="16"/>
    </row>
    <row r="31" spans="1:105" ht="132" x14ac:dyDescent="0.25">
      <c r="A31" s="179" t="s">
        <v>99</v>
      </c>
      <c r="B31" s="180" t="s">
        <v>99</v>
      </c>
      <c r="C31" s="180" t="s">
        <v>99</v>
      </c>
      <c r="D31" s="184" t="s">
        <v>115</v>
      </c>
      <c r="E31" s="184" t="s">
        <v>130</v>
      </c>
      <c r="F31" s="399" t="s">
        <v>749</v>
      </c>
      <c r="G31" s="398" t="s">
        <v>683</v>
      </c>
      <c r="H31" s="54" t="s">
        <v>136</v>
      </c>
      <c r="I31" s="71" t="s">
        <v>137</v>
      </c>
      <c r="J31" s="67">
        <v>50000000</v>
      </c>
      <c r="K31" s="57">
        <f t="shared" si="0"/>
        <v>50000000</v>
      </c>
      <c r="L31" s="58"/>
      <c r="M31" s="59">
        <f t="shared" si="1"/>
        <v>50000000</v>
      </c>
      <c r="N31" s="59">
        <f t="shared" si="2"/>
        <v>0</v>
      </c>
      <c r="O31" s="60">
        <f t="shared" si="3"/>
        <v>0</v>
      </c>
      <c r="P31" s="60">
        <f t="shared" si="4"/>
        <v>0</v>
      </c>
      <c r="Q31" s="61">
        <v>50000000</v>
      </c>
      <c r="R31" s="61">
        <v>0</v>
      </c>
      <c r="S31" s="61">
        <v>0</v>
      </c>
      <c r="T31" s="61">
        <v>0</v>
      </c>
      <c r="U31" s="61">
        <v>0</v>
      </c>
      <c r="V31" s="61">
        <v>0</v>
      </c>
      <c r="W31" s="61">
        <v>0</v>
      </c>
      <c r="X31" s="61">
        <v>0</v>
      </c>
      <c r="Y31" s="61">
        <v>0</v>
      </c>
      <c r="Z31" s="61"/>
      <c r="AA31" s="61"/>
      <c r="AB31" s="61">
        <v>0</v>
      </c>
      <c r="AC31" s="61">
        <v>0</v>
      </c>
      <c r="AD31" s="61">
        <v>0</v>
      </c>
      <c r="AE31" s="61"/>
      <c r="AF31" s="61">
        <v>0</v>
      </c>
      <c r="AG31" s="61">
        <v>0</v>
      </c>
      <c r="AH31" s="61">
        <v>0</v>
      </c>
      <c r="AI31" s="61">
        <v>0</v>
      </c>
      <c r="AJ31" s="61">
        <v>0</v>
      </c>
      <c r="AK31" s="61">
        <v>0</v>
      </c>
      <c r="AL31" s="61">
        <v>0</v>
      </c>
      <c r="AM31" s="61">
        <v>0</v>
      </c>
      <c r="AN31" s="61">
        <v>0</v>
      </c>
      <c r="AO31" s="61">
        <v>0</v>
      </c>
      <c r="AP31" s="61">
        <v>0</v>
      </c>
      <c r="AQ31" s="61">
        <v>0</v>
      </c>
      <c r="AR31" s="61">
        <v>0</v>
      </c>
      <c r="AS31" s="61">
        <v>0</v>
      </c>
      <c r="AT31" s="76"/>
      <c r="AU31" s="1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16"/>
      <c r="CZ31" s="16"/>
      <c r="DA31" s="16"/>
    </row>
    <row r="32" spans="1:105" ht="99" x14ac:dyDescent="0.25">
      <c r="A32" s="179" t="s">
        <v>99</v>
      </c>
      <c r="B32" s="180" t="s">
        <v>99</v>
      </c>
      <c r="C32" s="180" t="s">
        <v>99</v>
      </c>
      <c r="D32" s="184" t="s">
        <v>115</v>
      </c>
      <c r="E32" s="184" t="s">
        <v>130</v>
      </c>
      <c r="F32" s="399" t="s">
        <v>759</v>
      </c>
      <c r="G32" s="398" t="s">
        <v>684</v>
      </c>
      <c r="H32" s="54" t="s">
        <v>138</v>
      </c>
      <c r="I32" s="71" t="s">
        <v>941</v>
      </c>
      <c r="J32" s="67">
        <v>50000000</v>
      </c>
      <c r="K32" s="57">
        <f t="shared" si="0"/>
        <v>50000000</v>
      </c>
      <c r="L32" s="58"/>
      <c r="M32" s="59">
        <f t="shared" si="1"/>
        <v>0</v>
      </c>
      <c r="N32" s="59">
        <f t="shared" si="2"/>
        <v>50000000</v>
      </c>
      <c r="O32" s="60">
        <f t="shared" si="3"/>
        <v>0</v>
      </c>
      <c r="P32" s="60">
        <f t="shared" si="4"/>
        <v>0</v>
      </c>
      <c r="Q32" s="61">
        <v>0</v>
      </c>
      <c r="R32" s="61">
        <v>0</v>
      </c>
      <c r="S32" s="61"/>
      <c r="T32" s="61">
        <v>0</v>
      </c>
      <c r="U32" s="61">
        <v>0</v>
      </c>
      <c r="V32" s="61">
        <f>75000000+119960-35119960</f>
        <v>40000000</v>
      </c>
      <c r="W32" s="61">
        <v>0</v>
      </c>
      <c r="X32" s="61">
        <v>0</v>
      </c>
      <c r="Y32" s="61">
        <v>0</v>
      </c>
      <c r="Z32" s="61">
        <v>0</v>
      </c>
      <c r="AA32" s="61">
        <v>0</v>
      </c>
      <c r="AB32" s="61">
        <v>0</v>
      </c>
      <c r="AC32" s="61">
        <v>0</v>
      </c>
      <c r="AD32" s="61">
        <v>0</v>
      </c>
      <c r="AE32" s="61">
        <v>10000000</v>
      </c>
      <c r="AF32" s="61">
        <v>0</v>
      </c>
      <c r="AG32" s="61">
        <v>0</v>
      </c>
      <c r="AH32" s="61">
        <v>0</v>
      </c>
      <c r="AI32" s="61">
        <v>0</v>
      </c>
      <c r="AJ32" s="61">
        <v>0</v>
      </c>
      <c r="AK32" s="61">
        <v>0</v>
      </c>
      <c r="AL32" s="61">
        <v>0</v>
      </c>
      <c r="AM32" s="61">
        <v>0</v>
      </c>
      <c r="AN32" s="61">
        <v>0</v>
      </c>
      <c r="AO32" s="61">
        <v>0</v>
      </c>
      <c r="AP32" s="61">
        <v>0</v>
      </c>
      <c r="AQ32" s="61">
        <v>0</v>
      </c>
      <c r="AR32" s="61">
        <v>0</v>
      </c>
      <c r="AS32" s="61">
        <v>0</v>
      </c>
      <c r="AT32" s="76"/>
      <c r="AU32" s="1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16"/>
      <c r="CZ32" s="16"/>
      <c r="DA32" s="16"/>
    </row>
    <row r="33" spans="1:105" ht="82.5" x14ac:dyDescent="0.25">
      <c r="A33" s="179" t="s">
        <v>99</v>
      </c>
      <c r="B33" s="180" t="s">
        <v>99</v>
      </c>
      <c r="C33" s="180" t="s">
        <v>99</v>
      </c>
      <c r="D33" s="184" t="s">
        <v>115</v>
      </c>
      <c r="E33" s="184" t="s">
        <v>130</v>
      </c>
      <c r="F33" s="399" t="s">
        <v>760</v>
      </c>
      <c r="G33" s="398" t="s">
        <v>685</v>
      </c>
      <c r="H33" s="54" t="s">
        <v>139</v>
      </c>
      <c r="I33" s="71" t="s">
        <v>140</v>
      </c>
      <c r="J33" s="67">
        <v>100000000</v>
      </c>
      <c r="K33" s="57">
        <f t="shared" si="0"/>
        <v>100000000</v>
      </c>
      <c r="L33" s="58"/>
      <c r="M33" s="59">
        <f t="shared" si="1"/>
        <v>100000000</v>
      </c>
      <c r="N33" s="59">
        <f t="shared" si="2"/>
        <v>0</v>
      </c>
      <c r="O33" s="60">
        <f t="shared" si="3"/>
        <v>0</v>
      </c>
      <c r="P33" s="60">
        <f t="shared" si="4"/>
        <v>0</v>
      </c>
      <c r="Q33" s="61">
        <v>100000000</v>
      </c>
      <c r="R33" s="61">
        <v>0</v>
      </c>
      <c r="S33" s="61">
        <v>0</v>
      </c>
      <c r="T33" s="61">
        <v>0</v>
      </c>
      <c r="U33" s="61">
        <v>0</v>
      </c>
      <c r="V33" s="61">
        <v>0</v>
      </c>
      <c r="W33" s="61">
        <v>0</v>
      </c>
      <c r="X33" s="61">
        <v>0</v>
      </c>
      <c r="Y33" s="61">
        <v>0</v>
      </c>
      <c r="Z33" s="61">
        <v>0</v>
      </c>
      <c r="AA33" s="61">
        <v>0</v>
      </c>
      <c r="AB33" s="61">
        <v>0</v>
      </c>
      <c r="AC33" s="61">
        <v>0</v>
      </c>
      <c r="AD33" s="61">
        <v>0</v>
      </c>
      <c r="AE33" s="61">
        <v>0</v>
      </c>
      <c r="AF33" s="61">
        <v>0</v>
      </c>
      <c r="AG33" s="61">
        <v>0</v>
      </c>
      <c r="AH33" s="61">
        <v>0</v>
      </c>
      <c r="AI33" s="61">
        <v>0</v>
      </c>
      <c r="AJ33" s="61">
        <v>0</v>
      </c>
      <c r="AK33" s="61">
        <v>0</v>
      </c>
      <c r="AL33" s="61">
        <v>0</v>
      </c>
      <c r="AM33" s="61">
        <v>0</v>
      </c>
      <c r="AN33" s="61">
        <v>0</v>
      </c>
      <c r="AO33" s="61">
        <v>0</v>
      </c>
      <c r="AP33" s="61">
        <v>0</v>
      </c>
      <c r="AQ33" s="61">
        <v>0</v>
      </c>
      <c r="AR33" s="61">
        <v>0</v>
      </c>
      <c r="AS33" s="61">
        <v>0</v>
      </c>
      <c r="AT33" s="76"/>
      <c r="AU33" s="1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16"/>
      <c r="CZ33" s="16"/>
      <c r="DA33" s="16"/>
    </row>
    <row r="34" spans="1:105" ht="156.75" x14ac:dyDescent="0.25">
      <c r="A34" s="376" t="s">
        <v>99</v>
      </c>
      <c r="B34" s="377" t="s">
        <v>99</v>
      </c>
      <c r="C34" s="377" t="s">
        <v>99</v>
      </c>
      <c r="D34" s="378" t="s">
        <v>115</v>
      </c>
      <c r="E34" s="378" t="s">
        <v>130</v>
      </c>
      <c r="F34" s="392" t="s">
        <v>748</v>
      </c>
      <c r="G34" s="393" t="s">
        <v>682</v>
      </c>
      <c r="H34" s="371">
        <v>5422</v>
      </c>
      <c r="I34" s="382" t="s">
        <v>141</v>
      </c>
      <c r="J34" s="383">
        <f>+K34</f>
        <v>200000000</v>
      </c>
      <c r="K34" s="374">
        <f>+SUM(M34:AV34)</f>
        <v>200000000</v>
      </c>
      <c r="L34" s="375"/>
      <c r="M34" s="369"/>
      <c r="N34" s="369"/>
      <c r="O34" s="370"/>
      <c r="P34" s="370"/>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66"/>
      <c r="AU34" s="368"/>
      <c r="AV34" s="366">
        <f>+AZ34+AY34+AX34</f>
        <v>200000000</v>
      </c>
      <c r="AW34" s="366"/>
      <c r="AX34" s="366"/>
      <c r="AY34" s="366"/>
      <c r="AZ34" s="366">
        <v>200000000</v>
      </c>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16"/>
      <c r="CZ34" s="16"/>
      <c r="DA34" s="16"/>
    </row>
    <row r="35" spans="1:105" x14ac:dyDescent="0.25">
      <c r="A35" s="177" t="s">
        <v>99</v>
      </c>
      <c r="B35" s="178" t="s">
        <v>99</v>
      </c>
      <c r="C35" s="178" t="s">
        <v>99</v>
      </c>
      <c r="D35" s="183" t="s">
        <v>115</v>
      </c>
      <c r="E35" s="183" t="s">
        <v>142</v>
      </c>
      <c r="F35" s="183"/>
      <c r="G35" s="68"/>
      <c r="H35" s="46"/>
      <c r="I35" s="68" t="s">
        <v>143</v>
      </c>
      <c r="J35" s="48"/>
      <c r="K35" s="49">
        <f>+SUM(M35:P35)</f>
        <v>0</v>
      </c>
      <c r="L35" s="49"/>
      <c r="M35" s="49">
        <f>+SUM(Q35:R35)</f>
        <v>0</v>
      </c>
      <c r="N35" s="49">
        <f>+SUM(S35:AE35)</f>
        <v>0</v>
      </c>
      <c r="O35" s="49">
        <f>+SUM(AF35:AJ35)</f>
        <v>0</v>
      </c>
      <c r="P35" s="49">
        <f>+SUM(AK35:AS35)</f>
        <v>0</v>
      </c>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293"/>
      <c r="AU35" s="51"/>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3"/>
      <c r="CR35" s="293"/>
      <c r="CS35" s="293"/>
      <c r="CT35" s="293"/>
      <c r="CU35" s="293"/>
      <c r="CV35" s="293"/>
      <c r="CW35" s="293"/>
      <c r="CX35" s="293"/>
      <c r="CY35" s="16"/>
      <c r="CZ35" s="16"/>
      <c r="DA35" s="16"/>
    </row>
    <row r="36" spans="1:105" ht="33" x14ac:dyDescent="0.25">
      <c r="A36" s="179" t="s">
        <v>99</v>
      </c>
      <c r="B36" s="180" t="s">
        <v>99</v>
      </c>
      <c r="C36" s="180" t="s">
        <v>99</v>
      </c>
      <c r="D36" s="184" t="s">
        <v>115</v>
      </c>
      <c r="E36" s="184" t="s">
        <v>142</v>
      </c>
      <c r="F36" s="399" t="s">
        <v>762</v>
      </c>
      <c r="G36" s="400" t="s">
        <v>686</v>
      </c>
      <c r="H36" s="54" t="s">
        <v>144</v>
      </c>
      <c r="I36" s="77" t="s">
        <v>145</v>
      </c>
      <c r="J36" s="56">
        <v>50000000</v>
      </c>
      <c r="K36" s="57">
        <f>+SUM(M36:P36)</f>
        <v>50000000</v>
      </c>
      <c r="L36" s="58"/>
      <c r="M36" s="59">
        <f>+SUM(Q36:R36)</f>
        <v>0</v>
      </c>
      <c r="N36" s="59">
        <f>+SUM(S36:AE36)</f>
        <v>50000000</v>
      </c>
      <c r="O36" s="60">
        <f>+SUM(AF36:AJ36)</f>
        <v>0</v>
      </c>
      <c r="P36" s="60">
        <f>+SUM(AK36:AS36)</f>
        <v>0</v>
      </c>
      <c r="Q36" s="75"/>
      <c r="R36" s="75"/>
      <c r="S36" s="75"/>
      <c r="T36" s="75"/>
      <c r="U36" s="75"/>
      <c r="V36" s="75"/>
      <c r="W36" s="75"/>
      <c r="X36" s="75"/>
      <c r="Y36" s="75"/>
      <c r="Z36" s="75"/>
      <c r="AA36" s="75"/>
      <c r="AB36" s="75"/>
      <c r="AC36" s="75"/>
      <c r="AD36" s="75">
        <v>50000000</v>
      </c>
      <c r="AE36" s="75"/>
      <c r="AF36" s="75"/>
      <c r="AG36" s="75"/>
      <c r="AH36" s="75"/>
      <c r="AI36" s="75"/>
      <c r="AJ36" s="75"/>
      <c r="AK36" s="75"/>
      <c r="AL36" s="75"/>
      <c r="AM36" s="75"/>
      <c r="AN36" s="75"/>
      <c r="AO36" s="75"/>
      <c r="AP36" s="75"/>
      <c r="AQ36" s="75"/>
      <c r="AR36" s="75"/>
      <c r="AS36" s="75"/>
      <c r="AT36" s="76"/>
      <c r="AU36" s="1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16"/>
      <c r="CZ36" s="16"/>
      <c r="DA36" s="16"/>
    </row>
    <row r="37" spans="1:105" ht="116.25" thickBot="1" x14ac:dyDescent="0.3">
      <c r="A37" s="179" t="s">
        <v>99</v>
      </c>
      <c r="B37" s="180" t="s">
        <v>99</v>
      </c>
      <c r="C37" s="180" t="s">
        <v>99</v>
      </c>
      <c r="D37" s="184" t="s">
        <v>115</v>
      </c>
      <c r="E37" s="184" t="s">
        <v>142</v>
      </c>
      <c r="F37" s="399" t="s">
        <v>763</v>
      </c>
      <c r="G37" s="400" t="s">
        <v>687</v>
      </c>
      <c r="H37" s="54" t="s">
        <v>146</v>
      </c>
      <c r="I37" s="77" t="s">
        <v>147</v>
      </c>
      <c r="J37" s="56">
        <v>145000000</v>
      </c>
      <c r="K37" s="57">
        <f>+SUM(M37:P37)</f>
        <v>145000000</v>
      </c>
      <c r="L37" s="58"/>
      <c r="M37" s="59">
        <f>+SUM(Q37:R37)</f>
        <v>0</v>
      </c>
      <c r="N37" s="59">
        <f>+SUM(S37:AE37)</f>
        <v>145000000</v>
      </c>
      <c r="O37" s="60">
        <f>+SUM(AF37:AJ37)</f>
        <v>0</v>
      </c>
      <c r="P37" s="60">
        <f>+SUM(AK37:AS37)</f>
        <v>0</v>
      </c>
      <c r="Q37" s="75"/>
      <c r="R37" s="75">
        <v>0</v>
      </c>
      <c r="S37" s="75">
        <v>0</v>
      </c>
      <c r="T37" s="75">
        <v>0</v>
      </c>
      <c r="U37" s="75">
        <v>0</v>
      </c>
      <c r="V37" s="75">
        <v>0</v>
      </c>
      <c r="W37" s="75">
        <v>0</v>
      </c>
      <c r="X37" s="75">
        <v>0</v>
      </c>
      <c r="Y37" s="75">
        <v>0</v>
      </c>
      <c r="Z37" s="75">
        <v>0</v>
      </c>
      <c r="AA37" s="75">
        <v>0</v>
      </c>
      <c r="AB37" s="75">
        <v>0</v>
      </c>
      <c r="AC37" s="75">
        <v>0</v>
      </c>
      <c r="AD37" s="75">
        <v>90000000</v>
      </c>
      <c r="AE37" s="75">
        <v>55000000</v>
      </c>
      <c r="AF37" s="75">
        <v>0</v>
      </c>
      <c r="AG37" s="75">
        <v>0</v>
      </c>
      <c r="AH37" s="75">
        <v>0</v>
      </c>
      <c r="AI37" s="75">
        <v>0</v>
      </c>
      <c r="AJ37" s="75">
        <v>0</v>
      </c>
      <c r="AK37" s="75">
        <v>0</v>
      </c>
      <c r="AL37" s="75">
        <v>0</v>
      </c>
      <c r="AM37" s="75">
        <v>0</v>
      </c>
      <c r="AN37" s="75">
        <v>0</v>
      </c>
      <c r="AO37" s="75">
        <v>0</v>
      </c>
      <c r="AP37" s="75">
        <v>0</v>
      </c>
      <c r="AQ37" s="75">
        <v>0</v>
      </c>
      <c r="AR37" s="75">
        <v>0</v>
      </c>
      <c r="AS37" s="75">
        <v>0</v>
      </c>
      <c r="AT37" s="76"/>
      <c r="AU37" s="1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16"/>
      <c r="CZ37" s="16"/>
      <c r="DA37" s="16"/>
    </row>
    <row r="38" spans="1:105" ht="66" customHeight="1" x14ac:dyDescent="0.25">
      <c r="A38" s="376" t="s">
        <v>99</v>
      </c>
      <c r="B38" s="377" t="s">
        <v>99</v>
      </c>
      <c r="C38" s="377" t="s">
        <v>99</v>
      </c>
      <c r="D38" s="378" t="s">
        <v>115</v>
      </c>
      <c r="E38" s="378" t="s">
        <v>142</v>
      </c>
      <c r="F38" s="399" t="s">
        <v>764</v>
      </c>
      <c r="G38" s="400" t="s">
        <v>688</v>
      </c>
      <c r="H38" s="371">
        <v>5346</v>
      </c>
      <c r="I38" s="372" t="s">
        <v>148</v>
      </c>
      <c r="J38" s="379">
        <f>+K38</f>
        <v>60244973.5</v>
      </c>
      <c r="K38" s="374">
        <f>+SUM(M38:AV38)</f>
        <v>60244973.5</v>
      </c>
      <c r="L38" s="380"/>
      <c r="M38" s="369"/>
      <c r="N38" s="369"/>
      <c r="O38" s="370"/>
      <c r="P38" s="370"/>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6"/>
      <c r="AU38" s="368"/>
      <c r="AV38" s="366">
        <f>+AW38+AX38+AY38+AZ38+BA38</f>
        <v>60244973.5</v>
      </c>
      <c r="AW38" s="366"/>
      <c r="AX38" s="366"/>
      <c r="AY38" s="366"/>
      <c r="AZ38" s="366"/>
      <c r="BA38" s="366">
        <v>60244973.5</v>
      </c>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16"/>
      <c r="CZ38" s="16"/>
      <c r="DA38" s="16"/>
    </row>
    <row r="39" spans="1:105" ht="33" x14ac:dyDescent="0.25">
      <c r="A39" s="179" t="s">
        <v>99</v>
      </c>
      <c r="B39" s="180" t="s">
        <v>99</v>
      </c>
      <c r="C39" s="180" t="s">
        <v>99</v>
      </c>
      <c r="D39" s="184" t="s">
        <v>115</v>
      </c>
      <c r="E39" s="184" t="s">
        <v>142</v>
      </c>
      <c r="F39" s="399" t="s">
        <v>765</v>
      </c>
      <c r="G39" s="400" t="s">
        <v>689</v>
      </c>
      <c r="H39" s="54">
        <v>5347</v>
      </c>
      <c r="I39" s="77" t="s">
        <v>149</v>
      </c>
      <c r="J39" s="161">
        <f>+K39</f>
        <v>100000000</v>
      </c>
      <c r="K39" s="57">
        <f>+SUM(M39:AV39)</f>
        <v>100000000</v>
      </c>
      <c r="L39" s="163"/>
      <c r="M39" s="59"/>
      <c r="N39" s="59"/>
      <c r="O39" s="60"/>
      <c r="P39" s="60"/>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6"/>
      <c r="AU39" s="16"/>
      <c r="AV39" s="76">
        <f>+AW39+AX39+AY39+AZ39+BA39</f>
        <v>100000000</v>
      </c>
      <c r="AW39" s="76"/>
      <c r="AX39" s="76"/>
      <c r="AY39" s="76"/>
      <c r="AZ39" s="76">
        <v>100000000</v>
      </c>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16"/>
      <c r="CZ39" s="16"/>
      <c r="DA39" s="16"/>
    </row>
    <row r="40" spans="1:105" x14ac:dyDescent="0.25">
      <c r="A40" s="177" t="s">
        <v>99</v>
      </c>
      <c r="B40" s="178" t="s">
        <v>99</v>
      </c>
      <c r="C40" s="178" t="s">
        <v>99</v>
      </c>
      <c r="D40" s="183" t="s">
        <v>115</v>
      </c>
      <c r="E40" s="183" t="s">
        <v>150</v>
      </c>
      <c r="F40" s="183"/>
      <c r="G40" s="68"/>
      <c r="H40" s="46"/>
      <c r="I40" s="68" t="s">
        <v>151</v>
      </c>
      <c r="J40" s="48"/>
      <c r="K40" s="49">
        <f>+SUM(M40:P40)</f>
        <v>0</v>
      </c>
      <c r="L40" s="49"/>
      <c r="M40" s="49">
        <f>+SUM(Q40:R40)</f>
        <v>0</v>
      </c>
      <c r="N40" s="49">
        <f>+SUM(S40:AE40)</f>
        <v>0</v>
      </c>
      <c r="O40" s="49">
        <f>+SUM(AF40:AJ40)</f>
        <v>0</v>
      </c>
      <c r="P40" s="49">
        <f>+SUM(AK40:AS40)</f>
        <v>0</v>
      </c>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293"/>
      <c r="AU40" s="51"/>
      <c r="AV40" s="297"/>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c r="CP40" s="293"/>
      <c r="CQ40" s="293"/>
      <c r="CR40" s="293"/>
      <c r="CS40" s="293"/>
      <c r="CT40" s="293"/>
      <c r="CU40" s="293"/>
      <c r="CV40" s="293"/>
      <c r="CW40" s="293"/>
      <c r="CX40" s="293"/>
      <c r="CY40" s="16"/>
      <c r="CZ40" s="16"/>
      <c r="DA40" s="16"/>
    </row>
    <row r="41" spans="1:105" ht="49.5" x14ac:dyDescent="0.25">
      <c r="A41" s="172" t="s">
        <v>99</v>
      </c>
      <c r="B41" s="172" t="s">
        <v>99</v>
      </c>
      <c r="C41" s="172" t="s">
        <v>99</v>
      </c>
      <c r="D41" s="172" t="s">
        <v>115</v>
      </c>
      <c r="E41" s="166" t="s">
        <v>150</v>
      </c>
      <c r="F41" s="401" t="s">
        <v>766</v>
      </c>
      <c r="G41" s="398" t="s">
        <v>691</v>
      </c>
      <c r="H41" s="54" t="s">
        <v>152</v>
      </c>
      <c r="I41" s="71" t="s">
        <v>153</v>
      </c>
      <c r="J41" s="67">
        <v>30000000</v>
      </c>
      <c r="K41" s="57">
        <f>+SUM(M41:P41)</f>
        <v>30000000</v>
      </c>
      <c r="L41" s="58"/>
      <c r="M41" s="59">
        <f>+SUM(Q41:R41)</f>
        <v>0</v>
      </c>
      <c r="N41" s="59">
        <f>+SUM(S41:AE41)</f>
        <v>30000000</v>
      </c>
      <c r="O41" s="60">
        <f>+SUM(AF41:AJ41)</f>
        <v>0</v>
      </c>
      <c r="P41" s="60">
        <f>+SUM(AK41:AS41)</f>
        <v>0</v>
      </c>
      <c r="Q41" s="61"/>
      <c r="R41" s="61"/>
      <c r="S41" s="61">
        <v>9750000</v>
      </c>
      <c r="T41" s="61"/>
      <c r="U41" s="61"/>
      <c r="V41" s="61"/>
      <c r="W41" s="61"/>
      <c r="X41" s="61"/>
      <c r="Y41" s="61"/>
      <c r="Z41" s="61">
        <v>20250000</v>
      </c>
      <c r="AA41" s="61"/>
      <c r="AB41" s="61"/>
      <c r="AC41" s="61"/>
      <c r="AD41" s="61"/>
      <c r="AE41" s="61"/>
      <c r="AF41" s="61"/>
      <c r="AG41" s="61"/>
      <c r="AH41" s="61"/>
      <c r="AI41" s="61"/>
      <c r="AJ41" s="61"/>
      <c r="AK41" s="61"/>
      <c r="AL41" s="61"/>
      <c r="AM41" s="61"/>
      <c r="AN41" s="61"/>
      <c r="AO41" s="61"/>
      <c r="AP41" s="61"/>
      <c r="AQ41" s="61"/>
      <c r="AR41" s="61"/>
      <c r="AS41" s="61"/>
      <c r="AT41" s="76"/>
      <c r="AU41" s="1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16"/>
      <c r="CZ41" s="16"/>
      <c r="DA41" s="16"/>
    </row>
    <row r="42" spans="1:105" ht="33.75" thickBot="1" x14ac:dyDescent="0.3">
      <c r="A42" s="172" t="s">
        <v>99</v>
      </c>
      <c r="B42" s="172" t="s">
        <v>99</v>
      </c>
      <c r="C42" s="172" t="s">
        <v>99</v>
      </c>
      <c r="D42" s="172" t="s">
        <v>115</v>
      </c>
      <c r="E42" s="166" t="s">
        <v>150</v>
      </c>
      <c r="F42" s="401" t="s">
        <v>767</v>
      </c>
      <c r="G42" s="398" t="s">
        <v>692</v>
      </c>
      <c r="H42" s="54" t="s">
        <v>154</v>
      </c>
      <c r="I42" s="71" t="s">
        <v>155</v>
      </c>
      <c r="J42" s="67">
        <v>100000000</v>
      </c>
      <c r="K42" s="57">
        <f>+SUM(M42:P42)</f>
        <v>100000000</v>
      </c>
      <c r="L42" s="58"/>
      <c r="M42" s="59">
        <f>+SUM(Q42:R42)</f>
        <v>100000000</v>
      </c>
      <c r="N42" s="59">
        <f>+SUM(S42:AE42)</f>
        <v>0</v>
      </c>
      <c r="O42" s="60">
        <f>+SUM(AF42:AJ42)</f>
        <v>0</v>
      </c>
      <c r="P42" s="60">
        <f>+SUM(AK42:AS42)</f>
        <v>0</v>
      </c>
      <c r="Q42" s="61">
        <v>100000000</v>
      </c>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76"/>
      <c r="AU42" s="1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16"/>
      <c r="CZ42" s="16"/>
      <c r="DA42" s="16"/>
    </row>
    <row r="43" spans="1:105" ht="33" x14ac:dyDescent="0.25">
      <c r="A43" s="173" t="s">
        <v>99</v>
      </c>
      <c r="B43" s="174" t="s">
        <v>99</v>
      </c>
      <c r="C43" s="174" t="s">
        <v>99</v>
      </c>
      <c r="D43" s="174" t="s">
        <v>115</v>
      </c>
      <c r="E43" s="171" t="s">
        <v>150</v>
      </c>
      <c r="F43" s="402" t="s">
        <v>942</v>
      </c>
      <c r="G43" s="403" t="s">
        <v>693</v>
      </c>
      <c r="H43" s="156">
        <v>5348</v>
      </c>
      <c r="I43" s="159" t="s">
        <v>156</v>
      </c>
      <c r="J43" s="162">
        <f>+K43</f>
        <v>200000000</v>
      </c>
      <c r="K43" s="57">
        <f>+SUM(M43:AV43)</f>
        <v>200000000</v>
      </c>
      <c r="L43" s="164"/>
      <c r="M43" s="59"/>
      <c r="N43" s="59"/>
      <c r="O43" s="60"/>
      <c r="P43" s="60"/>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76"/>
      <c r="AU43" s="16"/>
      <c r="AV43" s="76">
        <f>SUM(AW43:BB43)</f>
        <v>200000000</v>
      </c>
      <c r="AW43" s="76"/>
      <c r="AX43" s="76"/>
      <c r="AY43" s="76"/>
      <c r="AZ43" s="76"/>
      <c r="BA43" s="76">
        <v>11981035.59</v>
      </c>
      <c r="BB43" s="76">
        <v>188018964.41</v>
      </c>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16"/>
      <c r="CZ43" s="16"/>
      <c r="DA43" s="16"/>
    </row>
    <row r="44" spans="1:105" x14ac:dyDescent="0.25">
      <c r="A44" s="177" t="s">
        <v>99</v>
      </c>
      <c r="B44" s="178" t="s">
        <v>99</v>
      </c>
      <c r="C44" s="178" t="s">
        <v>99</v>
      </c>
      <c r="D44" s="183" t="s">
        <v>115</v>
      </c>
      <c r="E44" s="183" t="s">
        <v>157</v>
      </c>
      <c r="F44" s="183"/>
      <c r="G44" s="68"/>
      <c r="H44" s="46"/>
      <c r="I44" s="68" t="s">
        <v>158</v>
      </c>
      <c r="J44" s="48"/>
      <c r="K44" s="49">
        <f>+SUM(M44:P44)</f>
        <v>0</v>
      </c>
      <c r="L44" s="49"/>
      <c r="M44" s="49">
        <f>+SUM(Q44:R44)</f>
        <v>0</v>
      </c>
      <c r="N44" s="49">
        <f>+SUM(S44:AE44)</f>
        <v>0</v>
      </c>
      <c r="O44" s="49">
        <f>+SUM(AF44:AJ44)</f>
        <v>0</v>
      </c>
      <c r="P44" s="49">
        <f>+SUM(AK44:AS44)</f>
        <v>0</v>
      </c>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293"/>
      <c r="AU44" s="51"/>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c r="CM44" s="293"/>
      <c r="CN44" s="293"/>
      <c r="CO44" s="293"/>
      <c r="CP44" s="293"/>
      <c r="CQ44" s="293"/>
      <c r="CR44" s="293"/>
      <c r="CS44" s="293"/>
      <c r="CT44" s="293"/>
      <c r="CU44" s="293"/>
      <c r="CV44" s="293"/>
      <c r="CW44" s="293"/>
      <c r="CX44" s="293"/>
      <c r="CY44" s="16"/>
      <c r="CZ44" s="16"/>
      <c r="DA44" s="16"/>
    </row>
    <row r="45" spans="1:105" ht="49.5" x14ac:dyDescent="0.25">
      <c r="A45" s="179" t="s">
        <v>99</v>
      </c>
      <c r="B45" s="180" t="s">
        <v>99</v>
      </c>
      <c r="C45" s="180" t="s">
        <v>99</v>
      </c>
      <c r="D45" s="184" t="s">
        <v>115</v>
      </c>
      <c r="E45" s="184" t="s">
        <v>157</v>
      </c>
      <c r="F45" s="399" t="s">
        <v>769</v>
      </c>
      <c r="G45" s="398" t="s">
        <v>768</v>
      </c>
      <c r="H45" s="54" t="s">
        <v>159</v>
      </c>
      <c r="I45" s="71" t="s">
        <v>160</v>
      </c>
      <c r="J45" s="56">
        <v>100000000</v>
      </c>
      <c r="K45" s="57">
        <f>+SUM(M45:P45)</f>
        <v>100000000</v>
      </c>
      <c r="L45" s="58"/>
      <c r="M45" s="59">
        <f>+SUM(Q45:R45)</f>
        <v>100000000</v>
      </c>
      <c r="N45" s="59">
        <f>+SUM(S45:AE45)</f>
        <v>0</v>
      </c>
      <c r="O45" s="60">
        <f>+SUM(AF45:AJ45)</f>
        <v>0</v>
      </c>
      <c r="P45" s="60">
        <f>+SUM(AK45:AS45)</f>
        <v>0</v>
      </c>
      <c r="Q45" s="75">
        <v>100000000</v>
      </c>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6"/>
      <c r="AU45" s="1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16"/>
      <c r="CZ45" s="16"/>
      <c r="DA45" s="16"/>
    </row>
    <row r="46" spans="1:105" x14ac:dyDescent="0.25">
      <c r="A46" s="177" t="s">
        <v>99</v>
      </c>
      <c r="B46" s="178" t="s">
        <v>99</v>
      </c>
      <c r="C46" s="178" t="s">
        <v>99</v>
      </c>
      <c r="D46" s="183" t="s">
        <v>115</v>
      </c>
      <c r="E46" s="183" t="s">
        <v>161</v>
      </c>
      <c r="F46" s="183"/>
      <c r="G46" s="68"/>
      <c r="H46" s="46"/>
      <c r="I46" s="68" t="s">
        <v>162</v>
      </c>
      <c r="J46" s="48"/>
      <c r="K46" s="49">
        <f>+SUM(M46:P46)</f>
        <v>0</v>
      </c>
      <c r="L46" s="49"/>
      <c r="M46" s="49">
        <f>+SUM(Q46:R46)</f>
        <v>0</v>
      </c>
      <c r="N46" s="49">
        <f>+SUM(S46:AE46)</f>
        <v>0</v>
      </c>
      <c r="O46" s="49">
        <f>+SUM(AF46:AJ46)</f>
        <v>0</v>
      </c>
      <c r="P46" s="49">
        <f>+SUM(AK46:AS46)</f>
        <v>0</v>
      </c>
      <c r="Q46" s="50"/>
      <c r="R46" s="50">
        <v>0</v>
      </c>
      <c r="S46" s="50">
        <v>0</v>
      </c>
      <c r="T46" s="50">
        <v>0</v>
      </c>
      <c r="U46" s="50">
        <v>0</v>
      </c>
      <c r="V46" s="50"/>
      <c r="W46" s="50">
        <v>0</v>
      </c>
      <c r="X46" s="50">
        <v>0</v>
      </c>
      <c r="Y46" s="50">
        <v>0</v>
      </c>
      <c r="Z46" s="50">
        <v>0</v>
      </c>
      <c r="AA46" s="50">
        <v>0</v>
      </c>
      <c r="AB46" s="50">
        <v>0</v>
      </c>
      <c r="AC46" s="50">
        <v>0</v>
      </c>
      <c r="AD46" s="50">
        <v>0</v>
      </c>
      <c r="AE46" s="50"/>
      <c r="AF46" s="50">
        <v>0</v>
      </c>
      <c r="AG46" s="50">
        <v>0</v>
      </c>
      <c r="AH46" s="50">
        <v>0</v>
      </c>
      <c r="AI46" s="50">
        <v>0</v>
      </c>
      <c r="AJ46" s="50"/>
      <c r="AK46" s="50"/>
      <c r="AL46" s="50">
        <v>0</v>
      </c>
      <c r="AM46" s="50">
        <v>0</v>
      </c>
      <c r="AN46" s="50">
        <v>0</v>
      </c>
      <c r="AO46" s="50">
        <v>0</v>
      </c>
      <c r="AP46" s="50">
        <v>0</v>
      </c>
      <c r="AQ46" s="50">
        <v>0</v>
      </c>
      <c r="AR46" s="50">
        <v>0</v>
      </c>
      <c r="AS46" s="50">
        <v>0</v>
      </c>
      <c r="AT46" s="293"/>
      <c r="AU46" s="51"/>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c r="BY46" s="293"/>
      <c r="BZ46" s="293"/>
      <c r="CA46" s="293"/>
      <c r="CB46" s="293"/>
      <c r="CC46" s="293"/>
      <c r="CD46" s="293"/>
      <c r="CE46" s="293"/>
      <c r="CF46" s="293"/>
      <c r="CG46" s="293"/>
      <c r="CH46" s="293"/>
      <c r="CI46" s="293"/>
      <c r="CJ46" s="293"/>
      <c r="CK46" s="293"/>
      <c r="CL46" s="293"/>
      <c r="CM46" s="293"/>
      <c r="CN46" s="293"/>
      <c r="CO46" s="293"/>
      <c r="CP46" s="293"/>
      <c r="CQ46" s="293"/>
      <c r="CR46" s="293"/>
      <c r="CS46" s="293"/>
      <c r="CT46" s="293"/>
      <c r="CU46" s="293"/>
      <c r="CV46" s="293"/>
      <c r="CW46" s="293"/>
      <c r="CX46" s="293"/>
      <c r="CY46" s="16"/>
      <c r="CZ46" s="16"/>
      <c r="DA46" s="16"/>
    </row>
    <row r="47" spans="1:105" ht="66" x14ac:dyDescent="0.25">
      <c r="A47" s="179" t="s">
        <v>99</v>
      </c>
      <c r="B47" s="180" t="s">
        <v>99</v>
      </c>
      <c r="C47" s="180" t="s">
        <v>99</v>
      </c>
      <c r="D47" s="184" t="s">
        <v>115</v>
      </c>
      <c r="E47" s="184" t="s">
        <v>161</v>
      </c>
      <c r="F47" s="399" t="s">
        <v>770</v>
      </c>
      <c r="G47" s="384" t="s">
        <v>674</v>
      </c>
      <c r="H47" s="54" t="s">
        <v>163</v>
      </c>
      <c r="I47" s="55" t="s">
        <v>164</v>
      </c>
      <c r="J47" s="78">
        <v>268921029.69999999</v>
      </c>
      <c r="K47" s="57">
        <f>+SUM(M47:P47)</f>
        <v>268921029.69999999</v>
      </c>
      <c r="L47" s="58"/>
      <c r="M47" s="59">
        <f>+SUM(Q47:R47)</f>
        <v>0</v>
      </c>
      <c r="N47" s="59">
        <f>+SUM(S47:AE47)</f>
        <v>16921029.699999999</v>
      </c>
      <c r="O47" s="60">
        <f>+SUM(AF47:AJ47)</f>
        <v>252000000</v>
      </c>
      <c r="P47" s="60">
        <f>+SUM(AK47:AS47)</f>
        <v>0</v>
      </c>
      <c r="Q47" s="75"/>
      <c r="R47" s="75"/>
      <c r="S47" s="75"/>
      <c r="T47" s="75"/>
      <c r="U47" s="75"/>
      <c r="V47" s="75">
        <v>16921029.699999999</v>
      </c>
      <c r="W47" s="75"/>
      <c r="X47" s="75"/>
      <c r="Y47" s="75"/>
      <c r="Z47" s="75"/>
      <c r="AA47" s="75"/>
      <c r="AB47" s="75"/>
      <c r="AC47" s="75"/>
      <c r="AD47" s="75"/>
      <c r="AE47" s="75"/>
      <c r="AF47" s="75"/>
      <c r="AG47" s="75"/>
      <c r="AH47" s="75"/>
      <c r="AI47" s="75"/>
      <c r="AJ47" s="75">
        <v>252000000</v>
      </c>
      <c r="AK47" s="75"/>
      <c r="AL47" s="75"/>
      <c r="AM47" s="75"/>
      <c r="AN47" s="75"/>
      <c r="AO47" s="75"/>
      <c r="AP47" s="75"/>
      <c r="AQ47" s="75"/>
      <c r="AR47" s="75"/>
      <c r="AS47" s="75"/>
      <c r="AT47" s="76"/>
      <c r="AU47" s="1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16"/>
      <c r="CZ47" s="16"/>
      <c r="DA47" s="16"/>
    </row>
    <row r="48" spans="1:105" ht="49.5" x14ac:dyDescent="0.25">
      <c r="A48" s="179" t="s">
        <v>99</v>
      </c>
      <c r="B48" s="180" t="s">
        <v>99</v>
      </c>
      <c r="C48" s="180" t="s">
        <v>99</v>
      </c>
      <c r="D48" s="184" t="s">
        <v>115</v>
      </c>
      <c r="E48" s="184" t="s">
        <v>161</v>
      </c>
      <c r="F48" s="399" t="s">
        <v>771</v>
      </c>
      <c r="G48" s="384" t="s">
        <v>675</v>
      </c>
      <c r="H48" s="54" t="s">
        <v>165</v>
      </c>
      <c r="I48" s="55" t="s">
        <v>166</v>
      </c>
      <c r="J48" s="56">
        <f>+K48</f>
        <v>311557098</v>
      </c>
      <c r="K48" s="57">
        <f>+SUM(M48:P48)+AV48</f>
        <v>311557098</v>
      </c>
      <c r="L48" s="58"/>
      <c r="M48" s="59">
        <f>+SUM(Q48:R48)</f>
        <v>0</v>
      </c>
      <c r="N48" s="59">
        <f>+SUM(S48:AE48)</f>
        <v>0</v>
      </c>
      <c r="O48" s="60">
        <f>+SUM(AF48:AJ48)</f>
        <v>109000000</v>
      </c>
      <c r="P48" s="60">
        <f>+SUM(AK48:AS48)</f>
        <v>0</v>
      </c>
      <c r="Q48" s="75"/>
      <c r="R48" s="75"/>
      <c r="S48" s="75"/>
      <c r="T48" s="75"/>
      <c r="U48" s="75"/>
      <c r="V48" s="75"/>
      <c r="W48" s="75"/>
      <c r="X48" s="75"/>
      <c r="Y48" s="75"/>
      <c r="Z48" s="75"/>
      <c r="AA48" s="75"/>
      <c r="AB48" s="75"/>
      <c r="AC48" s="75"/>
      <c r="AD48" s="75"/>
      <c r="AE48" s="75"/>
      <c r="AF48" s="75"/>
      <c r="AG48" s="75"/>
      <c r="AH48" s="75"/>
      <c r="AI48" s="75"/>
      <c r="AJ48" s="75">
        <v>109000000</v>
      </c>
      <c r="AK48" s="75"/>
      <c r="AL48" s="75"/>
      <c r="AM48" s="75"/>
      <c r="AN48" s="75"/>
      <c r="AO48" s="75"/>
      <c r="AP48" s="75"/>
      <c r="AQ48" s="75"/>
      <c r="AR48" s="75"/>
      <c r="AS48" s="75"/>
      <c r="AT48" s="76"/>
      <c r="AU48" s="16"/>
      <c r="AV48" s="76">
        <v>202557098</v>
      </c>
      <c r="AW48" s="76"/>
      <c r="AX48" s="76"/>
      <c r="AY48" s="76"/>
      <c r="AZ48" s="76"/>
      <c r="BA48" s="76"/>
      <c r="BB48" s="76"/>
      <c r="BC48" s="76">
        <v>202557098</v>
      </c>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16"/>
      <c r="CZ48" s="16"/>
      <c r="DA48" s="16"/>
    </row>
    <row r="49" spans="1:105" ht="66.75" thickBot="1" x14ac:dyDescent="0.3">
      <c r="A49" s="166" t="s">
        <v>99</v>
      </c>
      <c r="B49" s="166" t="s">
        <v>99</v>
      </c>
      <c r="C49" s="166" t="s">
        <v>99</v>
      </c>
      <c r="D49" s="166" t="s">
        <v>115</v>
      </c>
      <c r="E49" s="166">
        <v>43</v>
      </c>
      <c r="F49" s="399" t="s">
        <v>770</v>
      </c>
      <c r="G49" s="400" t="s">
        <v>674</v>
      </c>
      <c r="H49" s="54">
        <v>5349</v>
      </c>
      <c r="I49" s="77" t="s">
        <v>167</v>
      </c>
      <c r="J49" s="283">
        <f>+K49</f>
        <v>700000000</v>
      </c>
      <c r="K49" s="57">
        <f>+AV49</f>
        <v>700000000</v>
      </c>
      <c r="L49" s="163"/>
      <c r="M49" s="59"/>
      <c r="N49" s="59"/>
      <c r="O49" s="60"/>
      <c r="P49" s="60"/>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76"/>
      <c r="AU49" s="16"/>
      <c r="AV49" s="76">
        <f>SUM(AW49:BD49)</f>
        <v>700000000</v>
      </c>
      <c r="AW49" s="76"/>
      <c r="AX49" s="76"/>
      <c r="AY49" s="76"/>
      <c r="AZ49" s="76"/>
      <c r="BA49" s="76"/>
      <c r="BB49" s="76"/>
      <c r="BC49" s="76">
        <v>682376201.73000002</v>
      </c>
      <c r="BD49" s="76">
        <v>17623798.27</v>
      </c>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16"/>
      <c r="CZ49" s="16"/>
      <c r="DA49" s="16"/>
    </row>
    <row r="50" spans="1:105" ht="33" x14ac:dyDescent="0.25">
      <c r="A50" s="170" t="s">
        <v>99</v>
      </c>
      <c r="B50" s="171" t="s">
        <v>99</v>
      </c>
      <c r="C50" s="171" t="s">
        <v>99</v>
      </c>
      <c r="D50" s="171" t="s">
        <v>115</v>
      </c>
      <c r="E50" s="171">
        <v>43</v>
      </c>
      <c r="F50" s="399" t="s">
        <v>771</v>
      </c>
      <c r="G50" s="404" t="s">
        <v>675</v>
      </c>
      <c r="H50" s="156">
        <v>5350</v>
      </c>
      <c r="I50" s="158" t="s">
        <v>168</v>
      </c>
      <c r="J50" s="286">
        <f>+K50</f>
        <v>386810184.81999999</v>
      </c>
      <c r="K50" s="57">
        <f>+AV50</f>
        <v>386810184.81999999</v>
      </c>
      <c r="L50" s="164"/>
      <c r="M50" s="59"/>
      <c r="N50" s="59"/>
      <c r="O50" s="60"/>
      <c r="P50" s="60"/>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76"/>
      <c r="AU50" s="16"/>
      <c r="AV50" s="76">
        <f>SUM(AW50:BD50)</f>
        <v>386810184.81999999</v>
      </c>
      <c r="AW50" s="76"/>
      <c r="AX50" s="76"/>
      <c r="AY50" s="76"/>
      <c r="AZ50" s="76"/>
      <c r="BA50" s="76"/>
      <c r="BB50" s="76"/>
      <c r="BC50" s="76">
        <v>386810184.81999999</v>
      </c>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16"/>
      <c r="CZ50" s="16"/>
      <c r="DA50" s="16"/>
    </row>
    <row r="51" spans="1:105" x14ac:dyDescent="0.25">
      <c r="A51" s="177" t="s">
        <v>99</v>
      </c>
      <c r="B51" s="178" t="s">
        <v>99</v>
      </c>
      <c r="C51" s="178" t="s">
        <v>99</v>
      </c>
      <c r="D51" s="183" t="s">
        <v>115</v>
      </c>
      <c r="E51" s="183" t="s">
        <v>169</v>
      </c>
      <c r="F51" s="183"/>
      <c r="G51" s="68"/>
      <c r="H51" s="46"/>
      <c r="I51" s="68" t="s">
        <v>170</v>
      </c>
      <c r="J51" s="48"/>
      <c r="K51" s="49">
        <f>+SUM(M51:P51)</f>
        <v>0</v>
      </c>
      <c r="L51" s="49"/>
      <c r="M51" s="49">
        <f>+SUM(Q51:R51)</f>
        <v>0</v>
      </c>
      <c r="N51" s="49">
        <f>+SUM(S51:AE51)</f>
        <v>0</v>
      </c>
      <c r="O51" s="49">
        <f>+SUM(AF51:AJ51)</f>
        <v>0</v>
      </c>
      <c r="P51" s="49">
        <f>+SUM(AK51:AS51)</f>
        <v>0</v>
      </c>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293"/>
      <c r="AU51" s="51"/>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c r="BY51" s="293"/>
      <c r="BZ51" s="293"/>
      <c r="CA51" s="293"/>
      <c r="CB51" s="293"/>
      <c r="CC51" s="293"/>
      <c r="CD51" s="293"/>
      <c r="CE51" s="293"/>
      <c r="CF51" s="293"/>
      <c r="CG51" s="293"/>
      <c r="CH51" s="293"/>
      <c r="CI51" s="293"/>
      <c r="CJ51" s="293"/>
      <c r="CK51" s="293"/>
      <c r="CL51" s="293"/>
      <c r="CM51" s="293"/>
      <c r="CN51" s="293"/>
      <c r="CO51" s="293"/>
      <c r="CP51" s="293"/>
      <c r="CQ51" s="293"/>
      <c r="CR51" s="293"/>
      <c r="CS51" s="293"/>
      <c r="CT51" s="293"/>
      <c r="CU51" s="293"/>
      <c r="CV51" s="293"/>
      <c r="CW51" s="293"/>
      <c r="CX51" s="293"/>
      <c r="CY51" s="16"/>
      <c r="CZ51" s="16"/>
      <c r="DA51" s="16"/>
    </row>
    <row r="52" spans="1:105" ht="82.5" x14ac:dyDescent="0.25">
      <c r="A52" s="179" t="s">
        <v>99</v>
      </c>
      <c r="B52" s="180" t="s">
        <v>99</v>
      </c>
      <c r="C52" s="180" t="s">
        <v>99</v>
      </c>
      <c r="D52" s="184" t="s">
        <v>115</v>
      </c>
      <c r="E52" s="184" t="s">
        <v>169</v>
      </c>
      <c r="F52" s="399" t="s">
        <v>772</v>
      </c>
      <c r="G52" s="398" t="s">
        <v>697</v>
      </c>
      <c r="H52" s="54" t="s">
        <v>171</v>
      </c>
      <c r="I52" s="71" t="s">
        <v>172</v>
      </c>
      <c r="J52" s="56">
        <v>25000000</v>
      </c>
      <c r="K52" s="57">
        <f>+SUM(M52:P52)</f>
        <v>25000000</v>
      </c>
      <c r="L52" s="58"/>
      <c r="M52" s="59">
        <f>+SUM(Q52:R52)</f>
        <v>0</v>
      </c>
      <c r="N52" s="59">
        <f>+SUM(S52:AE52)</f>
        <v>25000000</v>
      </c>
      <c r="O52" s="60">
        <f>+SUM(AF52:AJ52)</f>
        <v>0</v>
      </c>
      <c r="P52" s="60">
        <f>+SUM(AK52:AS52)</f>
        <v>0</v>
      </c>
      <c r="Q52" s="75"/>
      <c r="R52" s="75"/>
      <c r="S52" s="75"/>
      <c r="T52" s="75"/>
      <c r="U52" s="75"/>
      <c r="V52" s="75">
        <v>25000000</v>
      </c>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6"/>
      <c r="AU52" s="1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16"/>
      <c r="CZ52" s="16"/>
      <c r="DA52" s="16"/>
    </row>
    <row r="53" spans="1:105" x14ac:dyDescent="0.25">
      <c r="A53" s="195" t="s">
        <v>99</v>
      </c>
      <c r="B53" s="188" t="s">
        <v>173</v>
      </c>
      <c r="C53" s="188"/>
      <c r="D53" s="196"/>
      <c r="E53" s="196"/>
      <c r="F53" s="196"/>
      <c r="G53" s="28"/>
      <c r="H53" s="27"/>
      <c r="I53" s="28" t="s">
        <v>174</v>
      </c>
      <c r="J53" s="79"/>
      <c r="K53" s="30">
        <f>+SUM(M53:P53)</f>
        <v>0</v>
      </c>
      <c r="L53" s="30"/>
      <c r="M53" s="30">
        <f>+SUM(Q53:R53)</f>
        <v>0</v>
      </c>
      <c r="N53" s="30">
        <f>+SUM(S53:AE53)</f>
        <v>0</v>
      </c>
      <c r="O53" s="30">
        <f>+SUM(AF53:AJ53)</f>
        <v>0</v>
      </c>
      <c r="P53" s="30">
        <f>+SUM(AK53:AS53)</f>
        <v>0</v>
      </c>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290"/>
      <c r="AU53" s="32"/>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290"/>
      <c r="CY53" s="16"/>
      <c r="CZ53" s="16"/>
      <c r="DA53" s="16"/>
    </row>
    <row r="54" spans="1:105" ht="33" x14ac:dyDescent="0.25">
      <c r="A54" s="195" t="s">
        <v>99</v>
      </c>
      <c r="B54" s="188" t="s">
        <v>173</v>
      </c>
      <c r="C54" s="188" t="s">
        <v>173</v>
      </c>
      <c r="D54" s="196"/>
      <c r="E54" s="196"/>
      <c r="F54" s="196"/>
      <c r="G54" s="28"/>
      <c r="H54" s="27"/>
      <c r="I54" s="28" t="s">
        <v>175</v>
      </c>
      <c r="J54" s="79"/>
      <c r="K54" s="30"/>
      <c r="L54" s="30"/>
      <c r="M54" s="30"/>
      <c r="N54" s="30"/>
      <c r="O54" s="30"/>
      <c r="P54" s="3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290"/>
      <c r="AU54" s="32"/>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16"/>
      <c r="CZ54" s="16"/>
      <c r="DA54" s="16"/>
    </row>
    <row r="55" spans="1:105" s="316" customFormat="1" x14ac:dyDescent="0.25">
      <c r="A55" s="195" t="s">
        <v>99</v>
      </c>
      <c r="B55" s="188" t="s">
        <v>173</v>
      </c>
      <c r="C55" s="188" t="s">
        <v>173</v>
      </c>
      <c r="D55" s="196" t="s">
        <v>199</v>
      </c>
      <c r="E55" s="196"/>
      <c r="F55" s="196"/>
      <c r="G55" s="28"/>
      <c r="H55" s="27"/>
      <c r="I55" s="28" t="s">
        <v>751</v>
      </c>
      <c r="J55" s="79"/>
      <c r="K55" s="30"/>
      <c r="L55" s="30"/>
      <c r="M55" s="30"/>
      <c r="N55" s="30"/>
      <c r="O55" s="30"/>
      <c r="P55" s="3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290"/>
      <c r="AU55" s="32"/>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32"/>
      <c r="CZ55" s="32"/>
      <c r="DA55" s="32"/>
    </row>
    <row r="56" spans="1:105" ht="49.5" x14ac:dyDescent="0.25">
      <c r="A56" s="179" t="s">
        <v>99</v>
      </c>
      <c r="B56" s="180" t="s">
        <v>173</v>
      </c>
      <c r="C56" s="180" t="s">
        <v>173</v>
      </c>
      <c r="D56" s="184" t="s">
        <v>199</v>
      </c>
      <c r="E56" s="166" t="s">
        <v>709</v>
      </c>
      <c r="F56" s="401" t="s">
        <v>773</v>
      </c>
      <c r="G56" s="405" t="s">
        <v>708</v>
      </c>
      <c r="H56" s="54" t="s">
        <v>200</v>
      </c>
      <c r="I56" s="83" t="s">
        <v>201</v>
      </c>
      <c r="J56" s="56">
        <v>200000000</v>
      </c>
      <c r="K56" s="57">
        <f t="shared" ref="K56:K61" si="5">+SUM(M56:P56)</f>
        <v>200000000</v>
      </c>
      <c r="L56" s="58"/>
      <c r="M56" s="59">
        <f t="shared" ref="M56:M61" si="6">+SUM(Q56:R56)</f>
        <v>200000000</v>
      </c>
      <c r="N56" s="59">
        <f t="shared" ref="N56:N61" si="7">+SUM(S56:AE56)</f>
        <v>0</v>
      </c>
      <c r="O56" s="60">
        <f t="shared" ref="O56:O61" si="8">+SUM(AF56:AJ56)</f>
        <v>0</v>
      </c>
      <c r="P56" s="60">
        <f t="shared" ref="P56:P61" si="9">+SUM(AK56:AS56)</f>
        <v>0</v>
      </c>
      <c r="Q56" s="75">
        <v>200000000</v>
      </c>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6"/>
      <c r="AU56" s="1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16"/>
      <c r="CZ56" s="16"/>
      <c r="DA56" s="16"/>
    </row>
    <row r="57" spans="1:105" ht="33" x14ac:dyDescent="0.25">
      <c r="A57" s="181" t="s">
        <v>99</v>
      </c>
      <c r="B57" s="182" t="s">
        <v>173</v>
      </c>
      <c r="C57" s="182" t="s">
        <v>173</v>
      </c>
      <c r="D57" s="193" t="s">
        <v>176</v>
      </c>
      <c r="E57" s="193"/>
      <c r="F57" s="193"/>
      <c r="G57" s="38"/>
      <c r="H57" s="37"/>
      <c r="I57" s="38" t="s">
        <v>177</v>
      </c>
      <c r="J57" s="81"/>
      <c r="K57" s="40">
        <f t="shared" si="5"/>
        <v>0</v>
      </c>
      <c r="L57" s="40"/>
      <c r="M57" s="40">
        <f t="shared" si="6"/>
        <v>0</v>
      </c>
      <c r="N57" s="40">
        <f t="shared" si="7"/>
        <v>0</v>
      </c>
      <c r="O57" s="40">
        <f t="shared" si="8"/>
        <v>0</v>
      </c>
      <c r="P57" s="40">
        <f t="shared" si="9"/>
        <v>0</v>
      </c>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124"/>
      <c r="AU57" s="42"/>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6"/>
      <c r="CZ57" s="16"/>
      <c r="DA57" s="16"/>
    </row>
    <row r="58" spans="1:105" x14ac:dyDescent="0.25">
      <c r="A58" s="177" t="s">
        <v>99</v>
      </c>
      <c r="B58" s="178" t="s">
        <v>173</v>
      </c>
      <c r="C58" s="178" t="s">
        <v>173</v>
      </c>
      <c r="D58" s="183" t="s">
        <v>176</v>
      </c>
      <c r="E58" s="183" t="s">
        <v>178</v>
      </c>
      <c r="F58" s="183"/>
      <c r="G58" s="68"/>
      <c r="H58" s="46"/>
      <c r="I58" s="68" t="s">
        <v>179</v>
      </c>
      <c r="J58" s="48"/>
      <c r="K58" s="49">
        <f t="shared" si="5"/>
        <v>0</v>
      </c>
      <c r="L58" s="49"/>
      <c r="M58" s="49">
        <f t="shared" si="6"/>
        <v>0</v>
      </c>
      <c r="N58" s="49">
        <f t="shared" si="7"/>
        <v>0</v>
      </c>
      <c r="O58" s="49">
        <f t="shared" si="8"/>
        <v>0</v>
      </c>
      <c r="P58" s="49">
        <f t="shared" si="9"/>
        <v>0</v>
      </c>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293"/>
      <c r="AU58" s="51"/>
      <c r="AV58" s="293"/>
      <c r="AW58" s="293"/>
      <c r="AX58" s="293"/>
      <c r="AY58" s="293"/>
      <c r="AZ58" s="293"/>
      <c r="BA58" s="293"/>
      <c r="BB58" s="293"/>
      <c r="BC58" s="293"/>
      <c r="BD58" s="293"/>
      <c r="BE58" s="293"/>
      <c r="BF58" s="293"/>
      <c r="BG58" s="293"/>
      <c r="BH58" s="293"/>
      <c r="BI58" s="293"/>
      <c r="BJ58" s="293"/>
      <c r="BK58" s="293"/>
      <c r="BL58" s="293"/>
      <c r="BM58" s="293"/>
      <c r="BN58" s="293"/>
      <c r="BO58" s="293"/>
      <c r="BP58" s="293"/>
      <c r="BQ58" s="293"/>
      <c r="BR58" s="293"/>
      <c r="BS58" s="293"/>
      <c r="BT58" s="293"/>
      <c r="BU58" s="293"/>
      <c r="BV58" s="293"/>
      <c r="BW58" s="293"/>
      <c r="BX58" s="293"/>
      <c r="BY58" s="293"/>
      <c r="BZ58" s="293"/>
      <c r="CA58" s="293"/>
      <c r="CB58" s="293"/>
      <c r="CC58" s="293"/>
      <c r="CD58" s="293"/>
      <c r="CE58" s="293"/>
      <c r="CF58" s="293"/>
      <c r="CG58" s="293"/>
      <c r="CH58" s="293"/>
      <c r="CI58" s="293"/>
      <c r="CJ58" s="293"/>
      <c r="CK58" s="293"/>
      <c r="CL58" s="293"/>
      <c r="CM58" s="293"/>
      <c r="CN58" s="293"/>
      <c r="CO58" s="293"/>
      <c r="CP58" s="293"/>
      <c r="CQ58" s="293"/>
      <c r="CR58" s="293"/>
      <c r="CS58" s="293"/>
      <c r="CT58" s="293"/>
      <c r="CU58" s="293"/>
      <c r="CV58" s="293"/>
      <c r="CW58" s="293"/>
      <c r="CX58" s="293"/>
      <c r="CY58" s="16"/>
      <c r="CZ58" s="16"/>
      <c r="DA58" s="16"/>
    </row>
    <row r="59" spans="1:105" ht="49.5" x14ac:dyDescent="0.25">
      <c r="A59" s="376" t="s">
        <v>99</v>
      </c>
      <c r="B59" s="377" t="s">
        <v>173</v>
      </c>
      <c r="C59" s="377" t="s">
        <v>173</v>
      </c>
      <c r="D59" s="378" t="s">
        <v>176</v>
      </c>
      <c r="E59" s="378" t="s">
        <v>178</v>
      </c>
      <c r="F59" s="399" t="s">
        <v>775</v>
      </c>
      <c r="G59" s="384" t="s">
        <v>774</v>
      </c>
      <c r="H59" s="371" t="s">
        <v>180</v>
      </c>
      <c r="I59" s="372" t="s">
        <v>181</v>
      </c>
      <c r="J59" s="373">
        <v>25000000</v>
      </c>
      <c r="K59" s="374">
        <f t="shared" si="5"/>
        <v>25000000</v>
      </c>
      <c r="L59" s="375"/>
      <c r="M59" s="369">
        <f t="shared" si="6"/>
        <v>0</v>
      </c>
      <c r="N59" s="369">
        <f t="shared" si="7"/>
        <v>25000000</v>
      </c>
      <c r="O59" s="370">
        <f t="shared" si="8"/>
        <v>0</v>
      </c>
      <c r="P59" s="370">
        <f t="shared" si="9"/>
        <v>0</v>
      </c>
      <c r="Q59" s="367"/>
      <c r="R59" s="367"/>
      <c r="S59" s="367"/>
      <c r="T59" s="367"/>
      <c r="U59" s="367"/>
      <c r="V59" s="367">
        <v>25000000</v>
      </c>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6"/>
      <c r="AU59" s="368"/>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6"/>
      <c r="CY59" s="16"/>
      <c r="CZ59" s="16"/>
      <c r="DA59" s="16"/>
    </row>
    <row r="60" spans="1:105" ht="33" x14ac:dyDescent="0.25">
      <c r="A60" s="179" t="s">
        <v>99</v>
      </c>
      <c r="B60" s="180" t="s">
        <v>173</v>
      </c>
      <c r="C60" s="180" t="s">
        <v>173</v>
      </c>
      <c r="D60" s="184" t="s">
        <v>176</v>
      </c>
      <c r="E60" s="184" t="s">
        <v>178</v>
      </c>
      <c r="F60" s="399" t="s">
        <v>777</v>
      </c>
      <c r="G60" s="384" t="s">
        <v>776</v>
      </c>
      <c r="H60" s="54" t="s">
        <v>182</v>
      </c>
      <c r="I60" s="55" t="s">
        <v>183</v>
      </c>
      <c r="J60" s="56">
        <v>100000000</v>
      </c>
      <c r="K60" s="57">
        <f t="shared" si="5"/>
        <v>100000000</v>
      </c>
      <c r="L60" s="58"/>
      <c r="M60" s="59">
        <f t="shared" si="6"/>
        <v>100000000</v>
      </c>
      <c r="N60" s="59">
        <f t="shared" si="7"/>
        <v>0</v>
      </c>
      <c r="O60" s="60">
        <f t="shared" si="8"/>
        <v>0</v>
      </c>
      <c r="P60" s="60">
        <f t="shared" si="9"/>
        <v>0</v>
      </c>
      <c r="Q60" s="75">
        <v>100000000</v>
      </c>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6"/>
      <c r="AU60" s="1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16"/>
      <c r="CZ60" s="16"/>
      <c r="DA60" s="16"/>
    </row>
    <row r="61" spans="1:105" ht="49.5" x14ac:dyDescent="0.25">
      <c r="A61" s="179" t="s">
        <v>99</v>
      </c>
      <c r="B61" s="180" t="s">
        <v>173</v>
      </c>
      <c r="C61" s="180" t="s">
        <v>173</v>
      </c>
      <c r="D61" s="184" t="s">
        <v>176</v>
      </c>
      <c r="E61" s="184" t="s">
        <v>178</v>
      </c>
      <c r="F61" s="399" t="s">
        <v>778</v>
      </c>
      <c r="G61" s="384" t="s">
        <v>718</v>
      </c>
      <c r="H61" s="54" t="s">
        <v>184</v>
      </c>
      <c r="I61" s="55" t="s">
        <v>185</v>
      </c>
      <c r="J61" s="56">
        <v>25000000</v>
      </c>
      <c r="K61" s="57">
        <f t="shared" si="5"/>
        <v>25000000</v>
      </c>
      <c r="L61" s="58"/>
      <c r="M61" s="59">
        <f t="shared" si="6"/>
        <v>25000000</v>
      </c>
      <c r="N61" s="59">
        <f t="shared" si="7"/>
        <v>0</v>
      </c>
      <c r="O61" s="60">
        <f t="shared" si="8"/>
        <v>0</v>
      </c>
      <c r="P61" s="60">
        <f t="shared" si="9"/>
        <v>0</v>
      </c>
      <c r="Q61" s="75">
        <v>25000000</v>
      </c>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6"/>
      <c r="AU61" s="1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16"/>
      <c r="CZ61" s="16"/>
      <c r="DA61" s="16"/>
    </row>
    <row r="62" spans="1:105" ht="49.5" x14ac:dyDescent="0.25">
      <c r="A62" s="179" t="s">
        <v>99</v>
      </c>
      <c r="B62" s="180" t="s">
        <v>173</v>
      </c>
      <c r="C62" s="180" t="s">
        <v>173</v>
      </c>
      <c r="D62" s="184" t="s">
        <v>176</v>
      </c>
      <c r="E62" s="184" t="s">
        <v>178</v>
      </c>
      <c r="F62" s="399" t="s">
        <v>779</v>
      </c>
      <c r="G62" s="384" t="s">
        <v>719</v>
      </c>
      <c r="H62" s="54">
        <v>5352</v>
      </c>
      <c r="I62" s="55" t="s">
        <v>188</v>
      </c>
      <c r="J62" s="56">
        <f>+K62</f>
        <v>63450000</v>
      </c>
      <c r="K62" s="57">
        <f>+AV62</f>
        <v>63450000</v>
      </c>
      <c r="L62" s="58"/>
      <c r="M62" s="59"/>
      <c r="N62" s="59"/>
      <c r="O62" s="60"/>
      <c r="P62" s="60"/>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6"/>
      <c r="AU62" s="16"/>
      <c r="AV62" s="76">
        <f>SUM(AW62:BE62)</f>
        <v>63450000</v>
      </c>
      <c r="AW62" s="76"/>
      <c r="AX62" s="76"/>
      <c r="AY62" s="76"/>
      <c r="AZ62" s="76"/>
      <c r="BA62" s="76"/>
      <c r="BB62" s="76">
        <v>25135988.09</v>
      </c>
      <c r="BC62" s="76"/>
      <c r="BD62" s="76"/>
      <c r="BE62" s="76">
        <v>38314011.909999996</v>
      </c>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16"/>
      <c r="CZ62" s="16"/>
      <c r="DA62" s="16"/>
    </row>
    <row r="63" spans="1:105" x14ac:dyDescent="0.25">
      <c r="A63" s="177" t="s">
        <v>99</v>
      </c>
      <c r="B63" s="178" t="s">
        <v>173</v>
      </c>
      <c r="C63" s="178" t="s">
        <v>189</v>
      </c>
      <c r="D63" s="183" t="s">
        <v>190</v>
      </c>
      <c r="E63" s="183"/>
      <c r="F63" s="183"/>
      <c r="G63" s="68"/>
      <c r="H63" s="46"/>
      <c r="I63" s="68" t="s">
        <v>752</v>
      </c>
      <c r="J63" s="48"/>
      <c r="K63" s="49">
        <f>+SUM(M63:P63)</f>
        <v>0</v>
      </c>
      <c r="L63" s="49"/>
      <c r="M63" s="49">
        <f>+SUM(Q63:R63)</f>
        <v>0</v>
      </c>
      <c r="N63" s="49">
        <f>+SUM(S63:AE63)</f>
        <v>0</v>
      </c>
      <c r="O63" s="49">
        <f>+SUM(AF63:AJ63)</f>
        <v>0</v>
      </c>
      <c r="P63" s="49">
        <f>+SUM(AK63:AS63)</f>
        <v>0</v>
      </c>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293"/>
      <c r="AU63" s="51"/>
      <c r="AV63" s="293"/>
      <c r="AW63" s="293"/>
      <c r="AX63" s="293"/>
      <c r="AY63" s="293"/>
      <c r="AZ63" s="293"/>
      <c r="BA63" s="293"/>
      <c r="BB63" s="293"/>
      <c r="BC63" s="293"/>
      <c r="BD63" s="293"/>
      <c r="BE63" s="293"/>
      <c r="BF63" s="293"/>
      <c r="BG63" s="293"/>
      <c r="BH63" s="293"/>
      <c r="BI63" s="293"/>
      <c r="BJ63" s="293"/>
      <c r="BK63" s="293"/>
      <c r="BL63" s="293"/>
      <c r="BM63" s="293"/>
      <c r="BN63" s="293"/>
      <c r="BO63" s="293"/>
      <c r="BP63" s="293"/>
      <c r="BQ63" s="293"/>
      <c r="BR63" s="293"/>
      <c r="BS63" s="293"/>
      <c r="BT63" s="293"/>
      <c r="BU63" s="293"/>
      <c r="BV63" s="293"/>
      <c r="BW63" s="293"/>
      <c r="BX63" s="293"/>
      <c r="BY63" s="293"/>
      <c r="BZ63" s="293"/>
      <c r="CA63" s="293"/>
      <c r="CB63" s="293"/>
      <c r="CC63" s="293"/>
      <c r="CD63" s="293"/>
      <c r="CE63" s="293"/>
      <c r="CF63" s="293"/>
      <c r="CG63" s="293"/>
      <c r="CH63" s="293"/>
      <c r="CI63" s="293"/>
      <c r="CJ63" s="293"/>
      <c r="CK63" s="293"/>
      <c r="CL63" s="293"/>
      <c r="CM63" s="293"/>
      <c r="CN63" s="293"/>
      <c r="CO63" s="293"/>
      <c r="CP63" s="293"/>
      <c r="CQ63" s="293"/>
      <c r="CR63" s="293"/>
      <c r="CS63" s="293"/>
      <c r="CT63" s="293"/>
      <c r="CU63" s="293"/>
      <c r="CV63" s="293"/>
      <c r="CW63" s="293"/>
      <c r="CX63" s="293"/>
      <c r="CY63" s="16"/>
      <c r="CZ63" s="16"/>
      <c r="DA63" s="16"/>
    </row>
    <row r="64" spans="1:105" s="313" customFormat="1" x14ac:dyDescent="0.25">
      <c r="A64" s="314" t="s">
        <v>99</v>
      </c>
      <c r="B64" s="315" t="s">
        <v>173</v>
      </c>
      <c r="C64" s="315" t="s">
        <v>189</v>
      </c>
      <c r="D64" s="317" t="s">
        <v>190</v>
      </c>
      <c r="E64" s="308">
        <v>56</v>
      </c>
      <c r="F64" s="317"/>
      <c r="G64" s="318"/>
      <c r="H64" s="309"/>
      <c r="I64" s="318" t="s">
        <v>753</v>
      </c>
      <c r="J64" s="319"/>
      <c r="K64" s="310"/>
      <c r="L64" s="310"/>
      <c r="M64" s="310"/>
      <c r="N64" s="310"/>
      <c r="O64" s="310"/>
      <c r="P64" s="31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12"/>
      <c r="AU64" s="311"/>
      <c r="AV64" s="312"/>
      <c r="AW64" s="312"/>
      <c r="AX64" s="312"/>
      <c r="AY64" s="312"/>
      <c r="AZ64" s="312"/>
      <c r="BA64" s="312"/>
      <c r="BB64" s="312"/>
      <c r="BC64" s="312"/>
      <c r="BD64" s="312"/>
      <c r="BE64" s="312"/>
      <c r="BF64" s="312"/>
      <c r="BG64" s="312"/>
      <c r="BH64" s="312"/>
      <c r="BI64" s="312"/>
      <c r="BJ64" s="312"/>
      <c r="BK64" s="312"/>
      <c r="BL64" s="312"/>
      <c r="BM64" s="312"/>
      <c r="BN64" s="312"/>
      <c r="BO64" s="312"/>
      <c r="BP64" s="312"/>
      <c r="BQ64" s="312"/>
      <c r="BR64" s="312"/>
      <c r="BS64" s="312"/>
      <c r="BT64" s="312"/>
      <c r="BU64" s="312"/>
      <c r="BV64" s="312"/>
      <c r="BW64" s="312"/>
      <c r="BX64" s="312"/>
      <c r="BY64" s="312"/>
      <c r="BZ64" s="312"/>
      <c r="CA64" s="312"/>
      <c r="CB64" s="312"/>
      <c r="CC64" s="312"/>
      <c r="CD64" s="312"/>
      <c r="CE64" s="312"/>
      <c r="CF64" s="312"/>
      <c r="CG64" s="312"/>
      <c r="CH64" s="312"/>
      <c r="CI64" s="312"/>
      <c r="CJ64" s="312"/>
      <c r="CK64" s="312"/>
      <c r="CL64" s="312"/>
      <c r="CM64" s="312"/>
      <c r="CN64" s="312"/>
      <c r="CO64" s="312"/>
      <c r="CP64" s="312"/>
      <c r="CQ64" s="312"/>
      <c r="CR64" s="312"/>
      <c r="CS64" s="312"/>
      <c r="CT64" s="312"/>
      <c r="CU64" s="312"/>
      <c r="CV64" s="312"/>
      <c r="CW64" s="312"/>
      <c r="CX64" s="312"/>
      <c r="CY64" s="311"/>
      <c r="CZ64" s="311"/>
      <c r="DA64" s="311"/>
    </row>
    <row r="65" spans="1:105" ht="33" x14ac:dyDescent="0.25">
      <c r="A65" s="179" t="s">
        <v>99</v>
      </c>
      <c r="B65" s="180" t="s">
        <v>173</v>
      </c>
      <c r="C65" s="180" t="s">
        <v>189</v>
      </c>
      <c r="D65" s="184" t="s">
        <v>190</v>
      </c>
      <c r="E65" s="166">
        <v>56</v>
      </c>
      <c r="F65" s="401" t="s">
        <v>780</v>
      </c>
      <c r="G65" s="384" t="s">
        <v>729</v>
      </c>
      <c r="H65" s="54" t="s">
        <v>191</v>
      </c>
      <c r="I65" s="55" t="s">
        <v>192</v>
      </c>
      <c r="J65" s="56">
        <v>25000000</v>
      </c>
      <c r="K65" s="57">
        <f>+SUM(M65:P65)</f>
        <v>25000000</v>
      </c>
      <c r="L65" s="58"/>
      <c r="M65" s="59">
        <f>+SUM(Q65:R65)</f>
        <v>0</v>
      </c>
      <c r="N65" s="59">
        <f>+SUM(S65:AE65)</f>
        <v>25000000</v>
      </c>
      <c r="O65" s="60">
        <f>+SUM(AF65:AJ65)</f>
        <v>0</v>
      </c>
      <c r="P65" s="60">
        <f>+SUM(AK65:AS65)</f>
        <v>0</v>
      </c>
      <c r="Q65" s="75"/>
      <c r="R65" s="75"/>
      <c r="S65" s="75"/>
      <c r="T65" s="75"/>
      <c r="U65" s="75"/>
      <c r="V65" s="75"/>
      <c r="W65" s="75"/>
      <c r="X65" s="75"/>
      <c r="Y65" s="75"/>
      <c r="Z65" s="75"/>
      <c r="AA65" s="75">
        <v>25000000</v>
      </c>
      <c r="AB65" s="75"/>
      <c r="AC65" s="75"/>
      <c r="AD65" s="75"/>
      <c r="AE65" s="75"/>
      <c r="AF65" s="75"/>
      <c r="AG65" s="75"/>
      <c r="AH65" s="75"/>
      <c r="AI65" s="75"/>
      <c r="AJ65" s="75"/>
      <c r="AK65" s="75"/>
      <c r="AL65" s="75"/>
      <c r="AM65" s="75"/>
      <c r="AN65" s="75"/>
      <c r="AO65" s="75"/>
      <c r="AP65" s="75"/>
      <c r="AQ65" s="75"/>
      <c r="AR65" s="75"/>
      <c r="AS65" s="75"/>
      <c r="AT65" s="76"/>
      <c r="AU65" s="1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16"/>
      <c r="CZ65" s="16"/>
      <c r="DA65" s="16"/>
    </row>
    <row r="66" spans="1:105" ht="49.5" x14ac:dyDescent="0.25">
      <c r="A66" s="179" t="s">
        <v>99</v>
      </c>
      <c r="B66" s="180" t="s">
        <v>173</v>
      </c>
      <c r="C66" s="180" t="s">
        <v>189</v>
      </c>
      <c r="D66" s="184" t="s">
        <v>190</v>
      </c>
      <c r="E66" s="172">
        <v>56</v>
      </c>
      <c r="F66" s="399" t="s">
        <v>782</v>
      </c>
      <c r="G66" s="405" t="s">
        <v>781</v>
      </c>
      <c r="H66" s="100">
        <v>5303</v>
      </c>
      <c r="I66" s="83" t="s">
        <v>202</v>
      </c>
      <c r="J66" s="56">
        <f>+K66</f>
        <v>200000000</v>
      </c>
      <c r="K66" s="57">
        <f>+SUM(L66:P66)</f>
        <v>200000000</v>
      </c>
      <c r="L66" s="58">
        <v>200000000</v>
      </c>
      <c r="M66" s="59"/>
      <c r="N66" s="59"/>
      <c r="O66" s="60"/>
      <c r="P66" s="60"/>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6"/>
      <c r="AU66" s="1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16"/>
      <c r="CZ66" s="16"/>
      <c r="DA66" s="16"/>
    </row>
    <row r="67" spans="1:105" s="313" customFormat="1" x14ac:dyDescent="0.25">
      <c r="A67" s="314" t="s">
        <v>99</v>
      </c>
      <c r="B67" s="315" t="s">
        <v>173</v>
      </c>
      <c r="C67" s="315" t="s">
        <v>189</v>
      </c>
      <c r="D67" s="317" t="s">
        <v>190</v>
      </c>
      <c r="E67" s="308">
        <v>57</v>
      </c>
      <c r="F67" s="308"/>
      <c r="G67" s="318"/>
      <c r="H67" s="309"/>
      <c r="I67" s="318" t="s">
        <v>754</v>
      </c>
      <c r="J67" s="319"/>
      <c r="K67" s="310"/>
      <c r="L67" s="310"/>
      <c r="M67" s="310"/>
      <c r="N67" s="310"/>
      <c r="O67" s="310"/>
      <c r="P67" s="31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12"/>
      <c r="AU67" s="311"/>
      <c r="AV67" s="312"/>
      <c r="AW67" s="312"/>
      <c r="AX67" s="312"/>
      <c r="AY67" s="312"/>
      <c r="AZ67" s="312"/>
      <c r="BA67" s="312"/>
      <c r="BB67" s="312"/>
      <c r="BC67" s="312"/>
      <c r="BD67" s="312"/>
      <c r="BE67" s="312"/>
      <c r="BF67" s="312"/>
      <c r="BG67" s="312"/>
      <c r="BH67" s="312"/>
      <c r="BI67" s="312"/>
      <c r="BJ67" s="312"/>
      <c r="BK67" s="312"/>
      <c r="BL67" s="312"/>
      <c r="BM67" s="312"/>
      <c r="BN67" s="312"/>
      <c r="BO67" s="312"/>
      <c r="BP67" s="312"/>
      <c r="BQ67" s="312"/>
      <c r="BR67" s="312"/>
      <c r="BS67" s="312"/>
      <c r="BT67" s="312"/>
      <c r="BU67" s="312"/>
      <c r="BV67" s="312"/>
      <c r="BW67" s="312"/>
      <c r="BX67" s="312"/>
      <c r="BY67" s="312"/>
      <c r="BZ67" s="312"/>
      <c r="CA67" s="312"/>
      <c r="CB67" s="312"/>
      <c r="CC67" s="312"/>
      <c r="CD67" s="312"/>
      <c r="CE67" s="312"/>
      <c r="CF67" s="312"/>
      <c r="CG67" s="312"/>
      <c r="CH67" s="312"/>
      <c r="CI67" s="312"/>
      <c r="CJ67" s="312"/>
      <c r="CK67" s="312"/>
      <c r="CL67" s="312"/>
      <c r="CM67" s="312"/>
      <c r="CN67" s="312"/>
      <c r="CO67" s="312"/>
      <c r="CP67" s="312"/>
      <c r="CQ67" s="312"/>
      <c r="CR67" s="312"/>
      <c r="CS67" s="312"/>
      <c r="CT67" s="312"/>
      <c r="CU67" s="312"/>
      <c r="CV67" s="312"/>
      <c r="CW67" s="312"/>
      <c r="CX67" s="312"/>
      <c r="CY67" s="311"/>
      <c r="CZ67" s="311"/>
      <c r="DA67" s="311"/>
    </row>
    <row r="68" spans="1:105" ht="33" x14ac:dyDescent="0.25">
      <c r="A68" s="179" t="s">
        <v>99</v>
      </c>
      <c r="B68" s="180" t="s">
        <v>173</v>
      </c>
      <c r="C68" s="180" t="s">
        <v>189</v>
      </c>
      <c r="D68" s="184" t="s">
        <v>190</v>
      </c>
      <c r="E68" s="166">
        <v>57</v>
      </c>
      <c r="F68" s="401" t="s">
        <v>783</v>
      </c>
      <c r="G68" s="384" t="s">
        <v>730</v>
      </c>
      <c r="H68" s="431" t="s">
        <v>193</v>
      </c>
      <c r="I68" s="434" t="s">
        <v>194</v>
      </c>
      <c r="J68" s="56">
        <v>100000000</v>
      </c>
      <c r="K68" s="57">
        <f>+SUM(M68:P68)</f>
        <v>100000000</v>
      </c>
      <c r="L68" s="58"/>
      <c r="M68" s="59">
        <f>+SUM(Q68:R68)</f>
        <v>50000000</v>
      </c>
      <c r="N68" s="59">
        <f>+SUM(S68:AE68)</f>
        <v>50000000</v>
      </c>
      <c r="O68" s="60">
        <f>+SUM(AF68:AJ68)</f>
        <v>0</v>
      </c>
      <c r="P68" s="60">
        <f>+SUM(AK68:AS68)</f>
        <v>0</v>
      </c>
      <c r="Q68" s="75">
        <v>50000000</v>
      </c>
      <c r="R68" s="75"/>
      <c r="S68" s="75"/>
      <c r="T68" s="75"/>
      <c r="U68" s="75"/>
      <c r="V68" s="75"/>
      <c r="W68" s="75"/>
      <c r="X68" s="75"/>
      <c r="Y68" s="75"/>
      <c r="Z68" s="75"/>
      <c r="AA68" s="75">
        <v>7400000</v>
      </c>
      <c r="AB68" s="75">
        <v>20196000</v>
      </c>
      <c r="AC68" s="75">
        <f>25500000-3096000</f>
        <v>22404000</v>
      </c>
      <c r="AD68" s="75"/>
      <c r="AE68" s="75"/>
      <c r="AF68" s="75"/>
      <c r="AG68" s="75"/>
      <c r="AH68" s="75"/>
      <c r="AI68" s="75"/>
      <c r="AJ68" s="75"/>
      <c r="AK68" s="75"/>
      <c r="AL68" s="75"/>
      <c r="AM68" s="75"/>
      <c r="AN68" s="75"/>
      <c r="AO68" s="75"/>
      <c r="AP68" s="75"/>
      <c r="AQ68" s="75"/>
      <c r="AR68" s="75"/>
      <c r="AS68" s="75"/>
      <c r="AT68" s="76"/>
      <c r="AU68" s="1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16"/>
      <c r="CZ68" s="16"/>
      <c r="DA68" s="16"/>
    </row>
    <row r="69" spans="1:105" ht="49.5" x14ac:dyDescent="0.25">
      <c r="A69" s="179"/>
      <c r="B69" s="180"/>
      <c r="C69" s="180"/>
      <c r="D69" s="184"/>
      <c r="E69" s="166"/>
      <c r="F69" s="394" t="s">
        <v>943</v>
      </c>
      <c r="G69" s="406" t="s">
        <v>944</v>
      </c>
      <c r="H69" s="432"/>
      <c r="I69" s="435"/>
      <c r="J69" s="56"/>
      <c r="K69" s="57"/>
      <c r="L69" s="58"/>
      <c r="M69" s="59"/>
      <c r="N69" s="59"/>
      <c r="O69" s="60"/>
      <c r="P69" s="60"/>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6"/>
      <c r="AU69" s="1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16"/>
      <c r="CZ69" s="16"/>
      <c r="DA69" s="16"/>
    </row>
    <row r="70" spans="1:105" ht="49.5" x14ac:dyDescent="0.25">
      <c r="A70" s="179"/>
      <c r="B70" s="180"/>
      <c r="C70" s="180"/>
      <c r="D70" s="184"/>
      <c r="E70" s="166"/>
      <c r="F70" s="394" t="s">
        <v>945</v>
      </c>
      <c r="G70" s="406" t="s">
        <v>946</v>
      </c>
      <c r="H70" s="433"/>
      <c r="I70" s="436"/>
      <c r="J70" s="56"/>
      <c r="K70" s="57"/>
      <c r="L70" s="58"/>
      <c r="M70" s="59"/>
      <c r="N70" s="59"/>
      <c r="O70" s="60"/>
      <c r="P70" s="60"/>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6"/>
      <c r="AU70" s="1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16"/>
      <c r="CZ70" s="16"/>
      <c r="DA70" s="16"/>
    </row>
    <row r="71" spans="1:105" ht="49.5" x14ac:dyDescent="0.25">
      <c r="A71" s="179" t="s">
        <v>99</v>
      </c>
      <c r="B71" s="180" t="s">
        <v>173</v>
      </c>
      <c r="C71" s="180" t="s">
        <v>189</v>
      </c>
      <c r="D71" s="184" t="s">
        <v>190</v>
      </c>
      <c r="E71" s="166">
        <v>57</v>
      </c>
      <c r="F71" s="394" t="s">
        <v>945</v>
      </c>
      <c r="G71" s="406" t="s">
        <v>946</v>
      </c>
      <c r="H71" s="54" t="s">
        <v>195</v>
      </c>
      <c r="I71" s="55" t="s">
        <v>196</v>
      </c>
      <c r="J71" s="56">
        <v>25000000</v>
      </c>
      <c r="K71" s="57">
        <f>+SUM(M71:P71)</f>
        <v>25000000</v>
      </c>
      <c r="L71" s="58"/>
      <c r="M71" s="59">
        <f>+SUM(Q71:R71)</f>
        <v>0</v>
      </c>
      <c r="N71" s="59">
        <f>+SUM(S71:AE71)</f>
        <v>25000000</v>
      </c>
      <c r="O71" s="60">
        <f>+SUM(AF71:AJ71)</f>
        <v>0</v>
      </c>
      <c r="P71" s="60">
        <f>+SUM(AK71:AS71)</f>
        <v>0</v>
      </c>
      <c r="Q71" s="75"/>
      <c r="R71" s="75"/>
      <c r="S71" s="75"/>
      <c r="T71" s="75"/>
      <c r="U71" s="75"/>
      <c r="V71" s="75"/>
      <c r="W71" s="75"/>
      <c r="X71" s="75"/>
      <c r="Y71" s="75"/>
      <c r="Z71" s="75"/>
      <c r="AA71" s="75"/>
      <c r="AB71" s="75"/>
      <c r="AC71" s="75">
        <v>3096000</v>
      </c>
      <c r="AD71" s="75">
        <v>3093011.5</v>
      </c>
      <c r="AE71" s="75">
        <v>18810988.5</v>
      </c>
      <c r="AF71" s="75"/>
      <c r="AG71" s="75"/>
      <c r="AH71" s="75"/>
      <c r="AI71" s="75"/>
      <c r="AJ71" s="75"/>
      <c r="AK71" s="75"/>
      <c r="AL71" s="75"/>
      <c r="AM71" s="75"/>
      <c r="AN71" s="75"/>
      <c r="AO71" s="75"/>
      <c r="AP71" s="75"/>
      <c r="AQ71" s="75"/>
      <c r="AR71" s="75"/>
      <c r="AS71" s="75"/>
      <c r="AT71" s="76"/>
      <c r="AU71" s="1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16"/>
      <c r="CZ71" s="16"/>
      <c r="DA71" s="16"/>
    </row>
    <row r="72" spans="1:105" ht="33" x14ac:dyDescent="0.25">
      <c r="A72" s="259" t="s">
        <v>99</v>
      </c>
      <c r="B72" s="252" t="s">
        <v>173</v>
      </c>
      <c r="C72" s="252" t="s">
        <v>189</v>
      </c>
      <c r="D72" s="252" t="s">
        <v>190</v>
      </c>
      <c r="E72" s="252" t="s">
        <v>197</v>
      </c>
      <c r="F72" s="401" t="s">
        <v>784</v>
      </c>
      <c r="G72" s="407" t="s">
        <v>731</v>
      </c>
      <c r="H72" s="54">
        <v>5351</v>
      </c>
      <c r="I72" s="238" t="s">
        <v>198</v>
      </c>
      <c r="J72" s="285">
        <f>+K72</f>
        <v>53550000.5</v>
      </c>
      <c r="K72" s="62">
        <f>+AV72</f>
        <v>53550000.5</v>
      </c>
      <c r="L72" s="58"/>
      <c r="M72" s="59"/>
      <c r="N72" s="59"/>
      <c r="O72" s="60"/>
      <c r="P72" s="60"/>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6"/>
      <c r="AU72" s="16"/>
      <c r="AV72" s="76">
        <f>SUM(AW72:BD72)</f>
        <v>53550000.5</v>
      </c>
      <c r="AW72" s="76"/>
      <c r="AX72" s="76"/>
      <c r="AY72" s="76"/>
      <c r="AZ72" s="76"/>
      <c r="BA72" s="76"/>
      <c r="BB72" s="76">
        <v>53550000.5</v>
      </c>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16"/>
      <c r="CZ72" s="16"/>
      <c r="DA72" s="16"/>
    </row>
    <row r="73" spans="1:105" x14ac:dyDescent="0.25">
      <c r="A73" s="258" t="s">
        <v>213</v>
      </c>
      <c r="B73" s="198"/>
      <c r="C73" s="198"/>
      <c r="D73" s="198"/>
      <c r="E73" s="198"/>
      <c r="F73" s="198"/>
      <c r="G73" s="85"/>
      <c r="H73" s="19"/>
      <c r="I73" s="85" t="s">
        <v>214</v>
      </c>
      <c r="J73" s="86"/>
      <c r="K73" s="86"/>
      <c r="L73" s="86"/>
      <c r="M73" s="22"/>
      <c r="N73" s="22"/>
      <c r="O73" s="22"/>
      <c r="P73" s="22"/>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137"/>
      <c r="AU73" s="24"/>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37"/>
      <c r="CO73" s="137"/>
      <c r="CP73" s="137"/>
      <c r="CQ73" s="137"/>
      <c r="CR73" s="137"/>
      <c r="CS73" s="137"/>
      <c r="CT73" s="137"/>
      <c r="CU73" s="137"/>
      <c r="CV73" s="137"/>
      <c r="CW73" s="137"/>
      <c r="CX73" s="137"/>
      <c r="CY73" s="16"/>
      <c r="CZ73" s="16"/>
      <c r="DA73" s="16"/>
    </row>
    <row r="74" spans="1:105" x14ac:dyDescent="0.25">
      <c r="A74" s="197" t="s">
        <v>213</v>
      </c>
      <c r="B74" s="168" t="s">
        <v>173</v>
      </c>
      <c r="C74" s="168"/>
      <c r="D74" s="168"/>
      <c r="E74" s="168"/>
      <c r="F74" s="168"/>
      <c r="G74" s="28"/>
      <c r="H74" s="27"/>
      <c r="I74" s="28" t="s">
        <v>174</v>
      </c>
      <c r="J74" s="79"/>
      <c r="K74" s="30">
        <f>+J73-K73</f>
        <v>0</v>
      </c>
      <c r="L74" s="30"/>
      <c r="M74" s="30"/>
      <c r="N74" s="30"/>
      <c r="O74" s="30"/>
      <c r="P74" s="3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290"/>
      <c r="AU74" s="32"/>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290"/>
      <c r="CX74" s="290"/>
      <c r="CY74" s="16"/>
      <c r="CZ74" s="16"/>
      <c r="DA74" s="16"/>
    </row>
    <row r="75" spans="1:105" ht="33" x14ac:dyDescent="0.25">
      <c r="A75" s="197" t="s">
        <v>213</v>
      </c>
      <c r="B75" s="168" t="s">
        <v>173</v>
      </c>
      <c r="C75" s="168" t="s">
        <v>173</v>
      </c>
      <c r="D75" s="168"/>
      <c r="E75" s="168"/>
      <c r="F75" s="168"/>
      <c r="G75" s="28"/>
      <c r="H75" s="27"/>
      <c r="I75" s="28" t="s">
        <v>175</v>
      </c>
      <c r="J75" s="79"/>
      <c r="K75" s="30"/>
      <c r="L75" s="30"/>
      <c r="M75" s="30"/>
      <c r="N75" s="30"/>
      <c r="O75" s="30"/>
      <c r="P75" s="3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290"/>
      <c r="AU75" s="32"/>
      <c r="AV75" s="290"/>
      <c r="AW75" s="290"/>
      <c r="AX75" s="290"/>
      <c r="AY75" s="290"/>
      <c r="AZ75" s="290"/>
      <c r="BA75" s="290"/>
      <c r="BB75" s="290"/>
      <c r="BC75" s="290"/>
      <c r="BD75" s="290"/>
      <c r="BE75" s="290"/>
      <c r="BF75" s="290"/>
      <c r="BG75" s="290"/>
      <c r="BH75" s="290"/>
      <c r="BI75" s="290"/>
      <c r="BJ75" s="290"/>
      <c r="BK75" s="290"/>
      <c r="BL75" s="290"/>
      <c r="BM75" s="290"/>
      <c r="BN75" s="290"/>
      <c r="BO75" s="290"/>
      <c r="BP75" s="290"/>
      <c r="BQ75" s="290"/>
      <c r="BR75" s="290"/>
      <c r="BS75" s="290"/>
      <c r="BT75" s="290"/>
      <c r="BU75" s="290"/>
      <c r="BV75" s="290"/>
      <c r="BW75" s="290"/>
      <c r="BX75" s="290"/>
      <c r="BY75" s="290"/>
      <c r="BZ75" s="290"/>
      <c r="CA75" s="290"/>
      <c r="CB75" s="290"/>
      <c r="CC75" s="290"/>
      <c r="CD75" s="290"/>
      <c r="CE75" s="290"/>
      <c r="CF75" s="290"/>
      <c r="CG75" s="290"/>
      <c r="CH75" s="290"/>
      <c r="CI75" s="290"/>
      <c r="CJ75" s="290"/>
      <c r="CK75" s="290"/>
      <c r="CL75" s="290"/>
      <c r="CM75" s="290"/>
      <c r="CN75" s="290"/>
      <c r="CO75" s="290"/>
      <c r="CP75" s="290"/>
      <c r="CQ75" s="290"/>
      <c r="CR75" s="290"/>
      <c r="CS75" s="290"/>
      <c r="CT75" s="290"/>
      <c r="CU75" s="290"/>
      <c r="CV75" s="290"/>
      <c r="CW75" s="290"/>
      <c r="CX75" s="290"/>
      <c r="CY75" s="16"/>
      <c r="CZ75" s="16"/>
      <c r="DA75" s="16"/>
    </row>
    <row r="76" spans="1:105" ht="33" x14ac:dyDescent="0.25">
      <c r="A76" s="194" t="s">
        <v>213</v>
      </c>
      <c r="B76" s="167" t="s">
        <v>173</v>
      </c>
      <c r="C76" s="167" t="s">
        <v>173</v>
      </c>
      <c r="D76" s="167" t="s">
        <v>176</v>
      </c>
      <c r="E76" s="167"/>
      <c r="F76" s="167"/>
      <c r="G76" s="38"/>
      <c r="H76" s="37"/>
      <c r="I76" s="38" t="s">
        <v>177</v>
      </c>
      <c r="J76" s="81"/>
      <c r="K76" s="40"/>
      <c r="L76" s="40"/>
      <c r="M76" s="40"/>
      <c r="N76" s="40"/>
      <c r="O76" s="40"/>
      <c r="P76" s="40"/>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124"/>
      <c r="AU76" s="42"/>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c r="CP76" s="124"/>
      <c r="CQ76" s="124"/>
      <c r="CR76" s="124"/>
      <c r="CS76" s="124"/>
      <c r="CT76" s="124"/>
      <c r="CU76" s="124"/>
      <c r="CV76" s="124"/>
      <c r="CW76" s="124"/>
      <c r="CX76" s="124"/>
      <c r="CY76" s="16"/>
      <c r="CZ76" s="16"/>
      <c r="DA76" s="16"/>
    </row>
    <row r="77" spans="1:105" x14ac:dyDescent="0.25">
      <c r="A77" s="191" t="s">
        <v>213</v>
      </c>
      <c r="B77" s="165" t="s">
        <v>173</v>
      </c>
      <c r="C77" s="165" t="s">
        <v>173</v>
      </c>
      <c r="D77" s="165" t="s">
        <v>176</v>
      </c>
      <c r="E77" s="165" t="s">
        <v>215</v>
      </c>
      <c r="F77" s="165"/>
      <c r="G77" s="84"/>
      <c r="H77" s="46"/>
      <c r="I77" s="84" t="s">
        <v>216</v>
      </c>
      <c r="J77" s="48"/>
      <c r="K77" s="49">
        <f t="shared" ref="K77:K85" si="10">+SUM(M77:P77)</f>
        <v>0</v>
      </c>
      <c r="L77" s="49"/>
      <c r="M77" s="49">
        <f t="shared" ref="M77:M86" si="11">+SUM(Q77:R77)</f>
        <v>0</v>
      </c>
      <c r="N77" s="49">
        <f t="shared" ref="N77:N86" si="12">+SUM(S77:AE77)</f>
        <v>0</v>
      </c>
      <c r="O77" s="49">
        <f t="shared" ref="O77:O86" si="13">+SUM(AF77:AJ77)</f>
        <v>0</v>
      </c>
      <c r="P77" s="49">
        <f t="shared" ref="P77:P86" si="14">+SUM(AK77:AS77)</f>
        <v>0</v>
      </c>
      <c r="Q77" s="73">
        <v>0</v>
      </c>
      <c r="R77" s="73">
        <v>0</v>
      </c>
      <c r="S77" s="73">
        <v>0</v>
      </c>
      <c r="T77" s="73">
        <v>0</v>
      </c>
      <c r="U77" s="73">
        <v>0</v>
      </c>
      <c r="V77" s="73"/>
      <c r="W77" s="73">
        <v>0</v>
      </c>
      <c r="X77" s="73">
        <v>0</v>
      </c>
      <c r="Y77" s="73">
        <v>0</v>
      </c>
      <c r="Z77" s="73">
        <v>0</v>
      </c>
      <c r="AA77" s="73">
        <v>0</v>
      </c>
      <c r="AB77" s="73">
        <v>0</v>
      </c>
      <c r="AC77" s="73">
        <v>0</v>
      </c>
      <c r="AD77" s="73">
        <v>0</v>
      </c>
      <c r="AE77" s="73"/>
      <c r="AF77" s="73">
        <v>0</v>
      </c>
      <c r="AG77" s="73">
        <v>0</v>
      </c>
      <c r="AH77" s="73">
        <v>0</v>
      </c>
      <c r="AI77" s="73">
        <v>0</v>
      </c>
      <c r="AJ77" s="73">
        <v>0</v>
      </c>
      <c r="AK77" s="73">
        <v>0</v>
      </c>
      <c r="AL77" s="73">
        <v>0</v>
      </c>
      <c r="AM77" s="73">
        <v>0</v>
      </c>
      <c r="AN77" s="73">
        <v>0</v>
      </c>
      <c r="AO77" s="73">
        <v>0</v>
      </c>
      <c r="AP77" s="73">
        <v>0</v>
      </c>
      <c r="AQ77" s="73">
        <v>0</v>
      </c>
      <c r="AR77" s="73">
        <v>0</v>
      </c>
      <c r="AS77" s="73">
        <v>0</v>
      </c>
      <c r="AT77" s="293"/>
      <c r="AU77" s="51"/>
      <c r="AV77" s="293"/>
      <c r="AW77" s="293"/>
      <c r="AX77" s="293"/>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c r="BW77" s="293"/>
      <c r="BX77" s="293"/>
      <c r="BY77" s="293"/>
      <c r="BZ77" s="293"/>
      <c r="CA77" s="293"/>
      <c r="CB77" s="293"/>
      <c r="CC77" s="293"/>
      <c r="CD77" s="293"/>
      <c r="CE77" s="293"/>
      <c r="CF77" s="293"/>
      <c r="CG77" s="293"/>
      <c r="CH77" s="293"/>
      <c r="CI77" s="293"/>
      <c r="CJ77" s="293"/>
      <c r="CK77" s="293"/>
      <c r="CL77" s="293"/>
      <c r="CM77" s="293"/>
      <c r="CN77" s="293"/>
      <c r="CO77" s="293"/>
      <c r="CP77" s="293"/>
      <c r="CQ77" s="293"/>
      <c r="CR77" s="293"/>
      <c r="CS77" s="293"/>
      <c r="CT77" s="293"/>
      <c r="CU77" s="293"/>
      <c r="CV77" s="293"/>
      <c r="CW77" s="293"/>
      <c r="CX77" s="293"/>
      <c r="CY77" s="16"/>
      <c r="CZ77" s="16"/>
      <c r="DA77" s="16"/>
    </row>
    <row r="78" spans="1:105" ht="33" x14ac:dyDescent="0.25">
      <c r="A78" s="192" t="s">
        <v>213</v>
      </c>
      <c r="B78" s="166" t="s">
        <v>173</v>
      </c>
      <c r="C78" s="166" t="s">
        <v>173</v>
      </c>
      <c r="D78" s="166" t="s">
        <v>176</v>
      </c>
      <c r="E78" s="166" t="s">
        <v>215</v>
      </c>
      <c r="F78" s="401" t="s">
        <v>789</v>
      </c>
      <c r="G78" s="400" t="s">
        <v>710</v>
      </c>
      <c r="H78" s="54" t="s">
        <v>217</v>
      </c>
      <c r="I78" s="77" t="s">
        <v>218</v>
      </c>
      <c r="J78" s="78">
        <v>45716828</v>
      </c>
      <c r="K78" s="57">
        <f t="shared" si="10"/>
        <v>45716828</v>
      </c>
      <c r="L78" s="58"/>
      <c r="M78" s="59">
        <f t="shared" si="11"/>
        <v>0</v>
      </c>
      <c r="N78" s="59">
        <f t="shared" si="12"/>
        <v>45716828</v>
      </c>
      <c r="O78" s="60">
        <f t="shared" si="13"/>
        <v>0</v>
      </c>
      <c r="P78" s="60">
        <f t="shared" si="14"/>
        <v>0</v>
      </c>
      <c r="Q78" s="75"/>
      <c r="R78" s="75"/>
      <c r="S78" s="75"/>
      <c r="T78" s="75"/>
      <c r="U78" s="75"/>
      <c r="V78" s="75">
        <v>45716828</v>
      </c>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6"/>
      <c r="AU78" s="1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16"/>
      <c r="CZ78" s="16"/>
      <c r="DA78" s="16"/>
    </row>
    <row r="79" spans="1:105" ht="33" x14ac:dyDescent="0.25">
      <c r="A79" s="192" t="s">
        <v>213</v>
      </c>
      <c r="B79" s="166" t="s">
        <v>173</v>
      </c>
      <c r="C79" s="166" t="s">
        <v>173</v>
      </c>
      <c r="D79" s="166" t="s">
        <v>176</v>
      </c>
      <c r="E79" s="166" t="s">
        <v>215</v>
      </c>
      <c r="F79" s="399" t="s">
        <v>790</v>
      </c>
      <c r="G79" s="400" t="s">
        <v>711</v>
      </c>
      <c r="H79" s="54" t="s">
        <v>219</v>
      </c>
      <c r="I79" s="77" t="s">
        <v>220</v>
      </c>
      <c r="J79" s="78">
        <f>+K79</f>
        <v>850000000</v>
      </c>
      <c r="K79" s="57">
        <f>+SUM(M79:P79)+AV79</f>
        <v>850000000</v>
      </c>
      <c r="L79" s="58"/>
      <c r="M79" s="59">
        <f t="shared" si="11"/>
        <v>0</v>
      </c>
      <c r="N79" s="59">
        <f t="shared" si="12"/>
        <v>249999999.99999997</v>
      </c>
      <c r="O79" s="60">
        <f t="shared" si="13"/>
        <v>0</v>
      </c>
      <c r="P79" s="60">
        <f t="shared" si="14"/>
        <v>0</v>
      </c>
      <c r="Q79" s="75"/>
      <c r="R79" s="75"/>
      <c r="S79" s="75"/>
      <c r="T79" s="75"/>
      <c r="U79" s="75"/>
      <c r="V79" s="75">
        <f>312179979.34-62179979.34</f>
        <v>249999999.99999997</v>
      </c>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6"/>
      <c r="AU79" s="16"/>
      <c r="AV79" s="76">
        <f>SUM(AW79:BD79)</f>
        <v>600000000</v>
      </c>
      <c r="AW79" s="76"/>
      <c r="AX79" s="76"/>
      <c r="AY79" s="76"/>
      <c r="AZ79" s="76"/>
      <c r="BA79" s="76"/>
      <c r="BB79" s="76">
        <v>600000000</v>
      </c>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16"/>
      <c r="CZ79" s="16"/>
      <c r="DA79" s="16"/>
    </row>
    <row r="80" spans="1:105" ht="33" x14ac:dyDescent="0.25">
      <c r="A80" s="192" t="s">
        <v>213</v>
      </c>
      <c r="B80" s="166" t="s">
        <v>173</v>
      </c>
      <c r="C80" s="166" t="s">
        <v>173</v>
      </c>
      <c r="D80" s="166" t="s">
        <v>176</v>
      </c>
      <c r="E80" s="166" t="s">
        <v>215</v>
      </c>
      <c r="F80" s="422" t="s">
        <v>792</v>
      </c>
      <c r="G80" s="423" t="s">
        <v>791</v>
      </c>
      <c r="H80" s="431" t="s">
        <v>221</v>
      </c>
      <c r="I80" s="434" t="s">
        <v>222</v>
      </c>
      <c r="J80" s="56">
        <v>85000000</v>
      </c>
      <c r="K80" s="57">
        <f t="shared" si="10"/>
        <v>85000000</v>
      </c>
      <c r="L80" s="58"/>
      <c r="M80" s="59">
        <f t="shared" si="11"/>
        <v>0</v>
      </c>
      <c r="N80" s="59">
        <f t="shared" si="12"/>
        <v>85000000</v>
      </c>
      <c r="O80" s="60">
        <f t="shared" si="13"/>
        <v>0</v>
      </c>
      <c r="P80" s="60">
        <f t="shared" si="14"/>
        <v>0</v>
      </c>
      <c r="Q80" s="75"/>
      <c r="R80" s="75"/>
      <c r="S80" s="75"/>
      <c r="T80" s="75"/>
      <c r="U80" s="75"/>
      <c r="V80" s="75"/>
      <c r="W80" s="75"/>
      <c r="X80" s="75"/>
      <c r="Y80" s="75"/>
      <c r="Z80" s="75"/>
      <c r="AA80" s="75"/>
      <c r="AB80" s="75"/>
      <c r="AC80" s="75"/>
      <c r="AD80" s="75"/>
      <c r="AE80" s="75">
        <v>85000000</v>
      </c>
      <c r="AF80" s="75"/>
      <c r="AG80" s="75"/>
      <c r="AH80" s="75"/>
      <c r="AI80" s="75"/>
      <c r="AJ80" s="75"/>
      <c r="AK80" s="75"/>
      <c r="AL80" s="75"/>
      <c r="AM80" s="75"/>
      <c r="AN80" s="75"/>
      <c r="AO80" s="75"/>
      <c r="AP80" s="75"/>
      <c r="AQ80" s="75"/>
      <c r="AR80" s="75"/>
      <c r="AS80" s="75"/>
      <c r="AT80" s="76"/>
      <c r="AU80" s="1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16"/>
      <c r="CZ80" s="16"/>
      <c r="DA80" s="16"/>
    </row>
    <row r="81" spans="1:105" ht="66" x14ac:dyDescent="0.25">
      <c r="A81" s="192"/>
      <c r="B81" s="166"/>
      <c r="C81" s="166"/>
      <c r="D81" s="166"/>
      <c r="E81" s="166"/>
      <c r="F81" s="422" t="s">
        <v>793</v>
      </c>
      <c r="G81" s="423" t="s">
        <v>712</v>
      </c>
      <c r="H81" s="432"/>
      <c r="I81" s="435"/>
      <c r="J81" s="56"/>
      <c r="K81" s="57"/>
      <c r="L81" s="58"/>
      <c r="M81" s="59"/>
      <c r="N81" s="59"/>
      <c r="O81" s="60"/>
      <c r="P81" s="60"/>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6"/>
      <c r="AU81" s="1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16"/>
      <c r="CZ81" s="16"/>
      <c r="DA81" s="16"/>
    </row>
    <row r="82" spans="1:105" ht="33" x14ac:dyDescent="0.25">
      <c r="A82" s="192"/>
      <c r="B82" s="166"/>
      <c r="C82" s="166"/>
      <c r="D82" s="166"/>
      <c r="E82" s="166"/>
      <c r="F82" s="422" t="s">
        <v>790</v>
      </c>
      <c r="G82" s="423" t="s">
        <v>711</v>
      </c>
      <c r="H82" s="433"/>
      <c r="I82" s="436"/>
      <c r="J82" s="56"/>
      <c r="K82" s="57"/>
      <c r="L82" s="58"/>
      <c r="M82" s="59"/>
      <c r="N82" s="59"/>
      <c r="O82" s="60"/>
      <c r="P82" s="60"/>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6"/>
      <c r="AU82" s="1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16"/>
      <c r="CZ82" s="16"/>
      <c r="DA82" s="16"/>
    </row>
    <row r="83" spans="1:105" ht="66" x14ac:dyDescent="0.25">
      <c r="A83" s="192" t="s">
        <v>213</v>
      </c>
      <c r="B83" s="166" t="s">
        <v>173</v>
      </c>
      <c r="C83" s="166" t="s">
        <v>173</v>
      </c>
      <c r="D83" s="166" t="s">
        <v>176</v>
      </c>
      <c r="E83" s="166" t="s">
        <v>215</v>
      </c>
      <c r="F83" s="422" t="s">
        <v>793</v>
      </c>
      <c r="G83" s="423" t="s">
        <v>712</v>
      </c>
      <c r="H83" s="431" t="s">
        <v>223</v>
      </c>
      <c r="I83" s="434" t="s">
        <v>224</v>
      </c>
      <c r="J83" s="56">
        <v>60000000</v>
      </c>
      <c r="K83" s="57">
        <f t="shared" si="10"/>
        <v>60000000</v>
      </c>
      <c r="L83" s="58"/>
      <c r="M83" s="59">
        <f t="shared" si="11"/>
        <v>0</v>
      </c>
      <c r="N83" s="59">
        <f t="shared" si="12"/>
        <v>60000000</v>
      </c>
      <c r="O83" s="60">
        <f t="shared" si="13"/>
        <v>0</v>
      </c>
      <c r="P83" s="60">
        <f t="shared" si="14"/>
        <v>0</v>
      </c>
      <c r="Q83" s="75"/>
      <c r="R83" s="75"/>
      <c r="S83" s="75"/>
      <c r="T83" s="75"/>
      <c r="U83" s="75"/>
      <c r="V83" s="75"/>
      <c r="W83" s="75"/>
      <c r="X83" s="75"/>
      <c r="Y83" s="75"/>
      <c r="Z83" s="75"/>
      <c r="AA83" s="75"/>
      <c r="AB83" s="75"/>
      <c r="AC83" s="75"/>
      <c r="AD83" s="75"/>
      <c r="AE83" s="75">
        <v>60000000</v>
      </c>
      <c r="AF83" s="75"/>
      <c r="AG83" s="75"/>
      <c r="AH83" s="75"/>
      <c r="AI83" s="75"/>
      <c r="AJ83" s="75"/>
      <c r="AK83" s="75"/>
      <c r="AL83" s="75"/>
      <c r="AM83" s="75"/>
      <c r="AN83" s="75"/>
      <c r="AO83" s="75"/>
      <c r="AP83" s="75"/>
      <c r="AQ83" s="75"/>
      <c r="AR83" s="75"/>
      <c r="AS83" s="75"/>
      <c r="AT83" s="76"/>
      <c r="AU83" s="1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16"/>
      <c r="CZ83" s="16"/>
      <c r="DA83" s="16"/>
    </row>
    <row r="84" spans="1:105" ht="33" x14ac:dyDescent="0.25">
      <c r="A84" s="192"/>
      <c r="B84" s="166"/>
      <c r="C84" s="166"/>
      <c r="D84" s="166"/>
      <c r="E84" s="166"/>
      <c r="F84" s="422" t="s">
        <v>790</v>
      </c>
      <c r="G84" s="423" t="s">
        <v>711</v>
      </c>
      <c r="H84" s="433"/>
      <c r="I84" s="436"/>
      <c r="J84" s="56"/>
      <c r="K84" s="57"/>
      <c r="L84" s="58"/>
      <c r="M84" s="59"/>
      <c r="N84" s="59"/>
      <c r="O84" s="60"/>
      <c r="P84" s="60"/>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6"/>
      <c r="AU84" s="1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16"/>
      <c r="CZ84" s="16"/>
      <c r="DA84" s="16"/>
    </row>
    <row r="85" spans="1:105" ht="33" x14ac:dyDescent="0.25">
      <c r="A85" s="192" t="s">
        <v>213</v>
      </c>
      <c r="B85" s="166" t="s">
        <v>173</v>
      </c>
      <c r="C85" s="166" t="s">
        <v>173</v>
      </c>
      <c r="D85" s="166" t="s">
        <v>176</v>
      </c>
      <c r="E85" s="166" t="s">
        <v>215</v>
      </c>
      <c r="F85" s="401" t="s">
        <v>794</v>
      </c>
      <c r="G85" s="400" t="s">
        <v>713</v>
      </c>
      <c r="H85" s="54" t="s">
        <v>225</v>
      </c>
      <c r="I85" s="77" t="s">
        <v>226</v>
      </c>
      <c r="J85" s="56">
        <v>132025778.84</v>
      </c>
      <c r="K85" s="57">
        <f t="shared" si="10"/>
        <v>132025778.84</v>
      </c>
      <c r="L85" s="58"/>
      <c r="M85" s="59">
        <f t="shared" si="11"/>
        <v>0</v>
      </c>
      <c r="N85" s="59">
        <f t="shared" si="12"/>
        <v>132025778.84</v>
      </c>
      <c r="O85" s="60">
        <f t="shared" si="13"/>
        <v>0</v>
      </c>
      <c r="P85" s="60">
        <f t="shared" si="14"/>
        <v>0</v>
      </c>
      <c r="Q85" s="75"/>
      <c r="R85" s="75"/>
      <c r="S85" s="75"/>
      <c r="T85" s="75">
        <v>18900000</v>
      </c>
      <c r="U85" s="75"/>
      <c r="V85" s="75">
        <v>35119960</v>
      </c>
      <c r="W85" s="75">
        <v>5400000</v>
      </c>
      <c r="X85" s="75"/>
      <c r="Y85" s="75"/>
      <c r="Z85" s="75"/>
      <c r="AA85" s="75"/>
      <c r="AB85" s="75"/>
      <c r="AC85" s="75"/>
      <c r="AD85" s="75"/>
      <c r="AE85" s="75">
        <f>112896807.34-40290988.5</f>
        <v>72605818.840000004</v>
      </c>
      <c r="AF85" s="75"/>
      <c r="AG85" s="75"/>
      <c r="AH85" s="75"/>
      <c r="AI85" s="75"/>
      <c r="AJ85" s="75"/>
      <c r="AK85" s="75"/>
      <c r="AL85" s="75"/>
      <c r="AM85" s="75"/>
      <c r="AN85" s="75"/>
      <c r="AO85" s="75"/>
      <c r="AP85" s="75"/>
      <c r="AQ85" s="75"/>
      <c r="AR85" s="75"/>
      <c r="AS85" s="75"/>
      <c r="AT85" s="76"/>
      <c r="AU85" s="1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16"/>
      <c r="CZ85" s="16"/>
      <c r="DA85" s="16"/>
    </row>
    <row r="86" spans="1:105" ht="82.5" x14ac:dyDescent="0.25">
      <c r="A86" s="192" t="s">
        <v>213</v>
      </c>
      <c r="B86" s="166" t="s">
        <v>173</v>
      </c>
      <c r="C86" s="166" t="s">
        <v>173</v>
      </c>
      <c r="D86" s="166" t="s">
        <v>176</v>
      </c>
      <c r="E86" s="166" t="s">
        <v>215</v>
      </c>
      <c r="F86" s="399" t="s">
        <v>795</v>
      </c>
      <c r="G86" s="400" t="s">
        <v>714</v>
      </c>
      <c r="H86" s="54" t="s">
        <v>227</v>
      </c>
      <c r="I86" s="77" t="s">
        <v>228</v>
      </c>
      <c r="J86" s="56">
        <f>+K86</f>
        <v>200000000</v>
      </c>
      <c r="K86" s="57">
        <f>+SUM(M86:P86)+AV86</f>
        <v>200000000</v>
      </c>
      <c r="L86" s="58"/>
      <c r="M86" s="59">
        <f t="shared" si="11"/>
        <v>0</v>
      </c>
      <c r="N86" s="59">
        <f t="shared" si="12"/>
        <v>100000000</v>
      </c>
      <c r="O86" s="60">
        <f t="shared" si="13"/>
        <v>0</v>
      </c>
      <c r="P86" s="60">
        <f t="shared" si="14"/>
        <v>0</v>
      </c>
      <c r="Q86" s="75"/>
      <c r="R86" s="75"/>
      <c r="S86" s="75"/>
      <c r="T86" s="75"/>
      <c r="U86" s="75"/>
      <c r="V86" s="75"/>
      <c r="W86" s="75"/>
      <c r="X86" s="75"/>
      <c r="Y86" s="75"/>
      <c r="Z86" s="75"/>
      <c r="AA86" s="75"/>
      <c r="AB86" s="75"/>
      <c r="AC86" s="75"/>
      <c r="AD86" s="75"/>
      <c r="AE86" s="75">
        <v>100000000</v>
      </c>
      <c r="AF86" s="75"/>
      <c r="AG86" s="75"/>
      <c r="AH86" s="75"/>
      <c r="AI86" s="75"/>
      <c r="AJ86" s="75"/>
      <c r="AK86" s="75"/>
      <c r="AL86" s="75"/>
      <c r="AM86" s="75"/>
      <c r="AN86" s="75"/>
      <c r="AO86" s="75"/>
      <c r="AP86" s="75"/>
      <c r="AQ86" s="75"/>
      <c r="AR86" s="75"/>
      <c r="AS86" s="75"/>
      <c r="AT86" s="76"/>
      <c r="AU86" s="16"/>
      <c r="AV86" s="76">
        <f>SUM(AW86:BF86)</f>
        <v>100000000</v>
      </c>
      <c r="AW86" s="76"/>
      <c r="AX86" s="76"/>
      <c r="AY86" s="76"/>
      <c r="AZ86" s="76"/>
      <c r="BA86" s="76"/>
      <c r="BB86" s="76"/>
      <c r="BC86" s="76"/>
      <c r="BD86" s="76"/>
      <c r="BE86" s="76">
        <v>55587532.259999998</v>
      </c>
      <c r="BF86" s="76">
        <v>44412467.740000002</v>
      </c>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16"/>
      <c r="CZ86" s="16"/>
      <c r="DA86" s="16"/>
    </row>
    <row r="87" spans="1:105" ht="33" x14ac:dyDescent="0.25">
      <c r="A87" s="192" t="s">
        <v>213</v>
      </c>
      <c r="B87" s="166" t="s">
        <v>173</v>
      </c>
      <c r="C87" s="166" t="s">
        <v>173</v>
      </c>
      <c r="D87" s="166" t="s">
        <v>176</v>
      </c>
      <c r="E87" s="166" t="s">
        <v>215</v>
      </c>
      <c r="F87" s="401" t="s">
        <v>790</v>
      </c>
      <c r="G87" s="400" t="s">
        <v>711</v>
      </c>
      <c r="H87" s="54">
        <v>5353</v>
      </c>
      <c r="I87" s="77" t="s">
        <v>229</v>
      </c>
      <c r="J87" s="56">
        <f>+K87</f>
        <v>32634884</v>
      </c>
      <c r="K87" s="57">
        <f>+AV87</f>
        <v>32634884</v>
      </c>
      <c r="L87" s="58"/>
      <c r="M87" s="59"/>
      <c r="N87" s="59"/>
      <c r="O87" s="60"/>
      <c r="P87" s="60"/>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6"/>
      <c r="AU87" s="16"/>
      <c r="AV87" s="76">
        <f>SUM(AW87:BE87)</f>
        <v>32634884</v>
      </c>
      <c r="AW87" s="76"/>
      <c r="AX87" s="76"/>
      <c r="AY87" s="76"/>
      <c r="AZ87" s="76"/>
      <c r="BA87" s="76"/>
      <c r="BB87" s="76"/>
      <c r="BC87" s="76"/>
      <c r="BD87" s="76"/>
      <c r="BE87" s="76">
        <v>32634884</v>
      </c>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16"/>
      <c r="CZ87" s="16"/>
      <c r="DA87" s="16"/>
    </row>
    <row r="88" spans="1:105" x14ac:dyDescent="0.25">
      <c r="A88" s="258" t="s">
        <v>173</v>
      </c>
      <c r="B88" s="258"/>
      <c r="C88" s="263"/>
      <c r="D88" s="263"/>
      <c r="E88" s="263"/>
      <c r="F88" s="263"/>
      <c r="G88" s="85"/>
      <c r="H88" s="19"/>
      <c r="I88" s="85" t="s">
        <v>230</v>
      </c>
      <c r="J88" s="86"/>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99"/>
      <c r="AU88" s="250"/>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c r="BR88" s="299"/>
      <c r="BS88" s="299"/>
      <c r="BT88" s="299"/>
      <c r="BU88" s="299"/>
      <c r="BV88" s="299"/>
      <c r="BW88" s="299"/>
      <c r="BX88" s="299"/>
      <c r="BY88" s="299"/>
      <c r="BZ88" s="299"/>
      <c r="CA88" s="299"/>
      <c r="CB88" s="299"/>
      <c r="CC88" s="299"/>
      <c r="CD88" s="299"/>
      <c r="CE88" s="299"/>
      <c r="CF88" s="299"/>
      <c r="CG88" s="299"/>
      <c r="CH88" s="299"/>
      <c r="CI88" s="299"/>
      <c r="CJ88" s="299"/>
      <c r="CK88" s="299"/>
      <c r="CL88" s="299"/>
      <c r="CM88" s="299"/>
      <c r="CN88" s="299"/>
      <c r="CO88" s="299"/>
      <c r="CP88" s="299"/>
      <c r="CQ88" s="299"/>
      <c r="CR88" s="299"/>
      <c r="CS88" s="299"/>
      <c r="CT88" s="299"/>
      <c r="CU88" s="299"/>
      <c r="CV88" s="299"/>
      <c r="CW88" s="299"/>
      <c r="CX88" s="299"/>
      <c r="CY88" s="16"/>
      <c r="CZ88" s="16"/>
      <c r="DA88" s="16"/>
    </row>
    <row r="89" spans="1:105" x14ac:dyDescent="0.25">
      <c r="A89" s="208" t="s">
        <v>173</v>
      </c>
      <c r="B89" s="208" t="s">
        <v>99</v>
      </c>
      <c r="C89" s="208"/>
      <c r="D89" s="208"/>
      <c r="E89" s="208"/>
      <c r="F89" s="208"/>
      <c r="G89" s="28"/>
      <c r="H89" s="27"/>
      <c r="I89" s="28" t="s">
        <v>108</v>
      </c>
      <c r="J89" s="7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300"/>
      <c r="AU89" s="249"/>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300"/>
      <c r="BR89" s="300"/>
      <c r="BS89" s="300"/>
      <c r="BT89" s="300"/>
      <c r="BU89" s="300"/>
      <c r="BV89" s="300"/>
      <c r="BW89" s="300"/>
      <c r="BX89" s="300"/>
      <c r="BY89" s="300"/>
      <c r="BZ89" s="300"/>
      <c r="CA89" s="300"/>
      <c r="CB89" s="300"/>
      <c r="CC89" s="300"/>
      <c r="CD89" s="300"/>
      <c r="CE89" s="300"/>
      <c r="CF89" s="300"/>
      <c r="CG89" s="300"/>
      <c r="CH89" s="300"/>
      <c r="CI89" s="300"/>
      <c r="CJ89" s="300"/>
      <c r="CK89" s="300"/>
      <c r="CL89" s="300"/>
      <c r="CM89" s="300"/>
      <c r="CN89" s="300"/>
      <c r="CO89" s="300"/>
      <c r="CP89" s="300"/>
      <c r="CQ89" s="300"/>
      <c r="CR89" s="300"/>
      <c r="CS89" s="300"/>
      <c r="CT89" s="300"/>
      <c r="CU89" s="300"/>
      <c r="CV89" s="300"/>
      <c r="CW89" s="300"/>
      <c r="CX89" s="300"/>
      <c r="CY89" s="16"/>
      <c r="CZ89" s="16"/>
      <c r="DA89" s="16"/>
    </row>
    <row r="90" spans="1:105" ht="33" x14ac:dyDescent="0.25">
      <c r="A90" s="208" t="s">
        <v>173</v>
      </c>
      <c r="B90" s="208" t="s">
        <v>99</v>
      </c>
      <c r="C90" s="208" t="s">
        <v>99</v>
      </c>
      <c r="D90" s="208"/>
      <c r="E90" s="208"/>
      <c r="F90" s="208"/>
      <c r="G90" s="28"/>
      <c r="H90" s="27"/>
      <c r="I90" s="28" t="s">
        <v>109</v>
      </c>
      <c r="J90" s="7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300"/>
      <c r="AU90" s="249"/>
      <c r="AV90" s="300"/>
      <c r="AW90" s="300"/>
      <c r="AX90" s="300"/>
      <c r="AY90" s="300"/>
      <c r="AZ90" s="300"/>
      <c r="BA90" s="300"/>
      <c r="BB90" s="300"/>
      <c r="BC90" s="300"/>
      <c r="BD90" s="300"/>
      <c r="BE90" s="300"/>
      <c r="BF90" s="300"/>
      <c r="BG90" s="300"/>
      <c r="BH90" s="300"/>
      <c r="BI90" s="300"/>
      <c r="BJ90" s="300"/>
      <c r="BK90" s="300"/>
      <c r="BL90" s="300"/>
      <c r="BM90" s="300"/>
      <c r="BN90" s="300"/>
      <c r="BO90" s="300"/>
      <c r="BP90" s="300"/>
      <c r="BQ90" s="300"/>
      <c r="BR90" s="300"/>
      <c r="BS90" s="300"/>
      <c r="BT90" s="300"/>
      <c r="BU90" s="300"/>
      <c r="BV90" s="300"/>
      <c r="BW90" s="300"/>
      <c r="BX90" s="300"/>
      <c r="BY90" s="300"/>
      <c r="BZ90" s="300"/>
      <c r="CA90" s="300"/>
      <c r="CB90" s="300"/>
      <c r="CC90" s="300"/>
      <c r="CD90" s="300"/>
      <c r="CE90" s="300"/>
      <c r="CF90" s="300"/>
      <c r="CG90" s="300"/>
      <c r="CH90" s="300"/>
      <c r="CI90" s="300"/>
      <c r="CJ90" s="300"/>
      <c r="CK90" s="300"/>
      <c r="CL90" s="300"/>
      <c r="CM90" s="300"/>
      <c r="CN90" s="300"/>
      <c r="CO90" s="300"/>
      <c r="CP90" s="300"/>
      <c r="CQ90" s="300"/>
      <c r="CR90" s="300"/>
      <c r="CS90" s="300"/>
      <c r="CT90" s="300"/>
      <c r="CU90" s="300"/>
      <c r="CV90" s="300"/>
      <c r="CW90" s="300"/>
      <c r="CX90" s="300"/>
      <c r="CY90" s="16"/>
      <c r="CZ90" s="16"/>
      <c r="DA90" s="16"/>
    </row>
    <row r="91" spans="1:105" x14ac:dyDescent="0.25">
      <c r="A91" s="167" t="s">
        <v>173</v>
      </c>
      <c r="B91" s="167" t="s">
        <v>99</v>
      </c>
      <c r="C91" s="167" t="s">
        <v>99</v>
      </c>
      <c r="D91" s="167" t="s">
        <v>204</v>
      </c>
      <c r="E91" s="167"/>
      <c r="F91" s="167"/>
      <c r="G91" s="38"/>
      <c r="H91" s="37"/>
      <c r="I91" s="38" t="s">
        <v>231</v>
      </c>
      <c r="J91" s="81"/>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301"/>
      <c r="AU91" s="245"/>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c r="CH91" s="301"/>
      <c r="CI91" s="301"/>
      <c r="CJ91" s="301"/>
      <c r="CK91" s="301"/>
      <c r="CL91" s="301"/>
      <c r="CM91" s="301"/>
      <c r="CN91" s="301"/>
      <c r="CO91" s="301"/>
      <c r="CP91" s="301"/>
      <c r="CQ91" s="301"/>
      <c r="CR91" s="301"/>
      <c r="CS91" s="301"/>
      <c r="CT91" s="301"/>
      <c r="CU91" s="301"/>
      <c r="CV91" s="301"/>
      <c r="CW91" s="301"/>
      <c r="CX91" s="301"/>
      <c r="CY91" s="16"/>
      <c r="CZ91" s="16"/>
      <c r="DA91" s="16"/>
    </row>
    <row r="92" spans="1:105" x14ac:dyDescent="0.25">
      <c r="A92" s="165" t="s">
        <v>173</v>
      </c>
      <c r="B92" s="165" t="s">
        <v>99</v>
      </c>
      <c r="C92" s="165" t="s">
        <v>99</v>
      </c>
      <c r="D92" s="165" t="s">
        <v>204</v>
      </c>
      <c r="E92" s="175" t="s">
        <v>232</v>
      </c>
      <c r="F92" s="175"/>
      <c r="G92" s="84"/>
      <c r="H92" s="46"/>
      <c r="I92" s="84" t="s">
        <v>233</v>
      </c>
      <c r="J92" s="48"/>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302"/>
      <c r="AU92" s="244"/>
      <c r="AV92" s="302"/>
      <c r="AW92" s="302"/>
      <c r="AX92" s="302"/>
      <c r="AY92" s="302"/>
      <c r="AZ92" s="302"/>
      <c r="BA92" s="302"/>
      <c r="BB92" s="302"/>
      <c r="BC92" s="302"/>
      <c r="BD92" s="302"/>
      <c r="BE92" s="302"/>
      <c r="BF92" s="302"/>
      <c r="BG92" s="302"/>
      <c r="BH92" s="302"/>
      <c r="BI92" s="302"/>
      <c r="BJ92" s="302"/>
      <c r="BK92" s="302"/>
      <c r="BL92" s="302"/>
      <c r="BM92" s="302"/>
      <c r="BN92" s="302"/>
      <c r="BO92" s="302"/>
      <c r="BP92" s="302"/>
      <c r="BQ92" s="302"/>
      <c r="BR92" s="302"/>
      <c r="BS92" s="302"/>
      <c r="BT92" s="302"/>
      <c r="BU92" s="302"/>
      <c r="BV92" s="302"/>
      <c r="BW92" s="302"/>
      <c r="BX92" s="302"/>
      <c r="BY92" s="302"/>
      <c r="BZ92" s="302"/>
      <c r="CA92" s="302"/>
      <c r="CB92" s="302"/>
      <c r="CC92" s="302"/>
      <c r="CD92" s="302"/>
      <c r="CE92" s="302"/>
      <c r="CF92" s="302"/>
      <c r="CG92" s="302"/>
      <c r="CH92" s="302"/>
      <c r="CI92" s="302"/>
      <c r="CJ92" s="302"/>
      <c r="CK92" s="302"/>
      <c r="CL92" s="302"/>
      <c r="CM92" s="302"/>
      <c r="CN92" s="302"/>
      <c r="CO92" s="302"/>
      <c r="CP92" s="302"/>
      <c r="CQ92" s="302"/>
      <c r="CR92" s="302"/>
      <c r="CS92" s="302"/>
      <c r="CT92" s="302"/>
      <c r="CU92" s="302"/>
      <c r="CV92" s="302"/>
      <c r="CW92" s="302"/>
      <c r="CX92" s="302"/>
      <c r="CY92" s="16"/>
      <c r="CZ92" s="16"/>
      <c r="DA92" s="16"/>
    </row>
    <row r="93" spans="1:105" ht="49.5" x14ac:dyDescent="0.25">
      <c r="A93" s="172" t="s">
        <v>173</v>
      </c>
      <c r="B93" s="172" t="s">
        <v>99</v>
      </c>
      <c r="C93" s="172" t="s">
        <v>99</v>
      </c>
      <c r="D93" s="172" t="s">
        <v>204</v>
      </c>
      <c r="E93" s="172" t="s">
        <v>232</v>
      </c>
      <c r="F93" s="399" t="s">
        <v>799</v>
      </c>
      <c r="G93" s="384" t="s">
        <v>798</v>
      </c>
      <c r="H93" s="54">
        <v>5304</v>
      </c>
      <c r="I93" s="55" t="s">
        <v>234</v>
      </c>
      <c r="J93" s="88">
        <v>300000000</v>
      </c>
      <c r="K93" s="57">
        <f>+J93</f>
        <v>300000000</v>
      </c>
      <c r="L93" s="58">
        <v>300000000</v>
      </c>
      <c r="M93" s="59"/>
      <c r="N93" s="59"/>
      <c r="O93" s="60"/>
      <c r="P93" s="60"/>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76"/>
      <c r="AU93" s="1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16"/>
      <c r="CZ93" s="16"/>
      <c r="DA93" s="16"/>
    </row>
    <row r="94" spans="1:105" ht="33" x14ac:dyDescent="0.25">
      <c r="A94" s="172" t="s">
        <v>173</v>
      </c>
      <c r="B94" s="172" t="s">
        <v>99</v>
      </c>
      <c r="C94" s="172" t="s">
        <v>99</v>
      </c>
      <c r="D94" s="172" t="s">
        <v>204</v>
      </c>
      <c r="E94" s="172" t="s">
        <v>232</v>
      </c>
      <c r="F94" s="399" t="s">
        <v>797</v>
      </c>
      <c r="G94" s="384" t="s">
        <v>796</v>
      </c>
      <c r="H94" s="54">
        <v>5354</v>
      </c>
      <c r="I94" s="55" t="s">
        <v>237</v>
      </c>
      <c r="J94" s="88">
        <f>+K94</f>
        <v>170000000</v>
      </c>
      <c r="K94" s="57">
        <f>+AV94</f>
        <v>170000000</v>
      </c>
      <c r="L94" s="58"/>
      <c r="M94" s="59"/>
      <c r="N94" s="59"/>
      <c r="O94" s="60"/>
      <c r="P94" s="60"/>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76"/>
      <c r="AU94" s="16"/>
      <c r="AV94" s="76">
        <f>SUM(AW94:BH94)</f>
        <v>170000000</v>
      </c>
      <c r="AW94" s="76"/>
      <c r="AX94" s="76"/>
      <c r="AY94" s="76"/>
      <c r="AZ94" s="76"/>
      <c r="BA94" s="76"/>
      <c r="BB94" s="76"/>
      <c r="BC94" s="76"/>
      <c r="BD94" s="76"/>
      <c r="BE94" s="76"/>
      <c r="BF94" s="76">
        <v>145359841.19999999</v>
      </c>
      <c r="BG94" s="76">
        <v>5730291.7999999998</v>
      </c>
      <c r="BH94" s="76">
        <v>18909867</v>
      </c>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16"/>
      <c r="CZ94" s="16"/>
      <c r="DA94" s="16"/>
    </row>
    <row r="95" spans="1:105" x14ac:dyDescent="0.25">
      <c r="A95" s="165" t="s">
        <v>173</v>
      </c>
      <c r="B95" s="165" t="s">
        <v>99</v>
      </c>
      <c r="C95" s="165" t="s">
        <v>99</v>
      </c>
      <c r="D95" s="165" t="s">
        <v>204</v>
      </c>
      <c r="E95" s="175" t="s">
        <v>239</v>
      </c>
      <c r="F95" s="175"/>
      <c r="G95" s="84"/>
      <c r="H95" s="46"/>
      <c r="I95" s="84" t="s">
        <v>240</v>
      </c>
      <c r="J95" s="89"/>
      <c r="K95" s="49"/>
      <c r="L95" s="49"/>
      <c r="M95" s="49"/>
      <c r="N95" s="49"/>
      <c r="O95" s="49"/>
      <c r="P95" s="49"/>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293"/>
      <c r="AU95" s="51"/>
      <c r="AV95" s="293"/>
      <c r="AW95" s="293"/>
      <c r="AX95" s="293"/>
      <c r="AY95" s="293"/>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c r="BZ95" s="293"/>
      <c r="CA95" s="293"/>
      <c r="CB95" s="293"/>
      <c r="CC95" s="293"/>
      <c r="CD95" s="293"/>
      <c r="CE95" s="293"/>
      <c r="CF95" s="293"/>
      <c r="CG95" s="293"/>
      <c r="CH95" s="293"/>
      <c r="CI95" s="293"/>
      <c r="CJ95" s="293"/>
      <c r="CK95" s="293"/>
      <c r="CL95" s="293"/>
      <c r="CM95" s="293"/>
      <c r="CN95" s="293"/>
      <c r="CO95" s="293"/>
      <c r="CP95" s="293"/>
      <c r="CQ95" s="293"/>
      <c r="CR95" s="293"/>
      <c r="CS95" s="293"/>
      <c r="CT95" s="293"/>
      <c r="CU95" s="293"/>
      <c r="CV95" s="293"/>
      <c r="CW95" s="293"/>
      <c r="CX95" s="293"/>
      <c r="CY95" s="16"/>
      <c r="CZ95" s="16"/>
      <c r="DA95" s="16"/>
    </row>
    <row r="96" spans="1:105" ht="33" x14ac:dyDescent="0.25">
      <c r="A96" s="172" t="s">
        <v>173</v>
      </c>
      <c r="B96" s="172" t="s">
        <v>99</v>
      </c>
      <c r="C96" s="172" t="s">
        <v>99</v>
      </c>
      <c r="D96" s="172" t="s">
        <v>204</v>
      </c>
      <c r="E96" s="172" t="s">
        <v>239</v>
      </c>
      <c r="F96" s="399" t="s">
        <v>801</v>
      </c>
      <c r="G96" s="384" t="s">
        <v>800</v>
      </c>
      <c r="H96" s="54">
        <v>5356</v>
      </c>
      <c r="I96" s="55" t="s">
        <v>241</v>
      </c>
      <c r="J96" s="88">
        <f>+K96</f>
        <v>50000000</v>
      </c>
      <c r="K96" s="57">
        <f>+AV96</f>
        <v>50000000</v>
      </c>
      <c r="L96" s="58"/>
      <c r="M96" s="59"/>
      <c r="N96" s="59"/>
      <c r="O96" s="60"/>
      <c r="P96" s="60"/>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76"/>
      <c r="AU96" s="16"/>
      <c r="AV96" s="76">
        <f>SUM(AW96:BI96)</f>
        <v>50000000</v>
      </c>
      <c r="AW96" s="76"/>
      <c r="AX96" s="76"/>
      <c r="AY96" s="76"/>
      <c r="AZ96" s="76"/>
      <c r="BA96" s="76"/>
      <c r="BB96" s="76"/>
      <c r="BC96" s="76"/>
      <c r="BD96" s="76"/>
      <c r="BE96" s="76"/>
      <c r="BF96" s="76">
        <v>35513149</v>
      </c>
      <c r="BG96" s="76"/>
      <c r="BH96" s="76"/>
      <c r="BI96" s="76">
        <v>14486851</v>
      </c>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16"/>
      <c r="CZ96" s="16"/>
      <c r="DA96" s="16"/>
    </row>
    <row r="97" spans="1:105" ht="33" x14ac:dyDescent="0.25">
      <c r="A97" s="172" t="s">
        <v>173</v>
      </c>
      <c r="B97" s="172" t="s">
        <v>99</v>
      </c>
      <c r="C97" s="172" t="s">
        <v>99</v>
      </c>
      <c r="D97" s="172" t="s">
        <v>204</v>
      </c>
      <c r="E97" s="172" t="s">
        <v>239</v>
      </c>
      <c r="F97" s="399" t="s">
        <v>801</v>
      </c>
      <c r="G97" s="384" t="s">
        <v>800</v>
      </c>
      <c r="H97" s="54">
        <v>5355</v>
      </c>
      <c r="I97" s="55" t="s">
        <v>238</v>
      </c>
      <c r="J97" s="88">
        <f>+K97</f>
        <v>50000000</v>
      </c>
      <c r="K97" s="57">
        <f>+AV97</f>
        <v>50000000</v>
      </c>
      <c r="L97" s="58"/>
      <c r="M97" s="59"/>
      <c r="N97" s="59"/>
      <c r="O97" s="60"/>
      <c r="P97" s="60"/>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76"/>
      <c r="AU97" s="16"/>
      <c r="AV97" s="76">
        <f>SUM(AW97:BH97)</f>
        <v>50000000</v>
      </c>
      <c r="AW97" s="76"/>
      <c r="AX97" s="76"/>
      <c r="AY97" s="76"/>
      <c r="AZ97" s="76"/>
      <c r="BA97" s="76"/>
      <c r="BB97" s="76"/>
      <c r="BC97" s="76"/>
      <c r="BD97" s="76"/>
      <c r="BE97" s="76"/>
      <c r="BF97" s="76">
        <v>50000000</v>
      </c>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16"/>
      <c r="CZ97" s="16"/>
      <c r="DA97" s="16"/>
    </row>
    <row r="98" spans="1:105" x14ac:dyDescent="0.25">
      <c r="A98" s="165" t="s">
        <v>173</v>
      </c>
      <c r="B98" s="165" t="s">
        <v>99</v>
      </c>
      <c r="C98" s="165" t="s">
        <v>99</v>
      </c>
      <c r="D98" s="165" t="s">
        <v>204</v>
      </c>
      <c r="E98" s="175" t="s">
        <v>242</v>
      </c>
      <c r="F98" s="175"/>
      <c r="G98" s="84"/>
      <c r="H98" s="46"/>
      <c r="I98" s="84" t="s">
        <v>243</v>
      </c>
      <c r="J98" s="89"/>
      <c r="K98" s="49">
        <f>+SUM(M98:P98)</f>
        <v>0</v>
      </c>
      <c r="L98" s="49"/>
      <c r="M98" s="49">
        <f>+SUM(Q98:R98)</f>
        <v>0</v>
      </c>
      <c r="N98" s="49">
        <f>+SUM(S98:AE98)</f>
        <v>0</v>
      </c>
      <c r="O98" s="49">
        <f>+SUM(AF98:AJ98)</f>
        <v>0</v>
      </c>
      <c r="P98" s="49">
        <f>+SUM(AK98:AS98)</f>
        <v>0</v>
      </c>
      <c r="Q98" s="50">
        <v>0</v>
      </c>
      <c r="R98" s="50">
        <v>0</v>
      </c>
      <c r="S98" s="50">
        <v>0</v>
      </c>
      <c r="T98" s="50">
        <v>0</v>
      </c>
      <c r="U98" s="50">
        <v>0</v>
      </c>
      <c r="V98" s="50">
        <v>0</v>
      </c>
      <c r="W98" s="50">
        <v>0</v>
      </c>
      <c r="X98" s="50">
        <v>0</v>
      </c>
      <c r="Y98" s="50">
        <v>0</v>
      </c>
      <c r="Z98" s="50">
        <v>0</v>
      </c>
      <c r="AA98" s="50">
        <v>0</v>
      </c>
      <c r="AB98" s="50">
        <v>0</v>
      </c>
      <c r="AC98" s="50">
        <v>0</v>
      </c>
      <c r="AD98" s="50">
        <v>0</v>
      </c>
      <c r="AE98" s="50">
        <v>0</v>
      </c>
      <c r="AF98" s="50">
        <v>0</v>
      </c>
      <c r="AG98" s="50">
        <v>0</v>
      </c>
      <c r="AH98" s="50">
        <v>0</v>
      </c>
      <c r="AI98" s="50">
        <v>0</v>
      </c>
      <c r="AJ98" s="50">
        <v>0</v>
      </c>
      <c r="AK98" s="50">
        <v>0</v>
      </c>
      <c r="AL98" s="50">
        <v>0</v>
      </c>
      <c r="AM98" s="50">
        <v>0</v>
      </c>
      <c r="AN98" s="50">
        <v>0</v>
      </c>
      <c r="AO98" s="50">
        <v>0</v>
      </c>
      <c r="AP98" s="50">
        <v>0</v>
      </c>
      <c r="AQ98" s="50">
        <v>0</v>
      </c>
      <c r="AR98" s="50">
        <v>0</v>
      </c>
      <c r="AS98" s="50">
        <v>0</v>
      </c>
      <c r="AT98" s="293"/>
      <c r="AU98" s="51"/>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293"/>
      <c r="BZ98" s="293"/>
      <c r="CA98" s="293"/>
      <c r="CB98" s="293"/>
      <c r="CC98" s="293"/>
      <c r="CD98" s="293"/>
      <c r="CE98" s="293"/>
      <c r="CF98" s="293"/>
      <c r="CG98" s="293"/>
      <c r="CH98" s="293"/>
      <c r="CI98" s="293"/>
      <c r="CJ98" s="293"/>
      <c r="CK98" s="293"/>
      <c r="CL98" s="293"/>
      <c r="CM98" s="293"/>
      <c r="CN98" s="293"/>
      <c r="CO98" s="293"/>
      <c r="CP98" s="293"/>
      <c r="CQ98" s="293"/>
      <c r="CR98" s="293"/>
      <c r="CS98" s="293"/>
      <c r="CT98" s="293"/>
      <c r="CU98" s="293"/>
      <c r="CV98" s="293"/>
      <c r="CW98" s="293"/>
      <c r="CX98" s="293"/>
      <c r="CY98" s="16"/>
      <c r="CZ98" s="16"/>
      <c r="DA98" s="16"/>
    </row>
    <row r="99" spans="1:105" ht="33" x14ac:dyDescent="0.25">
      <c r="A99" s="172" t="s">
        <v>173</v>
      </c>
      <c r="B99" s="172" t="s">
        <v>99</v>
      </c>
      <c r="C99" s="172" t="s">
        <v>99</v>
      </c>
      <c r="D99" s="172" t="s">
        <v>204</v>
      </c>
      <c r="E99" s="172" t="s">
        <v>242</v>
      </c>
      <c r="F99" s="394" t="s">
        <v>947</v>
      </c>
      <c r="G99" s="400" t="s">
        <v>948</v>
      </c>
      <c r="H99" s="54" t="s">
        <v>244</v>
      </c>
      <c r="I99" s="55" t="s">
        <v>245</v>
      </c>
      <c r="J99" s="88">
        <v>40000000</v>
      </c>
      <c r="K99" s="57">
        <f>+SUM(M99:P99)</f>
        <v>40000000</v>
      </c>
      <c r="L99" s="58"/>
      <c r="M99" s="59">
        <f>+SUM(Q99:R99)</f>
        <v>0</v>
      </c>
      <c r="N99" s="59">
        <f>+SUM(S99:AE99)</f>
        <v>40000000</v>
      </c>
      <c r="O99" s="60">
        <f>+SUM(AF99:AJ99)</f>
        <v>0</v>
      </c>
      <c r="P99" s="60">
        <f>+SUM(AK99:AS99)</f>
        <v>0</v>
      </c>
      <c r="Q99" s="61"/>
      <c r="R99" s="61"/>
      <c r="S99" s="61"/>
      <c r="T99" s="61"/>
      <c r="U99" s="61"/>
      <c r="V99" s="61"/>
      <c r="W99" s="61"/>
      <c r="X99" s="61"/>
      <c r="Y99" s="61"/>
      <c r="Z99" s="61"/>
      <c r="AA99" s="61"/>
      <c r="AB99" s="61"/>
      <c r="AC99" s="61"/>
      <c r="AD99" s="61"/>
      <c r="AE99" s="61">
        <v>40000000</v>
      </c>
      <c r="AF99" s="61"/>
      <c r="AG99" s="61"/>
      <c r="AH99" s="61"/>
      <c r="AI99" s="61"/>
      <c r="AJ99" s="61"/>
      <c r="AK99" s="61"/>
      <c r="AL99" s="61"/>
      <c r="AM99" s="61"/>
      <c r="AN99" s="61"/>
      <c r="AO99" s="61"/>
      <c r="AP99" s="61"/>
      <c r="AQ99" s="61"/>
      <c r="AR99" s="61"/>
      <c r="AS99" s="61"/>
      <c r="AT99" s="76"/>
      <c r="AU99" s="1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16"/>
      <c r="CZ99" s="16"/>
      <c r="DA99" s="16"/>
    </row>
    <row r="100" spans="1:105" ht="33" x14ac:dyDescent="0.25">
      <c r="A100" s="172" t="s">
        <v>173</v>
      </c>
      <c r="B100" s="172" t="s">
        <v>99</v>
      </c>
      <c r="C100" s="172" t="s">
        <v>99</v>
      </c>
      <c r="D100" s="172" t="s">
        <v>204</v>
      </c>
      <c r="E100" s="172" t="s">
        <v>242</v>
      </c>
      <c r="F100" s="394" t="s">
        <v>803</v>
      </c>
      <c r="G100" s="400" t="s">
        <v>948</v>
      </c>
      <c r="H100" s="54" t="s">
        <v>246</v>
      </c>
      <c r="I100" s="55" t="s">
        <v>247</v>
      </c>
      <c r="J100" s="88">
        <v>40000000</v>
      </c>
      <c r="K100" s="57">
        <f>+SUM(M100:P100)</f>
        <v>40000000</v>
      </c>
      <c r="L100" s="58"/>
      <c r="M100" s="59">
        <f>+SUM(Q100:R100)</f>
        <v>0</v>
      </c>
      <c r="N100" s="59">
        <f>+SUM(S100:AE100)</f>
        <v>40000000</v>
      </c>
      <c r="O100" s="60">
        <f>+SUM(AF100:AJ100)</f>
        <v>0</v>
      </c>
      <c r="P100" s="60">
        <f>+SUM(AK100:AS100)</f>
        <v>0</v>
      </c>
      <c r="Q100" s="61"/>
      <c r="R100" s="61"/>
      <c r="S100" s="61"/>
      <c r="T100" s="61"/>
      <c r="U100" s="61"/>
      <c r="V100" s="61"/>
      <c r="W100" s="61"/>
      <c r="X100" s="61"/>
      <c r="Y100" s="61"/>
      <c r="Z100" s="61"/>
      <c r="AA100" s="61"/>
      <c r="AB100" s="61"/>
      <c r="AC100" s="61"/>
      <c r="AD100" s="61"/>
      <c r="AE100" s="61">
        <v>40000000</v>
      </c>
      <c r="AF100" s="61"/>
      <c r="AG100" s="61"/>
      <c r="AH100" s="61"/>
      <c r="AI100" s="61"/>
      <c r="AJ100" s="61"/>
      <c r="AK100" s="61"/>
      <c r="AL100" s="61"/>
      <c r="AM100" s="61"/>
      <c r="AN100" s="61"/>
      <c r="AO100" s="61"/>
      <c r="AP100" s="61"/>
      <c r="AQ100" s="61"/>
      <c r="AR100" s="61"/>
      <c r="AS100" s="61"/>
      <c r="AT100" s="76"/>
      <c r="AU100" s="1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16"/>
      <c r="CZ100" s="16"/>
      <c r="DA100" s="16"/>
    </row>
    <row r="101" spans="1:105" ht="33" x14ac:dyDescent="0.25">
      <c r="A101" s="172" t="s">
        <v>173</v>
      </c>
      <c r="B101" s="172" t="s">
        <v>99</v>
      </c>
      <c r="C101" s="172" t="s">
        <v>99</v>
      </c>
      <c r="D101" s="172" t="s">
        <v>204</v>
      </c>
      <c r="E101" s="172" t="s">
        <v>242</v>
      </c>
      <c r="F101" s="394" t="s">
        <v>836</v>
      </c>
      <c r="G101" s="400" t="s">
        <v>948</v>
      </c>
      <c r="H101" s="54" t="s">
        <v>248</v>
      </c>
      <c r="I101" s="55" t="s">
        <v>249</v>
      </c>
      <c r="J101" s="88">
        <v>40000000</v>
      </c>
      <c r="K101" s="57">
        <f>+SUM(M101:P101)</f>
        <v>40000000</v>
      </c>
      <c r="L101" s="58"/>
      <c r="M101" s="59">
        <f>+SUM(Q101:R101)</f>
        <v>0</v>
      </c>
      <c r="N101" s="59">
        <f>+SUM(S101:AE101)</f>
        <v>40000000</v>
      </c>
      <c r="O101" s="60">
        <f>+SUM(AF101:AJ101)</f>
        <v>0</v>
      </c>
      <c r="P101" s="60">
        <f>+SUM(AK101:AS101)</f>
        <v>0</v>
      </c>
      <c r="Q101" s="61"/>
      <c r="R101" s="61"/>
      <c r="S101" s="61"/>
      <c r="T101" s="61"/>
      <c r="U101" s="61"/>
      <c r="V101" s="61"/>
      <c r="W101" s="61"/>
      <c r="X101" s="61"/>
      <c r="Y101" s="61"/>
      <c r="Z101" s="61"/>
      <c r="AA101" s="61"/>
      <c r="AB101" s="61"/>
      <c r="AC101" s="61"/>
      <c r="AD101" s="61"/>
      <c r="AE101" s="61">
        <v>40000000</v>
      </c>
      <c r="AF101" s="61"/>
      <c r="AG101" s="61"/>
      <c r="AH101" s="61"/>
      <c r="AI101" s="61"/>
      <c r="AJ101" s="61"/>
      <c r="AK101" s="61"/>
      <c r="AL101" s="61"/>
      <c r="AM101" s="61"/>
      <c r="AN101" s="61"/>
      <c r="AO101" s="61"/>
      <c r="AP101" s="61"/>
      <c r="AQ101" s="61"/>
      <c r="AR101" s="61"/>
      <c r="AS101" s="61"/>
      <c r="AT101" s="76"/>
      <c r="AU101" s="1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16"/>
      <c r="CZ101" s="16"/>
      <c r="DA101" s="16"/>
    </row>
    <row r="102" spans="1:105" ht="33" x14ac:dyDescent="0.25">
      <c r="A102" s="172" t="s">
        <v>173</v>
      </c>
      <c r="B102" s="172" t="s">
        <v>99</v>
      </c>
      <c r="C102" s="172" t="s">
        <v>99</v>
      </c>
      <c r="D102" s="172" t="s">
        <v>204</v>
      </c>
      <c r="E102" s="172" t="s">
        <v>242</v>
      </c>
      <c r="F102" s="394" t="s">
        <v>949</v>
      </c>
      <c r="G102" s="400" t="s">
        <v>948</v>
      </c>
      <c r="H102" s="54">
        <v>5357</v>
      </c>
      <c r="I102" s="55" t="s">
        <v>250</v>
      </c>
      <c r="J102" s="88">
        <f>+K102</f>
        <v>45000000</v>
      </c>
      <c r="K102" s="57">
        <f>+AV102</f>
        <v>45000000</v>
      </c>
      <c r="L102" s="58"/>
      <c r="M102" s="59"/>
      <c r="N102" s="59"/>
      <c r="O102" s="60"/>
      <c r="P102" s="60"/>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76"/>
      <c r="AU102" s="16"/>
      <c r="AV102" s="76">
        <f>SUM(AW102:BI102)</f>
        <v>45000000</v>
      </c>
      <c r="AW102" s="76"/>
      <c r="AX102" s="76"/>
      <c r="AY102" s="76"/>
      <c r="AZ102" s="76"/>
      <c r="BA102" s="76"/>
      <c r="BB102" s="76"/>
      <c r="BC102" s="76"/>
      <c r="BD102" s="76"/>
      <c r="BE102" s="76"/>
      <c r="BF102" s="76"/>
      <c r="BG102" s="76"/>
      <c r="BH102" s="76"/>
      <c r="BI102" s="76">
        <v>45000000</v>
      </c>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16"/>
      <c r="CZ102" s="16"/>
      <c r="DA102" s="16"/>
    </row>
    <row r="103" spans="1:105" ht="33" x14ac:dyDescent="0.25">
      <c r="A103" s="172" t="s">
        <v>173</v>
      </c>
      <c r="B103" s="172" t="s">
        <v>99</v>
      </c>
      <c r="C103" s="172" t="s">
        <v>99</v>
      </c>
      <c r="D103" s="172" t="s">
        <v>204</v>
      </c>
      <c r="E103" s="172" t="s">
        <v>242</v>
      </c>
      <c r="F103" s="394" t="s">
        <v>950</v>
      </c>
      <c r="G103" s="400" t="s">
        <v>948</v>
      </c>
      <c r="H103" s="54">
        <v>5358</v>
      </c>
      <c r="I103" s="55" t="s">
        <v>251</v>
      </c>
      <c r="J103" s="88">
        <f>+K103</f>
        <v>45000000</v>
      </c>
      <c r="K103" s="57">
        <f>+AV103</f>
        <v>45000000</v>
      </c>
      <c r="L103" s="58"/>
      <c r="M103" s="59"/>
      <c r="N103" s="59"/>
      <c r="O103" s="60"/>
      <c r="P103" s="60"/>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76"/>
      <c r="AU103" s="16"/>
      <c r="AV103" s="76">
        <f>SUM(AW103:BI103)</f>
        <v>45000000</v>
      </c>
      <c r="AW103" s="76"/>
      <c r="AX103" s="76"/>
      <c r="AY103" s="76"/>
      <c r="AZ103" s="76"/>
      <c r="BA103" s="76"/>
      <c r="BB103" s="76"/>
      <c r="BC103" s="76"/>
      <c r="BD103" s="76"/>
      <c r="BE103" s="76"/>
      <c r="BF103" s="76"/>
      <c r="BG103" s="76"/>
      <c r="BH103" s="76"/>
      <c r="BI103" s="76">
        <v>45000000</v>
      </c>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16"/>
      <c r="CZ103" s="16"/>
      <c r="DA103" s="16"/>
    </row>
    <row r="104" spans="1:105" ht="33" x14ac:dyDescent="0.25">
      <c r="A104" s="172" t="s">
        <v>173</v>
      </c>
      <c r="B104" s="172" t="s">
        <v>99</v>
      </c>
      <c r="C104" s="172" t="s">
        <v>99</v>
      </c>
      <c r="D104" s="172" t="s">
        <v>204</v>
      </c>
      <c r="E104" s="172" t="s">
        <v>242</v>
      </c>
      <c r="F104" s="394" t="s">
        <v>951</v>
      </c>
      <c r="G104" s="400" t="s">
        <v>948</v>
      </c>
      <c r="H104" s="54">
        <v>5359</v>
      </c>
      <c r="I104" s="55" t="s">
        <v>252</v>
      </c>
      <c r="J104" s="88">
        <f>+K104</f>
        <v>45000000</v>
      </c>
      <c r="K104" s="57">
        <f>+AV104</f>
        <v>45000000</v>
      </c>
      <c r="L104" s="58"/>
      <c r="M104" s="59"/>
      <c r="N104" s="59"/>
      <c r="O104" s="60"/>
      <c r="P104" s="60"/>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76"/>
      <c r="AU104" s="16"/>
      <c r="AV104" s="76">
        <f>SUM(AW104:BJ104)</f>
        <v>45000000</v>
      </c>
      <c r="AW104" s="76"/>
      <c r="AX104" s="76"/>
      <c r="AY104" s="76"/>
      <c r="AZ104" s="76"/>
      <c r="BA104" s="76"/>
      <c r="BB104" s="76"/>
      <c r="BC104" s="76"/>
      <c r="BD104" s="76"/>
      <c r="BE104" s="76"/>
      <c r="BF104" s="76"/>
      <c r="BG104" s="76"/>
      <c r="BH104" s="76"/>
      <c r="BI104" s="76">
        <v>24003241.739999998</v>
      </c>
      <c r="BJ104" s="76">
        <v>20996758.260000002</v>
      </c>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16"/>
      <c r="CZ104" s="16"/>
      <c r="DA104" s="16"/>
    </row>
    <row r="105" spans="1:105" ht="33" x14ac:dyDescent="0.25">
      <c r="A105" s="172" t="s">
        <v>173</v>
      </c>
      <c r="B105" s="172" t="s">
        <v>99</v>
      </c>
      <c r="C105" s="172" t="s">
        <v>99</v>
      </c>
      <c r="D105" s="172" t="s">
        <v>204</v>
      </c>
      <c r="E105" s="172" t="s">
        <v>242</v>
      </c>
      <c r="F105" s="394" t="s">
        <v>843</v>
      </c>
      <c r="G105" s="400" t="s">
        <v>948</v>
      </c>
      <c r="H105" s="54">
        <v>5360</v>
      </c>
      <c r="I105" s="55" t="s">
        <v>253</v>
      </c>
      <c r="J105" s="88">
        <f>+K105</f>
        <v>25000000</v>
      </c>
      <c r="K105" s="57">
        <f>+AV105</f>
        <v>25000000</v>
      </c>
      <c r="L105" s="58"/>
      <c r="M105" s="59"/>
      <c r="N105" s="59"/>
      <c r="O105" s="60"/>
      <c r="P105" s="60"/>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76"/>
      <c r="AU105" s="16"/>
      <c r="AV105" s="76">
        <f>SUM(AW105:BJ105)</f>
        <v>25000000</v>
      </c>
      <c r="AW105" s="76"/>
      <c r="AX105" s="76"/>
      <c r="AY105" s="76"/>
      <c r="AZ105" s="76"/>
      <c r="BA105" s="76"/>
      <c r="BB105" s="76"/>
      <c r="BC105" s="76"/>
      <c r="BD105" s="76"/>
      <c r="BE105" s="76"/>
      <c r="BF105" s="76"/>
      <c r="BG105" s="76"/>
      <c r="BH105" s="76"/>
      <c r="BI105" s="76"/>
      <c r="BJ105" s="76">
        <v>25000000</v>
      </c>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16"/>
      <c r="CZ105" s="16"/>
      <c r="DA105" s="16"/>
    </row>
    <row r="106" spans="1:105" ht="49.5" x14ac:dyDescent="0.25">
      <c r="A106" s="172" t="s">
        <v>173</v>
      </c>
      <c r="B106" s="172" t="s">
        <v>99</v>
      </c>
      <c r="C106" s="172" t="s">
        <v>99</v>
      </c>
      <c r="D106" s="172" t="s">
        <v>204</v>
      </c>
      <c r="E106" s="172" t="s">
        <v>242</v>
      </c>
      <c r="F106" s="394" t="s">
        <v>952</v>
      </c>
      <c r="G106" s="400" t="s">
        <v>948</v>
      </c>
      <c r="H106" s="54" t="s">
        <v>235</v>
      </c>
      <c r="I106" s="55" t="s">
        <v>236</v>
      </c>
      <c r="J106" s="88">
        <f>+K106</f>
        <v>176615000</v>
      </c>
      <c r="K106" s="57">
        <f>+SUM(M106:P106)</f>
        <v>176615000</v>
      </c>
      <c r="L106" s="58"/>
      <c r="M106" s="59">
        <f>+SUM(Q106:R106)</f>
        <v>0</v>
      </c>
      <c r="N106" s="59">
        <f>+SUM(S106:AE106)</f>
        <v>0</v>
      </c>
      <c r="O106" s="60">
        <f>+SUM(AF106:AJ106)</f>
        <v>0</v>
      </c>
      <c r="P106" s="60">
        <f>+SUM(AK106:AS106)</f>
        <v>176615000</v>
      </c>
      <c r="Q106" s="61"/>
      <c r="R106" s="61"/>
      <c r="S106" s="61"/>
      <c r="T106" s="61"/>
      <c r="U106" s="61"/>
      <c r="V106" s="61"/>
      <c r="W106" s="61"/>
      <c r="X106" s="61"/>
      <c r="Y106" s="61"/>
      <c r="Z106" s="61"/>
      <c r="AA106" s="61"/>
      <c r="AB106" s="61"/>
      <c r="AC106" s="61"/>
      <c r="AD106" s="61"/>
      <c r="AE106" s="61"/>
      <c r="AF106" s="61"/>
      <c r="AG106" s="61"/>
      <c r="AH106" s="61"/>
      <c r="AI106" s="61"/>
      <c r="AJ106" s="61"/>
      <c r="AK106" s="61"/>
      <c r="AL106" s="61">
        <v>140000000</v>
      </c>
      <c r="AM106" s="61">
        <v>10000000</v>
      </c>
      <c r="AN106" s="61">
        <v>20000000</v>
      </c>
      <c r="AO106" s="61"/>
      <c r="AP106" s="61">
        <v>6615000</v>
      </c>
      <c r="AQ106" s="61"/>
      <c r="AR106" s="61"/>
      <c r="AS106" s="61"/>
      <c r="AT106" s="76"/>
      <c r="AU106" s="1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16"/>
      <c r="CZ106" s="16"/>
      <c r="DA106" s="16"/>
    </row>
    <row r="107" spans="1:105" x14ac:dyDescent="0.25">
      <c r="A107" s="165" t="s">
        <v>173</v>
      </c>
      <c r="B107" s="165" t="s">
        <v>99</v>
      </c>
      <c r="C107" s="165" t="s">
        <v>99</v>
      </c>
      <c r="D107" s="165" t="s">
        <v>204</v>
      </c>
      <c r="E107" s="175" t="s">
        <v>254</v>
      </c>
      <c r="F107" s="175"/>
      <c r="G107" s="84"/>
      <c r="H107" s="46"/>
      <c r="I107" s="84" t="s">
        <v>255</v>
      </c>
      <c r="J107" s="89"/>
      <c r="K107" s="49">
        <f>+SUM(M107:P107)</f>
        <v>0</v>
      </c>
      <c r="L107" s="49"/>
      <c r="M107" s="49">
        <f>+SUM(Q107:R107)</f>
        <v>0</v>
      </c>
      <c r="N107" s="49">
        <f>+SUM(S107:AE107)</f>
        <v>0</v>
      </c>
      <c r="O107" s="49">
        <f>+SUM(AF107:AJ107)</f>
        <v>0</v>
      </c>
      <c r="P107" s="49">
        <f>+SUM(AK107:AS107)</f>
        <v>0</v>
      </c>
      <c r="Q107" s="50">
        <v>0</v>
      </c>
      <c r="R107" s="50">
        <v>0</v>
      </c>
      <c r="S107" s="50">
        <v>0</v>
      </c>
      <c r="T107" s="50">
        <v>0</v>
      </c>
      <c r="U107" s="50">
        <v>0</v>
      </c>
      <c r="V107" s="50">
        <v>0</v>
      </c>
      <c r="W107" s="50">
        <v>0</v>
      </c>
      <c r="X107" s="50">
        <v>0</v>
      </c>
      <c r="Y107" s="50">
        <v>0</v>
      </c>
      <c r="Z107" s="50">
        <v>0</v>
      </c>
      <c r="AA107" s="50">
        <v>0</v>
      </c>
      <c r="AB107" s="50">
        <v>0</v>
      </c>
      <c r="AC107" s="50">
        <v>0</v>
      </c>
      <c r="AD107" s="50">
        <v>0</v>
      </c>
      <c r="AE107" s="50"/>
      <c r="AF107" s="50"/>
      <c r="AG107" s="50">
        <v>0</v>
      </c>
      <c r="AH107" s="50">
        <v>0</v>
      </c>
      <c r="AI107" s="50">
        <v>0</v>
      </c>
      <c r="AJ107" s="50">
        <v>0</v>
      </c>
      <c r="AK107" s="50">
        <v>0</v>
      </c>
      <c r="AL107" s="50">
        <v>0</v>
      </c>
      <c r="AM107" s="50">
        <v>0</v>
      </c>
      <c r="AN107" s="50">
        <v>0</v>
      </c>
      <c r="AO107" s="50">
        <v>0</v>
      </c>
      <c r="AP107" s="50">
        <v>0</v>
      </c>
      <c r="AQ107" s="50">
        <v>0</v>
      </c>
      <c r="AR107" s="50">
        <v>0</v>
      </c>
      <c r="AS107" s="50">
        <v>0</v>
      </c>
      <c r="AT107" s="293"/>
      <c r="AU107" s="51"/>
      <c r="AV107" s="293"/>
      <c r="AW107" s="293"/>
      <c r="AX107" s="293"/>
      <c r="AY107" s="293"/>
      <c r="AZ107" s="293"/>
      <c r="BA107" s="293"/>
      <c r="BB107" s="293"/>
      <c r="BC107" s="293"/>
      <c r="BD107" s="293"/>
      <c r="BE107" s="293"/>
      <c r="BF107" s="293"/>
      <c r="BG107" s="293"/>
      <c r="BH107" s="293"/>
      <c r="BI107" s="293"/>
      <c r="BJ107" s="293"/>
      <c r="BK107" s="293"/>
      <c r="BL107" s="293"/>
      <c r="BM107" s="293"/>
      <c r="BN107" s="293"/>
      <c r="BO107" s="293"/>
      <c r="BP107" s="293"/>
      <c r="BQ107" s="293"/>
      <c r="BR107" s="293"/>
      <c r="BS107" s="293"/>
      <c r="BT107" s="293"/>
      <c r="BU107" s="293"/>
      <c r="BV107" s="293"/>
      <c r="BW107" s="293"/>
      <c r="BX107" s="293"/>
      <c r="BY107" s="293"/>
      <c r="BZ107" s="293"/>
      <c r="CA107" s="293"/>
      <c r="CB107" s="293"/>
      <c r="CC107" s="293"/>
      <c r="CD107" s="293"/>
      <c r="CE107" s="293"/>
      <c r="CF107" s="293"/>
      <c r="CG107" s="293"/>
      <c r="CH107" s="293"/>
      <c r="CI107" s="293"/>
      <c r="CJ107" s="293"/>
      <c r="CK107" s="293"/>
      <c r="CL107" s="293"/>
      <c r="CM107" s="293"/>
      <c r="CN107" s="293"/>
      <c r="CO107" s="293"/>
      <c r="CP107" s="293"/>
      <c r="CQ107" s="293"/>
      <c r="CR107" s="293"/>
      <c r="CS107" s="293"/>
      <c r="CT107" s="293"/>
      <c r="CU107" s="293"/>
      <c r="CV107" s="293"/>
      <c r="CW107" s="293"/>
      <c r="CX107" s="293"/>
      <c r="CY107" s="16"/>
      <c r="CZ107" s="16"/>
      <c r="DA107" s="16"/>
    </row>
    <row r="108" spans="1:105" ht="33" x14ac:dyDescent="0.25">
      <c r="A108" s="172" t="s">
        <v>173</v>
      </c>
      <c r="B108" s="172" t="s">
        <v>99</v>
      </c>
      <c r="C108" s="172" t="s">
        <v>99</v>
      </c>
      <c r="D108" s="172" t="s">
        <v>204</v>
      </c>
      <c r="E108" s="176" t="s">
        <v>254</v>
      </c>
      <c r="F108" s="410" t="s">
        <v>803</v>
      </c>
      <c r="G108" s="393" t="s">
        <v>802</v>
      </c>
      <c r="H108" s="54" t="s">
        <v>256</v>
      </c>
      <c r="I108" s="77" t="s">
        <v>257</v>
      </c>
      <c r="J108" s="88">
        <v>300000000</v>
      </c>
      <c r="K108" s="57">
        <f>+SUM(M108:P108)</f>
        <v>300000000</v>
      </c>
      <c r="L108" s="58"/>
      <c r="M108" s="59">
        <f>+SUM(Q108:R108)</f>
        <v>0</v>
      </c>
      <c r="N108" s="59">
        <f>+SUM(S108:AE108)</f>
        <v>60000000</v>
      </c>
      <c r="O108" s="60">
        <f>+SUM(AF108:AJ108)</f>
        <v>240000000</v>
      </c>
      <c r="P108" s="60">
        <f>+SUM(AK108:AS108)</f>
        <v>0</v>
      </c>
      <c r="Q108" s="61"/>
      <c r="R108" s="61"/>
      <c r="S108" s="61"/>
      <c r="T108" s="61"/>
      <c r="U108" s="61"/>
      <c r="V108" s="61"/>
      <c r="W108" s="61"/>
      <c r="X108" s="61"/>
      <c r="Y108" s="61"/>
      <c r="Z108" s="61"/>
      <c r="AA108" s="61"/>
      <c r="AB108" s="61"/>
      <c r="AC108" s="61"/>
      <c r="AD108" s="61"/>
      <c r="AE108" s="61">
        <v>60000000</v>
      </c>
      <c r="AF108" s="61">
        <v>240000000</v>
      </c>
      <c r="AG108" s="61"/>
      <c r="AH108" s="61"/>
      <c r="AI108" s="61"/>
      <c r="AJ108" s="61"/>
      <c r="AK108" s="61"/>
      <c r="AL108" s="61"/>
      <c r="AM108" s="61"/>
      <c r="AN108" s="61"/>
      <c r="AO108" s="61"/>
      <c r="AP108" s="61"/>
      <c r="AQ108" s="61"/>
      <c r="AR108" s="61"/>
      <c r="AS108" s="61"/>
      <c r="AT108" s="76"/>
      <c r="AU108" s="1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16"/>
      <c r="CZ108" s="16"/>
      <c r="DA108" s="16"/>
    </row>
    <row r="109" spans="1:105" ht="33" x14ac:dyDescent="0.25">
      <c r="A109" s="172" t="s">
        <v>173</v>
      </c>
      <c r="B109" s="172" t="s">
        <v>99</v>
      </c>
      <c r="C109" s="172" t="s">
        <v>99</v>
      </c>
      <c r="D109" s="172" t="s">
        <v>204</v>
      </c>
      <c r="E109" s="176" t="s">
        <v>254</v>
      </c>
      <c r="F109" s="410" t="s">
        <v>803</v>
      </c>
      <c r="G109" s="393" t="s">
        <v>802</v>
      </c>
      <c r="H109" s="54" t="s">
        <v>258</v>
      </c>
      <c r="I109" s="77" t="s">
        <v>259</v>
      </c>
      <c r="J109" s="67">
        <f>+K109</f>
        <v>466385549.81999999</v>
      </c>
      <c r="K109" s="57">
        <f>+SUM(M109+O109+AV109)</f>
        <v>466385549.81999999</v>
      </c>
      <c r="L109" s="58"/>
      <c r="M109" s="59">
        <f>+SUM(Q109:R109)</f>
        <v>100000000</v>
      </c>
      <c r="N109" s="59">
        <f>+SUM(S109:AE109)</f>
        <v>0</v>
      </c>
      <c r="O109" s="60">
        <f>+SUM(AF109:AJ109)</f>
        <v>10000000</v>
      </c>
      <c r="P109" s="60">
        <f>+SUM(AK109:AS109)</f>
        <v>0</v>
      </c>
      <c r="Q109" s="61">
        <v>100000000</v>
      </c>
      <c r="R109" s="61"/>
      <c r="S109" s="61"/>
      <c r="T109" s="61"/>
      <c r="U109" s="61"/>
      <c r="V109" s="61"/>
      <c r="W109" s="61"/>
      <c r="X109" s="61"/>
      <c r="Y109" s="61"/>
      <c r="Z109" s="61"/>
      <c r="AA109" s="61"/>
      <c r="AB109" s="61"/>
      <c r="AC109" s="61"/>
      <c r="AD109" s="61"/>
      <c r="AE109" s="61"/>
      <c r="AF109" s="61">
        <v>10000000</v>
      </c>
      <c r="AG109" s="61"/>
      <c r="AH109" s="61"/>
      <c r="AI109" s="61"/>
      <c r="AJ109" s="61"/>
      <c r="AK109" s="61"/>
      <c r="AL109" s="61"/>
      <c r="AM109" s="61"/>
      <c r="AN109" s="61"/>
      <c r="AO109" s="61"/>
      <c r="AP109" s="61"/>
      <c r="AQ109" s="61"/>
      <c r="AR109" s="61"/>
      <c r="AS109" s="61"/>
      <c r="AT109" s="76"/>
      <c r="AU109" s="16"/>
      <c r="AV109" s="76">
        <f>SUM(AW109:BL109)</f>
        <v>356385549.81999999</v>
      </c>
      <c r="AW109" s="76"/>
      <c r="AX109" s="76"/>
      <c r="AY109" s="76"/>
      <c r="AZ109" s="76"/>
      <c r="BA109" s="76"/>
      <c r="BB109" s="76"/>
      <c r="BC109" s="76"/>
      <c r="BD109" s="76"/>
      <c r="BE109" s="76"/>
      <c r="BF109" s="76"/>
      <c r="BG109" s="76"/>
      <c r="BH109" s="76"/>
      <c r="BI109" s="76"/>
      <c r="BJ109" s="76"/>
      <c r="BK109" s="76">
        <v>325739259.51999998</v>
      </c>
      <c r="BL109" s="76">
        <v>30646290.300000001</v>
      </c>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16"/>
      <c r="CZ109" s="16"/>
      <c r="DA109" s="16"/>
    </row>
    <row r="110" spans="1:105" x14ac:dyDescent="0.25">
      <c r="A110" s="168" t="s">
        <v>173</v>
      </c>
      <c r="B110" s="168" t="s">
        <v>173</v>
      </c>
      <c r="C110" s="168"/>
      <c r="D110" s="168"/>
      <c r="E110" s="168"/>
      <c r="F110" s="168"/>
      <c r="G110" s="28"/>
      <c r="H110" s="27"/>
      <c r="I110" s="28" t="s">
        <v>174</v>
      </c>
      <c r="J110" s="29"/>
      <c r="K110" s="30">
        <f>+SUM(M110:P110)</f>
        <v>0</v>
      </c>
      <c r="L110" s="30"/>
      <c r="M110" s="30">
        <f>+SUM(Q110:R110)</f>
        <v>0</v>
      </c>
      <c r="N110" s="30">
        <f>+SUM(S110:AE110)</f>
        <v>0</v>
      </c>
      <c r="O110" s="30">
        <f>+SUM(AF110:AJ110)</f>
        <v>0</v>
      </c>
      <c r="P110" s="30">
        <f>+SUM(AK110:AS110)</f>
        <v>0</v>
      </c>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290"/>
      <c r="AU110" s="32"/>
      <c r="AV110" s="290"/>
      <c r="AW110" s="290"/>
      <c r="AX110" s="290"/>
      <c r="AY110" s="290"/>
      <c r="AZ110" s="290"/>
      <c r="BA110" s="290"/>
      <c r="BB110" s="290"/>
      <c r="BC110" s="290"/>
      <c r="BD110" s="290"/>
      <c r="BE110" s="290"/>
      <c r="BF110" s="290"/>
      <c r="BG110" s="290"/>
      <c r="BH110" s="290"/>
      <c r="BI110" s="290"/>
      <c r="BJ110" s="290"/>
      <c r="BK110" s="290"/>
      <c r="BL110" s="290"/>
      <c r="BM110" s="290"/>
      <c r="BN110" s="290"/>
      <c r="BO110" s="290"/>
      <c r="BP110" s="290"/>
      <c r="BQ110" s="290"/>
      <c r="BR110" s="290"/>
      <c r="BS110" s="290"/>
      <c r="BT110" s="290"/>
      <c r="BU110" s="290"/>
      <c r="BV110" s="290"/>
      <c r="BW110" s="290"/>
      <c r="BX110" s="290"/>
      <c r="BY110" s="290"/>
      <c r="BZ110" s="290"/>
      <c r="CA110" s="290"/>
      <c r="CB110" s="290"/>
      <c r="CC110" s="290"/>
      <c r="CD110" s="290"/>
      <c r="CE110" s="290"/>
      <c r="CF110" s="290"/>
      <c r="CG110" s="290"/>
      <c r="CH110" s="290"/>
      <c r="CI110" s="290"/>
      <c r="CJ110" s="290"/>
      <c r="CK110" s="290"/>
      <c r="CL110" s="290"/>
      <c r="CM110" s="290"/>
      <c r="CN110" s="290"/>
      <c r="CO110" s="290"/>
      <c r="CP110" s="290"/>
      <c r="CQ110" s="290"/>
      <c r="CR110" s="290"/>
      <c r="CS110" s="290"/>
      <c r="CT110" s="290"/>
      <c r="CU110" s="290"/>
      <c r="CV110" s="290"/>
      <c r="CW110" s="290"/>
      <c r="CX110" s="290"/>
      <c r="CY110" s="16"/>
      <c r="CZ110" s="16"/>
      <c r="DA110" s="16"/>
    </row>
    <row r="111" spans="1:105" ht="33" x14ac:dyDescent="0.25">
      <c r="A111" s="168" t="s">
        <v>173</v>
      </c>
      <c r="B111" s="168" t="s">
        <v>173</v>
      </c>
      <c r="C111" s="168" t="s">
        <v>173</v>
      </c>
      <c r="D111" s="168"/>
      <c r="E111" s="168"/>
      <c r="F111" s="168"/>
      <c r="G111" s="28"/>
      <c r="H111" s="27"/>
      <c r="I111" s="28" t="s">
        <v>175</v>
      </c>
      <c r="J111" s="29"/>
      <c r="K111" s="30"/>
      <c r="L111" s="30"/>
      <c r="M111" s="30"/>
      <c r="N111" s="30"/>
      <c r="O111" s="30"/>
      <c r="P111" s="3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290"/>
      <c r="AU111" s="32"/>
      <c r="AV111" s="290"/>
      <c r="AW111" s="290"/>
      <c r="AX111" s="290"/>
      <c r="AY111" s="290"/>
      <c r="AZ111" s="290"/>
      <c r="BA111" s="290"/>
      <c r="BB111" s="290"/>
      <c r="BC111" s="290"/>
      <c r="BD111" s="290"/>
      <c r="BE111" s="290"/>
      <c r="BF111" s="290"/>
      <c r="BG111" s="290"/>
      <c r="BH111" s="290"/>
      <c r="BI111" s="290"/>
      <c r="BJ111" s="290"/>
      <c r="BK111" s="290"/>
      <c r="BL111" s="290"/>
      <c r="BM111" s="290"/>
      <c r="BN111" s="290"/>
      <c r="BO111" s="290"/>
      <c r="BP111" s="290"/>
      <c r="BQ111" s="290"/>
      <c r="BR111" s="290"/>
      <c r="BS111" s="290"/>
      <c r="BT111" s="290"/>
      <c r="BU111" s="290"/>
      <c r="BV111" s="290"/>
      <c r="BW111" s="290"/>
      <c r="BX111" s="290"/>
      <c r="BY111" s="290"/>
      <c r="BZ111" s="290"/>
      <c r="CA111" s="290"/>
      <c r="CB111" s="290"/>
      <c r="CC111" s="290"/>
      <c r="CD111" s="290"/>
      <c r="CE111" s="290"/>
      <c r="CF111" s="290"/>
      <c r="CG111" s="290"/>
      <c r="CH111" s="290"/>
      <c r="CI111" s="290"/>
      <c r="CJ111" s="290"/>
      <c r="CK111" s="290"/>
      <c r="CL111" s="290"/>
      <c r="CM111" s="290"/>
      <c r="CN111" s="290"/>
      <c r="CO111" s="290"/>
      <c r="CP111" s="290"/>
      <c r="CQ111" s="290"/>
      <c r="CR111" s="290"/>
      <c r="CS111" s="290"/>
      <c r="CT111" s="290"/>
      <c r="CU111" s="290"/>
      <c r="CV111" s="290"/>
      <c r="CW111" s="290"/>
      <c r="CX111" s="290"/>
      <c r="CY111" s="16"/>
      <c r="CZ111" s="16"/>
      <c r="DA111" s="16"/>
    </row>
    <row r="112" spans="1:105" ht="33" x14ac:dyDescent="0.25">
      <c r="A112" s="167" t="s">
        <v>173</v>
      </c>
      <c r="B112" s="167" t="s">
        <v>173</v>
      </c>
      <c r="C112" s="167" t="s">
        <v>173</v>
      </c>
      <c r="D112" s="167" t="s">
        <v>176</v>
      </c>
      <c r="E112" s="167"/>
      <c r="F112" s="167"/>
      <c r="G112" s="38"/>
      <c r="H112" s="37"/>
      <c r="I112" s="38" t="s">
        <v>177</v>
      </c>
      <c r="J112" s="39"/>
      <c r="K112" s="40">
        <f t="shared" ref="K112:K119" si="15">+SUM(M112:P112)</f>
        <v>0</v>
      </c>
      <c r="L112" s="40"/>
      <c r="M112" s="40">
        <f t="shared" ref="M112:M119" si="16">+SUM(Q112:R112)</f>
        <v>0</v>
      </c>
      <c r="N112" s="40">
        <f t="shared" ref="N112:N119" si="17">+SUM(S112:AE112)</f>
        <v>0</v>
      </c>
      <c r="O112" s="40">
        <f t="shared" ref="O112:O119" si="18">+SUM(AF112:AJ112)</f>
        <v>0</v>
      </c>
      <c r="P112" s="40">
        <f t="shared" ref="P112:P119" si="19">+SUM(AK112:AS112)</f>
        <v>0</v>
      </c>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124"/>
      <c r="AU112" s="42"/>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6"/>
      <c r="CZ112" s="16"/>
      <c r="DA112" s="16"/>
    </row>
    <row r="113" spans="1:105" x14ac:dyDescent="0.25">
      <c r="A113" s="165" t="s">
        <v>173</v>
      </c>
      <c r="B113" s="165" t="s">
        <v>173</v>
      </c>
      <c r="C113" s="165" t="s">
        <v>173</v>
      </c>
      <c r="D113" s="165" t="s">
        <v>176</v>
      </c>
      <c r="E113" s="165" t="s">
        <v>260</v>
      </c>
      <c r="F113" s="165"/>
      <c r="G113" s="84"/>
      <c r="H113" s="46"/>
      <c r="I113" s="84" t="s">
        <v>261</v>
      </c>
      <c r="J113" s="72"/>
      <c r="K113" s="49">
        <f t="shared" si="15"/>
        <v>0</v>
      </c>
      <c r="L113" s="49"/>
      <c r="M113" s="49">
        <f t="shared" si="16"/>
        <v>0</v>
      </c>
      <c r="N113" s="49">
        <f t="shared" si="17"/>
        <v>0</v>
      </c>
      <c r="O113" s="49">
        <f t="shared" si="18"/>
        <v>0</v>
      </c>
      <c r="P113" s="49">
        <f t="shared" si="19"/>
        <v>0</v>
      </c>
      <c r="Q113" s="73">
        <v>0</v>
      </c>
      <c r="R113" s="73">
        <v>0</v>
      </c>
      <c r="S113" s="73">
        <v>0</v>
      </c>
      <c r="T113" s="73">
        <v>0</v>
      </c>
      <c r="U113" s="73">
        <v>0</v>
      </c>
      <c r="V113" s="73"/>
      <c r="W113" s="73">
        <v>0</v>
      </c>
      <c r="X113" s="73">
        <v>0</v>
      </c>
      <c r="Y113" s="73">
        <v>0</v>
      </c>
      <c r="Z113" s="73">
        <v>0</v>
      </c>
      <c r="AA113" s="73">
        <v>0</v>
      </c>
      <c r="AB113" s="73">
        <v>0</v>
      </c>
      <c r="AC113" s="73">
        <v>0</v>
      </c>
      <c r="AD113" s="73">
        <v>0</v>
      </c>
      <c r="AE113" s="73"/>
      <c r="AF113" s="73">
        <v>0</v>
      </c>
      <c r="AG113" s="73">
        <v>0</v>
      </c>
      <c r="AH113" s="73">
        <v>0</v>
      </c>
      <c r="AI113" s="73">
        <v>0</v>
      </c>
      <c r="AJ113" s="73">
        <v>0</v>
      </c>
      <c r="AK113" s="73">
        <v>0</v>
      </c>
      <c r="AL113" s="73">
        <v>0</v>
      </c>
      <c r="AM113" s="73">
        <v>0</v>
      </c>
      <c r="AN113" s="73">
        <v>0</v>
      </c>
      <c r="AO113" s="73">
        <v>0</v>
      </c>
      <c r="AP113" s="73">
        <v>0</v>
      </c>
      <c r="AQ113" s="73">
        <v>0</v>
      </c>
      <c r="AR113" s="73">
        <v>0</v>
      </c>
      <c r="AS113" s="73">
        <v>0</v>
      </c>
      <c r="AT113" s="293"/>
      <c r="AU113" s="51"/>
      <c r="AV113" s="293"/>
      <c r="AW113" s="293"/>
      <c r="AX113" s="293"/>
      <c r="AY113" s="293"/>
      <c r="AZ113" s="293"/>
      <c r="BA113" s="293"/>
      <c r="BB113" s="293"/>
      <c r="BC113" s="293"/>
      <c r="BD113" s="293"/>
      <c r="BE113" s="293"/>
      <c r="BF113" s="293"/>
      <c r="BG113" s="293"/>
      <c r="BH113" s="293"/>
      <c r="BI113" s="293"/>
      <c r="BJ113" s="293"/>
      <c r="BK113" s="293"/>
      <c r="BL113" s="293"/>
      <c r="BM113" s="293"/>
      <c r="BN113" s="293"/>
      <c r="BO113" s="293"/>
      <c r="BP113" s="293"/>
      <c r="BQ113" s="293"/>
      <c r="BR113" s="293"/>
      <c r="BS113" s="293"/>
      <c r="BT113" s="293"/>
      <c r="BU113" s="293"/>
      <c r="BV113" s="293"/>
      <c r="BW113" s="293"/>
      <c r="BX113" s="293"/>
      <c r="BY113" s="293"/>
      <c r="BZ113" s="293"/>
      <c r="CA113" s="293"/>
      <c r="CB113" s="293"/>
      <c r="CC113" s="293"/>
      <c r="CD113" s="293"/>
      <c r="CE113" s="293"/>
      <c r="CF113" s="293"/>
      <c r="CG113" s="293"/>
      <c r="CH113" s="293"/>
      <c r="CI113" s="293"/>
      <c r="CJ113" s="293"/>
      <c r="CK113" s="293"/>
      <c r="CL113" s="293"/>
      <c r="CM113" s="293"/>
      <c r="CN113" s="293"/>
      <c r="CO113" s="293"/>
      <c r="CP113" s="293"/>
      <c r="CQ113" s="293"/>
      <c r="CR113" s="293"/>
      <c r="CS113" s="293"/>
      <c r="CT113" s="293"/>
      <c r="CU113" s="293"/>
      <c r="CV113" s="293"/>
      <c r="CW113" s="293"/>
      <c r="CX113" s="293"/>
      <c r="CY113" s="16"/>
      <c r="CZ113" s="16"/>
      <c r="DA113" s="16"/>
    </row>
    <row r="114" spans="1:105" ht="49.5" x14ac:dyDescent="0.25">
      <c r="A114" s="166" t="s">
        <v>173</v>
      </c>
      <c r="B114" s="166" t="s">
        <v>173</v>
      </c>
      <c r="C114" s="166" t="s">
        <v>173</v>
      </c>
      <c r="D114" s="166" t="s">
        <v>176</v>
      </c>
      <c r="E114" s="166" t="s">
        <v>260</v>
      </c>
      <c r="F114" s="401" t="s">
        <v>804</v>
      </c>
      <c r="G114" s="400" t="s">
        <v>715</v>
      </c>
      <c r="H114" s="54" t="s">
        <v>262</v>
      </c>
      <c r="I114" s="77" t="s">
        <v>263</v>
      </c>
      <c r="J114" s="74">
        <v>400000000</v>
      </c>
      <c r="K114" s="57">
        <f t="shared" si="15"/>
        <v>400000000</v>
      </c>
      <c r="L114" s="58"/>
      <c r="M114" s="59">
        <f t="shared" si="16"/>
        <v>0</v>
      </c>
      <c r="N114" s="59">
        <f t="shared" si="17"/>
        <v>400000000</v>
      </c>
      <c r="O114" s="60">
        <f t="shared" si="18"/>
        <v>0</v>
      </c>
      <c r="P114" s="60">
        <f t="shared" si="19"/>
        <v>0</v>
      </c>
      <c r="Q114" s="75"/>
      <c r="R114" s="75"/>
      <c r="S114" s="75"/>
      <c r="T114" s="75"/>
      <c r="U114" s="75"/>
      <c r="V114" s="75">
        <v>400000000</v>
      </c>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6"/>
      <c r="AU114" s="1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16"/>
      <c r="CZ114" s="16"/>
      <c r="DA114" s="16"/>
    </row>
    <row r="115" spans="1:105" ht="33" x14ac:dyDescent="0.25">
      <c r="A115" s="166" t="s">
        <v>173</v>
      </c>
      <c r="B115" s="166" t="s">
        <v>173</v>
      </c>
      <c r="C115" s="166" t="s">
        <v>173</v>
      </c>
      <c r="D115" s="166" t="s">
        <v>176</v>
      </c>
      <c r="E115" s="166" t="s">
        <v>260</v>
      </c>
      <c r="F115" s="401" t="s">
        <v>805</v>
      </c>
      <c r="G115" s="400" t="s">
        <v>716</v>
      </c>
      <c r="H115" s="54" t="s">
        <v>264</v>
      </c>
      <c r="I115" s="77" t="s">
        <v>265</v>
      </c>
      <c r="J115" s="90">
        <v>150000000</v>
      </c>
      <c r="K115" s="57">
        <f t="shared" si="15"/>
        <v>150000000</v>
      </c>
      <c r="L115" s="58"/>
      <c r="M115" s="59">
        <f t="shared" si="16"/>
        <v>0</v>
      </c>
      <c r="N115" s="59">
        <f t="shared" si="17"/>
        <v>150000000</v>
      </c>
      <c r="O115" s="60">
        <f t="shared" si="18"/>
        <v>0</v>
      </c>
      <c r="P115" s="60">
        <f t="shared" si="19"/>
        <v>0</v>
      </c>
      <c r="Q115" s="75"/>
      <c r="R115" s="75"/>
      <c r="S115" s="75"/>
      <c r="T115" s="75"/>
      <c r="U115" s="75"/>
      <c r="V115" s="75"/>
      <c r="W115" s="75"/>
      <c r="X115" s="75"/>
      <c r="Y115" s="75"/>
      <c r="Z115" s="75"/>
      <c r="AA115" s="75"/>
      <c r="AB115" s="75"/>
      <c r="AC115" s="75"/>
      <c r="AD115" s="75"/>
      <c r="AE115" s="75">
        <v>150000000</v>
      </c>
      <c r="AF115" s="75"/>
      <c r="AG115" s="75"/>
      <c r="AH115" s="75"/>
      <c r="AI115" s="75"/>
      <c r="AJ115" s="75"/>
      <c r="AK115" s="75"/>
      <c r="AL115" s="75"/>
      <c r="AM115" s="75"/>
      <c r="AN115" s="75"/>
      <c r="AO115" s="75"/>
      <c r="AP115" s="75"/>
      <c r="AQ115" s="75"/>
      <c r="AR115" s="75"/>
      <c r="AS115" s="75"/>
      <c r="AT115" s="76"/>
      <c r="AU115" s="1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16"/>
      <c r="CZ115" s="16"/>
      <c r="DA115" s="16"/>
    </row>
    <row r="116" spans="1:105" ht="33.75" thickBot="1" x14ac:dyDescent="0.3">
      <c r="A116" s="166" t="s">
        <v>173</v>
      </c>
      <c r="B116" s="166" t="s">
        <v>173</v>
      </c>
      <c r="C116" s="166" t="s">
        <v>173</v>
      </c>
      <c r="D116" s="166" t="s">
        <v>176</v>
      </c>
      <c r="E116" s="166" t="s">
        <v>260</v>
      </c>
      <c r="F116" s="401" t="s">
        <v>806</v>
      </c>
      <c r="G116" s="400" t="s">
        <v>717</v>
      </c>
      <c r="H116" s="54" t="s">
        <v>266</v>
      </c>
      <c r="I116" s="77" t="s">
        <v>267</v>
      </c>
      <c r="J116" s="91">
        <v>175000000</v>
      </c>
      <c r="K116" s="57">
        <f t="shared" si="15"/>
        <v>175000000</v>
      </c>
      <c r="L116" s="58"/>
      <c r="M116" s="59">
        <f t="shared" si="16"/>
        <v>0</v>
      </c>
      <c r="N116" s="59">
        <f t="shared" si="17"/>
        <v>175000000</v>
      </c>
      <c r="O116" s="60">
        <f t="shared" si="18"/>
        <v>0</v>
      </c>
      <c r="P116" s="60">
        <f t="shared" si="19"/>
        <v>0</v>
      </c>
      <c r="Q116" s="61"/>
      <c r="R116" s="61"/>
      <c r="S116" s="61"/>
      <c r="T116" s="61"/>
      <c r="U116" s="61"/>
      <c r="V116" s="61"/>
      <c r="W116" s="61"/>
      <c r="X116" s="61"/>
      <c r="Y116" s="61"/>
      <c r="Z116" s="61"/>
      <c r="AA116" s="61"/>
      <c r="AB116" s="61"/>
      <c r="AC116" s="61"/>
      <c r="AD116" s="61"/>
      <c r="AE116" s="61">
        <v>175000000</v>
      </c>
      <c r="AF116" s="61"/>
      <c r="AG116" s="61"/>
      <c r="AH116" s="61"/>
      <c r="AI116" s="61"/>
      <c r="AJ116" s="61"/>
      <c r="AK116" s="61"/>
      <c r="AL116" s="61"/>
      <c r="AM116" s="61"/>
      <c r="AN116" s="61"/>
      <c r="AO116" s="61"/>
      <c r="AP116" s="61"/>
      <c r="AQ116" s="61"/>
      <c r="AR116" s="61"/>
      <c r="AS116" s="61"/>
      <c r="AT116" s="76"/>
      <c r="AU116" s="1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16"/>
      <c r="CZ116" s="16"/>
      <c r="DA116" s="16"/>
    </row>
    <row r="117" spans="1:105" ht="82.5" x14ac:dyDescent="0.25">
      <c r="A117" s="323" t="s">
        <v>173</v>
      </c>
      <c r="B117" s="333" t="s">
        <v>173</v>
      </c>
      <c r="C117" s="333" t="s">
        <v>173</v>
      </c>
      <c r="D117" s="334" t="s">
        <v>176</v>
      </c>
      <c r="E117" s="334" t="s">
        <v>260</v>
      </c>
      <c r="F117" s="401" t="s">
        <v>199</v>
      </c>
      <c r="G117" s="400" t="s">
        <v>908</v>
      </c>
      <c r="H117" s="411">
        <v>5417</v>
      </c>
      <c r="I117" s="77" t="s">
        <v>906</v>
      </c>
      <c r="J117" s="91">
        <f>+K117</f>
        <v>300000000</v>
      </c>
      <c r="K117" s="57">
        <f>+SUM(M117:AT117)</f>
        <v>300000000</v>
      </c>
      <c r="L117" s="58"/>
      <c r="M117" s="59"/>
      <c r="N117" s="59"/>
      <c r="O117" s="60"/>
      <c r="P117" s="60"/>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337">
        <v>300000000</v>
      </c>
      <c r="AU117" s="1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16"/>
      <c r="CZ117" s="16"/>
      <c r="DA117" s="16"/>
    </row>
    <row r="118" spans="1:105" x14ac:dyDescent="0.25">
      <c r="A118" s="254" t="s">
        <v>189</v>
      </c>
      <c r="B118" s="265"/>
      <c r="C118" s="265"/>
      <c r="D118" s="265"/>
      <c r="E118" s="265"/>
      <c r="F118" s="265"/>
      <c r="G118" s="92"/>
      <c r="H118" s="19"/>
      <c r="I118" s="92" t="s">
        <v>268</v>
      </c>
      <c r="J118" s="93"/>
      <c r="K118" s="22">
        <f t="shared" si="15"/>
        <v>0</v>
      </c>
      <c r="L118" s="22"/>
      <c r="M118" s="22">
        <f t="shared" si="16"/>
        <v>0</v>
      </c>
      <c r="N118" s="22">
        <f t="shared" si="17"/>
        <v>0</v>
      </c>
      <c r="O118" s="22">
        <f t="shared" si="18"/>
        <v>0</v>
      </c>
      <c r="P118" s="22">
        <f t="shared" si="19"/>
        <v>0</v>
      </c>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303"/>
      <c r="AU118" s="95"/>
      <c r="AV118" s="303"/>
      <c r="AW118" s="303"/>
      <c r="AX118" s="303"/>
      <c r="AY118" s="303"/>
      <c r="AZ118" s="303"/>
      <c r="BA118" s="303"/>
      <c r="BB118" s="303"/>
      <c r="BC118" s="303"/>
      <c r="BD118" s="303"/>
      <c r="BE118" s="303"/>
      <c r="BF118" s="303"/>
      <c r="BG118" s="303"/>
      <c r="BH118" s="303"/>
      <c r="BI118" s="303"/>
      <c r="BJ118" s="303"/>
      <c r="BK118" s="303"/>
      <c r="BL118" s="303"/>
      <c r="BM118" s="303"/>
      <c r="BN118" s="303"/>
      <c r="BO118" s="303"/>
      <c r="BP118" s="303"/>
      <c r="BQ118" s="303"/>
      <c r="BR118" s="303"/>
      <c r="BS118" s="303"/>
      <c r="BT118" s="303"/>
      <c r="BU118" s="303"/>
      <c r="BV118" s="303"/>
      <c r="BW118" s="303"/>
      <c r="BX118" s="303"/>
      <c r="BY118" s="303"/>
      <c r="BZ118" s="303"/>
      <c r="CA118" s="303"/>
      <c r="CB118" s="303"/>
      <c r="CC118" s="303"/>
      <c r="CD118" s="303"/>
      <c r="CE118" s="303"/>
      <c r="CF118" s="303"/>
      <c r="CG118" s="303"/>
      <c r="CH118" s="303"/>
      <c r="CI118" s="303"/>
      <c r="CJ118" s="303"/>
      <c r="CK118" s="303"/>
      <c r="CL118" s="303"/>
      <c r="CM118" s="303"/>
      <c r="CN118" s="303"/>
      <c r="CO118" s="303"/>
      <c r="CP118" s="303"/>
      <c r="CQ118" s="303"/>
      <c r="CR118" s="303"/>
      <c r="CS118" s="303"/>
      <c r="CT118" s="303"/>
      <c r="CU118" s="303"/>
      <c r="CV118" s="303"/>
      <c r="CW118" s="303"/>
      <c r="CX118" s="303"/>
      <c r="CY118" s="16"/>
      <c r="CZ118" s="16"/>
      <c r="DA118" s="16"/>
    </row>
    <row r="119" spans="1:105" x14ac:dyDescent="0.25">
      <c r="A119" s="169" t="s">
        <v>189</v>
      </c>
      <c r="B119" s="168" t="s">
        <v>101</v>
      </c>
      <c r="C119" s="168"/>
      <c r="D119" s="168"/>
      <c r="E119" s="168"/>
      <c r="F119" s="168"/>
      <c r="G119" s="28"/>
      <c r="H119" s="27"/>
      <c r="I119" s="28" t="s">
        <v>102</v>
      </c>
      <c r="J119" s="96"/>
      <c r="K119" s="30">
        <f t="shared" si="15"/>
        <v>0</v>
      </c>
      <c r="L119" s="30"/>
      <c r="M119" s="30">
        <f t="shared" si="16"/>
        <v>0</v>
      </c>
      <c r="N119" s="30">
        <f t="shared" si="17"/>
        <v>0</v>
      </c>
      <c r="O119" s="30">
        <f t="shared" si="18"/>
        <v>0</v>
      </c>
      <c r="P119" s="30">
        <f t="shared" si="19"/>
        <v>0</v>
      </c>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290"/>
      <c r="AU119" s="32"/>
      <c r="AV119" s="290"/>
      <c r="AW119" s="290"/>
      <c r="AX119" s="290"/>
      <c r="AY119" s="290"/>
      <c r="AZ119" s="290"/>
      <c r="BA119" s="290"/>
      <c r="BB119" s="290"/>
      <c r="BC119" s="290"/>
      <c r="BD119" s="290"/>
      <c r="BE119" s="290"/>
      <c r="BF119" s="290"/>
      <c r="BG119" s="290"/>
      <c r="BH119" s="290"/>
      <c r="BI119" s="290"/>
      <c r="BJ119" s="290"/>
      <c r="BK119" s="290"/>
      <c r="BL119" s="290"/>
      <c r="BM119" s="290"/>
      <c r="BN119" s="290"/>
      <c r="BO119" s="290"/>
      <c r="BP119" s="290"/>
      <c r="BQ119" s="290"/>
      <c r="BR119" s="290"/>
      <c r="BS119" s="290"/>
      <c r="BT119" s="290"/>
      <c r="BU119" s="290"/>
      <c r="BV119" s="290"/>
      <c r="BW119" s="290"/>
      <c r="BX119" s="290"/>
      <c r="BY119" s="290"/>
      <c r="BZ119" s="290"/>
      <c r="CA119" s="290"/>
      <c r="CB119" s="290"/>
      <c r="CC119" s="290"/>
      <c r="CD119" s="290"/>
      <c r="CE119" s="290"/>
      <c r="CF119" s="290"/>
      <c r="CG119" s="290"/>
      <c r="CH119" s="290"/>
      <c r="CI119" s="290"/>
      <c r="CJ119" s="290"/>
      <c r="CK119" s="290"/>
      <c r="CL119" s="290"/>
      <c r="CM119" s="290"/>
      <c r="CN119" s="290"/>
      <c r="CO119" s="290"/>
      <c r="CP119" s="290"/>
      <c r="CQ119" s="290"/>
      <c r="CR119" s="290"/>
      <c r="CS119" s="290"/>
      <c r="CT119" s="290"/>
      <c r="CU119" s="290"/>
      <c r="CV119" s="290"/>
      <c r="CW119" s="290"/>
      <c r="CX119" s="290"/>
      <c r="CY119" s="16"/>
      <c r="CZ119" s="16"/>
      <c r="DA119" s="16"/>
    </row>
    <row r="120" spans="1:105" ht="49.5" x14ac:dyDescent="0.25">
      <c r="A120" s="168" t="s">
        <v>189</v>
      </c>
      <c r="B120" s="168" t="s">
        <v>101</v>
      </c>
      <c r="C120" s="168" t="s">
        <v>101</v>
      </c>
      <c r="D120" s="168"/>
      <c r="E120" s="168"/>
      <c r="F120" s="168"/>
      <c r="G120" s="28"/>
      <c r="H120" s="27"/>
      <c r="I120" s="28" t="s">
        <v>103</v>
      </c>
      <c r="J120" s="96"/>
      <c r="K120" s="30"/>
      <c r="L120" s="30"/>
      <c r="M120" s="30"/>
      <c r="N120" s="30"/>
      <c r="O120" s="30"/>
      <c r="P120" s="30"/>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290"/>
      <c r="AU120" s="32"/>
      <c r="AV120" s="290"/>
      <c r="AW120" s="290"/>
      <c r="AX120" s="290"/>
      <c r="AY120" s="290"/>
      <c r="AZ120" s="290"/>
      <c r="BA120" s="290"/>
      <c r="BB120" s="290"/>
      <c r="BC120" s="290"/>
      <c r="BD120" s="290"/>
      <c r="BE120" s="290"/>
      <c r="BF120" s="290"/>
      <c r="BG120" s="290"/>
      <c r="BH120" s="290"/>
      <c r="BI120" s="290"/>
      <c r="BJ120" s="290"/>
      <c r="BK120" s="290"/>
      <c r="BL120" s="290"/>
      <c r="BM120" s="290"/>
      <c r="BN120" s="290"/>
      <c r="BO120" s="290"/>
      <c r="BP120" s="290"/>
      <c r="BQ120" s="290"/>
      <c r="BR120" s="290"/>
      <c r="BS120" s="290"/>
      <c r="BT120" s="290"/>
      <c r="BU120" s="290"/>
      <c r="BV120" s="290"/>
      <c r="BW120" s="290"/>
      <c r="BX120" s="290"/>
      <c r="BY120" s="290"/>
      <c r="BZ120" s="290"/>
      <c r="CA120" s="290"/>
      <c r="CB120" s="290"/>
      <c r="CC120" s="290"/>
      <c r="CD120" s="290"/>
      <c r="CE120" s="290"/>
      <c r="CF120" s="290"/>
      <c r="CG120" s="290"/>
      <c r="CH120" s="290"/>
      <c r="CI120" s="290"/>
      <c r="CJ120" s="290"/>
      <c r="CK120" s="290"/>
      <c r="CL120" s="290"/>
      <c r="CM120" s="290"/>
      <c r="CN120" s="290"/>
      <c r="CO120" s="290"/>
      <c r="CP120" s="290"/>
      <c r="CQ120" s="290"/>
      <c r="CR120" s="290"/>
      <c r="CS120" s="290"/>
      <c r="CT120" s="290"/>
      <c r="CU120" s="290"/>
      <c r="CV120" s="290"/>
      <c r="CW120" s="290"/>
      <c r="CX120" s="290"/>
      <c r="CY120" s="16"/>
      <c r="CZ120" s="16"/>
      <c r="DA120" s="16"/>
    </row>
    <row r="121" spans="1:105" x14ac:dyDescent="0.25">
      <c r="A121" s="167" t="s">
        <v>189</v>
      </c>
      <c r="B121" s="167" t="s">
        <v>101</v>
      </c>
      <c r="C121" s="167" t="s">
        <v>101</v>
      </c>
      <c r="D121" s="167" t="s">
        <v>101</v>
      </c>
      <c r="E121" s="167"/>
      <c r="F121" s="167"/>
      <c r="G121" s="38"/>
      <c r="H121" s="37"/>
      <c r="I121" s="38" t="s">
        <v>104</v>
      </c>
      <c r="J121" s="97"/>
      <c r="K121" s="40">
        <f>+SUM(M121:P121)</f>
        <v>0</v>
      </c>
      <c r="L121" s="40"/>
      <c r="M121" s="40">
        <f>+SUM(Q121:R121)</f>
        <v>0</v>
      </c>
      <c r="N121" s="40">
        <f>+SUM(S121:AE121)</f>
        <v>0</v>
      </c>
      <c r="O121" s="40">
        <f>+SUM(AF121:AJ121)</f>
        <v>0</v>
      </c>
      <c r="P121" s="40">
        <f>+SUM(AK121:AS121)</f>
        <v>0</v>
      </c>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124"/>
      <c r="AU121" s="42"/>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c r="CO121" s="124"/>
      <c r="CP121" s="124"/>
      <c r="CQ121" s="124"/>
      <c r="CR121" s="124"/>
      <c r="CS121" s="124"/>
      <c r="CT121" s="124"/>
      <c r="CU121" s="124"/>
      <c r="CV121" s="124"/>
      <c r="CW121" s="124"/>
      <c r="CX121" s="124"/>
      <c r="CY121" s="16"/>
      <c r="CZ121" s="16"/>
      <c r="DA121" s="16"/>
    </row>
    <row r="122" spans="1:105" x14ac:dyDescent="0.25">
      <c r="A122" s="165" t="s">
        <v>189</v>
      </c>
      <c r="B122" s="165" t="s">
        <v>101</v>
      </c>
      <c r="C122" s="165" t="s">
        <v>101</v>
      </c>
      <c r="D122" s="165" t="s">
        <v>101</v>
      </c>
      <c r="E122" s="165" t="s">
        <v>99</v>
      </c>
      <c r="F122" s="165"/>
      <c r="G122" s="84"/>
      <c r="H122" s="46"/>
      <c r="I122" s="84" t="s">
        <v>269</v>
      </c>
      <c r="J122" s="48"/>
      <c r="K122" s="49">
        <f>+SUM(M122:P122)</f>
        <v>0</v>
      </c>
      <c r="L122" s="49"/>
      <c r="M122" s="49">
        <f>+SUM(Q122:R122)</f>
        <v>0</v>
      </c>
      <c r="N122" s="49">
        <f>+SUM(S122:AE122)</f>
        <v>0</v>
      </c>
      <c r="O122" s="49">
        <f>+SUM(AF122:AJ122)</f>
        <v>0</v>
      </c>
      <c r="P122" s="49">
        <f>+SUM(AK122:AS122)</f>
        <v>0</v>
      </c>
      <c r="Q122" s="50">
        <v>0</v>
      </c>
      <c r="R122" s="50">
        <v>0</v>
      </c>
      <c r="S122" s="50">
        <v>0</v>
      </c>
      <c r="T122" s="50">
        <v>0</v>
      </c>
      <c r="U122" s="50">
        <v>0</v>
      </c>
      <c r="V122" s="50"/>
      <c r="W122" s="50">
        <v>0</v>
      </c>
      <c r="X122" s="50">
        <v>0</v>
      </c>
      <c r="Y122" s="50">
        <v>0</v>
      </c>
      <c r="Z122" s="50">
        <v>0</v>
      </c>
      <c r="AA122" s="50">
        <v>0</v>
      </c>
      <c r="AB122" s="50">
        <v>0</v>
      </c>
      <c r="AC122" s="50">
        <v>0</v>
      </c>
      <c r="AD122" s="50">
        <v>0</v>
      </c>
      <c r="AE122" s="50">
        <v>0</v>
      </c>
      <c r="AF122" s="50">
        <v>0</v>
      </c>
      <c r="AG122" s="50">
        <v>0</v>
      </c>
      <c r="AH122" s="50">
        <v>0</v>
      </c>
      <c r="AI122" s="50">
        <v>0</v>
      </c>
      <c r="AJ122" s="50">
        <v>0</v>
      </c>
      <c r="AK122" s="50">
        <v>0</v>
      </c>
      <c r="AL122" s="50">
        <v>0</v>
      </c>
      <c r="AM122" s="50">
        <v>0</v>
      </c>
      <c r="AN122" s="50">
        <v>0</v>
      </c>
      <c r="AO122" s="50">
        <v>0</v>
      </c>
      <c r="AP122" s="50">
        <v>0</v>
      </c>
      <c r="AQ122" s="50">
        <v>0</v>
      </c>
      <c r="AR122" s="50">
        <v>0</v>
      </c>
      <c r="AS122" s="50">
        <v>0</v>
      </c>
      <c r="AT122" s="293"/>
      <c r="AU122" s="51"/>
      <c r="AV122" s="293"/>
      <c r="AW122" s="293"/>
      <c r="AX122" s="293"/>
      <c r="AY122" s="293"/>
      <c r="AZ122" s="293"/>
      <c r="BA122" s="293"/>
      <c r="BB122" s="293"/>
      <c r="BC122" s="293"/>
      <c r="BD122" s="293"/>
      <c r="BE122" s="293"/>
      <c r="BF122" s="293"/>
      <c r="BG122" s="293"/>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293"/>
      <c r="CF122" s="293"/>
      <c r="CG122" s="293"/>
      <c r="CH122" s="293"/>
      <c r="CI122" s="293"/>
      <c r="CJ122" s="293"/>
      <c r="CK122" s="293"/>
      <c r="CL122" s="293"/>
      <c r="CM122" s="293"/>
      <c r="CN122" s="293"/>
      <c r="CO122" s="293"/>
      <c r="CP122" s="293"/>
      <c r="CQ122" s="293"/>
      <c r="CR122" s="293"/>
      <c r="CS122" s="293"/>
      <c r="CT122" s="293"/>
      <c r="CU122" s="293"/>
      <c r="CV122" s="293"/>
      <c r="CW122" s="293"/>
      <c r="CX122" s="293"/>
      <c r="CY122" s="16"/>
      <c r="CZ122" s="16"/>
      <c r="DA122" s="16"/>
    </row>
    <row r="123" spans="1:105" ht="33" x14ac:dyDescent="0.25">
      <c r="A123" s="166" t="s">
        <v>189</v>
      </c>
      <c r="B123" s="166" t="s">
        <v>101</v>
      </c>
      <c r="C123" s="166" t="s">
        <v>101</v>
      </c>
      <c r="D123" s="166" t="s">
        <v>101</v>
      </c>
      <c r="E123" s="166" t="s">
        <v>99</v>
      </c>
      <c r="F123" s="401" t="s">
        <v>206</v>
      </c>
      <c r="G123" s="384" t="s">
        <v>628</v>
      </c>
      <c r="H123" s="54" t="s">
        <v>270</v>
      </c>
      <c r="I123" s="55" t="s">
        <v>271</v>
      </c>
      <c r="J123" s="56">
        <v>40000000</v>
      </c>
      <c r="K123" s="57">
        <f>+SUM(M123:P123)</f>
        <v>40000000</v>
      </c>
      <c r="L123" s="58"/>
      <c r="M123" s="59">
        <f>+SUM(Q123:R123)</f>
        <v>0</v>
      </c>
      <c r="N123" s="59">
        <f>+SUM(S123:AE123)</f>
        <v>40000000</v>
      </c>
      <c r="O123" s="60">
        <f>+SUM(AF123:AJ123)</f>
        <v>0</v>
      </c>
      <c r="P123" s="60">
        <f>+SUM(AK123:AS123)</f>
        <v>0</v>
      </c>
      <c r="Q123" s="61"/>
      <c r="R123" s="61"/>
      <c r="S123" s="61"/>
      <c r="T123" s="61"/>
      <c r="U123" s="61"/>
      <c r="V123" s="61">
        <v>40000000</v>
      </c>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76"/>
      <c r="AU123" s="1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16"/>
      <c r="CZ123" s="16"/>
      <c r="DA123" s="16"/>
    </row>
    <row r="124" spans="1:105" ht="65.099999999999994" customHeight="1" x14ac:dyDescent="0.25">
      <c r="A124" s="166" t="s">
        <v>189</v>
      </c>
      <c r="B124" s="166" t="s">
        <v>101</v>
      </c>
      <c r="C124" s="166" t="s">
        <v>101</v>
      </c>
      <c r="D124" s="166" t="s">
        <v>101</v>
      </c>
      <c r="E124" s="166" t="s">
        <v>99</v>
      </c>
      <c r="F124" s="401" t="s">
        <v>353</v>
      </c>
      <c r="G124" s="400" t="s">
        <v>629</v>
      </c>
      <c r="H124" s="431" t="s">
        <v>272</v>
      </c>
      <c r="I124" s="437" t="s">
        <v>273</v>
      </c>
      <c r="J124" s="56">
        <v>177000000</v>
      </c>
      <c r="K124" s="57">
        <f>+SUM(M124:P124)</f>
        <v>177000000</v>
      </c>
      <c r="L124" s="58"/>
      <c r="M124" s="59">
        <f>+SUM(Q124:R124)</f>
        <v>0</v>
      </c>
      <c r="N124" s="59">
        <f>+SUM(S124:AE124)</f>
        <v>177000000</v>
      </c>
      <c r="O124" s="60">
        <f>+SUM(AF124:AJ124)</f>
        <v>0</v>
      </c>
      <c r="P124" s="60">
        <f>+SUM(AK124:AS124)</f>
        <v>0</v>
      </c>
      <c r="Q124" s="61"/>
      <c r="R124" s="61"/>
      <c r="S124" s="61"/>
      <c r="T124" s="61"/>
      <c r="U124" s="61"/>
      <c r="V124" s="61">
        <v>177000000</v>
      </c>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76"/>
      <c r="AU124" s="1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16"/>
      <c r="CZ124" s="16"/>
      <c r="DA124" s="16"/>
    </row>
    <row r="125" spans="1:105" ht="33" x14ac:dyDescent="0.25">
      <c r="A125" s="166"/>
      <c r="B125" s="166"/>
      <c r="C125" s="166"/>
      <c r="D125" s="166"/>
      <c r="E125" s="166"/>
      <c r="F125" s="394" t="s">
        <v>110</v>
      </c>
      <c r="G125" s="400" t="s">
        <v>953</v>
      </c>
      <c r="H125" s="433"/>
      <c r="I125" s="438"/>
      <c r="J125" s="56"/>
      <c r="K125" s="57"/>
      <c r="L125" s="58"/>
      <c r="M125" s="59"/>
      <c r="N125" s="59"/>
      <c r="O125" s="60"/>
      <c r="P125" s="60"/>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76"/>
      <c r="AU125" s="1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16"/>
      <c r="CZ125" s="16"/>
      <c r="DA125" s="16"/>
    </row>
    <row r="126" spans="1:105" ht="49.5" x14ac:dyDescent="0.25">
      <c r="A126" s="52" t="s">
        <v>189</v>
      </c>
      <c r="B126" s="53" t="s">
        <v>101</v>
      </c>
      <c r="C126" s="53" t="s">
        <v>101</v>
      </c>
      <c r="D126" s="53" t="s">
        <v>101</v>
      </c>
      <c r="E126" s="53" t="s">
        <v>99</v>
      </c>
      <c r="F126" s="392" t="s">
        <v>190</v>
      </c>
      <c r="G126" s="393" t="s">
        <v>954</v>
      </c>
      <c r="H126" s="54" t="s">
        <v>274</v>
      </c>
      <c r="I126" s="55" t="s">
        <v>275</v>
      </c>
      <c r="J126" s="56">
        <f>+K126</f>
        <v>441000000</v>
      </c>
      <c r="K126" s="57">
        <f>+SUM(M126:AV126)</f>
        <v>441000000</v>
      </c>
      <c r="L126" s="58"/>
      <c r="M126" s="59"/>
      <c r="N126" s="59"/>
      <c r="O126" s="60"/>
      <c r="P126" s="60"/>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76"/>
      <c r="AU126" s="16"/>
      <c r="AV126" s="76">
        <f>SUM(AW126:BL126)</f>
        <v>441000000</v>
      </c>
      <c r="AW126" s="76"/>
      <c r="AX126" s="76"/>
      <c r="AY126" s="76"/>
      <c r="AZ126" s="76">
        <v>441000000</v>
      </c>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16"/>
      <c r="CZ126" s="16"/>
      <c r="DA126" s="16"/>
    </row>
    <row r="127" spans="1:105" x14ac:dyDescent="0.25">
      <c r="A127" s="167" t="s">
        <v>189</v>
      </c>
      <c r="B127" s="167" t="s">
        <v>101</v>
      </c>
      <c r="C127" s="167" t="s">
        <v>101</v>
      </c>
      <c r="D127" s="167" t="s">
        <v>99</v>
      </c>
      <c r="E127" s="167"/>
      <c r="F127" s="167"/>
      <c r="G127" s="38"/>
      <c r="H127" s="37"/>
      <c r="I127" s="38" t="s">
        <v>276</v>
      </c>
      <c r="J127" s="81"/>
      <c r="K127" s="40"/>
      <c r="L127" s="40"/>
      <c r="M127" s="40"/>
      <c r="N127" s="40"/>
      <c r="O127" s="40"/>
      <c r="P127" s="40"/>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124"/>
      <c r="AU127" s="42"/>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c r="CP127" s="124"/>
      <c r="CQ127" s="124"/>
      <c r="CR127" s="124"/>
      <c r="CS127" s="124"/>
      <c r="CT127" s="124"/>
      <c r="CU127" s="124"/>
      <c r="CV127" s="124"/>
      <c r="CW127" s="124"/>
      <c r="CX127" s="124"/>
      <c r="CY127" s="16"/>
      <c r="CZ127" s="16"/>
      <c r="DA127" s="16"/>
    </row>
    <row r="128" spans="1:105" x14ac:dyDescent="0.25">
      <c r="A128" s="165" t="s">
        <v>189</v>
      </c>
      <c r="B128" s="165" t="s">
        <v>101</v>
      </c>
      <c r="C128" s="165" t="s">
        <v>101</v>
      </c>
      <c r="D128" s="165" t="s">
        <v>99</v>
      </c>
      <c r="E128" s="165" t="s">
        <v>213</v>
      </c>
      <c r="F128" s="165"/>
      <c r="G128" s="84"/>
      <c r="H128" s="46"/>
      <c r="I128" s="84" t="s">
        <v>277</v>
      </c>
      <c r="J128" s="48"/>
      <c r="K128" s="49">
        <f>+SUM(M128:P128)</f>
        <v>0</v>
      </c>
      <c r="L128" s="49"/>
      <c r="M128" s="49">
        <f t="shared" ref="M128:M136" si="20">+SUM(Q128:R128)</f>
        <v>0</v>
      </c>
      <c r="N128" s="49">
        <f t="shared" ref="N128:N136" si="21">+SUM(S128:AE128)</f>
        <v>0</v>
      </c>
      <c r="O128" s="49">
        <f t="shared" ref="O128:O136" si="22">+SUM(AF128:AJ128)</f>
        <v>0</v>
      </c>
      <c r="P128" s="49">
        <f t="shared" ref="P128:P136" si="23">+SUM(AK128:AS128)</f>
        <v>0</v>
      </c>
      <c r="Q128" s="98"/>
      <c r="R128" s="98">
        <v>0</v>
      </c>
      <c r="S128" s="98">
        <v>0</v>
      </c>
      <c r="T128" s="98">
        <v>0</v>
      </c>
      <c r="U128" s="98">
        <v>0</v>
      </c>
      <c r="V128" s="98"/>
      <c r="W128" s="98">
        <v>0</v>
      </c>
      <c r="X128" s="98">
        <v>0</v>
      </c>
      <c r="Y128" s="98">
        <v>0</v>
      </c>
      <c r="Z128" s="98">
        <v>0</v>
      </c>
      <c r="AA128" s="98">
        <v>0</v>
      </c>
      <c r="AB128" s="98">
        <v>0</v>
      </c>
      <c r="AC128" s="98">
        <v>0</v>
      </c>
      <c r="AD128" s="98">
        <v>0</v>
      </c>
      <c r="AE128" s="98"/>
      <c r="AF128" s="98">
        <v>0</v>
      </c>
      <c r="AG128" s="98">
        <v>0</v>
      </c>
      <c r="AH128" s="98">
        <v>0</v>
      </c>
      <c r="AI128" s="98">
        <v>0</v>
      </c>
      <c r="AJ128" s="98">
        <v>0</v>
      </c>
      <c r="AK128" s="98">
        <v>0</v>
      </c>
      <c r="AL128" s="98">
        <v>0</v>
      </c>
      <c r="AM128" s="98">
        <v>0</v>
      </c>
      <c r="AN128" s="98">
        <v>0</v>
      </c>
      <c r="AO128" s="98">
        <v>0</v>
      </c>
      <c r="AP128" s="98">
        <v>0</v>
      </c>
      <c r="AQ128" s="98">
        <v>0</v>
      </c>
      <c r="AR128" s="98">
        <v>0</v>
      </c>
      <c r="AS128" s="98">
        <v>0</v>
      </c>
      <c r="AT128" s="293"/>
      <c r="AU128" s="51"/>
      <c r="AV128" s="293"/>
      <c r="AW128" s="293"/>
      <c r="AX128" s="293"/>
      <c r="AY128" s="293"/>
      <c r="AZ128" s="293"/>
      <c r="BA128" s="293"/>
      <c r="BB128" s="293"/>
      <c r="BC128" s="293"/>
      <c r="BD128" s="293"/>
      <c r="BE128" s="293"/>
      <c r="BF128" s="293"/>
      <c r="BG128" s="293"/>
      <c r="BH128" s="293"/>
      <c r="BI128" s="293"/>
      <c r="BJ128" s="293"/>
      <c r="BK128" s="293"/>
      <c r="BL128" s="293"/>
      <c r="BM128" s="293"/>
      <c r="BN128" s="293"/>
      <c r="BO128" s="293"/>
      <c r="BP128" s="293"/>
      <c r="BQ128" s="293"/>
      <c r="BR128" s="293"/>
      <c r="BS128" s="293"/>
      <c r="BT128" s="293"/>
      <c r="BU128" s="293"/>
      <c r="BV128" s="293"/>
      <c r="BW128" s="293"/>
      <c r="BX128" s="293"/>
      <c r="BY128" s="293"/>
      <c r="BZ128" s="293"/>
      <c r="CA128" s="293"/>
      <c r="CB128" s="293"/>
      <c r="CC128" s="293"/>
      <c r="CD128" s="293"/>
      <c r="CE128" s="293"/>
      <c r="CF128" s="293"/>
      <c r="CG128" s="293"/>
      <c r="CH128" s="293"/>
      <c r="CI128" s="293"/>
      <c r="CJ128" s="293"/>
      <c r="CK128" s="293"/>
      <c r="CL128" s="293"/>
      <c r="CM128" s="293"/>
      <c r="CN128" s="293"/>
      <c r="CO128" s="293"/>
      <c r="CP128" s="293"/>
      <c r="CQ128" s="293"/>
      <c r="CR128" s="293"/>
      <c r="CS128" s="293"/>
      <c r="CT128" s="293"/>
      <c r="CU128" s="293"/>
      <c r="CV128" s="293"/>
      <c r="CW128" s="293"/>
      <c r="CX128" s="293"/>
      <c r="CY128" s="16"/>
      <c r="CZ128" s="16"/>
      <c r="DA128" s="16"/>
    </row>
    <row r="129" spans="1:105" ht="49.5" x14ac:dyDescent="0.25">
      <c r="A129" s="166" t="s">
        <v>189</v>
      </c>
      <c r="B129" s="166" t="s">
        <v>101</v>
      </c>
      <c r="C129" s="166" t="s">
        <v>101</v>
      </c>
      <c r="D129" s="166" t="s">
        <v>99</v>
      </c>
      <c r="E129" s="166" t="s">
        <v>213</v>
      </c>
      <c r="F129" s="401" t="s">
        <v>364</v>
      </c>
      <c r="G129" s="400" t="s">
        <v>631</v>
      </c>
      <c r="H129" s="54" t="s">
        <v>278</v>
      </c>
      <c r="I129" s="77" t="s">
        <v>279</v>
      </c>
      <c r="J129" s="56">
        <v>350000000</v>
      </c>
      <c r="K129" s="57">
        <f>+SUM(M129:P129)</f>
        <v>350000000</v>
      </c>
      <c r="L129" s="58"/>
      <c r="M129" s="59">
        <f t="shared" si="20"/>
        <v>350000000</v>
      </c>
      <c r="N129" s="59">
        <f t="shared" si="21"/>
        <v>0</v>
      </c>
      <c r="O129" s="60">
        <f t="shared" si="22"/>
        <v>0</v>
      </c>
      <c r="P129" s="60">
        <f t="shared" si="23"/>
        <v>0</v>
      </c>
      <c r="Q129" s="99">
        <v>350000000</v>
      </c>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76"/>
      <c r="AU129" s="1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16"/>
      <c r="CZ129" s="16"/>
      <c r="DA129" s="16"/>
    </row>
    <row r="130" spans="1:105" ht="66" x14ac:dyDescent="0.25">
      <c r="A130" s="166" t="s">
        <v>189</v>
      </c>
      <c r="B130" s="166" t="s">
        <v>101</v>
      </c>
      <c r="C130" s="166" t="s">
        <v>101</v>
      </c>
      <c r="D130" s="166" t="s">
        <v>99</v>
      </c>
      <c r="E130" s="166" t="s">
        <v>213</v>
      </c>
      <c r="F130" s="401" t="s">
        <v>513</v>
      </c>
      <c r="G130" s="400" t="s">
        <v>632</v>
      </c>
      <c r="H130" s="54" t="s">
        <v>280</v>
      </c>
      <c r="I130" s="77" t="s">
        <v>281</v>
      </c>
      <c r="J130" s="56">
        <f>+K130</f>
        <v>541100000</v>
      </c>
      <c r="K130" s="57">
        <f>+SUM(M130:P130)</f>
        <v>541100000</v>
      </c>
      <c r="L130" s="58"/>
      <c r="M130" s="59">
        <f t="shared" si="20"/>
        <v>100000000</v>
      </c>
      <c r="N130" s="59">
        <f t="shared" si="21"/>
        <v>441100000</v>
      </c>
      <c r="O130" s="60">
        <f t="shared" si="22"/>
        <v>0</v>
      </c>
      <c r="P130" s="60">
        <f t="shared" si="23"/>
        <v>0</v>
      </c>
      <c r="Q130" s="99">
        <v>100000000</v>
      </c>
      <c r="R130" s="99"/>
      <c r="S130" s="99"/>
      <c r="T130" s="99"/>
      <c r="U130" s="99"/>
      <c r="V130" s="99"/>
      <c r="W130" s="99"/>
      <c r="X130" s="99"/>
      <c r="Y130" s="99"/>
      <c r="Z130" s="99"/>
      <c r="AA130" s="99"/>
      <c r="AB130" s="99"/>
      <c r="AC130" s="99"/>
      <c r="AD130" s="99"/>
      <c r="AE130" s="99">
        <v>441100000</v>
      </c>
      <c r="AF130" s="99"/>
      <c r="AG130" s="99"/>
      <c r="AH130" s="99"/>
      <c r="AI130" s="99"/>
      <c r="AJ130" s="99"/>
      <c r="AK130" s="99"/>
      <c r="AL130" s="99"/>
      <c r="AM130" s="99"/>
      <c r="AN130" s="99"/>
      <c r="AO130" s="99"/>
      <c r="AP130" s="99"/>
      <c r="AQ130" s="99"/>
      <c r="AR130" s="99"/>
      <c r="AS130" s="99"/>
      <c r="AT130" s="76"/>
      <c r="AU130" s="1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16"/>
      <c r="CZ130" s="16"/>
      <c r="DA130" s="16"/>
    </row>
    <row r="131" spans="1:105" x14ac:dyDescent="0.25">
      <c r="A131" s="165" t="s">
        <v>189</v>
      </c>
      <c r="B131" s="165" t="s">
        <v>101</v>
      </c>
      <c r="C131" s="165" t="s">
        <v>101</v>
      </c>
      <c r="D131" s="165" t="s">
        <v>99</v>
      </c>
      <c r="E131" s="165" t="s">
        <v>173</v>
      </c>
      <c r="F131" s="165"/>
      <c r="G131" s="84"/>
      <c r="H131" s="46"/>
      <c r="I131" s="84" t="s">
        <v>282</v>
      </c>
      <c r="J131" s="48"/>
      <c r="K131" s="49">
        <f>+SUM(M131:P131)</f>
        <v>0</v>
      </c>
      <c r="L131" s="49"/>
      <c r="M131" s="49">
        <f t="shared" si="20"/>
        <v>0</v>
      </c>
      <c r="N131" s="49">
        <f t="shared" si="21"/>
        <v>0</v>
      </c>
      <c r="O131" s="49">
        <f t="shared" si="22"/>
        <v>0</v>
      </c>
      <c r="P131" s="49">
        <f t="shared" si="23"/>
        <v>0</v>
      </c>
      <c r="Q131" s="98"/>
      <c r="R131" s="98">
        <v>0</v>
      </c>
      <c r="S131" s="98">
        <v>0</v>
      </c>
      <c r="T131" s="98">
        <v>0</v>
      </c>
      <c r="U131" s="98">
        <v>0</v>
      </c>
      <c r="V131" s="98">
        <v>0</v>
      </c>
      <c r="W131" s="98">
        <v>0</v>
      </c>
      <c r="X131" s="98">
        <v>0</v>
      </c>
      <c r="Y131" s="98">
        <v>0</v>
      </c>
      <c r="Z131" s="98">
        <v>0</v>
      </c>
      <c r="AA131" s="98">
        <v>0</v>
      </c>
      <c r="AB131" s="98">
        <v>0</v>
      </c>
      <c r="AC131" s="98">
        <v>0</v>
      </c>
      <c r="AD131" s="98">
        <v>0</v>
      </c>
      <c r="AE131" s="98"/>
      <c r="AF131" s="98">
        <v>0</v>
      </c>
      <c r="AG131" s="98">
        <v>0</v>
      </c>
      <c r="AH131" s="98">
        <v>0</v>
      </c>
      <c r="AI131" s="98">
        <v>0</v>
      </c>
      <c r="AJ131" s="98">
        <v>0</v>
      </c>
      <c r="AK131" s="98">
        <v>0</v>
      </c>
      <c r="AL131" s="98">
        <v>0</v>
      </c>
      <c r="AM131" s="98">
        <v>0</v>
      </c>
      <c r="AN131" s="98">
        <v>0</v>
      </c>
      <c r="AO131" s="98">
        <v>0</v>
      </c>
      <c r="AP131" s="98">
        <v>0</v>
      </c>
      <c r="AQ131" s="98">
        <v>0</v>
      </c>
      <c r="AR131" s="98">
        <v>0</v>
      </c>
      <c r="AS131" s="98">
        <v>0</v>
      </c>
      <c r="AT131" s="293"/>
      <c r="AU131" s="51"/>
      <c r="AV131" s="293"/>
      <c r="AW131" s="293"/>
      <c r="AX131" s="293"/>
      <c r="AY131" s="293"/>
      <c r="AZ131" s="293"/>
      <c r="BA131" s="293"/>
      <c r="BB131" s="293"/>
      <c r="BC131" s="293"/>
      <c r="BD131" s="293"/>
      <c r="BE131" s="293"/>
      <c r="BF131" s="293"/>
      <c r="BG131" s="293"/>
      <c r="BH131" s="293"/>
      <c r="BI131" s="293"/>
      <c r="BJ131" s="293"/>
      <c r="BK131" s="293"/>
      <c r="BL131" s="293"/>
      <c r="BM131" s="293"/>
      <c r="BN131" s="293"/>
      <c r="BO131" s="293"/>
      <c r="BP131" s="293"/>
      <c r="BQ131" s="293"/>
      <c r="BR131" s="293"/>
      <c r="BS131" s="293"/>
      <c r="BT131" s="293"/>
      <c r="BU131" s="293"/>
      <c r="BV131" s="293"/>
      <c r="BW131" s="293"/>
      <c r="BX131" s="293"/>
      <c r="BY131" s="293"/>
      <c r="BZ131" s="293"/>
      <c r="CA131" s="293"/>
      <c r="CB131" s="293"/>
      <c r="CC131" s="293"/>
      <c r="CD131" s="293"/>
      <c r="CE131" s="293"/>
      <c r="CF131" s="293"/>
      <c r="CG131" s="293"/>
      <c r="CH131" s="293"/>
      <c r="CI131" s="293"/>
      <c r="CJ131" s="293"/>
      <c r="CK131" s="293"/>
      <c r="CL131" s="293"/>
      <c r="CM131" s="293"/>
      <c r="CN131" s="293"/>
      <c r="CO131" s="293"/>
      <c r="CP131" s="293"/>
      <c r="CQ131" s="293"/>
      <c r="CR131" s="293"/>
      <c r="CS131" s="293"/>
      <c r="CT131" s="293"/>
      <c r="CU131" s="293"/>
      <c r="CV131" s="293"/>
      <c r="CW131" s="293"/>
      <c r="CX131" s="293"/>
      <c r="CY131" s="16"/>
      <c r="CZ131" s="16"/>
      <c r="DA131" s="16"/>
    </row>
    <row r="132" spans="1:105" ht="66" x14ac:dyDescent="0.25">
      <c r="A132" s="166" t="s">
        <v>189</v>
      </c>
      <c r="B132" s="166" t="s">
        <v>101</v>
      </c>
      <c r="C132" s="166" t="s">
        <v>101</v>
      </c>
      <c r="D132" s="166" t="s">
        <v>99</v>
      </c>
      <c r="E132" s="166" t="s">
        <v>173</v>
      </c>
      <c r="F132" s="394" t="s">
        <v>385</v>
      </c>
      <c r="G132" s="400" t="s">
        <v>955</v>
      </c>
      <c r="H132" s="431" t="s">
        <v>283</v>
      </c>
      <c r="I132" s="434" t="s">
        <v>284</v>
      </c>
      <c r="J132" s="56">
        <f>+K132</f>
        <v>600000000</v>
      </c>
      <c r="K132" s="57">
        <f>+SUM(M132:P132)</f>
        <v>600000000</v>
      </c>
      <c r="L132" s="58"/>
      <c r="M132" s="59">
        <f t="shared" si="20"/>
        <v>0</v>
      </c>
      <c r="N132" s="59">
        <f t="shared" si="21"/>
        <v>600000000</v>
      </c>
      <c r="O132" s="60">
        <f t="shared" si="22"/>
        <v>0</v>
      </c>
      <c r="P132" s="60">
        <f t="shared" si="23"/>
        <v>0</v>
      </c>
      <c r="Q132" s="99"/>
      <c r="R132" s="99"/>
      <c r="S132" s="99"/>
      <c r="T132" s="99"/>
      <c r="U132" s="99"/>
      <c r="V132" s="99">
        <v>195716828</v>
      </c>
      <c r="W132" s="99"/>
      <c r="X132" s="99"/>
      <c r="Y132" s="99"/>
      <c r="Z132" s="99"/>
      <c r="AA132" s="99"/>
      <c r="AB132" s="99"/>
      <c r="AC132" s="99"/>
      <c r="AD132" s="99"/>
      <c r="AE132" s="99">
        <v>404283172</v>
      </c>
      <c r="AF132" s="99"/>
      <c r="AG132" s="99"/>
      <c r="AH132" s="99"/>
      <c r="AI132" s="99"/>
      <c r="AJ132" s="99"/>
      <c r="AK132" s="99"/>
      <c r="AL132" s="99"/>
      <c r="AM132" s="99"/>
      <c r="AN132" s="99"/>
      <c r="AO132" s="99"/>
      <c r="AP132" s="99"/>
      <c r="AQ132" s="99"/>
      <c r="AR132" s="99"/>
      <c r="AS132" s="99"/>
      <c r="AT132" s="76"/>
      <c r="AU132" s="1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16"/>
      <c r="CZ132" s="16"/>
      <c r="DA132" s="16"/>
    </row>
    <row r="133" spans="1:105" ht="115.5" x14ac:dyDescent="0.25">
      <c r="A133" s="166"/>
      <c r="B133" s="166"/>
      <c r="C133" s="166"/>
      <c r="D133" s="166"/>
      <c r="E133" s="166"/>
      <c r="F133" s="394" t="s">
        <v>404</v>
      </c>
      <c r="G133" s="400" t="s">
        <v>956</v>
      </c>
      <c r="H133" s="432"/>
      <c r="I133" s="435"/>
      <c r="J133" s="56"/>
      <c r="K133" s="57"/>
      <c r="L133" s="58"/>
      <c r="M133" s="59"/>
      <c r="N133" s="59"/>
      <c r="O133" s="60"/>
      <c r="P133" s="60"/>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76"/>
      <c r="AU133" s="1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16"/>
      <c r="CZ133" s="16"/>
      <c r="DA133" s="16"/>
    </row>
    <row r="134" spans="1:105" ht="33" x14ac:dyDescent="0.25">
      <c r="A134" s="166"/>
      <c r="B134" s="166"/>
      <c r="C134" s="166"/>
      <c r="D134" s="166"/>
      <c r="E134" s="166"/>
      <c r="F134" s="394" t="s">
        <v>401</v>
      </c>
      <c r="G134" s="400" t="s">
        <v>957</v>
      </c>
      <c r="H134" s="432"/>
      <c r="I134" s="435"/>
      <c r="J134" s="56"/>
      <c r="K134" s="57"/>
      <c r="L134" s="58"/>
      <c r="M134" s="59"/>
      <c r="N134" s="59"/>
      <c r="O134" s="60"/>
      <c r="P134" s="60"/>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76"/>
      <c r="AU134" s="1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16"/>
      <c r="CZ134" s="16"/>
      <c r="DA134" s="16"/>
    </row>
    <row r="135" spans="1:105" ht="66" x14ac:dyDescent="0.25">
      <c r="A135" s="166"/>
      <c r="B135" s="166"/>
      <c r="C135" s="166"/>
      <c r="D135" s="166"/>
      <c r="E135" s="166"/>
      <c r="F135" s="394" t="s">
        <v>294</v>
      </c>
      <c r="G135" s="400" t="s">
        <v>958</v>
      </c>
      <c r="H135" s="433"/>
      <c r="I135" s="436"/>
      <c r="J135" s="56"/>
      <c r="K135" s="57"/>
      <c r="L135" s="58"/>
      <c r="M135" s="59"/>
      <c r="N135" s="59"/>
      <c r="O135" s="60"/>
      <c r="P135" s="60"/>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76"/>
      <c r="AU135" s="1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16"/>
      <c r="CZ135" s="16"/>
      <c r="DA135" s="16"/>
    </row>
    <row r="136" spans="1:105" ht="33" x14ac:dyDescent="0.25">
      <c r="A136" s="166" t="s">
        <v>189</v>
      </c>
      <c r="B136" s="166" t="s">
        <v>101</v>
      </c>
      <c r="C136" s="166" t="s">
        <v>101</v>
      </c>
      <c r="D136" s="166" t="s">
        <v>99</v>
      </c>
      <c r="E136" s="166" t="s">
        <v>173</v>
      </c>
      <c r="F136" s="401" t="s">
        <v>242</v>
      </c>
      <c r="G136" s="400" t="s">
        <v>633</v>
      </c>
      <c r="H136" s="100" t="s">
        <v>285</v>
      </c>
      <c r="I136" s="77" t="s">
        <v>286</v>
      </c>
      <c r="J136" s="56">
        <f>+K136</f>
        <v>330761610.75</v>
      </c>
      <c r="K136" s="57">
        <f>+SUM(L136+N136+P136)+AV136</f>
        <v>330761610.75</v>
      </c>
      <c r="L136" s="58">
        <v>70478438.75</v>
      </c>
      <c r="M136" s="59">
        <f t="shared" si="20"/>
        <v>0</v>
      </c>
      <c r="N136" s="59">
        <f t="shared" si="21"/>
        <v>139283172</v>
      </c>
      <c r="O136" s="60">
        <f t="shared" si="22"/>
        <v>0</v>
      </c>
      <c r="P136" s="60">
        <f t="shared" si="23"/>
        <v>0</v>
      </c>
      <c r="Q136" s="99"/>
      <c r="R136" s="99"/>
      <c r="S136" s="99"/>
      <c r="T136" s="99"/>
      <c r="U136" s="99"/>
      <c r="V136" s="99">
        <v>100000000</v>
      </c>
      <c r="W136" s="99"/>
      <c r="X136" s="99"/>
      <c r="Y136" s="99"/>
      <c r="Z136" s="99"/>
      <c r="AA136" s="99"/>
      <c r="AB136" s="99"/>
      <c r="AC136" s="99"/>
      <c r="AD136" s="99"/>
      <c r="AE136" s="99">
        <v>39283172</v>
      </c>
      <c r="AF136" s="99"/>
      <c r="AG136" s="99"/>
      <c r="AH136" s="99"/>
      <c r="AI136" s="99"/>
      <c r="AJ136" s="99"/>
      <c r="AK136" s="99"/>
      <c r="AL136" s="99"/>
      <c r="AM136" s="99"/>
      <c r="AN136" s="99"/>
      <c r="AO136" s="99"/>
      <c r="AP136" s="99"/>
      <c r="AQ136" s="99"/>
      <c r="AR136" s="99"/>
      <c r="AS136" s="99"/>
      <c r="AT136" s="76"/>
      <c r="AU136" s="16"/>
      <c r="AV136" s="76">
        <f>SUM(AW136:BQ136)</f>
        <v>121000000</v>
      </c>
      <c r="AW136" s="76"/>
      <c r="AX136" s="76"/>
      <c r="AY136" s="76"/>
      <c r="AZ136" s="76">
        <v>71000000</v>
      </c>
      <c r="BA136" s="76"/>
      <c r="BB136" s="76"/>
      <c r="BC136" s="76"/>
      <c r="BD136" s="76"/>
      <c r="BE136" s="76"/>
      <c r="BF136" s="76"/>
      <c r="BG136" s="76"/>
      <c r="BH136" s="76"/>
      <c r="BI136" s="76"/>
      <c r="BJ136" s="76"/>
      <c r="BK136" s="76"/>
      <c r="BL136" s="76"/>
      <c r="BM136" s="76"/>
      <c r="BN136" s="76"/>
      <c r="BO136" s="76"/>
      <c r="BP136" s="76"/>
      <c r="BQ136" s="76">
        <v>50000000</v>
      </c>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16"/>
      <c r="CZ136" s="16"/>
      <c r="DA136" s="16"/>
    </row>
    <row r="137" spans="1:105" ht="148.5" x14ac:dyDescent="0.25">
      <c r="A137" s="52" t="s">
        <v>189</v>
      </c>
      <c r="B137" s="53" t="s">
        <v>101</v>
      </c>
      <c r="C137" s="53" t="s">
        <v>101</v>
      </c>
      <c r="D137" s="53" t="s">
        <v>99</v>
      </c>
      <c r="E137" s="53" t="s">
        <v>173</v>
      </c>
      <c r="F137" s="391" t="s">
        <v>239</v>
      </c>
      <c r="G137" s="384" t="s">
        <v>634</v>
      </c>
      <c r="H137" s="54" t="s">
        <v>287</v>
      </c>
      <c r="I137" s="55" t="s">
        <v>288</v>
      </c>
      <c r="J137" s="56">
        <f>+K137</f>
        <v>915297747</v>
      </c>
      <c r="K137" s="57">
        <f>+SUM(M137:AV137)</f>
        <v>915297747</v>
      </c>
      <c r="L137" s="234"/>
      <c r="M137" s="59"/>
      <c r="N137" s="59"/>
      <c r="O137" s="60"/>
      <c r="P137" s="60"/>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76"/>
      <c r="AU137" s="16"/>
      <c r="AV137" s="76">
        <f>SUM(AW137:BP137)</f>
        <v>915297747</v>
      </c>
      <c r="AW137" s="76"/>
      <c r="AX137" s="76"/>
      <c r="AY137" s="76"/>
      <c r="AZ137" s="76"/>
      <c r="BA137" s="76"/>
      <c r="BB137" s="76"/>
      <c r="BC137" s="76"/>
      <c r="BD137" s="76"/>
      <c r="BE137" s="76"/>
      <c r="BF137" s="76"/>
      <c r="BG137" s="76"/>
      <c r="BH137" s="76"/>
      <c r="BI137" s="76"/>
      <c r="BJ137" s="76"/>
      <c r="BK137" s="76"/>
      <c r="BL137" s="76"/>
      <c r="BM137" s="76">
        <v>46084849.960000001</v>
      </c>
      <c r="BN137" s="76">
        <v>381250501.87</v>
      </c>
      <c r="BO137" s="76">
        <v>37686536</v>
      </c>
      <c r="BP137" s="76">
        <v>450275859.17000002</v>
      </c>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16"/>
      <c r="CZ137" s="16"/>
      <c r="DA137" s="16"/>
    </row>
    <row r="138" spans="1:105" s="147" customFormat="1" ht="66" x14ac:dyDescent="0.25">
      <c r="A138" s="52" t="s">
        <v>189</v>
      </c>
      <c r="B138" s="53" t="s">
        <v>101</v>
      </c>
      <c r="C138" s="53" t="s">
        <v>101</v>
      </c>
      <c r="D138" s="53" t="s">
        <v>99</v>
      </c>
      <c r="E138" s="53" t="s">
        <v>173</v>
      </c>
      <c r="F138" s="391" t="s">
        <v>254</v>
      </c>
      <c r="G138" s="384" t="s">
        <v>635</v>
      </c>
      <c r="H138" s="54" t="s">
        <v>289</v>
      </c>
      <c r="I138" s="55" t="s">
        <v>290</v>
      </c>
      <c r="J138" s="56">
        <f>+K138</f>
        <v>200000000</v>
      </c>
      <c r="K138" s="57">
        <f>+SUM(M138:AV138)</f>
        <v>200000000</v>
      </c>
      <c r="L138" s="234"/>
      <c r="M138" s="59"/>
      <c r="N138" s="59"/>
      <c r="O138" s="60"/>
      <c r="P138" s="60"/>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76"/>
      <c r="AU138" s="16"/>
      <c r="AV138" s="76">
        <f>SUM(AW138:BP138)</f>
        <v>200000000</v>
      </c>
      <c r="AW138" s="76"/>
      <c r="AX138" s="76"/>
      <c r="AY138" s="76"/>
      <c r="AZ138" s="76">
        <v>200000000</v>
      </c>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351"/>
      <c r="CZ138" s="351"/>
      <c r="DA138" s="351"/>
    </row>
    <row r="139" spans="1:105" s="147" customFormat="1" x14ac:dyDescent="0.25">
      <c r="A139" s="201" t="s">
        <v>189</v>
      </c>
      <c r="B139" s="202" t="s">
        <v>101</v>
      </c>
      <c r="C139" s="202" t="s">
        <v>101</v>
      </c>
      <c r="D139" s="202" t="s">
        <v>213</v>
      </c>
      <c r="E139" s="202" t="s">
        <v>189</v>
      </c>
      <c r="F139" s="202"/>
      <c r="G139" s="84"/>
      <c r="H139" s="214"/>
      <c r="I139" s="84" t="s">
        <v>291</v>
      </c>
      <c r="J139" s="48"/>
      <c r="K139" s="49"/>
      <c r="L139" s="49"/>
      <c r="M139" s="49"/>
      <c r="N139" s="49"/>
      <c r="O139" s="49"/>
      <c r="P139" s="49"/>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304"/>
      <c r="AU139" s="102"/>
      <c r="AV139" s="304"/>
      <c r="AW139" s="304"/>
      <c r="AX139" s="304"/>
      <c r="AY139" s="304"/>
      <c r="AZ139" s="304"/>
      <c r="BA139" s="304"/>
      <c r="BB139" s="304"/>
      <c r="BC139" s="304"/>
      <c r="BD139" s="304"/>
      <c r="BE139" s="304"/>
      <c r="BF139" s="304"/>
      <c r="BG139" s="304"/>
      <c r="BH139" s="304"/>
      <c r="BI139" s="304"/>
      <c r="BJ139" s="304"/>
      <c r="BK139" s="304"/>
      <c r="BL139" s="304"/>
      <c r="BM139" s="304"/>
      <c r="BN139" s="304"/>
      <c r="BO139" s="304"/>
      <c r="BP139" s="304"/>
      <c r="BQ139" s="304"/>
      <c r="BR139" s="304"/>
      <c r="BS139" s="304"/>
      <c r="BT139" s="304"/>
      <c r="BU139" s="304"/>
      <c r="BV139" s="304"/>
      <c r="BW139" s="304"/>
      <c r="BX139" s="304"/>
      <c r="BY139" s="304"/>
      <c r="BZ139" s="304"/>
      <c r="CA139" s="304"/>
      <c r="CB139" s="304"/>
      <c r="CC139" s="304"/>
      <c r="CD139" s="304"/>
      <c r="CE139" s="304"/>
      <c r="CF139" s="304"/>
      <c r="CG139" s="304"/>
      <c r="CH139" s="304"/>
      <c r="CI139" s="304"/>
      <c r="CJ139" s="304"/>
      <c r="CK139" s="304"/>
      <c r="CL139" s="304"/>
      <c r="CM139" s="304"/>
      <c r="CN139" s="304"/>
      <c r="CO139" s="304"/>
      <c r="CP139" s="304"/>
      <c r="CQ139" s="304"/>
      <c r="CR139" s="304"/>
      <c r="CS139" s="304"/>
      <c r="CT139" s="304"/>
      <c r="CU139" s="304"/>
      <c r="CV139" s="304"/>
      <c r="CW139" s="304"/>
      <c r="CX139" s="304"/>
      <c r="CY139" s="351"/>
      <c r="CZ139" s="351"/>
      <c r="DA139" s="351"/>
    </row>
    <row r="140" spans="1:105" ht="49.5" x14ac:dyDescent="0.25">
      <c r="A140" s="166" t="s">
        <v>189</v>
      </c>
      <c r="B140" s="166" t="s">
        <v>101</v>
      </c>
      <c r="C140" s="166" t="s">
        <v>101</v>
      </c>
      <c r="D140" s="166" t="s">
        <v>213</v>
      </c>
      <c r="E140" s="166" t="s">
        <v>189</v>
      </c>
      <c r="F140" s="401" t="s">
        <v>112</v>
      </c>
      <c r="G140" s="400" t="s">
        <v>636</v>
      </c>
      <c r="H140" s="54">
        <v>5306</v>
      </c>
      <c r="I140" s="77" t="s">
        <v>292</v>
      </c>
      <c r="J140" s="56">
        <f>+K140</f>
        <v>500000000</v>
      </c>
      <c r="K140" s="57">
        <f>+SUM(L140:AV140)</f>
        <v>500000000</v>
      </c>
      <c r="L140" s="58">
        <v>500000000</v>
      </c>
      <c r="M140" s="59"/>
      <c r="N140" s="59"/>
      <c r="O140" s="60"/>
      <c r="P140" s="60"/>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76"/>
      <c r="AU140" s="1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16"/>
      <c r="CZ140" s="16"/>
      <c r="DA140" s="16"/>
    </row>
    <row r="141" spans="1:105" x14ac:dyDescent="0.25">
      <c r="A141" s="262" t="s">
        <v>189</v>
      </c>
      <c r="B141" s="167" t="s">
        <v>99</v>
      </c>
      <c r="C141" s="167" t="s">
        <v>99</v>
      </c>
      <c r="D141" s="167" t="s">
        <v>199</v>
      </c>
      <c r="E141" s="167"/>
      <c r="F141" s="167"/>
      <c r="G141" s="38"/>
      <c r="H141" s="37"/>
      <c r="I141" s="38" t="s">
        <v>293</v>
      </c>
      <c r="J141" s="81"/>
      <c r="K141" s="40"/>
      <c r="L141" s="40"/>
      <c r="M141" s="40"/>
      <c r="N141" s="40"/>
      <c r="O141" s="40"/>
      <c r="P141" s="40"/>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24"/>
      <c r="AU141" s="42"/>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24"/>
      <c r="CA141" s="124"/>
      <c r="CB141" s="124"/>
      <c r="CC141" s="124"/>
      <c r="CD141" s="124"/>
      <c r="CE141" s="124"/>
      <c r="CF141" s="124"/>
      <c r="CG141" s="124"/>
      <c r="CH141" s="124"/>
      <c r="CI141" s="124"/>
      <c r="CJ141" s="124"/>
      <c r="CK141" s="124"/>
      <c r="CL141" s="124"/>
      <c r="CM141" s="124"/>
      <c r="CN141" s="124"/>
      <c r="CO141" s="124"/>
      <c r="CP141" s="124"/>
      <c r="CQ141" s="124"/>
      <c r="CR141" s="124"/>
      <c r="CS141" s="124"/>
      <c r="CT141" s="124"/>
      <c r="CU141" s="124"/>
      <c r="CV141" s="124"/>
      <c r="CW141" s="124"/>
      <c r="CX141" s="124"/>
      <c r="CY141" s="16"/>
      <c r="CZ141" s="16"/>
      <c r="DA141" s="16"/>
    </row>
    <row r="142" spans="1:105" x14ac:dyDescent="0.25">
      <c r="A142" s="204" t="s">
        <v>189</v>
      </c>
      <c r="B142" s="205" t="s">
        <v>99</v>
      </c>
      <c r="C142" s="205" t="s">
        <v>99</v>
      </c>
      <c r="D142" s="205" t="s">
        <v>199</v>
      </c>
      <c r="E142" s="206" t="s">
        <v>294</v>
      </c>
      <c r="F142" s="206"/>
      <c r="G142" s="222"/>
      <c r="H142" s="223"/>
      <c r="I142" s="222" t="s">
        <v>295</v>
      </c>
      <c r="J142" s="224"/>
      <c r="K142" s="57"/>
      <c r="L142" s="58"/>
      <c r="M142" s="59"/>
      <c r="N142" s="59"/>
      <c r="O142" s="60"/>
      <c r="P142" s="60"/>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76"/>
      <c r="AU142" s="1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16"/>
      <c r="CZ142" s="16"/>
      <c r="DA142" s="16"/>
    </row>
    <row r="143" spans="1:105" ht="49.5" x14ac:dyDescent="0.25">
      <c r="A143" s="207" t="s">
        <v>189</v>
      </c>
      <c r="B143" s="172" t="s">
        <v>99</v>
      </c>
      <c r="C143" s="172" t="s">
        <v>99</v>
      </c>
      <c r="D143" s="172" t="s">
        <v>199</v>
      </c>
      <c r="E143" s="176" t="s">
        <v>294</v>
      </c>
      <c r="F143" s="426" t="s">
        <v>959</v>
      </c>
      <c r="G143" s="423" t="s">
        <v>960</v>
      </c>
      <c r="H143" s="100">
        <v>5307</v>
      </c>
      <c r="I143" s="77" t="s">
        <v>296</v>
      </c>
      <c r="J143" s="56">
        <f>+K143</f>
        <v>240000000</v>
      </c>
      <c r="K143" s="57">
        <f>+SUM(L143:AV143)</f>
        <v>240000000</v>
      </c>
      <c r="L143" s="58">
        <v>240000000</v>
      </c>
      <c r="M143" s="59"/>
      <c r="N143" s="59"/>
      <c r="O143" s="60"/>
      <c r="P143" s="60"/>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76"/>
      <c r="AU143" s="1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16"/>
      <c r="CZ143" s="16"/>
      <c r="DA143" s="16"/>
    </row>
    <row r="144" spans="1:105" ht="33" x14ac:dyDescent="0.25">
      <c r="A144" s="207" t="s">
        <v>189</v>
      </c>
      <c r="B144" s="172" t="s">
        <v>99</v>
      </c>
      <c r="C144" s="172" t="s">
        <v>99</v>
      </c>
      <c r="D144" s="172" t="s">
        <v>199</v>
      </c>
      <c r="E144" s="176" t="s">
        <v>294</v>
      </c>
      <c r="F144" s="424" t="s">
        <v>807</v>
      </c>
      <c r="G144" s="423" t="s">
        <v>666</v>
      </c>
      <c r="H144" s="100">
        <v>5308</v>
      </c>
      <c r="I144" s="77" t="s">
        <v>297</v>
      </c>
      <c r="J144" s="56">
        <f>+K144</f>
        <v>2750000000</v>
      </c>
      <c r="K144" s="57">
        <f>+SUM(L144+AV144)</f>
        <v>2750000000</v>
      </c>
      <c r="L144" s="58">
        <v>1250000000</v>
      </c>
      <c r="M144" s="59"/>
      <c r="N144" s="59"/>
      <c r="O144" s="60"/>
      <c r="P144" s="60"/>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76"/>
      <c r="AU144" s="16"/>
      <c r="AV144" s="76">
        <f>SUM(AW144:BQ144)</f>
        <v>1500000000</v>
      </c>
      <c r="AW144" s="76"/>
      <c r="AX144" s="76"/>
      <c r="AY144" s="76"/>
      <c r="AZ144" s="76">
        <v>1500000000</v>
      </c>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16"/>
      <c r="CZ144" s="16"/>
      <c r="DA144" s="16"/>
    </row>
    <row r="145" spans="1:105" ht="49.5" x14ac:dyDescent="0.25">
      <c r="A145" s="207" t="s">
        <v>189</v>
      </c>
      <c r="B145" s="172" t="s">
        <v>99</v>
      </c>
      <c r="C145" s="172" t="s">
        <v>99</v>
      </c>
      <c r="D145" s="172" t="s">
        <v>199</v>
      </c>
      <c r="E145" s="176" t="s">
        <v>294</v>
      </c>
      <c r="F145" s="412" t="s">
        <v>808</v>
      </c>
      <c r="G145" s="409" t="s">
        <v>665</v>
      </c>
      <c r="H145" s="100">
        <v>5363</v>
      </c>
      <c r="I145" s="77" t="s">
        <v>298</v>
      </c>
      <c r="J145" s="56">
        <f>+K145</f>
        <v>600000000</v>
      </c>
      <c r="K145" s="57">
        <f>+SUM(M145:AV145)</f>
        <v>600000000</v>
      </c>
      <c r="L145" s="58"/>
      <c r="M145" s="59"/>
      <c r="N145" s="59"/>
      <c r="O145" s="60"/>
      <c r="P145" s="60"/>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76"/>
      <c r="AU145" s="16"/>
      <c r="AV145" s="76">
        <f>SUM(AW145:BQ145)</f>
        <v>600000000</v>
      </c>
      <c r="AW145" s="76"/>
      <c r="AX145" s="76"/>
      <c r="AY145" s="76"/>
      <c r="AZ145" s="76">
        <v>600000000</v>
      </c>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16"/>
      <c r="CZ145" s="16"/>
      <c r="DA145" s="16"/>
    </row>
    <row r="146" spans="1:105" ht="50.25" thickBot="1" x14ac:dyDescent="0.3">
      <c r="A146" s="207" t="s">
        <v>189</v>
      </c>
      <c r="B146" s="172" t="s">
        <v>99</v>
      </c>
      <c r="C146" s="172" t="s">
        <v>99</v>
      </c>
      <c r="D146" s="172" t="s">
        <v>199</v>
      </c>
      <c r="E146" s="176" t="s">
        <v>294</v>
      </c>
      <c r="F146" s="424" t="s">
        <v>808</v>
      </c>
      <c r="G146" s="423" t="s">
        <v>665</v>
      </c>
      <c r="H146" s="100">
        <v>5364</v>
      </c>
      <c r="I146" s="77" t="s">
        <v>299</v>
      </c>
      <c r="J146" s="56">
        <f>+K146</f>
        <v>200000000</v>
      </c>
      <c r="K146" s="57">
        <f>+SUM(L146:AV146)</f>
        <v>200000000</v>
      </c>
      <c r="L146" s="58"/>
      <c r="M146" s="59"/>
      <c r="N146" s="59"/>
      <c r="O146" s="60"/>
      <c r="P146" s="60"/>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76"/>
      <c r="AU146" s="16"/>
      <c r="AV146" s="76">
        <f>SUM(AW146:BQ146)</f>
        <v>200000000</v>
      </c>
      <c r="AW146" s="76"/>
      <c r="AX146" s="76"/>
      <c r="AY146" s="76"/>
      <c r="AZ146" s="76">
        <v>200000000</v>
      </c>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16"/>
      <c r="CZ146" s="16"/>
      <c r="DA146" s="16"/>
    </row>
    <row r="147" spans="1:105" ht="33" x14ac:dyDescent="0.25">
      <c r="A147" s="260" t="s">
        <v>189</v>
      </c>
      <c r="B147" s="174" t="s">
        <v>99</v>
      </c>
      <c r="C147" s="174" t="s">
        <v>99</v>
      </c>
      <c r="D147" s="174" t="s">
        <v>199</v>
      </c>
      <c r="E147" s="270" t="s">
        <v>294</v>
      </c>
      <c r="F147" s="427" t="s">
        <v>809</v>
      </c>
      <c r="G147" s="428" t="s">
        <v>667</v>
      </c>
      <c r="H147" s="157">
        <v>5365</v>
      </c>
      <c r="I147" s="158" t="s">
        <v>300</v>
      </c>
      <c r="J147" s="215">
        <f>+K147</f>
        <v>400000000</v>
      </c>
      <c r="K147" s="57">
        <f>+SUM(L147:AV147)</f>
        <v>400000000</v>
      </c>
      <c r="L147" s="164"/>
      <c r="M147" s="59"/>
      <c r="N147" s="59"/>
      <c r="O147" s="60"/>
      <c r="P147" s="60"/>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76"/>
      <c r="AU147" s="16"/>
      <c r="AV147" s="76">
        <f>SUM(AW147:BQ147)</f>
        <v>400000000</v>
      </c>
      <c r="AW147" s="76"/>
      <c r="AX147" s="76"/>
      <c r="AY147" s="76"/>
      <c r="AZ147" s="76">
        <v>400000000</v>
      </c>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16"/>
      <c r="CZ147" s="16"/>
      <c r="DA147" s="16"/>
    </row>
    <row r="148" spans="1:105" x14ac:dyDescent="0.25">
      <c r="A148" s="168" t="s">
        <v>189</v>
      </c>
      <c r="B148" s="188" t="s">
        <v>99</v>
      </c>
      <c r="C148" s="26"/>
      <c r="D148" s="26"/>
      <c r="E148" s="26"/>
      <c r="F148" s="26"/>
      <c r="G148" s="28"/>
      <c r="H148" s="27"/>
      <c r="I148" s="28" t="s">
        <v>108</v>
      </c>
      <c r="J148" s="64"/>
      <c r="K148" s="30"/>
      <c r="L148" s="30"/>
      <c r="M148" s="30"/>
      <c r="N148" s="30"/>
      <c r="O148" s="30"/>
      <c r="P148" s="30"/>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290"/>
      <c r="AU148" s="32"/>
      <c r="AV148" s="290"/>
      <c r="AW148" s="290"/>
      <c r="AX148" s="290"/>
      <c r="AY148" s="290"/>
      <c r="AZ148" s="290"/>
      <c r="BA148" s="290"/>
      <c r="BB148" s="290"/>
      <c r="BC148" s="290"/>
      <c r="BD148" s="290"/>
      <c r="BE148" s="290"/>
      <c r="BF148" s="290"/>
      <c r="BG148" s="290"/>
      <c r="BH148" s="290"/>
      <c r="BI148" s="290"/>
      <c r="BJ148" s="290"/>
      <c r="BK148" s="290"/>
      <c r="BL148" s="290"/>
      <c r="BM148" s="290"/>
      <c r="BN148" s="290"/>
      <c r="BO148" s="290"/>
      <c r="BP148" s="290"/>
      <c r="BQ148" s="290"/>
      <c r="BR148" s="290"/>
      <c r="BS148" s="290"/>
      <c r="BT148" s="290"/>
      <c r="BU148" s="290"/>
      <c r="BV148" s="290"/>
      <c r="BW148" s="290"/>
      <c r="BX148" s="290"/>
      <c r="BY148" s="290"/>
      <c r="BZ148" s="290"/>
      <c r="CA148" s="290"/>
      <c r="CB148" s="290"/>
      <c r="CC148" s="290"/>
      <c r="CD148" s="290"/>
      <c r="CE148" s="290"/>
      <c r="CF148" s="290"/>
      <c r="CG148" s="290"/>
      <c r="CH148" s="290"/>
      <c r="CI148" s="290"/>
      <c r="CJ148" s="290"/>
      <c r="CK148" s="290"/>
      <c r="CL148" s="290"/>
      <c r="CM148" s="290"/>
      <c r="CN148" s="290"/>
      <c r="CO148" s="290"/>
      <c r="CP148" s="290"/>
      <c r="CQ148" s="290"/>
      <c r="CR148" s="290"/>
      <c r="CS148" s="290"/>
      <c r="CT148" s="290"/>
      <c r="CU148" s="290"/>
      <c r="CV148" s="290"/>
      <c r="CW148" s="290"/>
      <c r="CX148" s="290"/>
      <c r="CY148" s="16"/>
      <c r="CZ148" s="16"/>
      <c r="DA148" s="16"/>
    </row>
    <row r="149" spans="1:105" ht="33" x14ac:dyDescent="0.25">
      <c r="A149" s="168" t="s">
        <v>189</v>
      </c>
      <c r="B149" s="188" t="s">
        <v>99</v>
      </c>
      <c r="C149" s="33" t="s">
        <v>99</v>
      </c>
      <c r="D149" s="26"/>
      <c r="E149" s="26"/>
      <c r="F149" s="26"/>
      <c r="G149" s="28"/>
      <c r="H149" s="27"/>
      <c r="I149" s="28" t="s">
        <v>109</v>
      </c>
      <c r="J149" s="64"/>
      <c r="K149" s="30"/>
      <c r="L149" s="30"/>
      <c r="M149" s="30"/>
      <c r="N149" s="30"/>
      <c r="O149" s="30"/>
      <c r="P149" s="30"/>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290"/>
      <c r="AU149" s="32"/>
      <c r="AV149" s="290"/>
      <c r="AW149" s="290"/>
      <c r="AX149" s="290"/>
      <c r="AY149" s="290"/>
      <c r="AZ149" s="290"/>
      <c r="BA149" s="290"/>
      <c r="BB149" s="290"/>
      <c r="BC149" s="290"/>
      <c r="BD149" s="290"/>
      <c r="BE149" s="290"/>
      <c r="BF149" s="290"/>
      <c r="BG149" s="290"/>
      <c r="BH149" s="290"/>
      <c r="BI149" s="290"/>
      <c r="BJ149" s="290"/>
      <c r="BK149" s="290"/>
      <c r="BL149" s="290"/>
      <c r="BM149" s="290"/>
      <c r="BN149" s="290"/>
      <c r="BO149" s="290"/>
      <c r="BP149" s="290"/>
      <c r="BQ149" s="290"/>
      <c r="BR149" s="290"/>
      <c r="BS149" s="290"/>
      <c r="BT149" s="290"/>
      <c r="BU149" s="290"/>
      <c r="BV149" s="290"/>
      <c r="BW149" s="290"/>
      <c r="BX149" s="290"/>
      <c r="BY149" s="290"/>
      <c r="BZ149" s="290"/>
      <c r="CA149" s="290"/>
      <c r="CB149" s="290"/>
      <c r="CC149" s="290"/>
      <c r="CD149" s="290"/>
      <c r="CE149" s="290"/>
      <c r="CF149" s="290"/>
      <c r="CG149" s="290"/>
      <c r="CH149" s="290"/>
      <c r="CI149" s="290"/>
      <c r="CJ149" s="290"/>
      <c r="CK149" s="290"/>
      <c r="CL149" s="290"/>
      <c r="CM149" s="290"/>
      <c r="CN149" s="290"/>
      <c r="CO149" s="290"/>
      <c r="CP149" s="290"/>
      <c r="CQ149" s="290"/>
      <c r="CR149" s="290"/>
      <c r="CS149" s="290"/>
      <c r="CT149" s="290"/>
      <c r="CU149" s="290"/>
      <c r="CV149" s="290"/>
      <c r="CW149" s="290"/>
      <c r="CX149" s="290"/>
      <c r="CY149" s="16"/>
      <c r="CZ149" s="16"/>
      <c r="DA149" s="16"/>
    </row>
    <row r="150" spans="1:105" x14ac:dyDescent="0.25">
      <c r="A150" s="167" t="s">
        <v>189</v>
      </c>
      <c r="B150" s="182" t="s">
        <v>99</v>
      </c>
      <c r="C150" s="182" t="s">
        <v>99</v>
      </c>
      <c r="D150" s="182" t="s">
        <v>110</v>
      </c>
      <c r="E150" s="182"/>
      <c r="F150" s="182"/>
      <c r="G150" s="38"/>
      <c r="H150" s="37"/>
      <c r="I150" s="38" t="s">
        <v>111</v>
      </c>
      <c r="J150" s="65"/>
      <c r="K150" s="40">
        <f t="shared" ref="K150:K158" si="24">+SUM(M150:P150)</f>
        <v>0</v>
      </c>
      <c r="L150" s="40"/>
      <c r="M150" s="40">
        <f t="shared" ref="M150:M158" si="25">+SUM(Q150:R150)</f>
        <v>0</v>
      </c>
      <c r="N150" s="40">
        <f t="shared" ref="N150:N158" si="26">+SUM(S150:AE150)</f>
        <v>0</v>
      </c>
      <c r="O150" s="40">
        <f t="shared" ref="O150:O158" si="27">+SUM(AF150:AJ150)</f>
        <v>0</v>
      </c>
      <c r="P150" s="40">
        <f t="shared" ref="P150:P158" si="28">+SUM(AK150:AS150)</f>
        <v>0</v>
      </c>
      <c r="Q150" s="41"/>
      <c r="R150" s="41">
        <v>0</v>
      </c>
      <c r="S150" s="41">
        <v>0</v>
      </c>
      <c r="T150" s="41">
        <v>0</v>
      </c>
      <c r="U150" s="41">
        <v>0</v>
      </c>
      <c r="V150" s="41">
        <v>0</v>
      </c>
      <c r="W150" s="41">
        <v>0</v>
      </c>
      <c r="X150" s="41">
        <v>0</v>
      </c>
      <c r="Y150" s="41">
        <v>0</v>
      </c>
      <c r="Z150" s="41">
        <v>0</v>
      </c>
      <c r="AA150" s="41">
        <v>0</v>
      </c>
      <c r="AB150" s="41">
        <v>0</v>
      </c>
      <c r="AC150" s="41">
        <v>0</v>
      </c>
      <c r="AD150" s="41">
        <v>0</v>
      </c>
      <c r="AE150" s="41"/>
      <c r="AF150" s="41">
        <v>0</v>
      </c>
      <c r="AG150" s="41">
        <v>0</v>
      </c>
      <c r="AH150" s="41">
        <v>0</v>
      </c>
      <c r="AI150" s="41">
        <v>0</v>
      </c>
      <c r="AJ150" s="41">
        <v>0</v>
      </c>
      <c r="AK150" s="41">
        <v>0</v>
      </c>
      <c r="AL150" s="41">
        <v>0</v>
      </c>
      <c r="AM150" s="41">
        <v>0</v>
      </c>
      <c r="AN150" s="41">
        <v>0</v>
      </c>
      <c r="AO150" s="41">
        <v>0</v>
      </c>
      <c r="AP150" s="41">
        <v>0</v>
      </c>
      <c r="AQ150" s="41">
        <v>0</v>
      </c>
      <c r="AR150" s="41">
        <v>0</v>
      </c>
      <c r="AS150" s="41">
        <v>0</v>
      </c>
      <c r="AT150" s="124"/>
      <c r="AU150" s="42"/>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c r="BR150" s="124"/>
      <c r="BS150" s="124"/>
      <c r="BT150" s="124"/>
      <c r="BU150" s="124"/>
      <c r="BV150" s="124"/>
      <c r="BW150" s="124"/>
      <c r="BX150" s="124"/>
      <c r="BY150" s="124"/>
      <c r="BZ150" s="124"/>
      <c r="CA150" s="124"/>
      <c r="CB150" s="124"/>
      <c r="CC150" s="124"/>
      <c r="CD150" s="124"/>
      <c r="CE150" s="124"/>
      <c r="CF150" s="124"/>
      <c r="CG150" s="124"/>
      <c r="CH150" s="124"/>
      <c r="CI150" s="124"/>
      <c r="CJ150" s="124"/>
      <c r="CK150" s="124"/>
      <c r="CL150" s="124"/>
      <c r="CM150" s="124"/>
      <c r="CN150" s="124"/>
      <c r="CO150" s="124"/>
      <c r="CP150" s="124"/>
      <c r="CQ150" s="124"/>
      <c r="CR150" s="124"/>
      <c r="CS150" s="124"/>
      <c r="CT150" s="124"/>
      <c r="CU150" s="124"/>
      <c r="CV150" s="124"/>
      <c r="CW150" s="124"/>
      <c r="CX150" s="124"/>
      <c r="CY150" s="16"/>
      <c r="CZ150" s="16"/>
      <c r="DA150" s="16"/>
    </row>
    <row r="151" spans="1:105" x14ac:dyDescent="0.25">
      <c r="A151" s="165" t="s">
        <v>189</v>
      </c>
      <c r="B151" s="165" t="s">
        <v>99</v>
      </c>
      <c r="C151" s="165" t="s">
        <v>99</v>
      </c>
      <c r="D151" s="165" t="s">
        <v>110</v>
      </c>
      <c r="E151" s="165" t="s">
        <v>301</v>
      </c>
      <c r="F151" s="165"/>
      <c r="G151" s="84"/>
      <c r="H151" s="46"/>
      <c r="I151" s="84" t="s">
        <v>302</v>
      </c>
      <c r="J151" s="72"/>
      <c r="K151" s="49">
        <f t="shared" si="24"/>
        <v>0</v>
      </c>
      <c r="L151" s="49"/>
      <c r="M151" s="49">
        <f t="shared" si="25"/>
        <v>0</v>
      </c>
      <c r="N151" s="49">
        <f t="shared" si="26"/>
        <v>0</v>
      </c>
      <c r="O151" s="49">
        <f t="shared" si="27"/>
        <v>0</v>
      </c>
      <c r="P151" s="49">
        <f t="shared" si="28"/>
        <v>0</v>
      </c>
      <c r="Q151" s="50"/>
      <c r="R151" s="50">
        <v>0</v>
      </c>
      <c r="S151" s="50">
        <v>0</v>
      </c>
      <c r="T151" s="50">
        <v>0</v>
      </c>
      <c r="U151" s="50">
        <v>0</v>
      </c>
      <c r="V151" s="50"/>
      <c r="W151" s="50">
        <v>0</v>
      </c>
      <c r="X151" s="50">
        <v>0</v>
      </c>
      <c r="Y151" s="50">
        <v>0</v>
      </c>
      <c r="Z151" s="50">
        <v>0</v>
      </c>
      <c r="AA151" s="50">
        <v>0</v>
      </c>
      <c r="AB151" s="50">
        <v>0</v>
      </c>
      <c r="AC151" s="50">
        <v>0</v>
      </c>
      <c r="AD151" s="50">
        <v>0</v>
      </c>
      <c r="AE151" s="50"/>
      <c r="AF151" s="50">
        <v>0</v>
      </c>
      <c r="AG151" s="50">
        <v>0</v>
      </c>
      <c r="AH151" s="50">
        <v>0</v>
      </c>
      <c r="AI151" s="50">
        <v>0</v>
      </c>
      <c r="AJ151" s="50">
        <v>0</v>
      </c>
      <c r="AK151" s="50">
        <v>0</v>
      </c>
      <c r="AL151" s="50">
        <v>0</v>
      </c>
      <c r="AM151" s="50">
        <v>0</v>
      </c>
      <c r="AN151" s="50">
        <v>0</v>
      </c>
      <c r="AO151" s="50">
        <v>0</v>
      </c>
      <c r="AP151" s="50">
        <v>0</v>
      </c>
      <c r="AQ151" s="50">
        <v>0</v>
      </c>
      <c r="AR151" s="50">
        <v>0</v>
      </c>
      <c r="AS151" s="50">
        <v>0</v>
      </c>
      <c r="AT151" s="293"/>
      <c r="AU151" s="51"/>
      <c r="AV151" s="293"/>
      <c r="AW151" s="293"/>
      <c r="AX151" s="293"/>
      <c r="AY151" s="293"/>
      <c r="AZ151" s="293"/>
      <c r="BA151" s="293"/>
      <c r="BB151" s="293"/>
      <c r="BC151" s="293"/>
      <c r="BD151" s="293"/>
      <c r="BE151" s="293"/>
      <c r="BF151" s="293"/>
      <c r="BG151" s="293"/>
      <c r="BH151" s="293"/>
      <c r="BI151" s="293"/>
      <c r="BJ151" s="293"/>
      <c r="BK151" s="293"/>
      <c r="BL151" s="293"/>
      <c r="BM151" s="293"/>
      <c r="BN151" s="293"/>
      <c r="BO151" s="293"/>
      <c r="BP151" s="293"/>
      <c r="BQ151" s="293"/>
      <c r="BR151" s="293"/>
      <c r="BS151" s="293"/>
      <c r="BT151" s="293"/>
      <c r="BU151" s="293"/>
      <c r="BV151" s="293"/>
      <c r="BW151" s="293"/>
      <c r="BX151" s="293"/>
      <c r="BY151" s="293"/>
      <c r="BZ151" s="293"/>
      <c r="CA151" s="293"/>
      <c r="CB151" s="293"/>
      <c r="CC151" s="293"/>
      <c r="CD151" s="293"/>
      <c r="CE151" s="293"/>
      <c r="CF151" s="293"/>
      <c r="CG151" s="293"/>
      <c r="CH151" s="293"/>
      <c r="CI151" s="293"/>
      <c r="CJ151" s="293"/>
      <c r="CK151" s="293"/>
      <c r="CL151" s="293"/>
      <c r="CM151" s="293"/>
      <c r="CN151" s="293"/>
      <c r="CO151" s="293"/>
      <c r="CP151" s="293"/>
      <c r="CQ151" s="293"/>
      <c r="CR151" s="293"/>
      <c r="CS151" s="293"/>
      <c r="CT151" s="293"/>
      <c r="CU151" s="293"/>
      <c r="CV151" s="293"/>
      <c r="CW151" s="293"/>
      <c r="CX151" s="293"/>
      <c r="CY151" s="16"/>
      <c r="CZ151" s="16"/>
      <c r="DA151" s="16"/>
    </row>
    <row r="152" spans="1:105" ht="66" x14ac:dyDescent="0.25">
      <c r="A152" s="166" t="s">
        <v>189</v>
      </c>
      <c r="B152" s="166" t="s">
        <v>99</v>
      </c>
      <c r="C152" s="166" t="s">
        <v>99</v>
      </c>
      <c r="D152" s="166" t="s">
        <v>110</v>
      </c>
      <c r="E152" s="166" t="s">
        <v>301</v>
      </c>
      <c r="F152" s="425" t="s">
        <v>961</v>
      </c>
      <c r="G152" s="429" t="s">
        <v>962</v>
      </c>
      <c r="H152" s="431" t="s">
        <v>303</v>
      </c>
      <c r="I152" s="434" t="s">
        <v>810</v>
      </c>
      <c r="J152" s="74">
        <f>+K152</f>
        <v>166811853.34</v>
      </c>
      <c r="K152" s="57">
        <f t="shared" si="24"/>
        <v>166811853.34</v>
      </c>
      <c r="L152" s="58"/>
      <c r="M152" s="59">
        <f t="shared" si="25"/>
        <v>100000000</v>
      </c>
      <c r="N152" s="59">
        <f t="shared" si="26"/>
        <v>66811853.340000004</v>
      </c>
      <c r="O152" s="60">
        <f t="shared" si="27"/>
        <v>0</v>
      </c>
      <c r="P152" s="60">
        <f t="shared" si="28"/>
        <v>0</v>
      </c>
      <c r="Q152" s="61">
        <v>100000000</v>
      </c>
      <c r="R152" s="61"/>
      <c r="S152" s="61"/>
      <c r="T152" s="61"/>
      <c r="U152" s="61"/>
      <c r="V152" s="104">
        <v>66811853.340000004</v>
      </c>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76"/>
      <c r="AU152" s="1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16"/>
      <c r="CZ152" s="16"/>
      <c r="DA152" s="16"/>
    </row>
    <row r="153" spans="1:105" ht="33" x14ac:dyDescent="0.25">
      <c r="A153" s="166"/>
      <c r="B153" s="166"/>
      <c r="C153" s="166"/>
      <c r="D153" s="166"/>
      <c r="E153" s="166"/>
      <c r="F153" s="426" t="s">
        <v>814</v>
      </c>
      <c r="G153" s="423" t="s">
        <v>676</v>
      </c>
      <c r="H153" s="432"/>
      <c r="I153" s="435"/>
      <c r="J153" s="74"/>
      <c r="K153" s="57"/>
      <c r="L153" s="58"/>
      <c r="M153" s="59"/>
      <c r="N153" s="59"/>
      <c r="O153" s="60"/>
      <c r="P153" s="60"/>
      <c r="Q153" s="61"/>
      <c r="R153" s="61"/>
      <c r="S153" s="61"/>
      <c r="T153" s="61"/>
      <c r="U153" s="61"/>
      <c r="V153" s="104"/>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76"/>
      <c r="AU153" s="1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16"/>
      <c r="CZ153" s="16"/>
      <c r="DA153" s="16"/>
    </row>
    <row r="154" spans="1:105" ht="49.5" x14ac:dyDescent="0.25">
      <c r="A154" s="166"/>
      <c r="B154" s="166"/>
      <c r="C154" s="166"/>
      <c r="D154" s="166"/>
      <c r="E154" s="166"/>
      <c r="F154" s="426" t="s">
        <v>963</v>
      </c>
      <c r="G154" s="430" t="s">
        <v>964</v>
      </c>
      <c r="H154" s="433"/>
      <c r="I154" s="436"/>
      <c r="J154" s="74"/>
      <c r="K154" s="57"/>
      <c r="L154" s="58"/>
      <c r="M154" s="59"/>
      <c r="N154" s="59"/>
      <c r="O154" s="60"/>
      <c r="P154" s="60"/>
      <c r="Q154" s="61"/>
      <c r="R154" s="61"/>
      <c r="S154" s="61"/>
      <c r="T154" s="61"/>
      <c r="U154" s="61"/>
      <c r="V154" s="104"/>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76"/>
      <c r="AU154" s="1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16"/>
      <c r="CZ154" s="16"/>
      <c r="DA154" s="16"/>
    </row>
    <row r="155" spans="1:105" x14ac:dyDescent="0.25">
      <c r="A155" s="165" t="s">
        <v>189</v>
      </c>
      <c r="B155" s="165" t="s">
        <v>99</v>
      </c>
      <c r="C155" s="165" t="s">
        <v>99</v>
      </c>
      <c r="D155" s="165" t="s">
        <v>110</v>
      </c>
      <c r="E155" s="165" t="s">
        <v>112</v>
      </c>
      <c r="F155" s="413"/>
      <c r="G155" s="414"/>
      <c r="H155" s="46"/>
      <c r="I155" s="84" t="s">
        <v>113</v>
      </c>
      <c r="J155" s="72"/>
      <c r="K155" s="49">
        <f t="shared" si="24"/>
        <v>0</v>
      </c>
      <c r="L155" s="49"/>
      <c r="M155" s="49">
        <f t="shared" si="25"/>
        <v>0</v>
      </c>
      <c r="N155" s="49">
        <f t="shared" si="26"/>
        <v>0</v>
      </c>
      <c r="O155" s="49">
        <f t="shared" si="27"/>
        <v>0</v>
      </c>
      <c r="P155" s="49">
        <f t="shared" si="28"/>
        <v>0</v>
      </c>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293"/>
      <c r="AU155" s="51"/>
      <c r="AV155" s="293"/>
      <c r="AW155" s="293"/>
      <c r="AX155" s="293"/>
      <c r="AY155" s="293"/>
      <c r="AZ155" s="293"/>
      <c r="BA155" s="293"/>
      <c r="BB155" s="293"/>
      <c r="BC155" s="293"/>
      <c r="BD155" s="293"/>
      <c r="BE155" s="293"/>
      <c r="BF155" s="293"/>
      <c r="BG155" s="293"/>
      <c r="BH155" s="293"/>
      <c r="BI155" s="293"/>
      <c r="BJ155" s="293"/>
      <c r="BK155" s="293"/>
      <c r="BL155" s="293"/>
      <c r="BM155" s="293"/>
      <c r="BN155" s="293"/>
      <c r="BO155" s="293"/>
      <c r="BP155" s="293"/>
      <c r="BQ155" s="293"/>
      <c r="BR155" s="293"/>
      <c r="BS155" s="293"/>
      <c r="BT155" s="293"/>
      <c r="BU155" s="293"/>
      <c r="BV155" s="293"/>
      <c r="BW155" s="293"/>
      <c r="BX155" s="293"/>
      <c r="BY155" s="293"/>
      <c r="BZ155" s="293"/>
      <c r="CA155" s="293"/>
      <c r="CB155" s="293"/>
      <c r="CC155" s="293"/>
      <c r="CD155" s="293"/>
      <c r="CE155" s="293"/>
      <c r="CF155" s="293"/>
      <c r="CG155" s="293"/>
      <c r="CH155" s="293"/>
      <c r="CI155" s="293"/>
      <c r="CJ155" s="293"/>
      <c r="CK155" s="293"/>
      <c r="CL155" s="293"/>
      <c r="CM155" s="293"/>
      <c r="CN155" s="293"/>
      <c r="CO155" s="293"/>
      <c r="CP155" s="293"/>
      <c r="CQ155" s="293"/>
      <c r="CR155" s="293"/>
      <c r="CS155" s="293"/>
      <c r="CT155" s="293"/>
      <c r="CU155" s="293"/>
      <c r="CV155" s="293"/>
      <c r="CW155" s="293"/>
      <c r="CX155" s="293"/>
      <c r="CY155" s="16"/>
      <c r="CZ155" s="16"/>
      <c r="DA155" s="16"/>
    </row>
    <row r="156" spans="1:105" ht="49.5" x14ac:dyDescent="0.25">
      <c r="A156" s="166" t="s">
        <v>189</v>
      </c>
      <c r="B156" s="166" t="s">
        <v>99</v>
      </c>
      <c r="C156" s="166" t="s">
        <v>99</v>
      </c>
      <c r="D156" s="166" t="s">
        <v>110</v>
      </c>
      <c r="E156" s="166" t="s">
        <v>112</v>
      </c>
      <c r="F156" s="408" t="s">
        <v>812</v>
      </c>
      <c r="G156" s="409" t="s">
        <v>811</v>
      </c>
      <c r="H156" s="54" t="s">
        <v>304</v>
      </c>
      <c r="I156" s="77" t="s">
        <v>305</v>
      </c>
      <c r="J156" s="74">
        <v>200000000</v>
      </c>
      <c r="K156" s="57">
        <f t="shared" si="24"/>
        <v>200000000</v>
      </c>
      <c r="L156" s="58"/>
      <c r="M156" s="59">
        <f t="shared" si="25"/>
        <v>200000000</v>
      </c>
      <c r="N156" s="59">
        <f t="shared" si="26"/>
        <v>0</v>
      </c>
      <c r="O156" s="60">
        <f t="shared" si="27"/>
        <v>0</v>
      </c>
      <c r="P156" s="60">
        <f t="shared" si="28"/>
        <v>0</v>
      </c>
      <c r="Q156" s="61">
        <v>200000000</v>
      </c>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76"/>
      <c r="AU156" s="1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16"/>
      <c r="CZ156" s="16"/>
      <c r="DA156" s="16"/>
    </row>
    <row r="157" spans="1:105" x14ac:dyDescent="0.25">
      <c r="A157" s="165" t="s">
        <v>189</v>
      </c>
      <c r="B157" s="165" t="s">
        <v>99</v>
      </c>
      <c r="C157" s="165" t="s">
        <v>99</v>
      </c>
      <c r="D157" s="165" t="s">
        <v>110</v>
      </c>
      <c r="E157" s="165" t="s">
        <v>306</v>
      </c>
      <c r="F157" s="413"/>
      <c r="G157" s="414"/>
      <c r="H157" s="46"/>
      <c r="I157" s="84" t="s">
        <v>307</v>
      </c>
      <c r="J157" s="48"/>
      <c r="K157" s="49">
        <f t="shared" si="24"/>
        <v>0</v>
      </c>
      <c r="L157" s="49"/>
      <c r="M157" s="49">
        <f t="shared" si="25"/>
        <v>0</v>
      </c>
      <c r="N157" s="49">
        <f t="shared" si="26"/>
        <v>0</v>
      </c>
      <c r="O157" s="49">
        <f t="shared" si="27"/>
        <v>0</v>
      </c>
      <c r="P157" s="49">
        <f t="shared" si="28"/>
        <v>0</v>
      </c>
      <c r="Q157" s="50"/>
      <c r="R157" s="50">
        <v>0</v>
      </c>
      <c r="S157" s="50">
        <v>0</v>
      </c>
      <c r="T157" s="50">
        <v>0</v>
      </c>
      <c r="U157" s="50">
        <v>0</v>
      </c>
      <c r="V157" s="50">
        <v>0</v>
      </c>
      <c r="W157" s="50">
        <v>0</v>
      </c>
      <c r="X157" s="50">
        <v>0</v>
      </c>
      <c r="Y157" s="50">
        <v>0</v>
      </c>
      <c r="Z157" s="50">
        <v>0</v>
      </c>
      <c r="AA157" s="50">
        <v>0</v>
      </c>
      <c r="AB157" s="50">
        <v>0</v>
      </c>
      <c r="AC157" s="50">
        <v>0</v>
      </c>
      <c r="AD157" s="50">
        <v>0</v>
      </c>
      <c r="AE157" s="50"/>
      <c r="AF157" s="50">
        <v>0</v>
      </c>
      <c r="AG157" s="50">
        <v>0</v>
      </c>
      <c r="AH157" s="50">
        <v>0</v>
      </c>
      <c r="AI157" s="50">
        <v>0</v>
      </c>
      <c r="AJ157" s="50">
        <v>0</v>
      </c>
      <c r="AK157" s="50">
        <v>0</v>
      </c>
      <c r="AL157" s="50">
        <v>0</v>
      </c>
      <c r="AM157" s="50">
        <v>0</v>
      </c>
      <c r="AN157" s="50">
        <v>0</v>
      </c>
      <c r="AO157" s="50">
        <v>0</v>
      </c>
      <c r="AP157" s="50">
        <v>0</v>
      </c>
      <c r="AQ157" s="50">
        <v>0</v>
      </c>
      <c r="AR157" s="50">
        <v>0</v>
      </c>
      <c r="AS157" s="50">
        <v>0</v>
      </c>
      <c r="AT157" s="293"/>
      <c r="AU157" s="51"/>
      <c r="AV157" s="293"/>
      <c r="AW157" s="293"/>
      <c r="AX157" s="293"/>
      <c r="AY157" s="293"/>
      <c r="AZ157" s="293"/>
      <c r="BA157" s="293"/>
      <c r="BB157" s="293"/>
      <c r="BC157" s="293"/>
      <c r="BD157" s="293"/>
      <c r="BE157" s="293"/>
      <c r="BF157" s="293"/>
      <c r="BG157" s="293"/>
      <c r="BH157" s="293"/>
      <c r="BI157" s="293"/>
      <c r="BJ157" s="293"/>
      <c r="BK157" s="293"/>
      <c r="BL157" s="293"/>
      <c r="BM157" s="293"/>
      <c r="BN157" s="293"/>
      <c r="BO157" s="293"/>
      <c r="BP157" s="293"/>
      <c r="BQ157" s="293"/>
      <c r="BR157" s="293"/>
      <c r="BS157" s="293"/>
      <c r="BT157" s="293"/>
      <c r="BU157" s="293"/>
      <c r="BV157" s="293"/>
      <c r="BW157" s="293"/>
      <c r="BX157" s="293"/>
      <c r="BY157" s="293"/>
      <c r="BZ157" s="293"/>
      <c r="CA157" s="293"/>
      <c r="CB157" s="293"/>
      <c r="CC157" s="293"/>
      <c r="CD157" s="293"/>
      <c r="CE157" s="293"/>
      <c r="CF157" s="293"/>
      <c r="CG157" s="293"/>
      <c r="CH157" s="293"/>
      <c r="CI157" s="293"/>
      <c r="CJ157" s="293"/>
      <c r="CK157" s="293"/>
      <c r="CL157" s="293"/>
      <c r="CM157" s="293"/>
      <c r="CN157" s="293"/>
      <c r="CO157" s="293"/>
      <c r="CP157" s="293"/>
      <c r="CQ157" s="293"/>
      <c r="CR157" s="293"/>
      <c r="CS157" s="293"/>
      <c r="CT157" s="293"/>
      <c r="CU157" s="293"/>
      <c r="CV157" s="293"/>
      <c r="CW157" s="293"/>
      <c r="CX157" s="293"/>
      <c r="CY157" s="16"/>
      <c r="CZ157" s="16"/>
      <c r="DA157" s="16"/>
    </row>
    <row r="158" spans="1:105" ht="49.5" x14ac:dyDescent="0.25">
      <c r="A158" s="166" t="s">
        <v>189</v>
      </c>
      <c r="B158" s="166" t="s">
        <v>99</v>
      </c>
      <c r="C158" s="166" t="s">
        <v>99</v>
      </c>
      <c r="D158" s="166" t="s">
        <v>110</v>
      </c>
      <c r="E158" s="166" t="s">
        <v>306</v>
      </c>
      <c r="F158" s="408" t="s">
        <v>813</v>
      </c>
      <c r="G158" s="409" t="s">
        <v>673</v>
      </c>
      <c r="H158" s="54" t="s">
        <v>308</v>
      </c>
      <c r="I158" s="77" t="s">
        <v>309</v>
      </c>
      <c r="J158" s="56">
        <v>200000000</v>
      </c>
      <c r="K158" s="57">
        <f t="shared" si="24"/>
        <v>200000000</v>
      </c>
      <c r="L158" s="58"/>
      <c r="M158" s="59">
        <f t="shared" si="25"/>
        <v>120000000</v>
      </c>
      <c r="N158" s="59">
        <f t="shared" si="26"/>
        <v>80000000</v>
      </c>
      <c r="O158" s="60">
        <f t="shared" si="27"/>
        <v>0</v>
      </c>
      <c r="P158" s="60">
        <f t="shared" si="28"/>
        <v>0</v>
      </c>
      <c r="Q158" s="61">
        <v>120000000</v>
      </c>
      <c r="R158" s="61"/>
      <c r="S158" s="61"/>
      <c r="T158" s="61"/>
      <c r="U158" s="61"/>
      <c r="V158" s="61"/>
      <c r="W158" s="61"/>
      <c r="X158" s="61"/>
      <c r="Y158" s="61"/>
      <c r="Z158" s="61"/>
      <c r="AA158" s="61"/>
      <c r="AB158" s="61"/>
      <c r="AC158" s="61"/>
      <c r="AD158" s="61"/>
      <c r="AE158" s="61">
        <v>80000000</v>
      </c>
      <c r="AF158" s="61"/>
      <c r="AG158" s="61"/>
      <c r="AH158" s="61"/>
      <c r="AI158" s="61"/>
      <c r="AJ158" s="61"/>
      <c r="AK158" s="61"/>
      <c r="AL158" s="61"/>
      <c r="AM158" s="61"/>
      <c r="AN158" s="61"/>
      <c r="AO158" s="61"/>
      <c r="AP158" s="61"/>
      <c r="AQ158" s="61"/>
      <c r="AR158" s="61"/>
      <c r="AS158" s="61"/>
      <c r="AT158" s="76"/>
      <c r="AU158" s="1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16"/>
      <c r="CZ158" s="16"/>
      <c r="DA158" s="16"/>
    </row>
    <row r="159" spans="1:105" x14ac:dyDescent="0.25">
      <c r="A159" s="167" t="s">
        <v>189</v>
      </c>
      <c r="B159" s="167" t="s">
        <v>99</v>
      </c>
      <c r="C159" s="167" t="s">
        <v>99</v>
      </c>
      <c r="D159" s="167" t="s">
        <v>115</v>
      </c>
      <c r="E159" s="167"/>
      <c r="F159" s="167"/>
      <c r="G159" s="38"/>
      <c r="H159" s="37"/>
      <c r="I159" s="38" t="s">
        <v>116</v>
      </c>
      <c r="J159" s="81"/>
      <c r="K159" s="40"/>
      <c r="L159" s="40"/>
      <c r="M159" s="40"/>
      <c r="N159" s="40"/>
      <c r="O159" s="40"/>
      <c r="P159" s="40"/>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124"/>
      <c r="AU159" s="42"/>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124"/>
      <c r="BY159" s="124"/>
      <c r="BZ159" s="124"/>
      <c r="CA159" s="124"/>
      <c r="CB159" s="124"/>
      <c r="CC159" s="124"/>
      <c r="CD159" s="124"/>
      <c r="CE159" s="124"/>
      <c r="CF159" s="124"/>
      <c r="CG159" s="124"/>
      <c r="CH159" s="124"/>
      <c r="CI159" s="124"/>
      <c r="CJ159" s="124"/>
      <c r="CK159" s="124"/>
      <c r="CL159" s="124"/>
      <c r="CM159" s="124"/>
      <c r="CN159" s="124"/>
      <c r="CO159" s="124"/>
      <c r="CP159" s="124"/>
      <c r="CQ159" s="124"/>
      <c r="CR159" s="124"/>
      <c r="CS159" s="124"/>
      <c r="CT159" s="124"/>
      <c r="CU159" s="124"/>
      <c r="CV159" s="124"/>
      <c r="CW159" s="124"/>
      <c r="CX159" s="124"/>
      <c r="CY159" s="16"/>
      <c r="CZ159" s="16"/>
      <c r="DA159" s="16"/>
    </row>
    <row r="160" spans="1:105" x14ac:dyDescent="0.25">
      <c r="A160" s="165" t="s">
        <v>189</v>
      </c>
      <c r="B160" s="165" t="s">
        <v>99</v>
      </c>
      <c r="C160" s="165" t="s">
        <v>99</v>
      </c>
      <c r="D160" s="165" t="s">
        <v>115</v>
      </c>
      <c r="E160" s="165" t="s">
        <v>310</v>
      </c>
      <c r="F160" s="165"/>
      <c r="G160" s="84"/>
      <c r="H160" s="46"/>
      <c r="I160" s="84" t="s">
        <v>311</v>
      </c>
      <c r="J160" s="69"/>
      <c r="K160" s="49">
        <f>+SUM(M160:P160)</f>
        <v>0</v>
      </c>
      <c r="L160" s="49"/>
      <c r="M160" s="49">
        <f>+SUM(Q160:R160)</f>
        <v>0</v>
      </c>
      <c r="N160" s="49">
        <f>+SUM(S160:AE160)</f>
        <v>0</v>
      </c>
      <c r="O160" s="49">
        <f>+SUM(AF160:AJ160)</f>
        <v>0</v>
      </c>
      <c r="P160" s="49">
        <f>+SUM(AK160:AS160)</f>
        <v>0</v>
      </c>
      <c r="Q160" s="50">
        <v>0</v>
      </c>
      <c r="R160" s="50">
        <v>0</v>
      </c>
      <c r="S160" s="50">
        <v>0</v>
      </c>
      <c r="T160" s="50">
        <v>0</v>
      </c>
      <c r="U160" s="50">
        <v>0</v>
      </c>
      <c r="V160" s="50"/>
      <c r="W160" s="50">
        <v>0</v>
      </c>
      <c r="X160" s="50">
        <v>0</v>
      </c>
      <c r="Y160" s="50">
        <v>0</v>
      </c>
      <c r="Z160" s="50">
        <v>0</v>
      </c>
      <c r="AA160" s="50">
        <v>0</v>
      </c>
      <c r="AB160" s="50">
        <v>0</v>
      </c>
      <c r="AC160" s="50">
        <v>0</v>
      </c>
      <c r="AD160" s="50">
        <v>0</v>
      </c>
      <c r="AE160" s="50"/>
      <c r="AF160" s="50">
        <v>0</v>
      </c>
      <c r="AG160" s="50">
        <v>0</v>
      </c>
      <c r="AH160" s="50">
        <v>0</v>
      </c>
      <c r="AI160" s="50">
        <v>0</v>
      </c>
      <c r="AJ160" s="50">
        <v>0</v>
      </c>
      <c r="AK160" s="50">
        <v>0</v>
      </c>
      <c r="AL160" s="50">
        <v>0</v>
      </c>
      <c r="AM160" s="50">
        <v>0</v>
      </c>
      <c r="AN160" s="50">
        <v>0</v>
      </c>
      <c r="AO160" s="50">
        <v>0</v>
      </c>
      <c r="AP160" s="50">
        <v>0</v>
      </c>
      <c r="AQ160" s="50">
        <v>0</v>
      </c>
      <c r="AR160" s="50">
        <v>0</v>
      </c>
      <c r="AS160" s="50">
        <v>0</v>
      </c>
      <c r="AT160" s="293"/>
      <c r="AU160" s="51"/>
      <c r="AV160" s="293"/>
      <c r="AW160" s="293"/>
      <c r="AX160" s="293"/>
      <c r="AY160" s="293"/>
      <c r="AZ160" s="293"/>
      <c r="BA160" s="293"/>
      <c r="BB160" s="293"/>
      <c r="BC160" s="293"/>
      <c r="BD160" s="293"/>
      <c r="BE160" s="293"/>
      <c r="BF160" s="293"/>
      <c r="BG160" s="293"/>
      <c r="BH160" s="293"/>
      <c r="BI160" s="293"/>
      <c r="BJ160" s="293"/>
      <c r="BK160" s="293"/>
      <c r="BL160" s="293"/>
      <c r="BM160" s="293"/>
      <c r="BN160" s="293"/>
      <c r="BO160" s="293"/>
      <c r="BP160" s="293"/>
      <c r="BQ160" s="293"/>
      <c r="BR160" s="293"/>
      <c r="BS160" s="293"/>
      <c r="BT160" s="293"/>
      <c r="BU160" s="293"/>
      <c r="BV160" s="293"/>
      <c r="BW160" s="293"/>
      <c r="BX160" s="293"/>
      <c r="BY160" s="293"/>
      <c r="BZ160" s="293"/>
      <c r="CA160" s="293"/>
      <c r="CB160" s="293"/>
      <c r="CC160" s="293"/>
      <c r="CD160" s="293"/>
      <c r="CE160" s="293"/>
      <c r="CF160" s="293"/>
      <c r="CG160" s="293"/>
      <c r="CH160" s="293"/>
      <c r="CI160" s="293"/>
      <c r="CJ160" s="293"/>
      <c r="CK160" s="293"/>
      <c r="CL160" s="293"/>
      <c r="CM160" s="293"/>
      <c r="CN160" s="293"/>
      <c r="CO160" s="293"/>
      <c r="CP160" s="293"/>
      <c r="CQ160" s="293"/>
      <c r="CR160" s="293"/>
      <c r="CS160" s="293"/>
      <c r="CT160" s="293"/>
      <c r="CU160" s="293"/>
      <c r="CV160" s="293"/>
      <c r="CW160" s="293"/>
      <c r="CX160" s="293"/>
      <c r="CY160" s="16"/>
      <c r="CZ160" s="16"/>
      <c r="DA160" s="16"/>
    </row>
    <row r="161" spans="1:105" ht="33" x14ac:dyDescent="0.25">
      <c r="A161" s="166" t="s">
        <v>189</v>
      </c>
      <c r="B161" s="166" t="s">
        <v>99</v>
      </c>
      <c r="C161" s="166" t="s">
        <v>99</v>
      </c>
      <c r="D161" s="166" t="s">
        <v>115</v>
      </c>
      <c r="E161" s="166" t="s">
        <v>310</v>
      </c>
      <c r="F161" s="401" t="s">
        <v>814</v>
      </c>
      <c r="G161" s="400" t="s">
        <v>676</v>
      </c>
      <c r="H161" s="54" t="s">
        <v>312</v>
      </c>
      <c r="I161" s="77" t="s">
        <v>313</v>
      </c>
      <c r="J161" s="74">
        <f>+K161</f>
        <v>50000000</v>
      </c>
      <c r="K161" s="57">
        <f>+SUM(M161:P161)</f>
        <v>50000000</v>
      </c>
      <c r="L161" s="58"/>
      <c r="M161" s="59">
        <f>+SUM(Q161:R161)</f>
        <v>0</v>
      </c>
      <c r="N161" s="59">
        <f>+SUM(S161:AE161)</f>
        <v>50000000</v>
      </c>
      <c r="O161" s="60"/>
      <c r="P161" s="60"/>
      <c r="Q161" s="61"/>
      <c r="R161" s="61"/>
      <c r="S161" s="61"/>
      <c r="T161" s="61"/>
      <c r="U161" s="61"/>
      <c r="V161" s="61">
        <v>0</v>
      </c>
      <c r="W161" s="61"/>
      <c r="X161" s="61"/>
      <c r="Y161" s="61"/>
      <c r="Z161" s="61"/>
      <c r="AA161" s="61"/>
      <c r="AB161" s="61"/>
      <c r="AC161" s="61"/>
      <c r="AD161" s="61"/>
      <c r="AE161" s="61">
        <v>50000000</v>
      </c>
      <c r="AF161" s="61"/>
      <c r="AG161" s="61"/>
      <c r="AH161" s="61"/>
      <c r="AI161" s="61"/>
      <c r="AJ161" s="61"/>
      <c r="AK161" s="61"/>
      <c r="AL161" s="61"/>
      <c r="AM161" s="61"/>
      <c r="AN161" s="61"/>
      <c r="AO161" s="61"/>
      <c r="AP161" s="61"/>
      <c r="AQ161" s="61"/>
      <c r="AR161" s="61"/>
      <c r="AS161" s="61"/>
      <c r="AT161" s="76"/>
      <c r="AU161" s="1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16"/>
      <c r="CZ161" s="16"/>
      <c r="DA161" s="16"/>
    </row>
    <row r="162" spans="1:105" x14ac:dyDescent="0.25">
      <c r="A162" s="181" t="s">
        <v>189</v>
      </c>
      <c r="B162" s="182" t="s">
        <v>99</v>
      </c>
      <c r="C162" s="182" t="s">
        <v>99</v>
      </c>
      <c r="D162" s="182" t="s">
        <v>115</v>
      </c>
      <c r="E162" s="193"/>
      <c r="F162" s="193"/>
      <c r="G162" s="229"/>
      <c r="H162" s="37"/>
      <c r="I162" s="229" t="s">
        <v>116</v>
      </c>
      <c r="J162" s="81"/>
      <c r="K162" s="247"/>
      <c r="L162" s="248"/>
      <c r="M162" s="241"/>
      <c r="N162" s="241"/>
      <c r="O162" s="242"/>
      <c r="P162" s="242"/>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305"/>
      <c r="AU162" s="243"/>
      <c r="AV162" s="305"/>
      <c r="AW162" s="305"/>
      <c r="AX162" s="305"/>
      <c r="AY162" s="305"/>
      <c r="AZ162" s="305"/>
      <c r="BA162" s="305"/>
      <c r="BB162" s="305"/>
      <c r="BC162" s="305"/>
      <c r="BD162" s="305"/>
      <c r="BE162" s="305"/>
      <c r="BF162" s="305"/>
      <c r="BG162" s="305"/>
      <c r="BH162" s="305"/>
      <c r="BI162" s="305"/>
      <c r="BJ162" s="305"/>
      <c r="BK162" s="305"/>
      <c r="BL162" s="305"/>
      <c r="BM162" s="305"/>
      <c r="BN162" s="305"/>
      <c r="BO162" s="305"/>
      <c r="BP162" s="305"/>
      <c r="BQ162" s="305"/>
      <c r="BR162" s="305"/>
      <c r="BS162" s="305"/>
      <c r="BT162" s="305"/>
      <c r="BU162" s="305"/>
      <c r="BV162" s="305"/>
      <c r="BW162" s="305"/>
      <c r="BX162" s="305"/>
      <c r="BY162" s="305"/>
      <c r="BZ162" s="305"/>
      <c r="CA162" s="305"/>
      <c r="CB162" s="305"/>
      <c r="CC162" s="305"/>
      <c r="CD162" s="305"/>
      <c r="CE162" s="305"/>
      <c r="CF162" s="305"/>
      <c r="CG162" s="305"/>
      <c r="CH162" s="305"/>
      <c r="CI162" s="305"/>
      <c r="CJ162" s="305"/>
      <c r="CK162" s="305"/>
      <c r="CL162" s="305"/>
      <c r="CM162" s="305"/>
      <c r="CN162" s="305"/>
      <c r="CO162" s="305"/>
      <c r="CP162" s="305"/>
      <c r="CQ162" s="305"/>
      <c r="CR162" s="305"/>
      <c r="CS162" s="305"/>
      <c r="CT162" s="305"/>
      <c r="CU162" s="305"/>
      <c r="CV162" s="305"/>
      <c r="CW162" s="305"/>
      <c r="CX162" s="305"/>
      <c r="CY162" s="16"/>
      <c r="CZ162" s="16"/>
      <c r="DA162" s="16"/>
    </row>
    <row r="163" spans="1:105" s="246" customFormat="1" x14ac:dyDescent="0.25">
      <c r="A163" s="177" t="s">
        <v>189</v>
      </c>
      <c r="B163" s="178" t="s">
        <v>99</v>
      </c>
      <c r="C163" s="178" t="s">
        <v>99</v>
      </c>
      <c r="D163" s="178" t="s">
        <v>115</v>
      </c>
      <c r="E163" s="178" t="s">
        <v>126</v>
      </c>
      <c r="F163" s="178"/>
      <c r="G163" s="276"/>
      <c r="H163" s="281"/>
      <c r="I163" s="276" t="s">
        <v>127</v>
      </c>
      <c r="J163" s="48"/>
      <c r="K163" s="247"/>
      <c r="L163" s="248"/>
      <c r="M163" s="241"/>
      <c r="N163" s="241"/>
      <c r="O163" s="242"/>
      <c r="P163" s="242"/>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305"/>
      <c r="AU163" s="243"/>
      <c r="AV163" s="305"/>
      <c r="AW163" s="305"/>
      <c r="AX163" s="305"/>
      <c r="AY163" s="305"/>
      <c r="AZ163" s="305"/>
      <c r="BA163" s="305"/>
      <c r="BB163" s="305"/>
      <c r="BC163" s="305"/>
      <c r="BD163" s="305"/>
      <c r="BE163" s="305"/>
      <c r="BF163" s="305"/>
      <c r="BG163" s="305"/>
      <c r="BH163" s="305"/>
      <c r="BI163" s="305"/>
      <c r="BJ163" s="305"/>
      <c r="BK163" s="305"/>
      <c r="BL163" s="305"/>
      <c r="BM163" s="305"/>
      <c r="BN163" s="305"/>
      <c r="BO163" s="305"/>
      <c r="BP163" s="305"/>
      <c r="BQ163" s="305"/>
      <c r="BR163" s="305"/>
      <c r="BS163" s="305"/>
      <c r="BT163" s="305"/>
      <c r="BU163" s="305"/>
      <c r="BV163" s="305"/>
      <c r="BW163" s="305"/>
      <c r="BX163" s="305"/>
      <c r="BY163" s="305"/>
      <c r="BZ163" s="305"/>
      <c r="CA163" s="305"/>
      <c r="CB163" s="305"/>
      <c r="CC163" s="305"/>
      <c r="CD163" s="305"/>
      <c r="CE163" s="305"/>
      <c r="CF163" s="305"/>
      <c r="CG163" s="305"/>
      <c r="CH163" s="305"/>
      <c r="CI163" s="305"/>
      <c r="CJ163" s="305"/>
      <c r="CK163" s="305"/>
      <c r="CL163" s="305"/>
      <c r="CM163" s="305"/>
      <c r="CN163" s="305"/>
      <c r="CO163" s="305"/>
      <c r="CP163" s="305"/>
      <c r="CQ163" s="305"/>
      <c r="CR163" s="305"/>
      <c r="CS163" s="305"/>
      <c r="CT163" s="305"/>
      <c r="CU163" s="305"/>
      <c r="CV163" s="305"/>
      <c r="CW163" s="305"/>
      <c r="CX163" s="305"/>
      <c r="CY163" s="352"/>
      <c r="CZ163" s="352"/>
      <c r="DA163" s="352"/>
    </row>
    <row r="164" spans="1:105" ht="66" x14ac:dyDescent="0.25">
      <c r="A164" s="179" t="s">
        <v>189</v>
      </c>
      <c r="B164" s="180" t="s">
        <v>99</v>
      </c>
      <c r="C164" s="180" t="s">
        <v>99</v>
      </c>
      <c r="D164" s="184" t="s">
        <v>115</v>
      </c>
      <c r="E164" s="184" t="s">
        <v>126</v>
      </c>
      <c r="F164" s="399" t="s">
        <v>815</v>
      </c>
      <c r="G164" s="398" t="s">
        <v>681</v>
      </c>
      <c r="H164" s="54" t="s">
        <v>314</v>
      </c>
      <c r="I164" s="71" t="s">
        <v>315</v>
      </c>
      <c r="J164" s="67">
        <f>+K164</f>
        <v>1200000000</v>
      </c>
      <c r="K164" s="57">
        <f>+SUM(L164:P164)</f>
        <v>1200000000</v>
      </c>
      <c r="L164" s="58">
        <v>1200000000</v>
      </c>
      <c r="M164" s="59"/>
      <c r="N164" s="59"/>
      <c r="O164" s="60"/>
      <c r="P164" s="60"/>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76"/>
      <c r="AU164" s="1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16"/>
      <c r="CZ164" s="16"/>
      <c r="DA164" s="16"/>
    </row>
    <row r="165" spans="1:105" ht="82.5" x14ac:dyDescent="0.25">
      <c r="A165" s="52" t="s">
        <v>189</v>
      </c>
      <c r="B165" s="53" t="s">
        <v>99</v>
      </c>
      <c r="C165" s="53" t="s">
        <v>99</v>
      </c>
      <c r="D165" s="53">
        <v>10</v>
      </c>
      <c r="E165" s="53" t="s">
        <v>126</v>
      </c>
      <c r="F165" s="391" t="s">
        <v>747</v>
      </c>
      <c r="G165" s="400" t="s">
        <v>642</v>
      </c>
      <c r="H165" s="54">
        <v>5366</v>
      </c>
      <c r="I165" s="55" t="s">
        <v>316</v>
      </c>
      <c r="J165" s="56">
        <f>+K165</f>
        <v>750000000</v>
      </c>
      <c r="K165" s="57">
        <f>+SUM(L165:AV165)</f>
        <v>750000000</v>
      </c>
      <c r="L165" s="58"/>
      <c r="M165" s="59"/>
      <c r="N165" s="59"/>
      <c r="O165" s="60"/>
      <c r="P165" s="60"/>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6"/>
      <c r="AU165" s="16"/>
      <c r="AV165" s="76">
        <f>SUM(AW165:BR165)</f>
        <v>750000000</v>
      </c>
      <c r="AW165" s="76"/>
      <c r="AX165" s="76"/>
      <c r="AY165" s="76"/>
      <c r="AZ165" s="76">
        <v>217755916.00999999</v>
      </c>
      <c r="BA165" s="76"/>
      <c r="BB165" s="76"/>
      <c r="BC165" s="76"/>
      <c r="BD165" s="76"/>
      <c r="BE165" s="76"/>
      <c r="BF165" s="76"/>
      <c r="BG165" s="76"/>
      <c r="BH165" s="76"/>
      <c r="BI165" s="76"/>
      <c r="BJ165" s="76"/>
      <c r="BK165" s="76"/>
      <c r="BL165" s="76"/>
      <c r="BM165" s="76"/>
      <c r="BN165" s="76"/>
      <c r="BO165" s="76"/>
      <c r="BP165" s="76"/>
      <c r="BQ165" s="76"/>
      <c r="BR165" s="76">
        <v>532244083.99000001</v>
      </c>
      <c r="BS165" s="76"/>
      <c r="BT165" s="76"/>
      <c r="BU165" s="76"/>
      <c r="BV165" s="76"/>
      <c r="BW165" s="76"/>
      <c r="BX165" s="76"/>
      <c r="BY165" s="76"/>
      <c r="BZ165" s="76"/>
      <c r="CA165" s="76"/>
      <c r="CB165" s="76"/>
      <c r="CC165" s="123"/>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16"/>
      <c r="CZ165" s="16"/>
      <c r="DA165" s="16"/>
    </row>
    <row r="166" spans="1:105" x14ac:dyDescent="0.25">
      <c r="A166" s="165" t="s">
        <v>189</v>
      </c>
      <c r="B166" s="165" t="s">
        <v>99</v>
      </c>
      <c r="C166" s="165" t="s">
        <v>99</v>
      </c>
      <c r="D166" s="165">
        <v>10</v>
      </c>
      <c r="E166" s="165" t="s">
        <v>142</v>
      </c>
      <c r="F166" s="165"/>
      <c r="G166" s="84"/>
      <c r="H166" s="46"/>
      <c r="I166" s="84" t="s">
        <v>143</v>
      </c>
      <c r="J166" s="69"/>
      <c r="K166" s="49">
        <f>+SUM(M166:P166)</f>
        <v>0</v>
      </c>
      <c r="L166" s="49"/>
      <c r="M166" s="49">
        <f>+SUM(Q166:R166)</f>
        <v>0</v>
      </c>
      <c r="N166" s="49">
        <f>+SUM(S166:AE166)</f>
        <v>0</v>
      </c>
      <c r="O166" s="49">
        <f>+SUM(AF166:AJ166)</f>
        <v>0</v>
      </c>
      <c r="P166" s="49">
        <f>+SUM(AK166:AS166)</f>
        <v>0</v>
      </c>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293"/>
      <c r="AU166" s="51"/>
      <c r="AV166" s="293"/>
      <c r="AW166" s="293"/>
      <c r="AX166" s="293"/>
      <c r="AY166" s="293"/>
      <c r="AZ166" s="293"/>
      <c r="BA166" s="293"/>
      <c r="BB166" s="293"/>
      <c r="BC166" s="293"/>
      <c r="BD166" s="293"/>
      <c r="BE166" s="293"/>
      <c r="BF166" s="293"/>
      <c r="BG166" s="293"/>
      <c r="BH166" s="293"/>
      <c r="BI166" s="293"/>
      <c r="BJ166" s="293"/>
      <c r="BK166" s="293"/>
      <c r="BL166" s="293"/>
      <c r="BM166" s="293"/>
      <c r="BN166" s="293"/>
      <c r="BO166" s="293"/>
      <c r="BP166" s="293"/>
      <c r="BQ166" s="293"/>
      <c r="BR166" s="293"/>
      <c r="BS166" s="293"/>
      <c r="BT166" s="293"/>
      <c r="BU166" s="293"/>
      <c r="BV166" s="293"/>
      <c r="BW166" s="293"/>
      <c r="BX166" s="293"/>
      <c r="BY166" s="293"/>
      <c r="BZ166" s="293"/>
      <c r="CA166" s="293"/>
      <c r="CB166" s="293"/>
      <c r="CC166" s="293"/>
      <c r="CD166" s="293"/>
      <c r="CE166" s="293"/>
      <c r="CF166" s="293"/>
      <c r="CG166" s="293"/>
      <c r="CH166" s="293"/>
      <c r="CI166" s="293"/>
      <c r="CJ166" s="293"/>
      <c r="CK166" s="293"/>
      <c r="CL166" s="293"/>
      <c r="CM166" s="293"/>
      <c r="CN166" s="293"/>
      <c r="CO166" s="293"/>
      <c r="CP166" s="293"/>
      <c r="CQ166" s="293"/>
      <c r="CR166" s="293"/>
      <c r="CS166" s="293"/>
      <c r="CT166" s="293"/>
      <c r="CU166" s="293"/>
      <c r="CV166" s="293"/>
      <c r="CW166" s="293"/>
      <c r="CX166" s="293"/>
      <c r="CY166" s="16"/>
      <c r="CZ166" s="16"/>
      <c r="DA166" s="16"/>
    </row>
    <row r="167" spans="1:105" ht="66" x14ac:dyDescent="0.25">
      <c r="A167" s="52" t="s">
        <v>189</v>
      </c>
      <c r="B167" s="53" t="s">
        <v>99</v>
      </c>
      <c r="C167" s="53" t="s">
        <v>99</v>
      </c>
      <c r="D167" s="53">
        <v>10</v>
      </c>
      <c r="E167" s="53">
        <v>40</v>
      </c>
      <c r="F167" s="391" t="s">
        <v>816</v>
      </c>
      <c r="G167" s="400" t="s">
        <v>641</v>
      </c>
      <c r="H167" s="54" t="s">
        <v>317</v>
      </c>
      <c r="I167" s="55" t="s">
        <v>318</v>
      </c>
      <c r="J167" s="56">
        <v>300000000</v>
      </c>
      <c r="K167" s="57">
        <f>+SUM(M167:P167)</f>
        <v>300000000</v>
      </c>
      <c r="L167" s="58"/>
      <c r="M167" s="59">
        <f>+SUM(Q167:R167)</f>
        <v>300000000</v>
      </c>
      <c r="N167" s="59">
        <f>+SUM(S167:AE167)</f>
        <v>0</v>
      </c>
      <c r="O167" s="60"/>
      <c r="P167" s="60"/>
      <c r="Q167" s="75">
        <v>300000000</v>
      </c>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6"/>
      <c r="AU167" s="1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123"/>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16"/>
      <c r="CZ167" s="16"/>
      <c r="DA167" s="16"/>
    </row>
    <row r="168" spans="1:105" x14ac:dyDescent="0.25">
      <c r="A168" s="168" t="s">
        <v>189</v>
      </c>
      <c r="B168" s="168" t="s">
        <v>213</v>
      </c>
      <c r="C168" s="168"/>
      <c r="D168" s="168"/>
      <c r="E168" s="168"/>
      <c r="F168" s="168"/>
      <c r="G168" s="28"/>
      <c r="H168" s="27"/>
      <c r="I168" s="28" t="s">
        <v>319</v>
      </c>
      <c r="J168" s="29"/>
      <c r="K168" s="30">
        <f>+SUM(M168:P168)</f>
        <v>0</v>
      </c>
      <c r="L168" s="30"/>
      <c r="M168" s="30">
        <f>+SUM(Q168:R168)</f>
        <v>0</v>
      </c>
      <c r="N168" s="30">
        <f>+SUM(S168:AE168)</f>
        <v>0</v>
      </c>
      <c r="O168" s="30"/>
      <c r="P168" s="30"/>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290"/>
      <c r="AU168" s="32"/>
      <c r="AV168" s="290"/>
      <c r="AW168" s="290"/>
      <c r="AX168" s="290"/>
      <c r="AY168" s="290"/>
      <c r="AZ168" s="290"/>
      <c r="BA168" s="290"/>
      <c r="BB168" s="290"/>
      <c r="BC168" s="290"/>
      <c r="BD168" s="290"/>
      <c r="BE168" s="290"/>
      <c r="BF168" s="290"/>
      <c r="BG168" s="290"/>
      <c r="BH168" s="290"/>
      <c r="BI168" s="290"/>
      <c r="BJ168" s="290"/>
      <c r="BK168" s="290"/>
      <c r="BL168" s="290"/>
      <c r="BM168" s="290"/>
      <c r="BN168" s="290"/>
      <c r="BO168" s="290"/>
      <c r="BP168" s="290"/>
      <c r="BQ168" s="290"/>
      <c r="BR168" s="290"/>
      <c r="BS168" s="290"/>
      <c r="BT168" s="290"/>
      <c r="BU168" s="290"/>
      <c r="BV168" s="290"/>
      <c r="BW168" s="290"/>
      <c r="BX168" s="290"/>
      <c r="BY168" s="290"/>
      <c r="BZ168" s="290"/>
      <c r="CA168" s="290"/>
      <c r="CB168" s="290"/>
      <c r="CC168" s="290"/>
      <c r="CD168" s="290"/>
      <c r="CE168" s="290"/>
      <c r="CF168" s="290"/>
      <c r="CG168" s="290"/>
      <c r="CH168" s="290"/>
      <c r="CI168" s="290"/>
      <c r="CJ168" s="290"/>
      <c r="CK168" s="290"/>
      <c r="CL168" s="290"/>
      <c r="CM168" s="290"/>
      <c r="CN168" s="290"/>
      <c r="CO168" s="290"/>
      <c r="CP168" s="290"/>
      <c r="CQ168" s="290"/>
      <c r="CR168" s="290"/>
      <c r="CS168" s="290"/>
      <c r="CT168" s="290"/>
      <c r="CU168" s="290"/>
      <c r="CV168" s="290"/>
      <c r="CW168" s="290"/>
      <c r="CX168" s="290"/>
      <c r="CY168" s="16"/>
      <c r="CZ168" s="16"/>
      <c r="DA168" s="16"/>
    </row>
    <row r="169" spans="1:105" ht="33" x14ac:dyDescent="0.25">
      <c r="A169" s="168" t="s">
        <v>189</v>
      </c>
      <c r="B169" s="168" t="s">
        <v>213</v>
      </c>
      <c r="C169" s="168" t="s">
        <v>213</v>
      </c>
      <c r="D169" s="168"/>
      <c r="E169" s="168"/>
      <c r="F169" s="168"/>
      <c r="G169" s="28"/>
      <c r="H169" s="27"/>
      <c r="I169" s="28" t="s">
        <v>320</v>
      </c>
      <c r="J169" s="29"/>
      <c r="K169" s="30"/>
      <c r="L169" s="30"/>
      <c r="M169" s="30"/>
      <c r="N169" s="30"/>
      <c r="O169" s="30"/>
      <c r="P169" s="30"/>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290"/>
      <c r="AU169" s="32"/>
      <c r="AV169" s="290"/>
      <c r="AW169" s="290"/>
      <c r="AX169" s="290"/>
      <c r="AY169" s="290"/>
      <c r="AZ169" s="290"/>
      <c r="BA169" s="290"/>
      <c r="BB169" s="290"/>
      <c r="BC169" s="290"/>
      <c r="BD169" s="290"/>
      <c r="BE169" s="290"/>
      <c r="BF169" s="290"/>
      <c r="BG169" s="290"/>
      <c r="BH169" s="290"/>
      <c r="BI169" s="290"/>
      <c r="BJ169" s="290"/>
      <c r="BK169" s="290"/>
      <c r="BL169" s="290"/>
      <c r="BM169" s="290"/>
      <c r="BN169" s="290"/>
      <c r="BO169" s="290"/>
      <c r="BP169" s="290"/>
      <c r="BQ169" s="290"/>
      <c r="BR169" s="290"/>
      <c r="BS169" s="290"/>
      <c r="BT169" s="290"/>
      <c r="BU169" s="290"/>
      <c r="BV169" s="290"/>
      <c r="BW169" s="290"/>
      <c r="BX169" s="290"/>
      <c r="BY169" s="290"/>
      <c r="BZ169" s="290"/>
      <c r="CA169" s="290"/>
      <c r="CB169" s="290"/>
      <c r="CC169" s="290"/>
      <c r="CD169" s="290"/>
      <c r="CE169" s="290"/>
      <c r="CF169" s="290"/>
      <c r="CG169" s="290"/>
      <c r="CH169" s="290"/>
      <c r="CI169" s="290"/>
      <c r="CJ169" s="290"/>
      <c r="CK169" s="290"/>
      <c r="CL169" s="290"/>
      <c r="CM169" s="290"/>
      <c r="CN169" s="290"/>
      <c r="CO169" s="290"/>
      <c r="CP169" s="290"/>
      <c r="CQ169" s="290"/>
      <c r="CR169" s="290"/>
      <c r="CS169" s="290"/>
      <c r="CT169" s="290"/>
      <c r="CU169" s="290"/>
      <c r="CV169" s="290"/>
      <c r="CW169" s="290"/>
      <c r="CX169" s="290"/>
      <c r="CY169" s="16"/>
      <c r="CZ169" s="16"/>
      <c r="DA169" s="16"/>
    </row>
    <row r="170" spans="1:105" ht="33" x14ac:dyDescent="0.25">
      <c r="A170" s="167" t="s">
        <v>189</v>
      </c>
      <c r="B170" s="167" t="s">
        <v>213</v>
      </c>
      <c r="C170" s="167" t="s">
        <v>213</v>
      </c>
      <c r="D170" s="167" t="s">
        <v>321</v>
      </c>
      <c r="E170" s="167"/>
      <c r="F170" s="167"/>
      <c r="G170" s="38"/>
      <c r="H170" s="37"/>
      <c r="I170" s="38" t="s">
        <v>322</v>
      </c>
      <c r="J170" s="39"/>
      <c r="K170" s="40">
        <f t="shared" ref="K170:K179" si="29">+SUM(M170:P170)</f>
        <v>0</v>
      </c>
      <c r="L170" s="40"/>
      <c r="M170" s="40">
        <f t="shared" ref="M170:M180" si="30">+SUM(Q170:R170)</f>
        <v>0</v>
      </c>
      <c r="N170" s="40">
        <f t="shared" ref="N170:N180" si="31">+SUM(S170:AE170)</f>
        <v>0</v>
      </c>
      <c r="O170" s="40"/>
      <c r="P170" s="40"/>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124"/>
      <c r="AU170" s="42"/>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124"/>
      <c r="BY170" s="124"/>
      <c r="BZ170" s="124"/>
      <c r="CA170" s="124"/>
      <c r="CB170" s="124"/>
      <c r="CC170" s="124"/>
      <c r="CD170" s="124"/>
      <c r="CE170" s="124"/>
      <c r="CF170" s="124"/>
      <c r="CG170" s="124"/>
      <c r="CH170" s="124"/>
      <c r="CI170" s="124"/>
      <c r="CJ170" s="124"/>
      <c r="CK170" s="124"/>
      <c r="CL170" s="124"/>
      <c r="CM170" s="124"/>
      <c r="CN170" s="124"/>
      <c r="CO170" s="124"/>
      <c r="CP170" s="124"/>
      <c r="CQ170" s="124"/>
      <c r="CR170" s="124"/>
      <c r="CS170" s="124"/>
      <c r="CT170" s="124"/>
      <c r="CU170" s="124"/>
      <c r="CV170" s="124"/>
      <c r="CW170" s="124"/>
      <c r="CX170" s="124"/>
      <c r="CY170" s="16"/>
      <c r="CZ170" s="16"/>
      <c r="DA170" s="16"/>
    </row>
    <row r="171" spans="1:105" x14ac:dyDescent="0.25">
      <c r="A171" s="165" t="s">
        <v>189</v>
      </c>
      <c r="B171" s="165" t="s">
        <v>213</v>
      </c>
      <c r="C171" s="165" t="s">
        <v>213</v>
      </c>
      <c r="D171" s="165" t="s">
        <v>321</v>
      </c>
      <c r="E171" s="165" t="s">
        <v>323</v>
      </c>
      <c r="F171" s="165"/>
      <c r="G171" s="84"/>
      <c r="H171" s="46"/>
      <c r="I171" s="84" t="s">
        <v>324</v>
      </c>
      <c r="J171" s="48"/>
      <c r="K171" s="49">
        <f t="shared" si="29"/>
        <v>0</v>
      </c>
      <c r="L171" s="49"/>
      <c r="M171" s="49">
        <f t="shared" si="30"/>
        <v>0</v>
      </c>
      <c r="N171" s="49">
        <f t="shared" si="31"/>
        <v>0</v>
      </c>
      <c r="O171" s="49"/>
      <c r="P171" s="49">
        <f>+SUM(AK171:AS171)</f>
        <v>0</v>
      </c>
      <c r="Q171" s="73"/>
      <c r="R171" s="73">
        <v>0</v>
      </c>
      <c r="S171" s="73">
        <v>0</v>
      </c>
      <c r="T171" s="73">
        <v>0</v>
      </c>
      <c r="U171" s="73">
        <v>0</v>
      </c>
      <c r="V171" s="73">
        <v>0</v>
      </c>
      <c r="W171" s="73">
        <v>0</v>
      </c>
      <c r="X171" s="73">
        <v>0</v>
      </c>
      <c r="Y171" s="73">
        <v>0</v>
      </c>
      <c r="Z171" s="73">
        <v>0</v>
      </c>
      <c r="AA171" s="73">
        <v>0</v>
      </c>
      <c r="AB171" s="73">
        <v>0</v>
      </c>
      <c r="AC171" s="73">
        <v>0</v>
      </c>
      <c r="AD171" s="73">
        <v>0</v>
      </c>
      <c r="AE171" s="73"/>
      <c r="AF171" s="73">
        <v>0</v>
      </c>
      <c r="AG171" s="73">
        <v>0</v>
      </c>
      <c r="AH171" s="73">
        <v>0</v>
      </c>
      <c r="AI171" s="73">
        <v>0</v>
      </c>
      <c r="AJ171" s="73">
        <v>0</v>
      </c>
      <c r="AK171" s="73">
        <v>0</v>
      </c>
      <c r="AL171" s="73">
        <v>0</v>
      </c>
      <c r="AM171" s="73">
        <v>0</v>
      </c>
      <c r="AN171" s="73">
        <v>0</v>
      </c>
      <c r="AO171" s="73">
        <v>0</v>
      </c>
      <c r="AP171" s="73">
        <v>0</v>
      </c>
      <c r="AQ171" s="73">
        <v>0</v>
      </c>
      <c r="AR171" s="73">
        <v>0</v>
      </c>
      <c r="AS171" s="73">
        <v>0</v>
      </c>
      <c r="AT171" s="293"/>
      <c r="AU171" s="51"/>
      <c r="AV171" s="293"/>
      <c r="AW171" s="293"/>
      <c r="AX171" s="293"/>
      <c r="AY171" s="293"/>
      <c r="AZ171" s="293"/>
      <c r="BA171" s="293"/>
      <c r="BB171" s="293"/>
      <c r="BC171" s="293"/>
      <c r="BD171" s="293"/>
      <c r="BE171" s="293"/>
      <c r="BF171" s="293"/>
      <c r="BG171" s="293"/>
      <c r="BH171" s="293"/>
      <c r="BI171" s="293"/>
      <c r="BJ171" s="293"/>
      <c r="BK171" s="293"/>
      <c r="BL171" s="293"/>
      <c r="BM171" s="293"/>
      <c r="BN171" s="293"/>
      <c r="BO171" s="293"/>
      <c r="BP171" s="293"/>
      <c r="BQ171" s="293"/>
      <c r="BR171" s="293"/>
      <c r="BS171" s="293"/>
      <c r="BT171" s="293"/>
      <c r="BU171" s="293"/>
      <c r="BV171" s="293"/>
      <c r="BW171" s="293"/>
      <c r="BX171" s="293"/>
      <c r="BY171" s="293"/>
      <c r="BZ171" s="293"/>
      <c r="CA171" s="293"/>
      <c r="CB171" s="293"/>
      <c r="CC171" s="293"/>
      <c r="CD171" s="293"/>
      <c r="CE171" s="293"/>
      <c r="CF171" s="293"/>
      <c r="CG171" s="293"/>
      <c r="CH171" s="293"/>
      <c r="CI171" s="293"/>
      <c r="CJ171" s="293"/>
      <c r="CK171" s="293"/>
      <c r="CL171" s="293"/>
      <c r="CM171" s="293"/>
      <c r="CN171" s="293"/>
      <c r="CO171" s="293"/>
      <c r="CP171" s="293"/>
      <c r="CQ171" s="293"/>
      <c r="CR171" s="293"/>
      <c r="CS171" s="293"/>
      <c r="CT171" s="293"/>
      <c r="CU171" s="293"/>
      <c r="CV171" s="293"/>
      <c r="CW171" s="293"/>
      <c r="CX171" s="293"/>
      <c r="CY171" s="16"/>
      <c r="CZ171" s="16"/>
      <c r="DA171" s="16"/>
    </row>
    <row r="172" spans="1:105" ht="66" x14ac:dyDescent="0.25">
      <c r="A172" s="166" t="s">
        <v>189</v>
      </c>
      <c r="B172" s="166" t="s">
        <v>213</v>
      </c>
      <c r="C172" s="166" t="s">
        <v>213</v>
      </c>
      <c r="D172" s="166" t="s">
        <v>321</v>
      </c>
      <c r="E172" s="166" t="s">
        <v>323</v>
      </c>
      <c r="F172" s="166" t="s">
        <v>817</v>
      </c>
      <c r="G172" s="415" t="s">
        <v>703</v>
      </c>
      <c r="H172" s="54" t="s">
        <v>325</v>
      </c>
      <c r="I172" s="77" t="s">
        <v>326</v>
      </c>
      <c r="J172" s="56">
        <v>176486748</v>
      </c>
      <c r="K172" s="57">
        <f t="shared" si="29"/>
        <v>176486748</v>
      </c>
      <c r="L172" s="58"/>
      <c r="M172" s="59">
        <f t="shared" si="30"/>
        <v>100000000</v>
      </c>
      <c r="N172" s="59">
        <f t="shared" si="31"/>
        <v>76486748</v>
      </c>
      <c r="O172" s="60"/>
      <c r="P172" s="60"/>
      <c r="Q172" s="75">
        <v>100000000</v>
      </c>
      <c r="R172" s="75"/>
      <c r="S172" s="75"/>
      <c r="T172" s="75"/>
      <c r="U172" s="75"/>
      <c r="V172" s="75"/>
      <c r="W172" s="75"/>
      <c r="X172" s="75"/>
      <c r="Y172" s="75"/>
      <c r="Z172" s="75"/>
      <c r="AA172" s="75"/>
      <c r="AB172" s="75"/>
      <c r="AC172" s="75"/>
      <c r="AD172" s="75"/>
      <c r="AE172" s="75">
        <v>76486748</v>
      </c>
      <c r="AF172" s="75"/>
      <c r="AG172" s="75"/>
      <c r="AH172" s="75"/>
      <c r="AI172" s="75"/>
      <c r="AJ172" s="75"/>
      <c r="AK172" s="75"/>
      <c r="AL172" s="75"/>
      <c r="AM172" s="75"/>
      <c r="AN172" s="75"/>
      <c r="AO172" s="75"/>
      <c r="AP172" s="75"/>
      <c r="AQ172" s="75"/>
      <c r="AR172" s="75"/>
      <c r="AS172" s="75"/>
      <c r="AT172" s="76"/>
      <c r="AU172" s="1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16"/>
      <c r="CZ172" s="16"/>
      <c r="DA172" s="16"/>
    </row>
    <row r="173" spans="1:105" x14ac:dyDescent="0.25">
      <c r="A173" s="166"/>
      <c r="B173" s="166"/>
      <c r="C173" s="166"/>
      <c r="D173" s="166"/>
      <c r="E173" s="166"/>
      <c r="F173" s="166"/>
      <c r="G173" s="415"/>
      <c r="H173" s="54"/>
      <c r="I173" s="77"/>
      <c r="J173" s="56"/>
      <c r="K173" s="57"/>
      <c r="L173" s="58"/>
      <c r="M173" s="59"/>
      <c r="N173" s="59"/>
      <c r="O173" s="60"/>
      <c r="P173" s="60"/>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6"/>
      <c r="AU173" s="1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16"/>
      <c r="CZ173" s="16"/>
      <c r="DA173" s="16"/>
    </row>
    <row r="174" spans="1:105" x14ac:dyDescent="0.25">
      <c r="A174" s="166"/>
      <c r="B174" s="166"/>
      <c r="C174" s="166"/>
      <c r="D174" s="166"/>
      <c r="E174" s="166"/>
      <c r="F174" s="166"/>
      <c r="G174" s="415"/>
      <c r="H174" s="54"/>
      <c r="I174" s="77"/>
      <c r="J174" s="56"/>
      <c r="K174" s="57"/>
      <c r="L174" s="58"/>
      <c r="M174" s="59"/>
      <c r="N174" s="59"/>
      <c r="O174" s="60"/>
      <c r="P174" s="60"/>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6"/>
      <c r="AU174" s="1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16"/>
      <c r="CZ174" s="16"/>
      <c r="DA174" s="16"/>
    </row>
    <row r="175" spans="1:105" x14ac:dyDescent="0.25">
      <c r="A175" s="165" t="s">
        <v>189</v>
      </c>
      <c r="B175" s="165" t="s">
        <v>213</v>
      </c>
      <c r="C175" s="165" t="s">
        <v>213</v>
      </c>
      <c r="D175" s="165" t="s">
        <v>321</v>
      </c>
      <c r="E175" s="165" t="s">
        <v>327</v>
      </c>
      <c r="F175" s="165"/>
      <c r="G175" s="84"/>
      <c r="H175" s="46"/>
      <c r="I175" s="116" t="s">
        <v>439</v>
      </c>
      <c r="J175" s="72"/>
      <c r="K175" s="49">
        <f t="shared" si="29"/>
        <v>0</v>
      </c>
      <c r="L175" s="49"/>
      <c r="M175" s="49">
        <f t="shared" si="30"/>
        <v>0</v>
      </c>
      <c r="N175" s="49">
        <f t="shared" si="31"/>
        <v>0</v>
      </c>
      <c r="O175" s="49">
        <f>+SUM(AF175:AJ175)</f>
        <v>0</v>
      </c>
      <c r="P175" s="49">
        <f>+SUM(AK175:AS175)</f>
        <v>0</v>
      </c>
      <c r="Q175" s="73"/>
      <c r="R175" s="73">
        <v>0</v>
      </c>
      <c r="S175" s="73">
        <v>0</v>
      </c>
      <c r="T175" s="73">
        <v>0</v>
      </c>
      <c r="U175" s="73">
        <v>0</v>
      </c>
      <c r="V175" s="73">
        <v>0</v>
      </c>
      <c r="W175" s="73">
        <v>0</v>
      </c>
      <c r="X175" s="73">
        <v>0</v>
      </c>
      <c r="Y175" s="73">
        <v>0</v>
      </c>
      <c r="Z175" s="73">
        <v>0</v>
      </c>
      <c r="AA175" s="73">
        <v>0</v>
      </c>
      <c r="AB175" s="73">
        <v>0</v>
      </c>
      <c r="AC175" s="73">
        <v>0</v>
      </c>
      <c r="AD175" s="73">
        <v>0</v>
      </c>
      <c r="AE175" s="73"/>
      <c r="AF175" s="73">
        <v>0</v>
      </c>
      <c r="AG175" s="73">
        <v>0</v>
      </c>
      <c r="AH175" s="73">
        <v>0</v>
      </c>
      <c r="AI175" s="73">
        <v>0</v>
      </c>
      <c r="AJ175" s="73">
        <v>0</v>
      </c>
      <c r="AK175" s="73">
        <v>0</v>
      </c>
      <c r="AL175" s="73">
        <v>0</v>
      </c>
      <c r="AM175" s="73">
        <v>0</v>
      </c>
      <c r="AN175" s="73">
        <v>0</v>
      </c>
      <c r="AO175" s="73">
        <v>0</v>
      </c>
      <c r="AP175" s="73">
        <v>0</v>
      </c>
      <c r="AQ175" s="73">
        <v>0</v>
      </c>
      <c r="AR175" s="73">
        <v>0</v>
      </c>
      <c r="AS175" s="73">
        <v>0</v>
      </c>
      <c r="AT175" s="293"/>
      <c r="AU175" s="51"/>
      <c r="AV175" s="293"/>
      <c r="AW175" s="293"/>
      <c r="AX175" s="293"/>
      <c r="AY175" s="293"/>
      <c r="AZ175" s="293"/>
      <c r="BA175" s="293"/>
      <c r="BB175" s="293"/>
      <c r="BC175" s="293"/>
      <c r="BD175" s="293"/>
      <c r="BE175" s="293"/>
      <c r="BF175" s="293"/>
      <c r="BG175" s="293"/>
      <c r="BH175" s="293"/>
      <c r="BI175" s="293"/>
      <c r="BJ175" s="293"/>
      <c r="BK175" s="293"/>
      <c r="BL175" s="293"/>
      <c r="BM175" s="293"/>
      <c r="BN175" s="293"/>
      <c r="BO175" s="293"/>
      <c r="BP175" s="293"/>
      <c r="BQ175" s="293"/>
      <c r="BR175" s="293"/>
      <c r="BS175" s="293"/>
      <c r="BT175" s="293"/>
      <c r="BU175" s="293"/>
      <c r="BV175" s="293"/>
      <c r="BW175" s="293"/>
      <c r="BX175" s="293"/>
      <c r="BY175" s="293"/>
      <c r="BZ175" s="293"/>
      <c r="CA175" s="293"/>
      <c r="CB175" s="293"/>
      <c r="CC175" s="293"/>
      <c r="CD175" s="293"/>
      <c r="CE175" s="293"/>
      <c r="CF175" s="293"/>
      <c r="CG175" s="293"/>
      <c r="CH175" s="293"/>
      <c r="CI175" s="293"/>
      <c r="CJ175" s="293"/>
      <c r="CK175" s="293"/>
      <c r="CL175" s="293"/>
      <c r="CM175" s="293"/>
      <c r="CN175" s="293"/>
      <c r="CO175" s="293"/>
      <c r="CP175" s="293"/>
      <c r="CQ175" s="293"/>
      <c r="CR175" s="293"/>
      <c r="CS175" s="293"/>
      <c r="CT175" s="293"/>
      <c r="CU175" s="293"/>
      <c r="CV175" s="293"/>
      <c r="CW175" s="293"/>
      <c r="CX175" s="293"/>
      <c r="CY175" s="16"/>
      <c r="CZ175" s="16"/>
      <c r="DA175" s="16"/>
    </row>
    <row r="176" spans="1:105" ht="66" x14ac:dyDescent="0.25">
      <c r="A176" s="166" t="s">
        <v>189</v>
      </c>
      <c r="B176" s="166" t="s">
        <v>213</v>
      </c>
      <c r="C176" s="166" t="s">
        <v>213</v>
      </c>
      <c r="D176" s="166" t="s">
        <v>321</v>
      </c>
      <c r="E176" s="166" t="s">
        <v>327</v>
      </c>
      <c r="F176" s="166" t="s">
        <v>761</v>
      </c>
      <c r="G176" s="416" t="s">
        <v>704</v>
      </c>
      <c r="H176" s="54" t="s">
        <v>328</v>
      </c>
      <c r="I176" s="71" t="s">
        <v>329</v>
      </c>
      <c r="J176" s="74">
        <v>323926535.5</v>
      </c>
      <c r="K176" s="57">
        <f t="shared" si="29"/>
        <v>323926535.5</v>
      </c>
      <c r="L176" s="58"/>
      <c r="M176" s="59">
        <f t="shared" si="30"/>
        <v>250000000</v>
      </c>
      <c r="N176" s="59">
        <f t="shared" si="31"/>
        <v>73926535.5</v>
      </c>
      <c r="O176" s="60"/>
      <c r="P176" s="60"/>
      <c r="Q176" s="75">
        <v>250000000</v>
      </c>
      <c r="R176" s="75"/>
      <c r="S176" s="75"/>
      <c r="T176" s="75"/>
      <c r="U176" s="75"/>
      <c r="V176" s="75"/>
      <c r="W176" s="75"/>
      <c r="X176" s="75"/>
      <c r="Y176" s="75"/>
      <c r="Z176" s="75"/>
      <c r="AA176" s="75"/>
      <c r="AB176" s="75"/>
      <c r="AC176" s="75"/>
      <c r="AD176" s="75"/>
      <c r="AE176" s="75">
        <v>73926535.5</v>
      </c>
      <c r="AF176" s="75"/>
      <c r="AG176" s="75"/>
      <c r="AH176" s="75"/>
      <c r="AI176" s="75"/>
      <c r="AJ176" s="75"/>
      <c r="AK176" s="75"/>
      <c r="AL176" s="75"/>
      <c r="AM176" s="75"/>
      <c r="AN176" s="75"/>
      <c r="AO176" s="75"/>
      <c r="AP176" s="75"/>
      <c r="AQ176" s="75"/>
      <c r="AR176" s="75"/>
      <c r="AS176" s="75"/>
      <c r="AT176" s="76"/>
      <c r="AU176" s="1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c r="CT176" s="76"/>
      <c r="CU176" s="76"/>
      <c r="CV176" s="76"/>
      <c r="CW176" s="76"/>
      <c r="CX176" s="76"/>
      <c r="CY176" s="16"/>
      <c r="CZ176" s="16"/>
      <c r="DA176" s="16"/>
    </row>
    <row r="177" spans="1:105" x14ac:dyDescent="0.25">
      <c r="A177" s="165" t="s">
        <v>189</v>
      </c>
      <c r="B177" s="165" t="s">
        <v>213</v>
      </c>
      <c r="C177" s="165" t="s">
        <v>213</v>
      </c>
      <c r="D177" s="165" t="s">
        <v>321</v>
      </c>
      <c r="E177" s="165" t="s">
        <v>330</v>
      </c>
      <c r="F177" s="165"/>
      <c r="G177" s="84"/>
      <c r="H177" s="46"/>
      <c r="I177" s="84" t="s">
        <v>331</v>
      </c>
      <c r="J177" s="72"/>
      <c r="K177" s="49">
        <f t="shared" si="29"/>
        <v>0</v>
      </c>
      <c r="L177" s="49"/>
      <c r="M177" s="49">
        <f t="shared" si="30"/>
        <v>0</v>
      </c>
      <c r="N177" s="49">
        <f t="shared" si="31"/>
        <v>0</v>
      </c>
      <c r="O177" s="49">
        <f>+SUM(AF177:AJ177)</f>
        <v>0</v>
      </c>
      <c r="P177" s="49">
        <f>+SUM(AK177:AS177)</f>
        <v>0</v>
      </c>
      <c r="Q177" s="73"/>
      <c r="R177" s="73">
        <v>0</v>
      </c>
      <c r="S177" s="73">
        <v>0</v>
      </c>
      <c r="T177" s="73">
        <v>0</v>
      </c>
      <c r="U177" s="73">
        <v>0</v>
      </c>
      <c r="V177" s="73">
        <v>0</v>
      </c>
      <c r="W177" s="73">
        <v>0</v>
      </c>
      <c r="X177" s="73">
        <v>0</v>
      </c>
      <c r="Y177" s="73">
        <v>0</v>
      </c>
      <c r="Z177" s="73">
        <v>0</v>
      </c>
      <c r="AA177" s="73">
        <v>0</v>
      </c>
      <c r="AB177" s="73">
        <v>0</v>
      </c>
      <c r="AC177" s="73">
        <v>0</v>
      </c>
      <c r="AD177" s="73">
        <v>0</v>
      </c>
      <c r="AE177" s="73">
        <v>0</v>
      </c>
      <c r="AF177" s="73">
        <v>0</v>
      </c>
      <c r="AG177" s="73">
        <v>0</v>
      </c>
      <c r="AH177" s="73">
        <v>0</v>
      </c>
      <c r="AI177" s="73">
        <v>0</v>
      </c>
      <c r="AJ177" s="73">
        <v>0</v>
      </c>
      <c r="AK177" s="73">
        <v>0</v>
      </c>
      <c r="AL177" s="73">
        <v>0</v>
      </c>
      <c r="AM177" s="73">
        <v>0</v>
      </c>
      <c r="AN177" s="73">
        <v>0</v>
      </c>
      <c r="AO177" s="73">
        <v>0</v>
      </c>
      <c r="AP177" s="73">
        <v>0</v>
      </c>
      <c r="AQ177" s="73">
        <v>0</v>
      </c>
      <c r="AR177" s="73">
        <v>0</v>
      </c>
      <c r="AS177" s="73">
        <v>0</v>
      </c>
      <c r="AT177" s="293"/>
      <c r="AU177" s="51"/>
      <c r="AV177" s="293"/>
      <c r="AW177" s="293"/>
      <c r="AX177" s="293"/>
      <c r="AY177" s="293"/>
      <c r="AZ177" s="293"/>
      <c r="BA177" s="293"/>
      <c r="BB177" s="293"/>
      <c r="BC177" s="293"/>
      <c r="BD177" s="293"/>
      <c r="BE177" s="293"/>
      <c r="BF177" s="293"/>
      <c r="BG177" s="293"/>
      <c r="BH177" s="293"/>
      <c r="BI177" s="293"/>
      <c r="BJ177" s="293"/>
      <c r="BK177" s="293"/>
      <c r="BL177" s="293"/>
      <c r="BM177" s="293"/>
      <c r="BN177" s="293"/>
      <c r="BO177" s="293"/>
      <c r="BP177" s="293"/>
      <c r="BQ177" s="293"/>
      <c r="BR177" s="293"/>
      <c r="BS177" s="293"/>
      <c r="BT177" s="293"/>
      <c r="BU177" s="293"/>
      <c r="BV177" s="293"/>
      <c r="BW177" s="293"/>
      <c r="BX177" s="293"/>
      <c r="BY177" s="293"/>
      <c r="BZ177" s="293"/>
      <c r="CA177" s="293"/>
      <c r="CB177" s="293"/>
      <c r="CC177" s="293"/>
      <c r="CD177" s="293"/>
      <c r="CE177" s="293"/>
      <c r="CF177" s="293"/>
      <c r="CG177" s="293"/>
      <c r="CH177" s="293"/>
      <c r="CI177" s="293"/>
      <c r="CJ177" s="293"/>
      <c r="CK177" s="293"/>
      <c r="CL177" s="293"/>
      <c r="CM177" s="293"/>
      <c r="CN177" s="293"/>
      <c r="CO177" s="293"/>
      <c r="CP177" s="293"/>
      <c r="CQ177" s="293"/>
      <c r="CR177" s="293"/>
      <c r="CS177" s="293"/>
      <c r="CT177" s="293"/>
      <c r="CU177" s="293"/>
      <c r="CV177" s="293"/>
      <c r="CW177" s="293"/>
      <c r="CX177" s="293"/>
      <c r="CY177" s="16"/>
      <c r="CZ177" s="16"/>
      <c r="DA177" s="16"/>
    </row>
    <row r="178" spans="1:105" ht="66" x14ac:dyDescent="0.25">
      <c r="A178" s="166" t="s">
        <v>189</v>
      </c>
      <c r="B178" s="166" t="s">
        <v>213</v>
      </c>
      <c r="C178" s="166" t="s">
        <v>213</v>
      </c>
      <c r="D178" s="166" t="s">
        <v>321</v>
      </c>
      <c r="E178" s="166" t="s">
        <v>330</v>
      </c>
      <c r="F178" s="166" t="s">
        <v>818</v>
      </c>
      <c r="G178" s="416" t="s">
        <v>706</v>
      </c>
      <c r="H178" s="54" t="s">
        <v>332</v>
      </c>
      <c r="I178" s="71" t="s">
        <v>333</v>
      </c>
      <c r="J178" s="67">
        <v>100000000</v>
      </c>
      <c r="K178" s="57">
        <f t="shared" si="29"/>
        <v>100000000</v>
      </c>
      <c r="L178" s="58"/>
      <c r="M178" s="59">
        <f t="shared" si="30"/>
        <v>100000000</v>
      </c>
      <c r="N178" s="59">
        <f t="shared" si="31"/>
        <v>0</v>
      </c>
      <c r="O178" s="60"/>
      <c r="P178" s="60"/>
      <c r="Q178" s="61">
        <v>100000000</v>
      </c>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76"/>
      <c r="AU178" s="1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6"/>
      <c r="CY178" s="16"/>
      <c r="CZ178" s="16"/>
      <c r="DA178" s="16"/>
    </row>
    <row r="179" spans="1:105" x14ac:dyDescent="0.25">
      <c r="A179" s="165" t="s">
        <v>189</v>
      </c>
      <c r="B179" s="165" t="s">
        <v>213</v>
      </c>
      <c r="C179" s="165" t="s">
        <v>213</v>
      </c>
      <c r="D179" s="165" t="s">
        <v>321</v>
      </c>
      <c r="E179" s="165" t="s">
        <v>334</v>
      </c>
      <c r="F179" s="165"/>
      <c r="G179" s="84"/>
      <c r="H179" s="46"/>
      <c r="I179" s="84" t="s">
        <v>335</v>
      </c>
      <c r="J179" s="72"/>
      <c r="K179" s="49">
        <f t="shared" si="29"/>
        <v>0</v>
      </c>
      <c r="L179" s="49"/>
      <c r="M179" s="49">
        <f t="shared" si="30"/>
        <v>0</v>
      </c>
      <c r="N179" s="49">
        <f t="shared" si="31"/>
        <v>0</v>
      </c>
      <c r="O179" s="49">
        <f>+SUM(AF179:AJ179)</f>
        <v>0</v>
      </c>
      <c r="P179" s="49">
        <f>+SUM(AK179:AS179)</f>
        <v>0</v>
      </c>
      <c r="Q179" s="73">
        <v>0</v>
      </c>
      <c r="R179" s="73">
        <v>0</v>
      </c>
      <c r="S179" s="73">
        <v>0</v>
      </c>
      <c r="T179" s="73">
        <v>0</v>
      </c>
      <c r="U179" s="73">
        <v>0</v>
      </c>
      <c r="V179" s="73">
        <v>0</v>
      </c>
      <c r="W179" s="73">
        <v>0</v>
      </c>
      <c r="X179" s="73">
        <v>0</v>
      </c>
      <c r="Y179" s="73">
        <v>0</v>
      </c>
      <c r="Z179" s="73">
        <v>0</v>
      </c>
      <c r="AA179" s="73">
        <v>0</v>
      </c>
      <c r="AB179" s="73">
        <v>0</v>
      </c>
      <c r="AC179" s="73">
        <v>0</v>
      </c>
      <c r="AD179" s="73">
        <v>0</v>
      </c>
      <c r="AE179" s="73"/>
      <c r="AF179" s="73">
        <v>0</v>
      </c>
      <c r="AG179" s="73">
        <v>0</v>
      </c>
      <c r="AH179" s="73">
        <v>0</v>
      </c>
      <c r="AI179" s="73">
        <v>0</v>
      </c>
      <c r="AJ179" s="73">
        <v>0</v>
      </c>
      <c r="AK179" s="73">
        <v>0</v>
      </c>
      <c r="AL179" s="73">
        <v>0</v>
      </c>
      <c r="AM179" s="73">
        <v>0</v>
      </c>
      <c r="AN179" s="73">
        <v>0</v>
      </c>
      <c r="AO179" s="73">
        <v>0</v>
      </c>
      <c r="AP179" s="73">
        <v>0</v>
      </c>
      <c r="AQ179" s="73">
        <v>0</v>
      </c>
      <c r="AR179" s="73">
        <v>0</v>
      </c>
      <c r="AS179" s="73">
        <v>0</v>
      </c>
      <c r="AT179" s="293"/>
      <c r="AU179" s="51"/>
      <c r="AV179" s="293"/>
      <c r="AW179" s="293"/>
      <c r="AX179" s="293"/>
      <c r="AY179" s="293"/>
      <c r="AZ179" s="293"/>
      <c r="BA179" s="293"/>
      <c r="BB179" s="293"/>
      <c r="BC179" s="293"/>
      <c r="BD179" s="293"/>
      <c r="BE179" s="293"/>
      <c r="BF179" s="293"/>
      <c r="BG179" s="293"/>
      <c r="BH179" s="293"/>
      <c r="BI179" s="293"/>
      <c r="BJ179" s="293"/>
      <c r="BK179" s="293"/>
      <c r="BL179" s="293"/>
      <c r="BM179" s="293"/>
      <c r="BN179" s="293"/>
      <c r="BO179" s="293"/>
      <c r="BP179" s="293"/>
      <c r="BQ179" s="293"/>
      <c r="BR179" s="293"/>
      <c r="BS179" s="293"/>
      <c r="BT179" s="293"/>
      <c r="BU179" s="293"/>
      <c r="BV179" s="293"/>
      <c r="BW179" s="293"/>
      <c r="BX179" s="293"/>
      <c r="BY179" s="293"/>
      <c r="BZ179" s="293"/>
      <c r="CA179" s="293"/>
      <c r="CB179" s="293"/>
      <c r="CC179" s="293"/>
      <c r="CD179" s="293"/>
      <c r="CE179" s="293"/>
      <c r="CF179" s="293"/>
      <c r="CG179" s="293"/>
      <c r="CH179" s="293"/>
      <c r="CI179" s="293"/>
      <c r="CJ179" s="293"/>
      <c r="CK179" s="293"/>
      <c r="CL179" s="293"/>
      <c r="CM179" s="293"/>
      <c r="CN179" s="293"/>
      <c r="CO179" s="293"/>
      <c r="CP179" s="293"/>
      <c r="CQ179" s="293"/>
      <c r="CR179" s="293"/>
      <c r="CS179" s="293"/>
      <c r="CT179" s="293"/>
      <c r="CU179" s="293"/>
      <c r="CV179" s="293"/>
      <c r="CW179" s="293"/>
      <c r="CX179" s="293"/>
      <c r="CY179" s="16"/>
      <c r="CZ179" s="16"/>
      <c r="DA179" s="16"/>
    </row>
    <row r="180" spans="1:105" ht="66" x14ac:dyDescent="0.25">
      <c r="A180" s="166" t="s">
        <v>189</v>
      </c>
      <c r="B180" s="166" t="s">
        <v>213</v>
      </c>
      <c r="C180" s="166" t="s">
        <v>213</v>
      </c>
      <c r="D180" s="166" t="s">
        <v>321</v>
      </c>
      <c r="E180" s="166" t="s">
        <v>334</v>
      </c>
      <c r="F180" s="166" t="s">
        <v>819</v>
      </c>
      <c r="G180" s="416" t="s">
        <v>707</v>
      </c>
      <c r="H180" s="100" t="s">
        <v>336</v>
      </c>
      <c r="I180" s="71" t="s">
        <v>337</v>
      </c>
      <c r="J180" s="67">
        <f>+K180</f>
        <v>150000000</v>
      </c>
      <c r="K180" s="57">
        <f>+SUM(L180:P180)</f>
        <v>150000000</v>
      </c>
      <c r="L180" s="58">
        <v>50000000</v>
      </c>
      <c r="M180" s="59">
        <f t="shared" si="30"/>
        <v>0</v>
      </c>
      <c r="N180" s="59">
        <f t="shared" si="31"/>
        <v>100000000</v>
      </c>
      <c r="O180" s="60"/>
      <c r="P180" s="60"/>
      <c r="Q180" s="61"/>
      <c r="R180" s="61"/>
      <c r="S180" s="61"/>
      <c r="T180" s="61"/>
      <c r="U180" s="61"/>
      <c r="V180" s="61"/>
      <c r="W180" s="61"/>
      <c r="X180" s="61"/>
      <c r="Y180" s="61"/>
      <c r="Z180" s="61"/>
      <c r="AA180" s="61"/>
      <c r="AB180" s="61"/>
      <c r="AC180" s="61"/>
      <c r="AD180" s="61"/>
      <c r="AE180" s="61">
        <v>100000000</v>
      </c>
      <c r="AF180" s="61"/>
      <c r="AG180" s="61"/>
      <c r="AH180" s="61"/>
      <c r="AI180" s="61"/>
      <c r="AJ180" s="61"/>
      <c r="AK180" s="61"/>
      <c r="AL180" s="61"/>
      <c r="AM180" s="61"/>
      <c r="AN180" s="61"/>
      <c r="AO180" s="61"/>
      <c r="AP180" s="61"/>
      <c r="AQ180" s="61"/>
      <c r="AR180" s="61"/>
      <c r="AS180" s="61"/>
      <c r="AT180" s="76"/>
      <c r="AU180" s="1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16"/>
      <c r="CZ180" s="16"/>
      <c r="DA180" s="16"/>
    </row>
    <row r="181" spans="1:105" x14ac:dyDescent="0.25">
      <c r="A181" s="168" t="s">
        <v>189</v>
      </c>
      <c r="B181" s="168" t="s">
        <v>173</v>
      </c>
      <c r="C181" s="168"/>
      <c r="D181" s="168"/>
      <c r="E181" s="168"/>
      <c r="F181" s="168"/>
      <c r="G181" s="28"/>
      <c r="H181" s="27"/>
      <c r="I181" s="28" t="s">
        <v>174</v>
      </c>
      <c r="J181" s="96"/>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290"/>
      <c r="AU181" s="32"/>
      <c r="AV181" s="290"/>
      <c r="AW181" s="290"/>
      <c r="AX181" s="290"/>
      <c r="AY181" s="290"/>
      <c r="AZ181" s="290"/>
      <c r="BA181" s="290"/>
      <c r="BB181" s="290"/>
      <c r="BC181" s="290"/>
      <c r="BD181" s="290"/>
      <c r="BE181" s="290"/>
      <c r="BF181" s="290"/>
      <c r="BG181" s="290"/>
      <c r="BH181" s="290"/>
      <c r="BI181" s="290"/>
      <c r="BJ181" s="290"/>
      <c r="BK181" s="290"/>
      <c r="BL181" s="290"/>
      <c r="BM181" s="290"/>
      <c r="BN181" s="290"/>
      <c r="BO181" s="290"/>
      <c r="BP181" s="290"/>
      <c r="BQ181" s="290"/>
      <c r="BR181" s="290"/>
      <c r="BS181" s="290"/>
      <c r="BT181" s="290"/>
      <c r="BU181" s="290"/>
      <c r="BV181" s="290"/>
      <c r="BW181" s="290"/>
      <c r="BX181" s="290"/>
      <c r="BY181" s="290"/>
      <c r="BZ181" s="290"/>
      <c r="CA181" s="290"/>
      <c r="CB181" s="290"/>
      <c r="CC181" s="290"/>
      <c r="CD181" s="290"/>
      <c r="CE181" s="290"/>
      <c r="CF181" s="290"/>
      <c r="CG181" s="290"/>
      <c r="CH181" s="290"/>
      <c r="CI181" s="290"/>
      <c r="CJ181" s="290"/>
      <c r="CK181" s="290"/>
      <c r="CL181" s="290"/>
      <c r="CM181" s="290"/>
      <c r="CN181" s="290"/>
      <c r="CO181" s="290"/>
      <c r="CP181" s="290"/>
      <c r="CQ181" s="290"/>
      <c r="CR181" s="290"/>
      <c r="CS181" s="290"/>
      <c r="CT181" s="290"/>
      <c r="CU181" s="290"/>
      <c r="CV181" s="290"/>
      <c r="CW181" s="290"/>
      <c r="CX181" s="290"/>
      <c r="CY181" s="16"/>
      <c r="CZ181" s="16"/>
      <c r="DA181" s="16"/>
    </row>
    <row r="182" spans="1:105" ht="33" x14ac:dyDescent="0.25">
      <c r="A182" s="168" t="s">
        <v>189</v>
      </c>
      <c r="B182" s="168" t="s">
        <v>173</v>
      </c>
      <c r="C182" s="168" t="s">
        <v>173</v>
      </c>
      <c r="D182" s="168"/>
      <c r="E182" s="168"/>
      <c r="F182" s="168"/>
      <c r="G182" s="28"/>
      <c r="H182" s="27"/>
      <c r="I182" s="28" t="s">
        <v>175</v>
      </c>
      <c r="J182" s="96"/>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290"/>
      <c r="AU182" s="32"/>
      <c r="AV182" s="290"/>
      <c r="AW182" s="290"/>
      <c r="AX182" s="290"/>
      <c r="AY182" s="290"/>
      <c r="AZ182" s="290"/>
      <c r="BA182" s="290"/>
      <c r="BB182" s="290"/>
      <c r="BC182" s="290"/>
      <c r="BD182" s="290"/>
      <c r="BE182" s="290"/>
      <c r="BF182" s="290"/>
      <c r="BG182" s="290"/>
      <c r="BH182" s="290"/>
      <c r="BI182" s="290"/>
      <c r="BJ182" s="290"/>
      <c r="BK182" s="290"/>
      <c r="BL182" s="290"/>
      <c r="BM182" s="290"/>
      <c r="BN182" s="290"/>
      <c r="BO182" s="290"/>
      <c r="BP182" s="290"/>
      <c r="BQ182" s="290"/>
      <c r="BR182" s="290"/>
      <c r="BS182" s="290"/>
      <c r="BT182" s="290"/>
      <c r="BU182" s="290"/>
      <c r="BV182" s="290"/>
      <c r="BW182" s="290"/>
      <c r="BX182" s="290"/>
      <c r="BY182" s="290"/>
      <c r="BZ182" s="290"/>
      <c r="CA182" s="290"/>
      <c r="CB182" s="290"/>
      <c r="CC182" s="290"/>
      <c r="CD182" s="290"/>
      <c r="CE182" s="290"/>
      <c r="CF182" s="290"/>
      <c r="CG182" s="290"/>
      <c r="CH182" s="290"/>
      <c r="CI182" s="290"/>
      <c r="CJ182" s="290"/>
      <c r="CK182" s="290"/>
      <c r="CL182" s="290"/>
      <c r="CM182" s="290"/>
      <c r="CN182" s="290"/>
      <c r="CO182" s="290"/>
      <c r="CP182" s="290"/>
      <c r="CQ182" s="290"/>
      <c r="CR182" s="290"/>
      <c r="CS182" s="290"/>
      <c r="CT182" s="290"/>
      <c r="CU182" s="290"/>
      <c r="CV182" s="290"/>
      <c r="CW182" s="290"/>
      <c r="CX182" s="290"/>
      <c r="CY182" s="16"/>
      <c r="CZ182" s="16"/>
      <c r="DA182" s="16"/>
    </row>
    <row r="183" spans="1:105" ht="33" x14ac:dyDescent="0.25">
      <c r="A183" s="167" t="s">
        <v>189</v>
      </c>
      <c r="B183" s="167" t="s">
        <v>173</v>
      </c>
      <c r="C183" s="167" t="s">
        <v>173</v>
      </c>
      <c r="D183" s="167" t="s">
        <v>176</v>
      </c>
      <c r="E183" s="167"/>
      <c r="F183" s="167"/>
      <c r="G183" s="38"/>
      <c r="H183" s="37"/>
      <c r="I183" s="38" t="s">
        <v>177</v>
      </c>
      <c r="J183" s="97"/>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124"/>
      <c r="AU183" s="42"/>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P183" s="124"/>
      <c r="BQ183" s="124"/>
      <c r="BR183" s="124"/>
      <c r="BS183" s="124"/>
      <c r="BT183" s="124"/>
      <c r="BU183" s="124"/>
      <c r="BV183" s="124"/>
      <c r="BW183" s="124"/>
      <c r="BX183" s="124"/>
      <c r="BY183" s="124"/>
      <c r="BZ183" s="124"/>
      <c r="CA183" s="124"/>
      <c r="CB183" s="124"/>
      <c r="CC183" s="124"/>
      <c r="CD183" s="124"/>
      <c r="CE183" s="124"/>
      <c r="CF183" s="124"/>
      <c r="CG183" s="124"/>
      <c r="CH183" s="124"/>
      <c r="CI183" s="124"/>
      <c r="CJ183" s="124"/>
      <c r="CK183" s="124"/>
      <c r="CL183" s="124"/>
      <c r="CM183" s="124"/>
      <c r="CN183" s="124"/>
      <c r="CO183" s="124"/>
      <c r="CP183" s="124"/>
      <c r="CQ183" s="124"/>
      <c r="CR183" s="124"/>
      <c r="CS183" s="124"/>
      <c r="CT183" s="124"/>
      <c r="CU183" s="124"/>
      <c r="CV183" s="124"/>
      <c r="CW183" s="124"/>
      <c r="CX183" s="124"/>
      <c r="CY183" s="16"/>
      <c r="CZ183" s="16"/>
      <c r="DA183" s="16"/>
    </row>
    <row r="184" spans="1:105" x14ac:dyDescent="0.25">
      <c r="A184" s="165" t="s">
        <v>189</v>
      </c>
      <c r="B184" s="165" t="s">
        <v>173</v>
      </c>
      <c r="C184" s="165" t="s">
        <v>173</v>
      </c>
      <c r="D184" s="165" t="s">
        <v>176</v>
      </c>
      <c r="E184" s="165" t="s">
        <v>178</v>
      </c>
      <c r="F184" s="165"/>
      <c r="G184" s="84"/>
      <c r="H184" s="46"/>
      <c r="I184" s="84" t="s">
        <v>179</v>
      </c>
      <c r="J184" s="72">
        <v>0</v>
      </c>
      <c r="K184" s="49">
        <f>+SUM(M184:P184)</f>
        <v>0</v>
      </c>
      <c r="L184" s="49"/>
      <c r="M184" s="49">
        <f>+SUM(Q184:R184)</f>
        <v>0</v>
      </c>
      <c r="N184" s="49">
        <f>+SUM(S184:AE184)</f>
        <v>0</v>
      </c>
      <c r="O184" s="49">
        <f>+SUM(AF184:AJ184)</f>
        <v>0</v>
      </c>
      <c r="P184" s="49">
        <f>+SUM(AK184:AS184)</f>
        <v>0</v>
      </c>
      <c r="Q184" s="73">
        <v>0</v>
      </c>
      <c r="R184" s="73">
        <v>0</v>
      </c>
      <c r="S184" s="73">
        <v>0</v>
      </c>
      <c r="T184" s="73">
        <v>0</v>
      </c>
      <c r="U184" s="73">
        <v>0</v>
      </c>
      <c r="V184" s="73"/>
      <c r="W184" s="73">
        <v>0</v>
      </c>
      <c r="X184" s="73">
        <v>0</v>
      </c>
      <c r="Y184" s="73">
        <v>0</v>
      </c>
      <c r="Z184" s="73">
        <v>0</v>
      </c>
      <c r="AA184" s="73">
        <v>0</v>
      </c>
      <c r="AB184" s="73">
        <v>0</v>
      </c>
      <c r="AC184" s="73">
        <v>0</v>
      </c>
      <c r="AD184" s="73"/>
      <c r="AE184" s="73"/>
      <c r="AF184" s="73">
        <v>0</v>
      </c>
      <c r="AG184" s="73">
        <v>0</v>
      </c>
      <c r="AH184" s="73">
        <v>0</v>
      </c>
      <c r="AI184" s="73">
        <v>0</v>
      </c>
      <c r="AJ184" s="73">
        <v>0</v>
      </c>
      <c r="AK184" s="73">
        <v>0</v>
      </c>
      <c r="AL184" s="73">
        <v>0</v>
      </c>
      <c r="AM184" s="73">
        <v>0</v>
      </c>
      <c r="AN184" s="73">
        <v>0</v>
      </c>
      <c r="AO184" s="73">
        <v>0</v>
      </c>
      <c r="AP184" s="73">
        <v>0</v>
      </c>
      <c r="AQ184" s="73">
        <v>0</v>
      </c>
      <c r="AR184" s="73">
        <v>0</v>
      </c>
      <c r="AS184" s="73">
        <v>0</v>
      </c>
      <c r="AT184" s="293"/>
      <c r="AU184" s="51"/>
      <c r="AV184" s="293"/>
      <c r="AW184" s="293"/>
      <c r="AX184" s="293"/>
      <c r="AY184" s="293"/>
      <c r="AZ184" s="293"/>
      <c r="BA184" s="293"/>
      <c r="BB184" s="293"/>
      <c r="BC184" s="293"/>
      <c r="BD184" s="293"/>
      <c r="BE184" s="293"/>
      <c r="BF184" s="293"/>
      <c r="BG184" s="293"/>
      <c r="BH184" s="293"/>
      <c r="BI184" s="293"/>
      <c r="BJ184" s="293"/>
      <c r="BK184" s="293"/>
      <c r="BL184" s="293"/>
      <c r="BM184" s="293"/>
      <c r="BN184" s="293"/>
      <c r="BO184" s="293"/>
      <c r="BP184" s="293"/>
      <c r="BQ184" s="293"/>
      <c r="BR184" s="293"/>
      <c r="BS184" s="293"/>
      <c r="BT184" s="293"/>
      <c r="BU184" s="293"/>
      <c r="BV184" s="293"/>
      <c r="BW184" s="293"/>
      <c r="BX184" s="293"/>
      <c r="BY184" s="293"/>
      <c r="BZ184" s="293"/>
      <c r="CA184" s="293"/>
      <c r="CB184" s="293"/>
      <c r="CC184" s="293"/>
      <c r="CD184" s="293"/>
      <c r="CE184" s="293"/>
      <c r="CF184" s="293"/>
      <c r="CG184" s="293"/>
      <c r="CH184" s="293"/>
      <c r="CI184" s="293"/>
      <c r="CJ184" s="293"/>
      <c r="CK184" s="293"/>
      <c r="CL184" s="293"/>
      <c r="CM184" s="293"/>
      <c r="CN184" s="293"/>
      <c r="CO184" s="293"/>
      <c r="CP184" s="293"/>
      <c r="CQ184" s="293"/>
      <c r="CR184" s="293"/>
      <c r="CS184" s="293"/>
      <c r="CT184" s="293"/>
      <c r="CU184" s="293"/>
      <c r="CV184" s="293"/>
      <c r="CW184" s="293"/>
      <c r="CX184" s="293"/>
      <c r="CY184" s="16"/>
      <c r="CZ184" s="16"/>
      <c r="DA184" s="16"/>
    </row>
    <row r="185" spans="1:105" ht="49.5" x14ac:dyDescent="0.25">
      <c r="A185" s="166" t="s">
        <v>189</v>
      </c>
      <c r="B185" s="166" t="s">
        <v>173</v>
      </c>
      <c r="C185" s="166" t="s">
        <v>173</v>
      </c>
      <c r="D185" s="166" t="s">
        <v>176</v>
      </c>
      <c r="E185" s="166" t="s">
        <v>178</v>
      </c>
      <c r="F185" s="401" t="s">
        <v>820</v>
      </c>
      <c r="G185" s="418" t="s">
        <v>720</v>
      </c>
      <c r="H185" s="54" t="s">
        <v>338</v>
      </c>
      <c r="I185" s="71" t="s">
        <v>339</v>
      </c>
      <c r="J185" s="56">
        <f>+K185</f>
        <v>109820020.66</v>
      </c>
      <c r="K185" s="57">
        <f>+SUM(M185:P185)</f>
        <v>109820020.66</v>
      </c>
      <c r="L185" s="58"/>
      <c r="M185" s="59">
        <f>+SUM(Q185:R185)</f>
        <v>0</v>
      </c>
      <c r="N185" s="59">
        <f>+SUM(S185:AE185)</f>
        <v>109820020.66</v>
      </c>
      <c r="O185" s="60"/>
      <c r="P185" s="60"/>
      <c r="Q185" s="75"/>
      <c r="R185" s="75"/>
      <c r="S185" s="75"/>
      <c r="T185" s="75"/>
      <c r="U185" s="75"/>
      <c r="V185" s="75"/>
      <c r="W185" s="75"/>
      <c r="X185" s="75"/>
      <c r="Y185" s="75"/>
      <c r="Z185" s="75"/>
      <c r="AA185" s="75"/>
      <c r="AB185" s="75"/>
      <c r="AC185" s="75"/>
      <c r="AD185" s="75">
        <v>72000000</v>
      </c>
      <c r="AE185" s="75">
        <v>37820020.659999996</v>
      </c>
      <c r="AF185" s="75"/>
      <c r="AG185" s="75"/>
      <c r="AH185" s="75"/>
      <c r="AI185" s="75"/>
      <c r="AJ185" s="75"/>
      <c r="AK185" s="75"/>
      <c r="AL185" s="75"/>
      <c r="AM185" s="75"/>
      <c r="AN185" s="75"/>
      <c r="AO185" s="75"/>
      <c r="AP185" s="75"/>
      <c r="AQ185" s="75"/>
      <c r="AR185" s="75"/>
      <c r="AS185" s="75"/>
      <c r="AT185" s="76"/>
      <c r="AU185" s="1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16"/>
      <c r="CZ185" s="16"/>
      <c r="DA185" s="16"/>
    </row>
    <row r="186" spans="1:105" x14ac:dyDescent="0.25">
      <c r="A186" s="256" t="s">
        <v>204</v>
      </c>
      <c r="B186" s="198"/>
      <c r="C186" s="198"/>
      <c r="D186" s="198"/>
      <c r="E186" s="198"/>
      <c r="F186" s="198"/>
      <c r="G186" s="20"/>
      <c r="H186" s="19"/>
      <c r="I186" s="20" t="s">
        <v>340</v>
      </c>
      <c r="J186" s="105"/>
      <c r="K186" s="106"/>
      <c r="L186" s="106"/>
      <c r="M186" s="22"/>
      <c r="N186" s="22"/>
      <c r="O186" s="22"/>
      <c r="P186" s="22"/>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137"/>
      <c r="AU186" s="24"/>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c r="CK186" s="137"/>
      <c r="CL186" s="137"/>
      <c r="CM186" s="137"/>
      <c r="CN186" s="137"/>
      <c r="CO186" s="137"/>
      <c r="CP186" s="137"/>
      <c r="CQ186" s="137"/>
      <c r="CR186" s="137"/>
      <c r="CS186" s="137"/>
      <c r="CT186" s="137"/>
      <c r="CU186" s="137"/>
      <c r="CV186" s="137"/>
      <c r="CW186" s="137"/>
      <c r="CX186" s="137"/>
      <c r="CY186" s="16"/>
      <c r="CZ186" s="16"/>
      <c r="DA186" s="16"/>
    </row>
    <row r="187" spans="1:105" x14ac:dyDescent="0.25">
      <c r="A187" s="168" t="s">
        <v>204</v>
      </c>
      <c r="B187" s="188" t="s">
        <v>99</v>
      </c>
      <c r="C187" s="26"/>
      <c r="D187" s="26"/>
      <c r="E187" s="26"/>
      <c r="F187" s="26"/>
      <c r="G187" s="28"/>
      <c r="H187" s="27"/>
      <c r="I187" s="28" t="s">
        <v>108</v>
      </c>
      <c r="J187" s="64"/>
      <c r="K187" s="30"/>
      <c r="L187" s="30"/>
      <c r="M187" s="30"/>
      <c r="N187" s="30"/>
      <c r="O187" s="30"/>
      <c r="P187" s="30"/>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290"/>
      <c r="AU187" s="32"/>
      <c r="AV187" s="290"/>
      <c r="AW187" s="290"/>
      <c r="AX187" s="290"/>
      <c r="AY187" s="290"/>
      <c r="AZ187" s="290"/>
      <c r="BA187" s="290"/>
      <c r="BB187" s="290"/>
      <c r="BC187" s="290"/>
      <c r="BD187" s="290"/>
      <c r="BE187" s="290"/>
      <c r="BF187" s="290"/>
      <c r="BG187" s="290"/>
      <c r="BH187" s="290"/>
      <c r="BI187" s="290"/>
      <c r="BJ187" s="290"/>
      <c r="BK187" s="290"/>
      <c r="BL187" s="290"/>
      <c r="BM187" s="290"/>
      <c r="BN187" s="290"/>
      <c r="BO187" s="290"/>
      <c r="BP187" s="290"/>
      <c r="BQ187" s="290"/>
      <c r="BR187" s="290"/>
      <c r="BS187" s="290"/>
      <c r="BT187" s="290"/>
      <c r="BU187" s="290"/>
      <c r="BV187" s="290"/>
      <c r="BW187" s="290"/>
      <c r="BX187" s="290"/>
      <c r="BY187" s="290"/>
      <c r="BZ187" s="290"/>
      <c r="CA187" s="290"/>
      <c r="CB187" s="290"/>
      <c r="CC187" s="290"/>
      <c r="CD187" s="290"/>
      <c r="CE187" s="290"/>
      <c r="CF187" s="290"/>
      <c r="CG187" s="290"/>
      <c r="CH187" s="290"/>
      <c r="CI187" s="290"/>
      <c r="CJ187" s="290"/>
      <c r="CK187" s="290"/>
      <c r="CL187" s="290"/>
      <c r="CM187" s="290"/>
      <c r="CN187" s="290"/>
      <c r="CO187" s="290"/>
      <c r="CP187" s="290"/>
      <c r="CQ187" s="290"/>
      <c r="CR187" s="290"/>
      <c r="CS187" s="290"/>
      <c r="CT187" s="290"/>
      <c r="CU187" s="290"/>
      <c r="CV187" s="290"/>
      <c r="CW187" s="290"/>
      <c r="CX187" s="290"/>
      <c r="CY187" s="16"/>
      <c r="CZ187" s="16"/>
      <c r="DA187" s="16"/>
    </row>
    <row r="188" spans="1:105" ht="33" x14ac:dyDescent="0.25">
      <c r="A188" s="168" t="s">
        <v>204</v>
      </c>
      <c r="B188" s="188" t="s">
        <v>99</v>
      </c>
      <c r="C188" s="26" t="s">
        <v>99</v>
      </c>
      <c r="D188" s="26"/>
      <c r="E188" s="26"/>
      <c r="F188" s="26"/>
      <c r="G188" s="28"/>
      <c r="H188" s="27"/>
      <c r="I188" s="28" t="s">
        <v>109</v>
      </c>
      <c r="J188" s="64"/>
      <c r="K188" s="30"/>
      <c r="L188" s="30"/>
      <c r="M188" s="30"/>
      <c r="N188" s="30"/>
      <c r="O188" s="30"/>
      <c r="P188" s="30"/>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290"/>
      <c r="AU188" s="32"/>
      <c r="AV188" s="290"/>
      <c r="AW188" s="290"/>
      <c r="AX188" s="290"/>
      <c r="AY188" s="290"/>
      <c r="AZ188" s="290"/>
      <c r="BA188" s="290"/>
      <c r="BB188" s="290"/>
      <c r="BC188" s="290"/>
      <c r="BD188" s="290"/>
      <c r="BE188" s="290"/>
      <c r="BF188" s="290"/>
      <c r="BG188" s="290"/>
      <c r="BH188" s="290"/>
      <c r="BI188" s="290"/>
      <c r="BJ188" s="290"/>
      <c r="BK188" s="290"/>
      <c r="BL188" s="290"/>
      <c r="BM188" s="290"/>
      <c r="BN188" s="290"/>
      <c r="BO188" s="290"/>
      <c r="BP188" s="290"/>
      <c r="BQ188" s="290"/>
      <c r="BR188" s="290"/>
      <c r="BS188" s="290"/>
      <c r="BT188" s="290"/>
      <c r="BU188" s="290"/>
      <c r="BV188" s="290"/>
      <c r="BW188" s="290"/>
      <c r="BX188" s="290"/>
      <c r="BY188" s="290"/>
      <c r="BZ188" s="290"/>
      <c r="CA188" s="290"/>
      <c r="CB188" s="290"/>
      <c r="CC188" s="290"/>
      <c r="CD188" s="290"/>
      <c r="CE188" s="290"/>
      <c r="CF188" s="290"/>
      <c r="CG188" s="290"/>
      <c r="CH188" s="290"/>
      <c r="CI188" s="290"/>
      <c r="CJ188" s="290"/>
      <c r="CK188" s="290"/>
      <c r="CL188" s="290"/>
      <c r="CM188" s="290"/>
      <c r="CN188" s="290"/>
      <c r="CO188" s="290"/>
      <c r="CP188" s="290"/>
      <c r="CQ188" s="290"/>
      <c r="CR188" s="290"/>
      <c r="CS188" s="290"/>
      <c r="CT188" s="290"/>
      <c r="CU188" s="290"/>
      <c r="CV188" s="290"/>
      <c r="CW188" s="290"/>
      <c r="CX188" s="290"/>
      <c r="CY188" s="16"/>
      <c r="CZ188" s="16"/>
      <c r="DA188" s="16"/>
    </row>
    <row r="189" spans="1:105" ht="33" x14ac:dyDescent="0.25">
      <c r="A189" s="167" t="s">
        <v>204</v>
      </c>
      <c r="B189" s="167" t="s">
        <v>99</v>
      </c>
      <c r="C189" s="167" t="s">
        <v>99</v>
      </c>
      <c r="D189" s="167" t="s">
        <v>189</v>
      </c>
      <c r="E189" s="167"/>
      <c r="F189" s="167"/>
      <c r="G189" s="38"/>
      <c r="H189" s="37"/>
      <c r="I189" s="38" t="s">
        <v>341</v>
      </c>
      <c r="J189" s="107"/>
      <c r="K189" s="40"/>
      <c r="L189" s="40"/>
      <c r="M189" s="40"/>
      <c r="N189" s="40"/>
      <c r="O189" s="40"/>
      <c r="P189" s="40"/>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124"/>
      <c r="AU189" s="42"/>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P189" s="124"/>
      <c r="BQ189" s="124"/>
      <c r="BR189" s="124"/>
      <c r="BS189" s="124"/>
      <c r="BT189" s="124"/>
      <c r="BU189" s="124"/>
      <c r="BV189" s="124"/>
      <c r="BW189" s="124"/>
      <c r="BX189" s="124"/>
      <c r="BY189" s="124"/>
      <c r="BZ189" s="124"/>
      <c r="CA189" s="124"/>
      <c r="CB189" s="124"/>
      <c r="CC189" s="124"/>
      <c r="CD189" s="124"/>
      <c r="CE189" s="124"/>
      <c r="CF189" s="124"/>
      <c r="CG189" s="124"/>
      <c r="CH189" s="124"/>
      <c r="CI189" s="124"/>
      <c r="CJ189" s="124"/>
      <c r="CK189" s="124"/>
      <c r="CL189" s="124"/>
      <c r="CM189" s="124"/>
      <c r="CN189" s="124"/>
      <c r="CO189" s="124"/>
      <c r="CP189" s="124"/>
      <c r="CQ189" s="124"/>
      <c r="CR189" s="124"/>
      <c r="CS189" s="124"/>
      <c r="CT189" s="124"/>
      <c r="CU189" s="124"/>
      <c r="CV189" s="124"/>
      <c r="CW189" s="124"/>
      <c r="CX189" s="124"/>
      <c r="CY189" s="16"/>
      <c r="CZ189" s="16"/>
      <c r="DA189" s="16"/>
    </row>
    <row r="190" spans="1:105" x14ac:dyDescent="0.25">
      <c r="A190" s="251" t="s">
        <v>204</v>
      </c>
      <c r="B190" s="251" t="s">
        <v>99</v>
      </c>
      <c r="C190" s="251" t="s">
        <v>99</v>
      </c>
      <c r="D190" s="251" t="s">
        <v>189</v>
      </c>
      <c r="E190" s="251" t="s">
        <v>190</v>
      </c>
      <c r="F190" s="251"/>
      <c r="G190" s="237"/>
      <c r="H190" s="210"/>
      <c r="I190" s="237" t="s">
        <v>342</v>
      </c>
      <c r="J190" s="108"/>
      <c r="K190" s="109"/>
      <c r="L190" s="109"/>
      <c r="M190" s="109"/>
      <c r="N190" s="109"/>
      <c r="O190" s="109"/>
      <c r="P190" s="109"/>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306"/>
      <c r="AU190" s="111"/>
      <c r="AV190" s="306"/>
      <c r="AW190" s="306"/>
      <c r="AX190" s="306"/>
      <c r="AY190" s="306"/>
      <c r="AZ190" s="306"/>
      <c r="BA190" s="306"/>
      <c r="BB190" s="306"/>
      <c r="BC190" s="306"/>
      <c r="BD190" s="306"/>
      <c r="BE190" s="306"/>
      <c r="BF190" s="306"/>
      <c r="BG190" s="306"/>
      <c r="BH190" s="306"/>
      <c r="BI190" s="306"/>
      <c r="BJ190" s="306"/>
      <c r="BK190" s="306"/>
      <c r="BL190" s="306"/>
      <c r="BM190" s="306"/>
      <c r="BN190" s="306"/>
      <c r="BO190" s="306"/>
      <c r="BP190" s="306"/>
      <c r="BQ190" s="306"/>
      <c r="BR190" s="306"/>
      <c r="BS190" s="306"/>
      <c r="BT190" s="306"/>
      <c r="BU190" s="306"/>
      <c r="BV190" s="306"/>
      <c r="BW190" s="306"/>
      <c r="BX190" s="306"/>
      <c r="BY190" s="306"/>
      <c r="BZ190" s="306"/>
      <c r="CA190" s="306"/>
      <c r="CB190" s="306"/>
      <c r="CC190" s="306"/>
      <c r="CD190" s="306"/>
      <c r="CE190" s="306"/>
      <c r="CF190" s="306"/>
      <c r="CG190" s="306"/>
      <c r="CH190" s="306"/>
      <c r="CI190" s="306"/>
      <c r="CJ190" s="306"/>
      <c r="CK190" s="306"/>
      <c r="CL190" s="306"/>
      <c r="CM190" s="306"/>
      <c r="CN190" s="306"/>
      <c r="CO190" s="306"/>
      <c r="CP190" s="306"/>
      <c r="CQ190" s="306"/>
      <c r="CR190" s="306"/>
      <c r="CS190" s="306"/>
      <c r="CT190" s="306"/>
      <c r="CU190" s="306"/>
      <c r="CV190" s="306"/>
      <c r="CW190" s="306"/>
      <c r="CX190" s="306"/>
      <c r="CY190" s="16"/>
      <c r="CZ190" s="16"/>
      <c r="DA190" s="16"/>
    </row>
    <row r="191" spans="1:105" ht="49.5" x14ac:dyDescent="0.25">
      <c r="A191" s="166" t="s">
        <v>204</v>
      </c>
      <c r="B191" s="166" t="s">
        <v>99</v>
      </c>
      <c r="C191" s="166" t="s">
        <v>99</v>
      </c>
      <c r="D191" s="166" t="s">
        <v>189</v>
      </c>
      <c r="E191" s="166" t="s">
        <v>190</v>
      </c>
      <c r="F191" s="166" t="s">
        <v>822</v>
      </c>
      <c r="G191" s="418" t="s">
        <v>821</v>
      </c>
      <c r="H191" s="54">
        <v>5367</v>
      </c>
      <c r="I191" s="71" t="s">
        <v>343</v>
      </c>
      <c r="J191" s="133">
        <f>+K191</f>
        <v>50000000</v>
      </c>
      <c r="K191" s="57">
        <f>+SUM(L191:AV191)</f>
        <v>50000000</v>
      </c>
      <c r="L191" s="58"/>
      <c r="M191" s="59"/>
      <c r="N191" s="59"/>
      <c r="O191" s="60"/>
      <c r="P191" s="60"/>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76"/>
      <c r="AU191" s="16"/>
      <c r="AV191" s="76">
        <f>SUM(AW191:BS191)</f>
        <v>50000000</v>
      </c>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v>50000000</v>
      </c>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16"/>
      <c r="CZ191" s="16"/>
      <c r="DA191" s="16"/>
    </row>
    <row r="192" spans="1:105" x14ac:dyDescent="0.25">
      <c r="A192" s="165" t="s">
        <v>204</v>
      </c>
      <c r="B192" s="165" t="s">
        <v>99</v>
      </c>
      <c r="C192" s="165" t="s">
        <v>99</v>
      </c>
      <c r="D192" s="165" t="s">
        <v>189</v>
      </c>
      <c r="E192" s="165" t="s">
        <v>206</v>
      </c>
      <c r="F192" s="165"/>
      <c r="G192" s="84"/>
      <c r="H192" s="46"/>
      <c r="I192" s="84" t="s">
        <v>344</v>
      </c>
      <c r="J192" s="69"/>
      <c r="K192" s="49">
        <f>+SUM(M192:P192)</f>
        <v>0</v>
      </c>
      <c r="L192" s="49"/>
      <c r="M192" s="49">
        <f>+SUM(Q192:R192)</f>
        <v>0</v>
      </c>
      <c r="N192" s="49">
        <f>+SUM(S192:AE192)</f>
        <v>0</v>
      </c>
      <c r="O192" s="49">
        <f>+SUM(AF192:AJ192)</f>
        <v>0</v>
      </c>
      <c r="P192" s="49">
        <f>+SUM(AK192:AS192)</f>
        <v>0</v>
      </c>
      <c r="Q192" s="50">
        <v>0</v>
      </c>
      <c r="R192" s="50">
        <v>0</v>
      </c>
      <c r="S192" s="50">
        <v>0</v>
      </c>
      <c r="T192" s="50">
        <v>0</v>
      </c>
      <c r="U192" s="50">
        <v>0</v>
      </c>
      <c r="V192" s="50">
        <v>0</v>
      </c>
      <c r="W192" s="50">
        <v>0</v>
      </c>
      <c r="X192" s="50"/>
      <c r="Y192" s="50"/>
      <c r="Z192" s="50">
        <v>0</v>
      </c>
      <c r="AA192" s="50">
        <v>0</v>
      </c>
      <c r="AB192" s="50">
        <v>0</v>
      </c>
      <c r="AC192" s="50">
        <v>0</v>
      </c>
      <c r="AD192" s="50">
        <v>0</v>
      </c>
      <c r="AE192" s="50">
        <v>0</v>
      </c>
      <c r="AF192" s="50"/>
      <c r="AG192" s="50">
        <v>0</v>
      </c>
      <c r="AH192" s="50">
        <v>0</v>
      </c>
      <c r="AI192" s="50">
        <v>0</v>
      </c>
      <c r="AJ192" s="50">
        <v>0</v>
      </c>
      <c r="AK192" s="50">
        <v>0</v>
      </c>
      <c r="AL192" s="50">
        <v>0</v>
      </c>
      <c r="AM192" s="50">
        <v>0</v>
      </c>
      <c r="AN192" s="50">
        <v>0</v>
      </c>
      <c r="AO192" s="50">
        <v>0</v>
      </c>
      <c r="AP192" s="50">
        <v>0</v>
      </c>
      <c r="AQ192" s="50">
        <v>0</v>
      </c>
      <c r="AR192" s="50">
        <v>0</v>
      </c>
      <c r="AS192" s="50"/>
      <c r="AT192" s="293"/>
      <c r="AU192" s="51"/>
      <c r="AV192" s="293"/>
      <c r="AW192" s="293"/>
      <c r="AX192" s="293"/>
      <c r="AY192" s="293"/>
      <c r="AZ192" s="293"/>
      <c r="BA192" s="293"/>
      <c r="BB192" s="293"/>
      <c r="BC192" s="293"/>
      <c r="BD192" s="293"/>
      <c r="BE192" s="293"/>
      <c r="BF192" s="293"/>
      <c r="BG192" s="293"/>
      <c r="BH192" s="293"/>
      <c r="BI192" s="293"/>
      <c r="BJ192" s="293"/>
      <c r="BK192" s="293"/>
      <c r="BL192" s="293"/>
      <c r="BM192" s="293"/>
      <c r="BN192" s="293"/>
      <c r="BO192" s="293"/>
      <c r="BP192" s="293"/>
      <c r="BQ192" s="293"/>
      <c r="BR192" s="293"/>
      <c r="BS192" s="293"/>
      <c r="BT192" s="293"/>
      <c r="BU192" s="293"/>
      <c r="BV192" s="293"/>
      <c r="BW192" s="293"/>
      <c r="BX192" s="293"/>
      <c r="BY192" s="293"/>
      <c r="BZ192" s="293"/>
      <c r="CA192" s="293"/>
      <c r="CB192" s="293"/>
      <c r="CC192" s="293"/>
      <c r="CD192" s="293"/>
      <c r="CE192" s="293"/>
      <c r="CF192" s="293"/>
      <c r="CG192" s="293"/>
      <c r="CH192" s="293"/>
      <c r="CI192" s="293"/>
      <c r="CJ192" s="293"/>
      <c r="CK192" s="293"/>
      <c r="CL192" s="293"/>
      <c r="CM192" s="293"/>
      <c r="CN192" s="293"/>
      <c r="CO192" s="293"/>
      <c r="CP192" s="293"/>
      <c r="CQ192" s="293"/>
      <c r="CR192" s="293"/>
      <c r="CS192" s="293"/>
      <c r="CT192" s="293"/>
      <c r="CU192" s="293"/>
      <c r="CV192" s="293"/>
      <c r="CW192" s="293"/>
      <c r="CX192" s="293"/>
      <c r="CY192" s="16"/>
      <c r="CZ192" s="16"/>
      <c r="DA192" s="16"/>
    </row>
    <row r="193" spans="1:105" ht="33" x14ac:dyDescent="0.25">
      <c r="A193" s="172" t="s">
        <v>204</v>
      </c>
      <c r="B193" s="172" t="s">
        <v>99</v>
      </c>
      <c r="C193" s="172" t="s">
        <v>99</v>
      </c>
      <c r="D193" s="172" t="s">
        <v>189</v>
      </c>
      <c r="E193" s="172" t="s">
        <v>206</v>
      </c>
      <c r="F193" s="172" t="s">
        <v>823</v>
      </c>
      <c r="G193" s="418" t="s">
        <v>656</v>
      </c>
      <c r="H193" s="54" t="s">
        <v>345</v>
      </c>
      <c r="I193" s="112" t="s">
        <v>346</v>
      </c>
      <c r="J193" s="67">
        <v>494750000</v>
      </c>
      <c r="K193" s="57">
        <f>+SUM(M193:P193)</f>
        <v>494750000</v>
      </c>
      <c r="L193" s="58"/>
      <c r="M193" s="59">
        <f>+SUM(Q193:R193)</f>
        <v>0</v>
      </c>
      <c r="N193" s="59">
        <f>+SUM(S193:AE193)</f>
        <v>369750000</v>
      </c>
      <c r="O193" s="60">
        <f>+SUM(AF193:AJ193)</f>
        <v>125000000</v>
      </c>
      <c r="P193" s="60">
        <f>+SUM(AK193:AS193)</f>
        <v>0</v>
      </c>
      <c r="Q193" s="61"/>
      <c r="R193" s="61"/>
      <c r="S193" s="61"/>
      <c r="T193" s="61"/>
      <c r="U193" s="61"/>
      <c r="V193" s="61"/>
      <c r="W193" s="61"/>
      <c r="X193" s="61">
        <v>357000000</v>
      </c>
      <c r="Y193" s="61">
        <v>12750000</v>
      </c>
      <c r="Z193" s="61"/>
      <c r="AA193" s="61"/>
      <c r="AB193" s="61"/>
      <c r="AC193" s="61"/>
      <c r="AD193" s="61"/>
      <c r="AE193" s="61"/>
      <c r="AF193" s="61">
        <v>125000000</v>
      </c>
      <c r="AG193" s="61"/>
      <c r="AH193" s="61"/>
      <c r="AI193" s="61"/>
      <c r="AJ193" s="61"/>
      <c r="AK193" s="61"/>
      <c r="AL193" s="61"/>
      <c r="AM193" s="61"/>
      <c r="AN193" s="61"/>
      <c r="AO193" s="61"/>
      <c r="AP193" s="61"/>
      <c r="AQ193" s="61"/>
      <c r="AR193" s="61"/>
      <c r="AS193" s="61"/>
      <c r="AT193" s="76"/>
      <c r="AU193" s="1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16"/>
      <c r="CZ193" s="16"/>
      <c r="DA193" s="16"/>
    </row>
    <row r="194" spans="1:105" ht="49.5" x14ac:dyDescent="0.25">
      <c r="A194" s="172" t="s">
        <v>204</v>
      </c>
      <c r="B194" s="172" t="s">
        <v>99</v>
      </c>
      <c r="C194" s="172" t="s">
        <v>99</v>
      </c>
      <c r="D194" s="172" t="s">
        <v>189</v>
      </c>
      <c r="E194" s="172" t="s">
        <v>206</v>
      </c>
      <c r="F194" s="172" t="s">
        <v>823</v>
      </c>
      <c r="G194" s="419" t="s">
        <v>656</v>
      </c>
      <c r="H194" s="100">
        <v>5310</v>
      </c>
      <c r="I194" s="221" t="s">
        <v>347</v>
      </c>
      <c r="J194" s="56">
        <f t="shared" ref="J194:J200" si="32">+K194</f>
        <v>200000000</v>
      </c>
      <c r="K194" s="57">
        <f>+SUM(L194:P194)</f>
        <v>200000000</v>
      </c>
      <c r="L194" s="58">
        <v>200000000</v>
      </c>
      <c r="M194" s="59"/>
      <c r="N194" s="59"/>
      <c r="O194" s="60"/>
      <c r="P194" s="60"/>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6"/>
      <c r="AU194" s="1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16"/>
      <c r="CZ194" s="16"/>
      <c r="DA194" s="16"/>
    </row>
    <row r="195" spans="1:105" ht="49.5" x14ac:dyDescent="0.25">
      <c r="A195" s="172" t="s">
        <v>204</v>
      </c>
      <c r="B195" s="172" t="s">
        <v>99</v>
      </c>
      <c r="C195" s="172" t="s">
        <v>99</v>
      </c>
      <c r="D195" s="172" t="s">
        <v>189</v>
      </c>
      <c r="E195" s="172" t="s">
        <v>206</v>
      </c>
      <c r="F195" s="172" t="s">
        <v>824</v>
      </c>
      <c r="G195" s="420" t="s">
        <v>657</v>
      </c>
      <c r="H195" s="100">
        <v>5311</v>
      </c>
      <c r="I195" s="221" t="s">
        <v>348</v>
      </c>
      <c r="J195" s="56">
        <f t="shared" si="32"/>
        <v>1000000000</v>
      </c>
      <c r="K195" s="57">
        <f>+SUM(L195:P195)</f>
        <v>1000000000</v>
      </c>
      <c r="L195" s="58">
        <v>1000000000</v>
      </c>
      <c r="M195" s="59"/>
      <c r="N195" s="59"/>
      <c r="O195" s="60"/>
      <c r="P195" s="60"/>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6"/>
      <c r="AU195" s="1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16"/>
      <c r="CZ195" s="16"/>
      <c r="DA195" s="16"/>
    </row>
    <row r="196" spans="1:105" ht="33" x14ac:dyDescent="0.25">
      <c r="A196" s="166" t="s">
        <v>204</v>
      </c>
      <c r="B196" s="166" t="s">
        <v>99</v>
      </c>
      <c r="C196" s="166" t="s">
        <v>99</v>
      </c>
      <c r="D196" s="166" t="s">
        <v>189</v>
      </c>
      <c r="E196" s="166" t="s">
        <v>206</v>
      </c>
      <c r="F196" s="166" t="s">
        <v>825</v>
      </c>
      <c r="G196" s="418" t="s">
        <v>658</v>
      </c>
      <c r="H196" s="54">
        <v>5368</v>
      </c>
      <c r="I196" s="71" t="s">
        <v>349</v>
      </c>
      <c r="J196" s="133">
        <f t="shared" si="32"/>
        <v>300000000</v>
      </c>
      <c r="K196" s="57">
        <f t="shared" ref="K196:K201" si="33">+SUM(L196:AV196)</f>
        <v>300000000</v>
      </c>
      <c r="L196" s="58"/>
      <c r="M196" s="59"/>
      <c r="N196" s="59"/>
      <c r="O196" s="60"/>
      <c r="P196" s="60"/>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76"/>
      <c r="AU196" s="16"/>
      <c r="AV196" s="76">
        <f>SUM(AW196:BU196)</f>
        <v>300000000</v>
      </c>
      <c r="AW196" s="76"/>
      <c r="AX196" s="76"/>
      <c r="AY196" s="76"/>
      <c r="AZ196" s="76"/>
      <c r="BA196" s="76"/>
      <c r="BB196" s="76"/>
      <c r="BC196" s="76"/>
      <c r="BD196" s="76"/>
      <c r="BE196" s="76"/>
      <c r="BF196" s="76"/>
      <c r="BG196" s="76"/>
      <c r="BH196" s="76"/>
      <c r="BI196" s="76"/>
      <c r="BJ196" s="76">
        <v>158096279.37</v>
      </c>
      <c r="BK196" s="76"/>
      <c r="BL196" s="76"/>
      <c r="BM196" s="76"/>
      <c r="BN196" s="76"/>
      <c r="BO196" s="76"/>
      <c r="BP196" s="76"/>
      <c r="BQ196" s="76">
        <v>57854165</v>
      </c>
      <c r="BR196" s="76"/>
      <c r="BS196" s="76"/>
      <c r="BT196" s="76">
        <v>73877942.829999998</v>
      </c>
      <c r="BU196" s="76">
        <v>10171612.800000001</v>
      </c>
      <c r="BV196" s="76"/>
      <c r="BW196" s="76"/>
      <c r="BX196" s="76"/>
      <c r="BY196" s="76"/>
      <c r="BZ196" s="76"/>
      <c r="CA196" s="76"/>
      <c r="CB196" s="76"/>
      <c r="CC196" s="76"/>
      <c r="CD196" s="76"/>
      <c r="CE196" s="76"/>
      <c r="CF196" s="76"/>
      <c r="CG196" s="76"/>
      <c r="CH196" s="76"/>
      <c r="CI196" s="76"/>
      <c r="CJ196" s="76"/>
      <c r="CK196" s="76"/>
      <c r="CL196" s="76"/>
      <c r="CM196" s="76"/>
      <c r="CN196" s="76"/>
      <c r="CO196" s="76"/>
      <c r="CP196" s="76"/>
      <c r="CQ196" s="76"/>
      <c r="CR196" s="76"/>
      <c r="CS196" s="76"/>
      <c r="CT196" s="76"/>
      <c r="CU196" s="76"/>
      <c r="CV196" s="76"/>
      <c r="CW196" s="76"/>
      <c r="CX196" s="76"/>
      <c r="CY196" s="16"/>
      <c r="CZ196" s="16"/>
      <c r="DA196" s="16"/>
    </row>
    <row r="197" spans="1:105" ht="50.25" thickBot="1" x14ac:dyDescent="0.3">
      <c r="A197" s="166" t="s">
        <v>204</v>
      </c>
      <c r="B197" s="166" t="s">
        <v>99</v>
      </c>
      <c r="C197" s="166" t="s">
        <v>99</v>
      </c>
      <c r="D197" s="166" t="s">
        <v>189</v>
      </c>
      <c r="E197" s="166" t="s">
        <v>206</v>
      </c>
      <c r="F197" s="166" t="s">
        <v>827</v>
      </c>
      <c r="G197" s="418" t="s">
        <v>659</v>
      </c>
      <c r="H197" s="54">
        <v>5369</v>
      </c>
      <c r="I197" s="71" t="s">
        <v>826</v>
      </c>
      <c r="J197" s="133">
        <f t="shared" si="32"/>
        <v>150000000</v>
      </c>
      <c r="K197" s="57">
        <f t="shared" si="33"/>
        <v>150000000</v>
      </c>
      <c r="L197" s="58"/>
      <c r="M197" s="59"/>
      <c r="N197" s="59"/>
      <c r="O197" s="60"/>
      <c r="P197" s="60"/>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76"/>
      <c r="AU197" s="16"/>
      <c r="AV197" s="76">
        <f>SUM(AW197:BU197)</f>
        <v>150000000</v>
      </c>
      <c r="AW197" s="76"/>
      <c r="AX197" s="76"/>
      <c r="AY197" s="76"/>
      <c r="AZ197" s="76">
        <v>150000000</v>
      </c>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c r="CU197" s="76"/>
      <c r="CV197" s="76"/>
      <c r="CW197" s="76"/>
      <c r="CX197" s="76"/>
      <c r="CY197" s="16"/>
      <c r="CZ197" s="16"/>
      <c r="DA197" s="16"/>
    </row>
    <row r="198" spans="1:105" ht="33" x14ac:dyDescent="0.25">
      <c r="A198" s="170" t="s">
        <v>204</v>
      </c>
      <c r="B198" s="171" t="s">
        <v>99</v>
      </c>
      <c r="C198" s="171" t="s">
        <v>99</v>
      </c>
      <c r="D198" s="171" t="s">
        <v>189</v>
      </c>
      <c r="E198" s="171" t="s">
        <v>206</v>
      </c>
      <c r="F198" s="171" t="s">
        <v>823</v>
      </c>
      <c r="G198" s="421" t="s">
        <v>656</v>
      </c>
      <c r="H198" s="156">
        <v>5370</v>
      </c>
      <c r="I198" s="159" t="s">
        <v>350</v>
      </c>
      <c r="J198" s="133">
        <f t="shared" si="32"/>
        <v>515012233</v>
      </c>
      <c r="K198" s="57">
        <f t="shared" si="33"/>
        <v>515012233</v>
      </c>
      <c r="L198" s="58"/>
      <c r="M198" s="59"/>
      <c r="N198" s="59"/>
      <c r="O198" s="60"/>
      <c r="P198" s="60"/>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76"/>
      <c r="AU198" s="16"/>
      <c r="AV198" s="76">
        <f>SUM(AW198:BU198)</f>
        <v>515012233</v>
      </c>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v>515012233</v>
      </c>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16"/>
      <c r="CZ198" s="16"/>
      <c r="DA198" s="16"/>
    </row>
    <row r="199" spans="1:105" ht="33" x14ac:dyDescent="0.25">
      <c r="A199" s="166" t="s">
        <v>204</v>
      </c>
      <c r="B199" s="166" t="s">
        <v>99</v>
      </c>
      <c r="C199" s="166" t="s">
        <v>99</v>
      </c>
      <c r="D199" s="166" t="s">
        <v>189</v>
      </c>
      <c r="E199" s="166" t="s">
        <v>206</v>
      </c>
      <c r="F199" s="166" t="s">
        <v>823</v>
      </c>
      <c r="G199" s="419" t="s">
        <v>656</v>
      </c>
      <c r="H199" s="54">
        <v>5371</v>
      </c>
      <c r="I199" s="71" t="s">
        <v>351</v>
      </c>
      <c r="J199" s="133">
        <f t="shared" si="32"/>
        <v>1020918991.13</v>
      </c>
      <c r="K199" s="57">
        <f t="shared" si="33"/>
        <v>1020918991.13</v>
      </c>
      <c r="L199" s="58"/>
      <c r="M199" s="59"/>
      <c r="N199" s="59"/>
      <c r="O199" s="60"/>
      <c r="P199" s="60"/>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76"/>
      <c r="AU199" s="16"/>
      <c r="AV199" s="76">
        <f>SUM(AW199:BV199)</f>
        <v>1020918991.13</v>
      </c>
      <c r="AW199" s="76"/>
      <c r="AX199" s="76"/>
      <c r="AY199" s="76"/>
      <c r="AZ199" s="76"/>
      <c r="BA199" s="76"/>
      <c r="BB199" s="76"/>
      <c r="BC199" s="76"/>
      <c r="BD199" s="76"/>
      <c r="BE199" s="76"/>
      <c r="BF199" s="76"/>
      <c r="BG199" s="76"/>
      <c r="BH199" s="76"/>
      <c r="BI199" s="76"/>
      <c r="BJ199" s="76"/>
      <c r="BK199" s="76">
        <v>162869629.77000001</v>
      </c>
      <c r="BL199" s="76">
        <v>15323145.140000001</v>
      </c>
      <c r="BM199" s="76"/>
      <c r="BN199" s="76"/>
      <c r="BO199" s="76"/>
      <c r="BP199" s="76"/>
      <c r="BQ199" s="76"/>
      <c r="BR199" s="76"/>
      <c r="BS199" s="76">
        <v>398167928.10000002</v>
      </c>
      <c r="BT199" s="76"/>
      <c r="BU199" s="76"/>
      <c r="BV199" s="76">
        <v>444558288.12</v>
      </c>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6"/>
      <c r="CY199" s="16"/>
      <c r="CZ199" s="16"/>
      <c r="DA199" s="16"/>
    </row>
    <row r="200" spans="1:105" ht="33.75" thickBot="1" x14ac:dyDescent="0.3">
      <c r="A200" s="166" t="s">
        <v>204</v>
      </c>
      <c r="B200" s="166" t="s">
        <v>99</v>
      </c>
      <c r="C200" s="166" t="s">
        <v>99</v>
      </c>
      <c r="D200" s="166" t="s">
        <v>189</v>
      </c>
      <c r="E200" s="166" t="s">
        <v>206</v>
      </c>
      <c r="F200" s="166" t="s">
        <v>828</v>
      </c>
      <c r="G200" s="418" t="s">
        <v>660</v>
      </c>
      <c r="H200" s="54">
        <v>5372</v>
      </c>
      <c r="I200" s="71" t="s">
        <v>352</v>
      </c>
      <c r="J200" s="133">
        <f t="shared" si="32"/>
        <v>42880489</v>
      </c>
      <c r="K200" s="57">
        <f t="shared" si="33"/>
        <v>42880489</v>
      </c>
      <c r="L200" s="58"/>
      <c r="M200" s="59"/>
      <c r="N200" s="59"/>
      <c r="O200" s="60"/>
      <c r="P200" s="60"/>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76"/>
      <c r="AU200" s="16"/>
      <c r="AV200" s="76">
        <f>SUM(AW200:BV200)</f>
        <v>42880489</v>
      </c>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v>42880489</v>
      </c>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c r="CT200" s="76"/>
      <c r="CU200" s="76"/>
      <c r="CV200" s="76"/>
      <c r="CW200" s="76"/>
      <c r="CX200" s="76"/>
      <c r="CY200" s="16"/>
      <c r="CZ200" s="16"/>
      <c r="DA200" s="16"/>
    </row>
    <row r="201" spans="1:105" ht="66" x14ac:dyDescent="0.25">
      <c r="A201" s="323" t="s">
        <v>204</v>
      </c>
      <c r="B201" s="324" t="s">
        <v>99</v>
      </c>
      <c r="C201" s="324" t="s">
        <v>99</v>
      </c>
      <c r="D201" s="324" t="s">
        <v>189</v>
      </c>
      <c r="E201" s="324" t="s">
        <v>206</v>
      </c>
      <c r="F201" s="166" t="s">
        <v>830</v>
      </c>
      <c r="G201" s="418" t="s">
        <v>829</v>
      </c>
      <c r="H201" s="325">
        <v>5343</v>
      </c>
      <c r="I201" s="71" t="s">
        <v>757</v>
      </c>
      <c r="J201" s="133">
        <f>+K201</f>
        <v>8551112174</v>
      </c>
      <c r="K201" s="57">
        <f t="shared" si="33"/>
        <v>8551112174</v>
      </c>
      <c r="L201" s="58"/>
      <c r="M201" s="59"/>
      <c r="N201" s="59"/>
      <c r="O201" s="60"/>
      <c r="P201" s="60"/>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326">
        <v>8551112174</v>
      </c>
      <c r="AU201" s="1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c r="CP201" s="76"/>
      <c r="CQ201" s="76"/>
      <c r="CR201" s="76"/>
      <c r="CS201" s="76"/>
      <c r="CT201" s="76"/>
      <c r="CU201" s="76"/>
      <c r="CV201" s="76"/>
      <c r="CW201" s="76"/>
      <c r="CX201" s="76"/>
      <c r="CY201" s="16"/>
      <c r="CZ201" s="16"/>
      <c r="DA201" s="16"/>
    </row>
    <row r="202" spans="1:105" x14ac:dyDescent="0.25">
      <c r="A202" s="165" t="s">
        <v>204</v>
      </c>
      <c r="B202" s="165" t="s">
        <v>99</v>
      </c>
      <c r="C202" s="165" t="s">
        <v>99</v>
      </c>
      <c r="D202" s="165" t="s">
        <v>189</v>
      </c>
      <c r="E202" s="165" t="s">
        <v>353</v>
      </c>
      <c r="F202" s="165"/>
      <c r="G202" s="84"/>
      <c r="H202" s="46"/>
      <c r="I202" s="84" t="s">
        <v>354</v>
      </c>
      <c r="J202" s="69"/>
      <c r="K202" s="49">
        <f>+SUM(M202:P202)</f>
        <v>0</v>
      </c>
      <c r="L202" s="49"/>
      <c r="M202" s="49">
        <f>+SUM(Q202:R202)</f>
        <v>0</v>
      </c>
      <c r="N202" s="49">
        <f>+SUM(S202:AE202)</f>
        <v>0</v>
      </c>
      <c r="O202" s="49">
        <f>+SUM(AF202:AJ202)</f>
        <v>0</v>
      </c>
      <c r="P202" s="49">
        <f>+SUM(AK202:AS202)</f>
        <v>0</v>
      </c>
      <c r="Q202" s="50">
        <v>0</v>
      </c>
      <c r="R202" s="50">
        <v>0</v>
      </c>
      <c r="S202" s="50">
        <v>0</v>
      </c>
      <c r="T202" s="50">
        <v>0</v>
      </c>
      <c r="U202" s="50">
        <v>0</v>
      </c>
      <c r="V202" s="50"/>
      <c r="W202" s="50">
        <v>0</v>
      </c>
      <c r="X202" s="50">
        <v>0</v>
      </c>
      <c r="Y202" s="50">
        <v>0</v>
      </c>
      <c r="Z202" s="50">
        <v>0</v>
      </c>
      <c r="AA202" s="50">
        <v>0</v>
      </c>
      <c r="AB202" s="50">
        <v>0</v>
      </c>
      <c r="AC202" s="50">
        <v>0</v>
      </c>
      <c r="AD202" s="50">
        <v>0</v>
      </c>
      <c r="AE202" s="50">
        <v>0</v>
      </c>
      <c r="AF202" s="50">
        <v>0</v>
      </c>
      <c r="AG202" s="50">
        <v>0</v>
      </c>
      <c r="AH202" s="50">
        <v>0</v>
      </c>
      <c r="AI202" s="50">
        <v>0</v>
      </c>
      <c r="AJ202" s="50">
        <v>0</v>
      </c>
      <c r="AK202" s="50">
        <v>0</v>
      </c>
      <c r="AL202" s="50">
        <v>0</v>
      </c>
      <c r="AM202" s="50">
        <v>0</v>
      </c>
      <c r="AN202" s="50">
        <v>0</v>
      </c>
      <c r="AO202" s="50">
        <v>0</v>
      </c>
      <c r="AP202" s="50">
        <v>0</v>
      </c>
      <c r="AQ202" s="50">
        <v>0</v>
      </c>
      <c r="AR202" s="50">
        <v>0</v>
      </c>
      <c r="AS202" s="50">
        <v>0</v>
      </c>
      <c r="AT202" s="293"/>
      <c r="AU202" s="51"/>
      <c r="AV202" s="293"/>
      <c r="AW202" s="293"/>
      <c r="AX202" s="293"/>
      <c r="AY202" s="293"/>
      <c r="AZ202" s="293"/>
      <c r="BA202" s="293"/>
      <c r="BB202" s="293"/>
      <c r="BC202" s="293"/>
      <c r="BD202" s="293"/>
      <c r="BE202" s="293"/>
      <c r="BF202" s="293"/>
      <c r="BG202" s="293"/>
      <c r="BH202" s="293"/>
      <c r="BI202" s="293"/>
      <c r="BJ202" s="293"/>
      <c r="BK202" s="293"/>
      <c r="BL202" s="293"/>
      <c r="BM202" s="293"/>
      <c r="BN202" s="293"/>
      <c r="BO202" s="293"/>
      <c r="BP202" s="293"/>
      <c r="BQ202" s="293"/>
      <c r="BR202" s="293"/>
      <c r="BS202" s="293"/>
      <c r="BT202" s="293"/>
      <c r="BU202" s="293"/>
      <c r="BV202" s="293"/>
      <c r="BW202" s="293"/>
      <c r="BX202" s="293"/>
      <c r="BY202" s="293"/>
      <c r="BZ202" s="293"/>
      <c r="CA202" s="293"/>
      <c r="CB202" s="293"/>
      <c r="CC202" s="293"/>
      <c r="CD202" s="293"/>
      <c r="CE202" s="293"/>
      <c r="CF202" s="293"/>
      <c r="CG202" s="293"/>
      <c r="CH202" s="293"/>
      <c r="CI202" s="293"/>
      <c r="CJ202" s="293"/>
      <c r="CK202" s="293"/>
      <c r="CL202" s="293"/>
      <c r="CM202" s="293"/>
      <c r="CN202" s="293"/>
      <c r="CO202" s="293"/>
      <c r="CP202" s="293"/>
      <c r="CQ202" s="293"/>
      <c r="CR202" s="293"/>
      <c r="CS202" s="293"/>
      <c r="CT202" s="293"/>
      <c r="CU202" s="293"/>
      <c r="CV202" s="293"/>
      <c r="CW202" s="293"/>
      <c r="CX202" s="293"/>
      <c r="CY202" s="16"/>
      <c r="CZ202" s="16"/>
      <c r="DA202" s="16"/>
    </row>
    <row r="203" spans="1:105" ht="49.5" x14ac:dyDescent="0.25">
      <c r="A203" s="172" t="s">
        <v>204</v>
      </c>
      <c r="B203" s="172" t="s">
        <v>99</v>
      </c>
      <c r="C203" s="172" t="s">
        <v>99</v>
      </c>
      <c r="D203" s="172" t="s">
        <v>189</v>
      </c>
      <c r="E203" s="172" t="s">
        <v>353</v>
      </c>
      <c r="F203" s="172" t="s">
        <v>831</v>
      </c>
      <c r="G203" s="419" t="s">
        <v>663</v>
      </c>
      <c r="H203" s="54" t="s">
        <v>355</v>
      </c>
      <c r="I203" s="112" t="s">
        <v>356</v>
      </c>
      <c r="J203" s="67">
        <v>200880040</v>
      </c>
      <c r="K203" s="57">
        <f>+SUM(M203:P203)</f>
        <v>200880040</v>
      </c>
      <c r="L203" s="58"/>
      <c r="M203" s="59">
        <f>+SUM(Q203:R203)</f>
        <v>0</v>
      </c>
      <c r="N203" s="59">
        <f>+SUM(S203:AE203)</f>
        <v>200880040</v>
      </c>
      <c r="O203" s="60">
        <f>+SUM(AF203:AJ203)</f>
        <v>0</v>
      </c>
      <c r="P203" s="60">
        <f>+SUM(AK203:AS203)</f>
        <v>0</v>
      </c>
      <c r="Q203" s="61"/>
      <c r="R203" s="61"/>
      <c r="S203" s="61"/>
      <c r="T203" s="61"/>
      <c r="U203" s="61"/>
      <c r="V203" s="61">
        <v>200880040</v>
      </c>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76"/>
      <c r="AU203" s="1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16"/>
      <c r="CZ203" s="16"/>
      <c r="DA203" s="16"/>
    </row>
    <row r="204" spans="1:105" ht="49.5" x14ac:dyDescent="0.25">
      <c r="A204" s="172" t="s">
        <v>204</v>
      </c>
      <c r="B204" s="172" t="s">
        <v>99</v>
      </c>
      <c r="C204" s="172" t="s">
        <v>99</v>
      </c>
      <c r="D204" s="172" t="s">
        <v>189</v>
      </c>
      <c r="E204" s="172" t="s">
        <v>353</v>
      </c>
      <c r="F204" s="172" t="s">
        <v>827</v>
      </c>
      <c r="G204" s="419" t="s">
        <v>659</v>
      </c>
      <c r="H204" s="54">
        <v>5312</v>
      </c>
      <c r="I204" s="112" t="s">
        <v>357</v>
      </c>
      <c r="J204" s="67">
        <f>+K204</f>
        <v>200000000</v>
      </c>
      <c r="K204" s="57">
        <f>+SUM(L204:P204)</f>
        <v>200000000</v>
      </c>
      <c r="L204" s="58">
        <v>200000000</v>
      </c>
      <c r="M204" s="59"/>
      <c r="N204" s="59"/>
      <c r="O204" s="60"/>
      <c r="P204" s="60"/>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76"/>
      <c r="AU204" s="1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c r="CO204" s="76"/>
      <c r="CP204" s="76"/>
      <c r="CQ204" s="76"/>
      <c r="CR204" s="76"/>
      <c r="CS204" s="76"/>
      <c r="CT204" s="76"/>
      <c r="CU204" s="76"/>
      <c r="CV204" s="76"/>
      <c r="CW204" s="76"/>
      <c r="CX204" s="76"/>
      <c r="CY204" s="16"/>
      <c r="CZ204" s="16"/>
      <c r="DA204" s="16"/>
    </row>
    <row r="205" spans="1:105" ht="66" x14ac:dyDescent="0.25">
      <c r="A205" s="172" t="s">
        <v>204</v>
      </c>
      <c r="B205" s="172" t="s">
        <v>99</v>
      </c>
      <c r="C205" s="172" t="s">
        <v>99</v>
      </c>
      <c r="D205" s="172" t="s">
        <v>189</v>
      </c>
      <c r="E205" s="172" t="s">
        <v>353</v>
      </c>
      <c r="F205" s="172" t="s">
        <v>827</v>
      </c>
      <c r="G205" s="419" t="s">
        <v>659</v>
      </c>
      <c r="H205" s="100">
        <v>5313</v>
      </c>
      <c r="I205" s="112" t="s">
        <v>358</v>
      </c>
      <c r="J205" s="56">
        <v>100000000</v>
      </c>
      <c r="K205" s="57">
        <f>+SUM(L205:P205)</f>
        <v>100000000</v>
      </c>
      <c r="L205" s="58">
        <v>100000000</v>
      </c>
      <c r="M205" s="59"/>
      <c r="N205" s="59"/>
      <c r="O205" s="60"/>
      <c r="P205" s="60"/>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6"/>
      <c r="AU205" s="1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16"/>
      <c r="CZ205" s="16"/>
      <c r="DA205" s="16"/>
    </row>
    <row r="206" spans="1:105" ht="66.75" thickBot="1" x14ac:dyDescent="0.3">
      <c r="A206" s="172" t="s">
        <v>204</v>
      </c>
      <c r="B206" s="172" t="s">
        <v>99</v>
      </c>
      <c r="C206" s="172" t="s">
        <v>99</v>
      </c>
      <c r="D206" s="172" t="s">
        <v>189</v>
      </c>
      <c r="E206" s="172" t="s">
        <v>353</v>
      </c>
      <c r="F206" s="172" t="s">
        <v>832</v>
      </c>
      <c r="G206" s="419" t="s">
        <v>661</v>
      </c>
      <c r="H206" s="100">
        <v>5314</v>
      </c>
      <c r="I206" s="112" t="s">
        <v>359</v>
      </c>
      <c r="J206" s="56">
        <v>3700000000</v>
      </c>
      <c r="K206" s="57">
        <f>+SUM(L206:P206)</f>
        <v>3700000000</v>
      </c>
      <c r="L206" s="58">
        <v>3700000000</v>
      </c>
      <c r="M206" s="59"/>
      <c r="N206" s="59"/>
      <c r="O206" s="60"/>
      <c r="P206" s="60"/>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6"/>
      <c r="AU206" s="1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6"/>
      <c r="CY206" s="16"/>
      <c r="CZ206" s="16"/>
      <c r="DA206" s="16"/>
    </row>
    <row r="207" spans="1:105" ht="50.25" thickBot="1" x14ac:dyDescent="0.3">
      <c r="A207" s="173" t="s">
        <v>204</v>
      </c>
      <c r="B207" s="174" t="s">
        <v>99</v>
      </c>
      <c r="C207" s="174" t="s">
        <v>99</v>
      </c>
      <c r="D207" s="174" t="s">
        <v>189</v>
      </c>
      <c r="E207" s="174" t="s">
        <v>353</v>
      </c>
      <c r="F207" s="174" t="s">
        <v>833</v>
      </c>
      <c r="G207" s="421" t="s">
        <v>662</v>
      </c>
      <c r="H207" s="156">
        <v>5373</v>
      </c>
      <c r="I207" s="274" t="s">
        <v>360</v>
      </c>
      <c r="J207" s="162">
        <f>+K207</f>
        <v>215440077.76999998</v>
      </c>
      <c r="K207" s="57">
        <f>+SUM(L207:AV207)</f>
        <v>215440077.76999998</v>
      </c>
      <c r="L207" s="164"/>
      <c r="M207" s="59"/>
      <c r="N207" s="59"/>
      <c r="O207" s="60"/>
      <c r="P207" s="60"/>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76"/>
      <c r="AU207" s="16"/>
      <c r="AV207" s="76">
        <f>SUM(AW207:BV207)</f>
        <v>215440077.76999998</v>
      </c>
      <c r="AW207" s="76">
        <v>2885737.22</v>
      </c>
      <c r="AX207" s="76">
        <v>5578628.4199999999</v>
      </c>
      <c r="AY207" s="76">
        <v>206975712.13</v>
      </c>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6"/>
      <c r="CY207" s="16"/>
      <c r="CZ207" s="16"/>
      <c r="DA207" s="16"/>
    </row>
    <row r="208" spans="1:105" ht="66.75" thickBot="1" x14ac:dyDescent="0.3">
      <c r="A208" s="173" t="s">
        <v>204</v>
      </c>
      <c r="B208" s="174" t="s">
        <v>99</v>
      </c>
      <c r="C208" s="174" t="s">
        <v>99</v>
      </c>
      <c r="D208" s="174" t="s">
        <v>189</v>
      </c>
      <c r="E208" s="174" t="s">
        <v>353</v>
      </c>
      <c r="F208" s="174" t="s">
        <v>831</v>
      </c>
      <c r="G208" s="421" t="s">
        <v>663</v>
      </c>
      <c r="H208" s="156">
        <v>5374</v>
      </c>
      <c r="I208" s="274" t="s">
        <v>361</v>
      </c>
      <c r="J208" s="284">
        <f>+K208</f>
        <v>100000000</v>
      </c>
      <c r="K208" s="57">
        <f>+SUM(L208:AV208)</f>
        <v>100000000</v>
      </c>
      <c r="L208" s="163"/>
      <c r="M208" s="59"/>
      <c r="N208" s="59"/>
      <c r="O208" s="60"/>
      <c r="P208" s="60"/>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76"/>
      <c r="AU208" s="16"/>
      <c r="AV208" s="76">
        <f>SUM(AW208:BV208)</f>
        <v>100000000</v>
      </c>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v>100000000</v>
      </c>
      <c r="BT208" s="76"/>
      <c r="BU208" s="76"/>
      <c r="BV208" s="76"/>
      <c r="BW208" s="76"/>
      <c r="BX208" s="76"/>
      <c r="BY208" s="76"/>
      <c r="BZ208" s="76"/>
      <c r="CA208" s="76"/>
      <c r="CB208" s="76"/>
      <c r="CC208" s="76"/>
      <c r="CD208" s="76"/>
      <c r="CE208" s="76"/>
      <c r="CF208" s="76"/>
      <c r="CG208" s="76"/>
      <c r="CH208" s="76"/>
      <c r="CI208" s="76"/>
      <c r="CJ208" s="76"/>
      <c r="CK208" s="76"/>
      <c r="CL208" s="76"/>
      <c r="CM208" s="76"/>
      <c r="CN208" s="76"/>
      <c r="CO208" s="76"/>
      <c r="CP208" s="76"/>
      <c r="CQ208" s="76"/>
      <c r="CR208" s="76"/>
      <c r="CS208" s="76"/>
      <c r="CT208" s="76"/>
      <c r="CU208" s="76"/>
      <c r="CV208" s="76"/>
      <c r="CW208" s="76"/>
      <c r="CX208" s="76"/>
      <c r="CY208" s="16"/>
      <c r="CZ208" s="16"/>
      <c r="DA208" s="16"/>
    </row>
    <row r="209" spans="1:105" ht="33.75" thickBot="1" x14ac:dyDescent="0.3">
      <c r="A209" s="173" t="s">
        <v>204</v>
      </c>
      <c r="B209" s="174" t="s">
        <v>99</v>
      </c>
      <c r="C209" s="174" t="s">
        <v>99</v>
      </c>
      <c r="D209" s="174" t="s">
        <v>189</v>
      </c>
      <c r="E209" s="174" t="s">
        <v>353</v>
      </c>
      <c r="F209" s="174" t="s">
        <v>833</v>
      </c>
      <c r="G209" s="421" t="s">
        <v>662</v>
      </c>
      <c r="H209" s="156">
        <v>5375</v>
      </c>
      <c r="I209" s="274" t="s">
        <v>362</v>
      </c>
      <c r="J209" s="284">
        <f>+K209</f>
        <v>100000000</v>
      </c>
      <c r="K209" s="57">
        <f>+SUM(L209:AV209)</f>
        <v>100000000</v>
      </c>
      <c r="L209" s="163"/>
      <c r="M209" s="59"/>
      <c r="N209" s="59"/>
      <c r="O209" s="60"/>
      <c r="P209" s="60"/>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76"/>
      <c r="AU209" s="16"/>
      <c r="AV209" s="76">
        <f>SUM(AW209:BV209)</f>
        <v>100000000</v>
      </c>
      <c r="AW209" s="76"/>
      <c r="AX209" s="76"/>
      <c r="AY209" s="76"/>
      <c r="AZ209" s="76"/>
      <c r="BA209" s="76"/>
      <c r="BB209" s="76"/>
      <c r="BC209" s="76"/>
      <c r="BD209" s="76"/>
      <c r="BE209" s="76"/>
      <c r="BF209" s="76"/>
      <c r="BG209" s="76"/>
      <c r="BH209" s="76"/>
      <c r="BI209" s="76"/>
      <c r="BJ209" s="76"/>
      <c r="BK209" s="76"/>
      <c r="BL209" s="76"/>
      <c r="BM209" s="76"/>
      <c r="BN209" s="76"/>
      <c r="BO209" s="76"/>
      <c r="BP209" s="76">
        <v>100000000</v>
      </c>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c r="CO209" s="76"/>
      <c r="CP209" s="76"/>
      <c r="CQ209" s="76"/>
      <c r="CR209" s="76"/>
      <c r="CS209" s="76"/>
      <c r="CT209" s="76"/>
      <c r="CU209" s="76"/>
      <c r="CV209" s="76"/>
      <c r="CW209" s="76"/>
      <c r="CX209" s="76"/>
      <c r="CY209" s="16"/>
      <c r="CZ209" s="16"/>
      <c r="DA209" s="16"/>
    </row>
    <row r="210" spans="1:105" ht="33" x14ac:dyDescent="0.25">
      <c r="A210" s="173" t="s">
        <v>204</v>
      </c>
      <c r="B210" s="174" t="s">
        <v>99</v>
      </c>
      <c r="C210" s="174" t="s">
        <v>99</v>
      </c>
      <c r="D210" s="174" t="s">
        <v>189</v>
      </c>
      <c r="E210" s="174" t="s">
        <v>353</v>
      </c>
      <c r="F210" s="174" t="s">
        <v>828</v>
      </c>
      <c r="G210" s="421" t="s">
        <v>660</v>
      </c>
      <c r="H210" s="156">
        <v>5376</v>
      </c>
      <c r="I210" s="274" t="s">
        <v>363</v>
      </c>
      <c r="J210" s="284">
        <f>+K210</f>
        <v>380000000</v>
      </c>
      <c r="K210" s="57">
        <f>+SUM(L210:AV210)</f>
        <v>380000000</v>
      </c>
      <c r="L210" s="163"/>
      <c r="M210" s="59"/>
      <c r="N210" s="59"/>
      <c r="O210" s="60"/>
      <c r="P210" s="60"/>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76"/>
      <c r="AU210" s="16"/>
      <c r="AV210" s="76">
        <f>SUM(AW210:BV210)</f>
        <v>380000000</v>
      </c>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v>310531887</v>
      </c>
      <c r="BS210" s="76">
        <v>69468113</v>
      </c>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16"/>
      <c r="CZ210" s="16"/>
      <c r="DA210" s="16"/>
    </row>
    <row r="211" spans="1:105" x14ac:dyDescent="0.25">
      <c r="A211" s="165" t="s">
        <v>204</v>
      </c>
      <c r="B211" s="165" t="s">
        <v>99</v>
      </c>
      <c r="C211" s="165" t="s">
        <v>99</v>
      </c>
      <c r="D211" s="165" t="s">
        <v>189</v>
      </c>
      <c r="E211" s="165" t="s">
        <v>364</v>
      </c>
      <c r="F211" s="165"/>
      <c r="G211" s="84"/>
      <c r="H211" s="46"/>
      <c r="I211" s="84" t="s">
        <v>365</v>
      </c>
      <c r="J211" s="69"/>
      <c r="K211" s="49">
        <f>+SUM(M211:P211)</f>
        <v>0</v>
      </c>
      <c r="L211" s="49"/>
      <c r="M211" s="49">
        <f>+SUM(Q211:R211)</f>
        <v>0</v>
      </c>
      <c r="N211" s="49">
        <f>+SUM(S211:AE211)</f>
        <v>0</v>
      </c>
      <c r="O211" s="49">
        <f>+SUM(AF211:AJ211)</f>
        <v>0</v>
      </c>
      <c r="P211" s="49">
        <f>+SUM(AK211:AS211)</f>
        <v>0</v>
      </c>
      <c r="Q211" s="50">
        <v>0</v>
      </c>
      <c r="R211" s="50">
        <v>0</v>
      </c>
      <c r="S211" s="50">
        <v>0</v>
      </c>
      <c r="T211" s="50">
        <v>0</v>
      </c>
      <c r="U211" s="50">
        <v>0</v>
      </c>
      <c r="V211" s="50">
        <v>0</v>
      </c>
      <c r="W211" s="50">
        <v>0</v>
      </c>
      <c r="X211" s="50">
        <v>0</v>
      </c>
      <c r="Y211" s="50">
        <v>0</v>
      </c>
      <c r="Z211" s="50">
        <v>0</v>
      </c>
      <c r="AA211" s="50">
        <v>0</v>
      </c>
      <c r="AB211" s="50">
        <v>0</v>
      </c>
      <c r="AC211" s="50">
        <v>0</v>
      </c>
      <c r="AD211" s="50">
        <v>0</v>
      </c>
      <c r="AE211" s="50">
        <v>0</v>
      </c>
      <c r="AF211" s="50">
        <v>0</v>
      </c>
      <c r="AG211" s="50">
        <v>0</v>
      </c>
      <c r="AH211" s="50"/>
      <c r="AI211" s="50">
        <v>0</v>
      </c>
      <c r="AJ211" s="50">
        <v>0</v>
      </c>
      <c r="AK211" s="50">
        <v>0</v>
      </c>
      <c r="AL211" s="50">
        <v>0</v>
      </c>
      <c r="AM211" s="50">
        <v>0</v>
      </c>
      <c r="AN211" s="50">
        <v>0</v>
      </c>
      <c r="AO211" s="50">
        <v>0</v>
      </c>
      <c r="AP211" s="50">
        <v>0</v>
      </c>
      <c r="AQ211" s="50">
        <v>0</v>
      </c>
      <c r="AR211" s="50">
        <v>0</v>
      </c>
      <c r="AS211" s="50">
        <v>0</v>
      </c>
      <c r="AT211" s="293"/>
      <c r="AU211" s="51"/>
      <c r="AV211" s="293"/>
      <c r="AW211" s="293"/>
      <c r="AX211" s="293"/>
      <c r="AY211" s="293"/>
      <c r="AZ211" s="293"/>
      <c r="BA211" s="293"/>
      <c r="BB211" s="293"/>
      <c r="BC211" s="293"/>
      <c r="BD211" s="293"/>
      <c r="BE211" s="293"/>
      <c r="BF211" s="293"/>
      <c r="BG211" s="293"/>
      <c r="BH211" s="293"/>
      <c r="BI211" s="293"/>
      <c r="BJ211" s="293"/>
      <c r="BK211" s="293"/>
      <c r="BL211" s="293"/>
      <c r="BM211" s="293"/>
      <c r="BN211" s="293"/>
      <c r="BO211" s="293"/>
      <c r="BP211" s="293"/>
      <c r="BQ211" s="293"/>
      <c r="BR211" s="293"/>
      <c r="BS211" s="293"/>
      <c r="BT211" s="293"/>
      <c r="BU211" s="293"/>
      <c r="BV211" s="293"/>
      <c r="BW211" s="293"/>
      <c r="BX211" s="293"/>
      <c r="BY211" s="293"/>
      <c r="BZ211" s="293"/>
      <c r="CA211" s="293"/>
      <c r="CB211" s="293"/>
      <c r="CC211" s="293"/>
      <c r="CD211" s="293"/>
      <c r="CE211" s="293"/>
      <c r="CF211" s="293"/>
      <c r="CG211" s="293"/>
      <c r="CH211" s="293"/>
      <c r="CI211" s="293"/>
      <c r="CJ211" s="293"/>
      <c r="CK211" s="293"/>
      <c r="CL211" s="293"/>
      <c r="CM211" s="293"/>
      <c r="CN211" s="293"/>
      <c r="CO211" s="293"/>
      <c r="CP211" s="293"/>
      <c r="CQ211" s="293"/>
      <c r="CR211" s="293"/>
      <c r="CS211" s="293"/>
      <c r="CT211" s="293"/>
      <c r="CU211" s="293"/>
      <c r="CV211" s="293"/>
      <c r="CW211" s="293"/>
      <c r="CX211" s="293"/>
      <c r="CY211" s="16"/>
      <c r="CZ211" s="16"/>
      <c r="DA211" s="16"/>
    </row>
    <row r="212" spans="1:105" ht="50.25" thickBot="1" x14ac:dyDescent="0.3">
      <c r="A212" s="172" t="s">
        <v>204</v>
      </c>
      <c r="B212" s="172" t="s">
        <v>99</v>
      </c>
      <c r="C212" s="172" t="s">
        <v>99</v>
      </c>
      <c r="D212" s="172" t="s">
        <v>189</v>
      </c>
      <c r="E212" s="172" t="s">
        <v>364</v>
      </c>
      <c r="F212" s="172" t="s">
        <v>833</v>
      </c>
      <c r="G212" s="112" t="s">
        <v>662</v>
      </c>
      <c r="H212" s="54" t="s">
        <v>366</v>
      </c>
      <c r="I212" s="112" t="s">
        <v>360</v>
      </c>
      <c r="J212" s="67">
        <v>71250000</v>
      </c>
      <c r="K212" s="57">
        <f>+SUM(M212:P212)</f>
        <v>71250000</v>
      </c>
      <c r="L212" s="58"/>
      <c r="M212" s="59">
        <f>+SUM(Q212:R212)</f>
        <v>0</v>
      </c>
      <c r="N212" s="59">
        <f>+SUM(S212:AE212)</f>
        <v>0</v>
      </c>
      <c r="O212" s="60">
        <f>+SUM(AF212:AJ212)</f>
        <v>71250000</v>
      </c>
      <c r="P212" s="60">
        <f>+SUM(AK212:AS212)</f>
        <v>0</v>
      </c>
      <c r="Q212" s="61"/>
      <c r="R212" s="61"/>
      <c r="S212" s="61"/>
      <c r="T212" s="61"/>
      <c r="U212" s="61"/>
      <c r="V212" s="61"/>
      <c r="W212" s="61"/>
      <c r="X212" s="61"/>
      <c r="Y212" s="61"/>
      <c r="Z212" s="61"/>
      <c r="AA212" s="61"/>
      <c r="AB212" s="61"/>
      <c r="AC212" s="61"/>
      <c r="AD212" s="61"/>
      <c r="AE212" s="61"/>
      <c r="AF212" s="61"/>
      <c r="AG212" s="61"/>
      <c r="AH212" s="61">
        <v>71250000</v>
      </c>
      <c r="AI212" s="61"/>
      <c r="AJ212" s="61"/>
      <c r="AK212" s="61"/>
      <c r="AL212" s="61"/>
      <c r="AM212" s="61"/>
      <c r="AN212" s="61"/>
      <c r="AO212" s="61"/>
      <c r="AP212" s="61"/>
      <c r="AQ212" s="61"/>
      <c r="AR212" s="61"/>
      <c r="AS212" s="61"/>
      <c r="AT212" s="76"/>
      <c r="AU212" s="16"/>
      <c r="AV212" s="76"/>
      <c r="AW212" s="76"/>
      <c r="AX212" s="76"/>
      <c r="AY212" s="76"/>
      <c r="AZ212" s="76"/>
      <c r="BA212" s="76"/>
      <c r="BB212" s="76"/>
      <c r="BC212" s="76"/>
      <c r="BD212" s="76"/>
      <c r="BE212" s="76"/>
      <c r="BF212" s="76"/>
      <c r="BG212" s="76"/>
      <c r="BH212" s="76"/>
      <c r="BI212" s="76"/>
      <c r="BJ212" s="76"/>
      <c r="BK212" s="76"/>
      <c r="BL212" s="76"/>
      <c r="BM212" s="76"/>
      <c r="BN212" s="76"/>
      <c r="BO212" s="76"/>
      <c r="BP212" s="76"/>
      <c r="BQ212" s="76"/>
      <c r="BR212" s="76"/>
      <c r="BS212" s="76"/>
      <c r="BT212" s="76"/>
      <c r="BU212" s="76"/>
      <c r="BV212" s="76"/>
      <c r="BW212" s="76"/>
      <c r="BX212" s="76"/>
      <c r="BY212" s="76"/>
      <c r="BZ212" s="76"/>
      <c r="CA212" s="76"/>
      <c r="CB212" s="76"/>
      <c r="CC212" s="76"/>
      <c r="CD212" s="76"/>
      <c r="CE212" s="76"/>
      <c r="CF212" s="76"/>
      <c r="CG212" s="76"/>
      <c r="CH212" s="76"/>
      <c r="CI212" s="76"/>
      <c r="CJ212" s="76"/>
      <c r="CK212" s="76"/>
      <c r="CL212" s="76"/>
      <c r="CM212" s="76"/>
      <c r="CN212" s="76"/>
      <c r="CO212" s="76"/>
      <c r="CP212" s="76"/>
      <c r="CQ212" s="76"/>
      <c r="CR212" s="76"/>
      <c r="CS212" s="76"/>
      <c r="CT212" s="76"/>
      <c r="CU212" s="76"/>
      <c r="CV212" s="76"/>
      <c r="CW212" s="76"/>
      <c r="CX212" s="76"/>
      <c r="CY212" s="16"/>
      <c r="CZ212" s="16"/>
      <c r="DA212" s="16"/>
    </row>
    <row r="213" spans="1:105" ht="33" x14ac:dyDescent="0.25">
      <c r="A213" s="173" t="s">
        <v>204</v>
      </c>
      <c r="B213" s="174" t="s">
        <v>99</v>
      </c>
      <c r="C213" s="174" t="s">
        <v>99</v>
      </c>
      <c r="D213" s="174" t="s">
        <v>189</v>
      </c>
      <c r="E213" s="174" t="s">
        <v>364</v>
      </c>
      <c r="F213" s="174" t="s">
        <v>834</v>
      </c>
      <c r="G213" s="274" t="s">
        <v>367</v>
      </c>
      <c r="H213" s="156">
        <v>5377</v>
      </c>
      <c r="I213" s="274" t="s">
        <v>367</v>
      </c>
      <c r="J213" s="67">
        <f>+K213</f>
        <v>150000000</v>
      </c>
      <c r="K213" s="57">
        <f>+SUM(L213:AV213)</f>
        <v>150000000</v>
      </c>
      <c r="L213" s="58"/>
      <c r="M213" s="59"/>
      <c r="N213" s="59"/>
      <c r="O213" s="60"/>
      <c r="P213" s="60"/>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76"/>
      <c r="AU213" s="16"/>
      <c r="AV213" s="76">
        <f>SUM(AW213:BV213)</f>
        <v>150000000</v>
      </c>
      <c r="AW213" s="76"/>
      <c r="AX213" s="76"/>
      <c r="AY213" s="76"/>
      <c r="AZ213" s="76"/>
      <c r="BA213" s="76"/>
      <c r="BB213" s="76"/>
      <c r="BC213" s="76"/>
      <c r="BD213" s="76"/>
      <c r="BE213" s="76"/>
      <c r="BF213" s="76"/>
      <c r="BG213" s="76"/>
      <c r="BH213" s="76"/>
      <c r="BI213" s="76"/>
      <c r="BJ213" s="76"/>
      <c r="BK213" s="76"/>
      <c r="BL213" s="76"/>
      <c r="BM213" s="76"/>
      <c r="BN213" s="76"/>
      <c r="BO213" s="76"/>
      <c r="BP213" s="76">
        <v>91734512.829999998</v>
      </c>
      <c r="BQ213" s="76">
        <v>58265487.170000002</v>
      </c>
      <c r="BR213" s="76"/>
      <c r="BS213" s="76"/>
      <c r="BT213" s="76"/>
      <c r="BU213" s="76"/>
      <c r="BV213" s="76"/>
      <c r="BW213" s="76"/>
      <c r="BX213" s="76"/>
      <c r="BY213" s="76"/>
      <c r="BZ213" s="76"/>
      <c r="CA213" s="76"/>
      <c r="CB213" s="76"/>
      <c r="CC213" s="76"/>
      <c r="CD213" s="76"/>
      <c r="CE213" s="76"/>
      <c r="CF213" s="76"/>
      <c r="CG213" s="76"/>
      <c r="CH213" s="76"/>
      <c r="CI213" s="76"/>
      <c r="CJ213" s="76"/>
      <c r="CK213" s="76"/>
      <c r="CL213" s="76"/>
      <c r="CM213" s="76"/>
      <c r="CN213" s="76"/>
      <c r="CO213" s="76"/>
      <c r="CP213" s="76"/>
      <c r="CQ213" s="76"/>
      <c r="CR213" s="76"/>
      <c r="CS213" s="76"/>
      <c r="CT213" s="76"/>
      <c r="CU213" s="76"/>
      <c r="CV213" s="76"/>
      <c r="CW213" s="76"/>
      <c r="CX213" s="76"/>
      <c r="CY213" s="16"/>
      <c r="CZ213" s="16"/>
      <c r="DA213" s="16"/>
    </row>
    <row r="214" spans="1:105" x14ac:dyDescent="0.25">
      <c r="A214" s="167" t="s">
        <v>204</v>
      </c>
      <c r="B214" s="167" t="s">
        <v>99</v>
      </c>
      <c r="C214" s="167" t="s">
        <v>99</v>
      </c>
      <c r="D214" s="167" t="s">
        <v>368</v>
      </c>
      <c r="E214" s="167"/>
      <c r="F214" s="167"/>
      <c r="G214" s="38"/>
      <c r="H214" s="37"/>
      <c r="I214" s="38" t="s">
        <v>369</v>
      </c>
      <c r="J214" s="113"/>
      <c r="K214" s="40">
        <f>+SUM(M214:P214)</f>
        <v>0</v>
      </c>
      <c r="L214" s="40"/>
      <c r="M214" s="40">
        <f t="shared" ref="M214:M221" si="34">+SUM(Q214:R214)</f>
        <v>0</v>
      </c>
      <c r="N214" s="40">
        <f t="shared" ref="N214:N221" si="35">+SUM(S214:AE214)</f>
        <v>0</v>
      </c>
      <c r="O214" s="40">
        <f t="shared" ref="O214:O221" si="36">+SUM(AF214:AJ214)</f>
        <v>0</v>
      </c>
      <c r="P214" s="40"/>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124"/>
      <c r="AU214" s="42"/>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124"/>
      <c r="BR214" s="124"/>
      <c r="BS214" s="124"/>
      <c r="BT214" s="124"/>
      <c r="BU214" s="124"/>
      <c r="BV214" s="124"/>
      <c r="BW214" s="124"/>
      <c r="BX214" s="124"/>
      <c r="BY214" s="124"/>
      <c r="BZ214" s="124"/>
      <c r="CA214" s="124"/>
      <c r="CB214" s="124"/>
      <c r="CC214" s="124"/>
      <c r="CD214" s="124"/>
      <c r="CE214" s="124"/>
      <c r="CF214" s="124"/>
      <c r="CG214" s="124"/>
      <c r="CH214" s="124"/>
      <c r="CI214" s="124"/>
      <c r="CJ214" s="124"/>
      <c r="CK214" s="124"/>
      <c r="CL214" s="124"/>
      <c r="CM214" s="124"/>
      <c r="CN214" s="124"/>
      <c r="CO214" s="124"/>
      <c r="CP214" s="124"/>
      <c r="CQ214" s="124"/>
      <c r="CR214" s="124"/>
      <c r="CS214" s="124"/>
      <c r="CT214" s="124"/>
      <c r="CU214" s="124"/>
      <c r="CV214" s="124"/>
      <c r="CW214" s="124"/>
      <c r="CX214" s="124"/>
      <c r="CY214" s="16"/>
      <c r="CZ214" s="16"/>
      <c r="DA214" s="16"/>
    </row>
    <row r="215" spans="1:105" x14ac:dyDescent="0.25">
      <c r="A215" s="165" t="s">
        <v>204</v>
      </c>
      <c r="B215" s="165" t="s">
        <v>99</v>
      </c>
      <c r="C215" s="165" t="s">
        <v>99</v>
      </c>
      <c r="D215" s="165" t="s">
        <v>368</v>
      </c>
      <c r="E215" s="165" t="s">
        <v>370</v>
      </c>
      <c r="F215" s="165"/>
      <c r="G215" s="84"/>
      <c r="H215" s="46"/>
      <c r="I215" s="84" t="s">
        <v>371</v>
      </c>
      <c r="J215" s="48"/>
      <c r="K215" s="49">
        <f>+SUM(M215:P215)</f>
        <v>0</v>
      </c>
      <c r="L215" s="49"/>
      <c r="M215" s="49">
        <f t="shared" si="34"/>
        <v>0</v>
      </c>
      <c r="N215" s="49">
        <f t="shared" si="35"/>
        <v>0</v>
      </c>
      <c r="O215" s="49">
        <f t="shared" si="36"/>
        <v>0</v>
      </c>
      <c r="P215" s="49">
        <f t="shared" ref="P215:P221" si="37">+SUM(AK215:AS215)</f>
        <v>0</v>
      </c>
      <c r="Q215" s="50">
        <v>0</v>
      </c>
      <c r="R215" s="50">
        <v>0</v>
      </c>
      <c r="S215" s="50">
        <v>0</v>
      </c>
      <c r="T215" s="50">
        <v>0</v>
      </c>
      <c r="U215" s="50">
        <v>0</v>
      </c>
      <c r="V215" s="50">
        <v>0</v>
      </c>
      <c r="W215" s="50">
        <v>0</v>
      </c>
      <c r="X215" s="50">
        <v>0</v>
      </c>
      <c r="Y215" s="50">
        <v>0</v>
      </c>
      <c r="Z215" s="50">
        <v>0</v>
      </c>
      <c r="AA215" s="50">
        <v>0</v>
      </c>
      <c r="AB215" s="50">
        <v>0</v>
      </c>
      <c r="AC215" s="50">
        <v>0</v>
      </c>
      <c r="AD215" s="50">
        <v>0</v>
      </c>
      <c r="AE215" s="50">
        <v>0</v>
      </c>
      <c r="AF215" s="50">
        <v>0</v>
      </c>
      <c r="AG215" s="50">
        <v>0</v>
      </c>
      <c r="AH215" s="50">
        <v>0</v>
      </c>
      <c r="AI215" s="50"/>
      <c r="AJ215" s="50">
        <v>0</v>
      </c>
      <c r="AK215" s="50">
        <v>0</v>
      </c>
      <c r="AL215" s="50">
        <v>0</v>
      </c>
      <c r="AM215" s="50">
        <v>0</v>
      </c>
      <c r="AN215" s="50">
        <v>0</v>
      </c>
      <c r="AO215" s="50">
        <v>0</v>
      </c>
      <c r="AP215" s="50">
        <v>0</v>
      </c>
      <c r="AQ215" s="50">
        <v>0</v>
      </c>
      <c r="AR215" s="50">
        <v>0</v>
      </c>
      <c r="AS215" s="50">
        <v>0</v>
      </c>
      <c r="AT215" s="293"/>
      <c r="AU215" s="51"/>
      <c r="AV215" s="293"/>
      <c r="AW215" s="293"/>
      <c r="AX215" s="293"/>
      <c r="AY215" s="293"/>
      <c r="AZ215" s="293"/>
      <c r="BA215" s="293"/>
      <c r="BB215" s="293"/>
      <c r="BC215" s="293"/>
      <c r="BD215" s="293"/>
      <c r="BE215" s="293"/>
      <c r="BF215" s="293"/>
      <c r="BG215" s="293"/>
      <c r="BH215" s="293"/>
      <c r="BI215" s="293"/>
      <c r="BJ215" s="293"/>
      <c r="BK215" s="293"/>
      <c r="BL215" s="293"/>
      <c r="BM215" s="293"/>
      <c r="BN215" s="293"/>
      <c r="BO215" s="293"/>
      <c r="BP215" s="293"/>
      <c r="BQ215" s="293"/>
      <c r="BR215" s="293"/>
      <c r="BS215" s="293"/>
      <c r="BT215" s="293"/>
      <c r="BU215" s="293"/>
      <c r="BV215" s="293"/>
      <c r="BW215" s="293"/>
      <c r="BX215" s="293"/>
      <c r="BY215" s="293"/>
      <c r="BZ215" s="293"/>
      <c r="CA215" s="293"/>
      <c r="CB215" s="293"/>
      <c r="CC215" s="293"/>
      <c r="CD215" s="293"/>
      <c r="CE215" s="293"/>
      <c r="CF215" s="293"/>
      <c r="CG215" s="293"/>
      <c r="CH215" s="293"/>
      <c r="CI215" s="293"/>
      <c r="CJ215" s="293"/>
      <c r="CK215" s="293"/>
      <c r="CL215" s="293"/>
      <c r="CM215" s="293"/>
      <c r="CN215" s="293"/>
      <c r="CO215" s="293"/>
      <c r="CP215" s="293"/>
      <c r="CQ215" s="293"/>
      <c r="CR215" s="293"/>
      <c r="CS215" s="293"/>
      <c r="CT215" s="293"/>
      <c r="CU215" s="293"/>
      <c r="CV215" s="293"/>
      <c r="CW215" s="293"/>
      <c r="CX215" s="293"/>
      <c r="CY215" s="16"/>
      <c r="CZ215" s="16"/>
      <c r="DA215" s="16"/>
    </row>
    <row r="216" spans="1:105" ht="49.5" x14ac:dyDescent="0.25">
      <c r="A216" s="172" t="s">
        <v>204</v>
      </c>
      <c r="B216" s="172" t="s">
        <v>99</v>
      </c>
      <c r="C216" s="172" t="s">
        <v>99</v>
      </c>
      <c r="D216" s="172" t="s">
        <v>368</v>
      </c>
      <c r="E216" s="172" t="s">
        <v>370</v>
      </c>
      <c r="F216" s="172" t="s">
        <v>836</v>
      </c>
      <c r="G216" s="71" t="s">
        <v>835</v>
      </c>
      <c r="H216" s="54" t="s">
        <v>372</v>
      </c>
      <c r="I216" s="71" t="s">
        <v>373</v>
      </c>
      <c r="J216" s="67">
        <f>+K216</f>
        <v>315092208</v>
      </c>
      <c r="K216" s="57">
        <f>+O216+AV216</f>
        <v>315092208</v>
      </c>
      <c r="L216" s="58"/>
      <c r="M216" s="59">
        <f t="shared" si="34"/>
        <v>0</v>
      </c>
      <c r="N216" s="59">
        <f t="shared" si="35"/>
        <v>0</v>
      </c>
      <c r="O216" s="60">
        <f t="shared" si="36"/>
        <v>150000000</v>
      </c>
      <c r="P216" s="60">
        <f t="shared" si="37"/>
        <v>0</v>
      </c>
      <c r="Q216" s="61"/>
      <c r="R216" s="61"/>
      <c r="S216" s="61"/>
      <c r="T216" s="61"/>
      <c r="U216" s="61"/>
      <c r="V216" s="61"/>
      <c r="W216" s="61"/>
      <c r="X216" s="61"/>
      <c r="Y216" s="61"/>
      <c r="Z216" s="61"/>
      <c r="AA216" s="61"/>
      <c r="AB216" s="61"/>
      <c r="AC216" s="61"/>
      <c r="AD216" s="61"/>
      <c r="AE216" s="61"/>
      <c r="AF216" s="61"/>
      <c r="AG216" s="61"/>
      <c r="AH216" s="61"/>
      <c r="AI216" s="61">
        <v>150000000</v>
      </c>
      <c r="AJ216" s="61"/>
      <c r="AK216" s="61"/>
      <c r="AL216" s="61"/>
      <c r="AM216" s="61"/>
      <c r="AN216" s="61"/>
      <c r="AO216" s="61"/>
      <c r="AP216" s="61"/>
      <c r="AQ216" s="61"/>
      <c r="AR216" s="61"/>
      <c r="AS216" s="61"/>
      <c r="AT216" s="76"/>
      <c r="AU216" s="16"/>
      <c r="AV216" s="76">
        <f>SUM(AW216:BX216)</f>
        <v>165092208</v>
      </c>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v>146642222</v>
      </c>
      <c r="BX216" s="76">
        <v>18449986</v>
      </c>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16"/>
      <c r="CZ216" s="16"/>
      <c r="DA216" s="16"/>
    </row>
    <row r="217" spans="1:105" ht="66" x14ac:dyDescent="0.25">
      <c r="A217" s="172" t="s">
        <v>204</v>
      </c>
      <c r="B217" s="172" t="s">
        <v>99</v>
      </c>
      <c r="C217" s="172" t="s">
        <v>99</v>
      </c>
      <c r="D217" s="172" t="s">
        <v>368</v>
      </c>
      <c r="E217" s="172" t="s">
        <v>370</v>
      </c>
      <c r="F217" s="172" t="s">
        <v>839</v>
      </c>
      <c r="G217" s="71" t="s">
        <v>838</v>
      </c>
      <c r="H217" s="54" t="s">
        <v>374</v>
      </c>
      <c r="I217" s="71" t="s">
        <v>837</v>
      </c>
      <c r="J217" s="67">
        <v>20000000</v>
      </c>
      <c r="K217" s="57">
        <f>+SUM(M217:P217)</f>
        <v>20000000</v>
      </c>
      <c r="L217" s="58"/>
      <c r="M217" s="59">
        <f t="shared" si="34"/>
        <v>0</v>
      </c>
      <c r="N217" s="59">
        <f t="shared" si="35"/>
        <v>0</v>
      </c>
      <c r="O217" s="60">
        <f t="shared" si="36"/>
        <v>20000000</v>
      </c>
      <c r="P217" s="60">
        <f t="shared" si="37"/>
        <v>0</v>
      </c>
      <c r="Q217" s="61"/>
      <c r="R217" s="61"/>
      <c r="S217" s="61"/>
      <c r="T217" s="61"/>
      <c r="U217" s="61"/>
      <c r="V217" s="61"/>
      <c r="W217" s="61"/>
      <c r="X217" s="61"/>
      <c r="Y217" s="61"/>
      <c r="Z217" s="61"/>
      <c r="AA217" s="61"/>
      <c r="AB217" s="61"/>
      <c r="AC217" s="61"/>
      <c r="AD217" s="61"/>
      <c r="AE217" s="61"/>
      <c r="AF217" s="61"/>
      <c r="AG217" s="61"/>
      <c r="AH217" s="61"/>
      <c r="AI217" s="61">
        <v>20000000</v>
      </c>
      <c r="AJ217" s="61"/>
      <c r="AK217" s="61"/>
      <c r="AL217" s="61"/>
      <c r="AM217" s="61"/>
      <c r="AN217" s="61"/>
      <c r="AO217" s="61"/>
      <c r="AP217" s="61"/>
      <c r="AQ217" s="61"/>
      <c r="AR217" s="61"/>
      <c r="AS217" s="61"/>
      <c r="AT217" s="76"/>
      <c r="AU217" s="1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6"/>
      <c r="CW217" s="76"/>
      <c r="CX217" s="76"/>
      <c r="CY217" s="16"/>
      <c r="CZ217" s="16"/>
      <c r="DA217" s="16"/>
    </row>
    <row r="218" spans="1:105" ht="66" x14ac:dyDescent="0.25">
      <c r="A218" s="172" t="s">
        <v>204</v>
      </c>
      <c r="B218" s="172" t="s">
        <v>99</v>
      </c>
      <c r="C218" s="172" t="s">
        <v>99</v>
      </c>
      <c r="D218" s="172" t="s">
        <v>368</v>
      </c>
      <c r="E218" s="172" t="s">
        <v>370</v>
      </c>
      <c r="F218" s="172" t="s">
        <v>839</v>
      </c>
      <c r="G218" s="71" t="s">
        <v>838</v>
      </c>
      <c r="H218" s="54" t="s">
        <v>375</v>
      </c>
      <c r="I218" s="71" t="s">
        <v>376</v>
      </c>
      <c r="J218" s="67">
        <f>+K218</f>
        <v>40000000</v>
      </c>
      <c r="K218" s="57">
        <f>+SUM(M218:P218)</f>
        <v>40000000</v>
      </c>
      <c r="L218" s="58"/>
      <c r="M218" s="59">
        <f t="shared" si="34"/>
        <v>0</v>
      </c>
      <c r="N218" s="59">
        <f t="shared" si="35"/>
        <v>0</v>
      </c>
      <c r="O218" s="60">
        <f t="shared" si="36"/>
        <v>40000000</v>
      </c>
      <c r="P218" s="60">
        <f t="shared" si="37"/>
        <v>0</v>
      </c>
      <c r="Q218" s="61"/>
      <c r="R218" s="61"/>
      <c r="S218" s="61"/>
      <c r="T218" s="61"/>
      <c r="U218" s="61"/>
      <c r="V218" s="61"/>
      <c r="W218" s="61"/>
      <c r="X218" s="61"/>
      <c r="Y218" s="61"/>
      <c r="Z218" s="61"/>
      <c r="AA218" s="61"/>
      <c r="AB218" s="61"/>
      <c r="AC218" s="61"/>
      <c r="AD218" s="61"/>
      <c r="AE218" s="61"/>
      <c r="AF218" s="61"/>
      <c r="AG218" s="61"/>
      <c r="AH218" s="61"/>
      <c r="AI218" s="61">
        <v>40000000</v>
      </c>
      <c r="AJ218" s="61"/>
      <c r="AK218" s="61"/>
      <c r="AL218" s="61"/>
      <c r="AM218" s="61"/>
      <c r="AN218" s="61"/>
      <c r="AO218" s="61"/>
      <c r="AP218" s="61"/>
      <c r="AQ218" s="61"/>
      <c r="AR218" s="61"/>
      <c r="AS218" s="61"/>
      <c r="AT218" s="76"/>
      <c r="AU218" s="1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16"/>
      <c r="CZ218" s="16"/>
      <c r="DA218" s="16"/>
    </row>
    <row r="219" spans="1:105" ht="82.5" x14ac:dyDescent="0.25">
      <c r="A219" s="172" t="s">
        <v>204</v>
      </c>
      <c r="B219" s="172" t="s">
        <v>99</v>
      </c>
      <c r="C219" s="172" t="s">
        <v>99</v>
      </c>
      <c r="D219" s="172" t="s">
        <v>368</v>
      </c>
      <c r="E219" s="172" t="s">
        <v>370</v>
      </c>
      <c r="F219" s="172" t="s">
        <v>839</v>
      </c>
      <c r="G219" s="71" t="s">
        <v>840</v>
      </c>
      <c r="H219" s="54" t="s">
        <v>377</v>
      </c>
      <c r="I219" s="71" t="s">
        <v>378</v>
      </c>
      <c r="J219" s="67">
        <v>20000000</v>
      </c>
      <c r="K219" s="57">
        <f>+SUM(M219:P219)</f>
        <v>20000000</v>
      </c>
      <c r="L219" s="58"/>
      <c r="M219" s="59">
        <f t="shared" si="34"/>
        <v>0</v>
      </c>
      <c r="N219" s="59">
        <f t="shared" si="35"/>
        <v>0</v>
      </c>
      <c r="O219" s="60">
        <f t="shared" si="36"/>
        <v>20000000</v>
      </c>
      <c r="P219" s="60">
        <f t="shared" si="37"/>
        <v>0</v>
      </c>
      <c r="Q219" s="61"/>
      <c r="R219" s="61"/>
      <c r="S219" s="61"/>
      <c r="T219" s="61"/>
      <c r="U219" s="61"/>
      <c r="V219" s="61"/>
      <c r="W219" s="61"/>
      <c r="X219" s="61"/>
      <c r="Y219" s="61"/>
      <c r="Z219" s="61"/>
      <c r="AA219" s="61"/>
      <c r="AB219" s="61"/>
      <c r="AC219" s="61"/>
      <c r="AD219" s="61"/>
      <c r="AE219" s="61"/>
      <c r="AF219" s="61"/>
      <c r="AG219" s="61"/>
      <c r="AH219" s="61"/>
      <c r="AI219" s="61">
        <v>20000000</v>
      </c>
      <c r="AJ219" s="61"/>
      <c r="AK219" s="61"/>
      <c r="AL219" s="61"/>
      <c r="AM219" s="61"/>
      <c r="AN219" s="61"/>
      <c r="AO219" s="61"/>
      <c r="AP219" s="61"/>
      <c r="AQ219" s="61"/>
      <c r="AR219" s="61"/>
      <c r="AS219" s="61"/>
      <c r="AT219" s="76"/>
      <c r="AU219" s="16"/>
      <c r="AV219" s="76"/>
      <c r="AW219" s="76"/>
      <c r="AX219" s="76"/>
      <c r="AY219" s="76"/>
      <c r="AZ219" s="76"/>
      <c r="BA219" s="76"/>
      <c r="BB219" s="76"/>
      <c r="BC219" s="76"/>
      <c r="BD219" s="76"/>
      <c r="BE219" s="76"/>
      <c r="BF219" s="76"/>
      <c r="BG219" s="76"/>
      <c r="BH219" s="76"/>
      <c r="BI219" s="76"/>
      <c r="BJ219" s="76"/>
      <c r="BK219" s="76"/>
      <c r="BL219" s="76"/>
      <c r="BM219" s="76"/>
      <c r="BN219" s="76"/>
      <c r="BO219" s="76"/>
      <c r="BP219" s="76"/>
      <c r="BQ219" s="76"/>
      <c r="BR219" s="76"/>
      <c r="BS219" s="76"/>
      <c r="BT219" s="76"/>
      <c r="BU219" s="76"/>
      <c r="BV219" s="76"/>
      <c r="BW219" s="76"/>
      <c r="BX219" s="76"/>
      <c r="BY219" s="76"/>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6"/>
      <c r="CW219" s="76"/>
      <c r="CX219" s="76"/>
      <c r="CY219" s="16"/>
      <c r="CZ219" s="16"/>
      <c r="DA219" s="16"/>
    </row>
    <row r="220" spans="1:105" ht="82.5" x14ac:dyDescent="0.25">
      <c r="A220" s="172" t="s">
        <v>204</v>
      </c>
      <c r="B220" s="172" t="s">
        <v>99</v>
      </c>
      <c r="C220" s="172" t="s">
        <v>99</v>
      </c>
      <c r="D220" s="172" t="s">
        <v>368</v>
      </c>
      <c r="E220" s="172" t="s">
        <v>370</v>
      </c>
      <c r="F220" s="172" t="s">
        <v>839</v>
      </c>
      <c r="G220" s="71" t="s">
        <v>841</v>
      </c>
      <c r="H220" s="54" t="s">
        <v>379</v>
      </c>
      <c r="I220" s="71" t="s">
        <v>380</v>
      </c>
      <c r="J220" s="67">
        <v>20000000</v>
      </c>
      <c r="K220" s="57">
        <f>+SUM(M220:P220)</f>
        <v>20000000</v>
      </c>
      <c r="L220" s="58"/>
      <c r="M220" s="59">
        <f t="shared" si="34"/>
        <v>0</v>
      </c>
      <c r="N220" s="59">
        <f t="shared" si="35"/>
        <v>0</v>
      </c>
      <c r="O220" s="60">
        <f t="shared" si="36"/>
        <v>20000000</v>
      </c>
      <c r="P220" s="60">
        <f t="shared" si="37"/>
        <v>0</v>
      </c>
      <c r="Q220" s="61"/>
      <c r="R220" s="61"/>
      <c r="S220" s="61"/>
      <c r="T220" s="61"/>
      <c r="U220" s="61"/>
      <c r="V220" s="61"/>
      <c r="W220" s="61"/>
      <c r="X220" s="61"/>
      <c r="Y220" s="61"/>
      <c r="Z220" s="61"/>
      <c r="AA220" s="61"/>
      <c r="AB220" s="61"/>
      <c r="AC220" s="61"/>
      <c r="AD220" s="61"/>
      <c r="AE220" s="61"/>
      <c r="AF220" s="61"/>
      <c r="AG220" s="61"/>
      <c r="AH220" s="61"/>
      <c r="AI220" s="61">
        <v>20000000</v>
      </c>
      <c r="AJ220" s="61"/>
      <c r="AK220" s="61"/>
      <c r="AL220" s="61"/>
      <c r="AM220" s="61"/>
      <c r="AN220" s="61"/>
      <c r="AO220" s="61"/>
      <c r="AP220" s="61"/>
      <c r="AQ220" s="61"/>
      <c r="AR220" s="61"/>
      <c r="AS220" s="61"/>
      <c r="AT220" s="76"/>
      <c r="AU220" s="1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6"/>
      <c r="CW220" s="76"/>
      <c r="CX220" s="76"/>
      <c r="CY220" s="16"/>
      <c r="CZ220" s="16"/>
      <c r="DA220" s="16"/>
    </row>
    <row r="221" spans="1:105" ht="49.5" x14ac:dyDescent="0.25">
      <c r="A221" s="172" t="s">
        <v>204</v>
      </c>
      <c r="B221" s="172" t="s">
        <v>99</v>
      </c>
      <c r="C221" s="172" t="s">
        <v>99</v>
      </c>
      <c r="D221" s="172" t="s">
        <v>368</v>
      </c>
      <c r="E221" s="172" t="s">
        <v>370</v>
      </c>
      <c r="F221" s="172" t="s">
        <v>843</v>
      </c>
      <c r="G221" s="71" t="s">
        <v>842</v>
      </c>
      <c r="H221" s="54" t="s">
        <v>381</v>
      </c>
      <c r="I221" s="71" t="s">
        <v>382</v>
      </c>
      <c r="J221" s="67">
        <v>30000000</v>
      </c>
      <c r="K221" s="57">
        <f>+SUM(M221:P221)</f>
        <v>30000000</v>
      </c>
      <c r="L221" s="58"/>
      <c r="M221" s="59">
        <f t="shared" si="34"/>
        <v>0</v>
      </c>
      <c r="N221" s="59">
        <f t="shared" si="35"/>
        <v>0</v>
      </c>
      <c r="O221" s="60">
        <f t="shared" si="36"/>
        <v>30000000</v>
      </c>
      <c r="P221" s="60">
        <f t="shared" si="37"/>
        <v>0</v>
      </c>
      <c r="Q221" s="61"/>
      <c r="R221" s="61"/>
      <c r="S221" s="61"/>
      <c r="T221" s="61"/>
      <c r="U221" s="61"/>
      <c r="V221" s="61"/>
      <c r="W221" s="61"/>
      <c r="X221" s="61"/>
      <c r="Y221" s="61"/>
      <c r="Z221" s="61"/>
      <c r="AA221" s="61"/>
      <c r="AB221" s="61"/>
      <c r="AC221" s="61"/>
      <c r="AD221" s="61"/>
      <c r="AE221" s="61"/>
      <c r="AF221" s="61"/>
      <c r="AG221" s="61"/>
      <c r="AH221" s="61"/>
      <c r="AI221" s="61">
        <v>30000000</v>
      </c>
      <c r="AJ221" s="61"/>
      <c r="AK221" s="61"/>
      <c r="AL221" s="61"/>
      <c r="AM221" s="61"/>
      <c r="AN221" s="61"/>
      <c r="AO221" s="61"/>
      <c r="AP221" s="61"/>
      <c r="AQ221" s="61"/>
      <c r="AR221" s="61"/>
      <c r="AS221" s="61"/>
      <c r="AT221" s="76"/>
      <c r="AU221" s="16"/>
      <c r="AV221" s="76"/>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c r="BT221" s="76"/>
      <c r="BU221" s="76"/>
      <c r="BV221" s="76"/>
      <c r="BW221" s="76"/>
      <c r="BX221" s="76"/>
      <c r="BY221" s="76"/>
      <c r="BZ221" s="76"/>
      <c r="CA221" s="76"/>
      <c r="CB221" s="76"/>
      <c r="CC221" s="76"/>
      <c r="CD221" s="76"/>
      <c r="CE221" s="76"/>
      <c r="CF221" s="76"/>
      <c r="CG221" s="76"/>
      <c r="CH221" s="76"/>
      <c r="CI221" s="76"/>
      <c r="CJ221" s="76"/>
      <c r="CK221" s="76"/>
      <c r="CL221" s="76"/>
      <c r="CM221" s="76"/>
      <c r="CN221" s="76"/>
      <c r="CO221" s="76"/>
      <c r="CP221" s="76"/>
      <c r="CQ221" s="76"/>
      <c r="CR221" s="76"/>
      <c r="CS221" s="76"/>
      <c r="CT221" s="76"/>
      <c r="CU221" s="76"/>
      <c r="CV221" s="76"/>
      <c r="CW221" s="76"/>
      <c r="CX221" s="76"/>
      <c r="CY221" s="16"/>
      <c r="CZ221" s="16"/>
      <c r="DA221" s="16"/>
    </row>
    <row r="222" spans="1:105" ht="66" x14ac:dyDescent="0.25">
      <c r="A222" s="172" t="s">
        <v>204</v>
      </c>
      <c r="B222" s="172" t="s">
        <v>99</v>
      </c>
      <c r="C222" s="172" t="s">
        <v>99</v>
      </c>
      <c r="D222" s="172" t="s">
        <v>368</v>
      </c>
      <c r="E222" s="172" t="s">
        <v>370</v>
      </c>
      <c r="F222" s="172" t="s">
        <v>845</v>
      </c>
      <c r="G222" s="71" t="s">
        <v>844</v>
      </c>
      <c r="H222" s="54">
        <v>5305</v>
      </c>
      <c r="I222" s="71" t="s">
        <v>847</v>
      </c>
      <c r="J222" s="67">
        <f>+K222</f>
        <v>200000000</v>
      </c>
      <c r="K222" s="57">
        <f>+SUM(L222:P222)</f>
        <v>200000000</v>
      </c>
      <c r="L222" s="58">
        <v>200000000</v>
      </c>
      <c r="M222" s="59"/>
      <c r="N222" s="59"/>
      <c r="O222" s="60"/>
      <c r="P222" s="60"/>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76"/>
      <c r="AU222" s="16"/>
      <c r="AV222" s="76"/>
      <c r="AW222" s="76"/>
      <c r="AX222" s="76"/>
      <c r="AY222" s="76"/>
      <c r="AZ222" s="76"/>
      <c r="BA222" s="76"/>
      <c r="BB222" s="76"/>
      <c r="BC222" s="76"/>
      <c r="BD222" s="76"/>
      <c r="BE222" s="76"/>
      <c r="BF222" s="76"/>
      <c r="BG222" s="76"/>
      <c r="BH222" s="76"/>
      <c r="BI222" s="76"/>
      <c r="BJ222" s="76"/>
      <c r="BK222" s="76"/>
      <c r="BL222" s="76"/>
      <c r="BM222" s="76"/>
      <c r="BN222" s="76"/>
      <c r="BO222" s="76"/>
      <c r="BP222" s="76"/>
      <c r="BQ222" s="76"/>
      <c r="BR222" s="76"/>
      <c r="BS222" s="76"/>
      <c r="BT222" s="76"/>
      <c r="BU222" s="76"/>
      <c r="BV222" s="76"/>
      <c r="BW222" s="76"/>
      <c r="BX222" s="76"/>
      <c r="BY222" s="76"/>
      <c r="BZ222" s="76"/>
      <c r="CA222" s="76"/>
      <c r="CB222" s="76"/>
      <c r="CC222" s="76"/>
      <c r="CD222" s="76"/>
      <c r="CE222" s="76"/>
      <c r="CF222" s="76"/>
      <c r="CG222" s="76"/>
      <c r="CH222" s="76"/>
      <c r="CI222" s="76"/>
      <c r="CJ222" s="76"/>
      <c r="CK222" s="76"/>
      <c r="CL222" s="76"/>
      <c r="CM222" s="76"/>
      <c r="CN222" s="76"/>
      <c r="CO222" s="76"/>
      <c r="CP222" s="76"/>
      <c r="CQ222" s="76"/>
      <c r="CR222" s="76"/>
      <c r="CS222" s="76"/>
      <c r="CT222" s="76"/>
      <c r="CU222" s="76"/>
      <c r="CV222" s="76"/>
      <c r="CW222" s="76"/>
      <c r="CX222" s="76"/>
      <c r="CY222" s="16"/>
      <c r="CZ222" s="16"/>
      <c r="DA222" s="16"/>
    </row>
    <row r="223" spans="1:105" ht="82.5" x14ac:dyDescent="0.25">
      <c r="A223" s="172" t="s">
        <v>204</v>
      </c>
      <c r="B223" s="172" t="s">
        <v>99</v>
      </c>
      <c r="C223" s="172" t="s">
        <v>99</v>
      </c>
      <c r="D223" s="172" t="s">
        <v>368</v>
      </c>
      <c r="E223" s="172" t="s">
        <v>370</v>
      </c>
      <c r="F223" s="172" t="s">
        <v>839</v>
      </c>
      <c r="G223" s="71" t="s">
        <v>841</v>
      </c>
      <c r="H223" s="54">
        <v>5378</v>
      </c>
      <c r="I223" s="71" t="s">
        <v>846</v>
      </c>
      <c r="J223" s="67">
        <f>+K223</f>
        <v>25000000</v>
      </c>
      <c r="K223" s="57">
        <f>+SUM(L223:AV223)</f>
        <v>25000000</v>
      </c>
      <c r="L223" s="58"/>
      <c r="M223" s="59"/>
      <c r="N223" s="59"/>
      <c r="O223" s="60"/>
      <c r="P223" s="60"/>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76"/>
      <c r="AU223" s="16"/>
      <c r="AV223" s="76">
        <f>SUM(AW223:BY223)</f>
        <v>25000000</v>
      </c>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c r="BT223" s="76"/>
      <c r="BU223" s="76"/>
      <c r="BV223" s="76"/>
      <c r="BW223" s="76"/>
      <c r="BX223" s="76"/>
      <c r="BY223" s="76">
        <v>25000000</v>
      </c>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16"/>
      <c r="CZ223" s="16"/>
      <c r="DA223" s="16"/>
    </row>
    <row r="224" spans="1:105" ht="66" x14ac:dyDescent="0.25">
      <c r="A224" s="172" t="s">
        <v>204</v>
      </c>
      <c r="B224" s="172" t="s">
        <v>99</v>
      </c>
      <c r="C224" s="172" t="s">
        <v>99</v>
      </c>
      <c r="D224" s="172" t="s">
        <v>368</v>
      </c>
      <c r="E224" s="172" t="s">
        <v>370</v>
      </c>
      <c r="F224" s="172" t="s">
        <v>839</v>
      </c>
      <c r="G224" s="71" t="s">
        <v>838</v>
      </c>
      <c r="H224" s="54" t="s">
        <v>383</v>
      </c>
      <c r="I224" s="71" t="s">
        <v>384</v>
      </c>
      <c r="J224" s="67">
        <f>+K224</f>
        <v>202000000</v>
      </c>
      <c r="K224" s="57">
        <f>+SUM(M224:P224)+AV224</f>
        <v>202000000</v>
      </c>
      <c r="L224" s="58"/>
      <c r="M224" s="59">
        <f>+SUM(Q224:R224)</f>
        <v>0</v>
      </c>
      <c r="N224" s="59">
        <f>+SUM(S224:AE224)</f>
        <v>0</v>
      </c>
      <c r="O224" s="60">
        <f>+SUM(AF224:AJ224)</f>
        <v>110000000</v>
      </c>
      <c r="P224" s="60">
        <f>+SUM(AK224:AS224)</f>
        <v>0</v>
      </c>
      <c r="Q224" s="61"/>
      <c r="R224" s="61"/>
      <c r="S224" s="61"/>
      <c r="T224" s="61"/>
      <c r="U224" s="61"/>
      <c r="V224" s="61"/>
      <c r="W224" s="61"/>
      <c r="X224" s="61"/>
      <c r="Y224" s="61"/>
      <c r="Z224" s="61"/>
      <c r="AA224" s="61"/>
      <c r="AB224" s="61"/>
      <c r="AC224" s="61"/>
      <c r="AD224" s="61"/>
      <c r="AE224" s="61"/>
      <c r="AF224" s="61"/>
      <c r="AG224" s="61"/>
      <c r="AH224" s="61"/>
      <c r="AI224" s="61">
        <v>110000000</v>
      </c>
      <c r="AJ224" s="61"/>
      <c r="AK224" s="61"/>
      <c r="AL224" s="61"/>
      <c r="AM224" s="61"/>
      <c r="AN224" s="61"/>
      <c r="AO224" s="61"/>
      <c r="AP224" s="61"/>
      <c r="AQ224" s="61"/>
      <c r="AR224" s="61"/>
      <c r="AS224" s="61"/>
      <c r="AT224" s="76"/>
      <c r="AU224" s="16"/>
      <c r="AV224" s="76">
        <f>SUM(AW224:BY224)</f>
        <v>92000000</v>
      </c>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c r="BT224" s="76"/>
      <c r="BU224" s="76"/>
      <c r="BV224" s="76"/>
      <c r="BW224" s="76"/>
      <c r="BX224" s="76"/>
      <c r="BY224" s="76">
        <v>92000000</v>
      </c>
      <c r="BZ224" s="76"/>
      <c r="CA224" s="76"/>
      <c r="CB224" s="76"/>
      <c r="CC224" s="76"/>
      <c r="CD224" s="76"/>
      <c r="CE224" s="76"/>
      <c r="CF224" s="76"/>
      <c r="CG224" s="76"/>
      <c r="CH224" s="76"/>
      <c r="CI224" s="76"/>
      <c r="CJ224" s="76"/>
      <c r="CK224" s="76"/>
      <c r="CL224" s="76"/>
      <c r="CM224" s="76"/>
      <c r="CN224" s="76"/>
      <c r="CO224" s="76"/>
      <c r="CP224" s="76"/>
      <c r="CQ224" s="76"/>
      <c r="CR224" s="76"/>
      <c r="CS224" s="76"/>
      <c r="CT224" s="76"/>
      <c r="CU224" s="76"/>
      <c r="CV224" s="76"/>
      <c r="CW224" s="76"/>
      <c r="CX224" s="76"/>
      <c r="CY224" s="16"/>
      <c r="CZ224" s="16"/>
      <c r="DA224" s="16"/>
    </row>
    <row r="225" spans="1:105" x14ac:dyDescent="0.25">
      <c r="A225" s="165" t="s">
        <v>204</v>
      </c>
      <c r="B225" s="165" t="s">
        <v>99</v>
      </c>
      <c r="C225" s="165" t="s">
        <v>99</v>
      </c>
      <c r="D225" s="165" t="s">
        <v>368</v>
      </c>
      <c r="E225" s="165" t="s">
        <v>385</v>
      </c>
      <c r="F225" s="165"/>
      <c r="G225" s="84"/>
      <c r="H225" s="46"/>
      <c r="I225" s="84" t="s">
        <v>386</v>
      </c>
      <c r="J225" s="48"/>
      <c r="K225" s="49">
        <f>+SUM(M225:P225)</f>
        <v>0</v>
      </c>
      <c r="L225" s="49"/>
      <c r="M225" s="49">
        <f t="shared" ref="M225:M230" si="38">+SUM(Q225:R225)</f>
        <v>0</v>
      </c>
      <c r="N225" s="49">
        <f t="shared" ref="N225:N230" si="39">+SUM(S225:AE225)</f>
        <v>0</v>
      </c>
      <c r="O225" s="49">
        <f t="shared" ref="O225:O230" si="40">+SUM(AF225:AJ225)</f>
        <v>0</v>
      </c>
      <c r="P225" s="49">
        <f t="shared" ref="P225:P230" si="41">+SUM(AK225:AS225)</f>
        <v>0</v>
      </c>
      <c r="Q225" s="50">
        <v>0</v>
      </c>
      <c r="R225" s="50">
        <v>0</v>
      </c>
      <c r="S225" s="50">
        <v>0</v>
      </c>
      <c r="T225" s="50">
        <v>0</v>
      </c>
      <c r="U225" s="50">
        <v>0</v>
      </c>
      <c r="V225" s="50">
        <v>0</v>
      </c>
      <c r="W225" s="50">
        <v>0</v>
      </c>
      <c r="X225" s="50">
        <v>0</v>
      </c>
      <c r="Y225" s="50">
        <v>0</v>
      </c>
      <c r="Z225" s="50">
        <v>0</v>
      </c>
      <c r="AA225" s="50">
        <v>0</v>
      </c>
      <c r="AB225" s="50">
        <v>0</v>
      </c>
      <c r="AC225" s="50">
        <v>0</v>
      </c>
      <c r="AD225" s="50">
        <v>0</v>
      </c>
      <c r="AE225" s="50">
        <v>0</v>
      </c>
      <c r="AF225" s="50">
        <v>0</v>
      </c>
      <c r="AG225" s="50">
        <v>0</v>
      </c>
      <c r="AH225" s="50">
        <v>0</v>
      </c>
      <c r="AI225" s="50"/>
      <c r="AJ225" s="50">
        <v>0</v>
      </c>
      <c r="AK225" s="50">
        <v>0</v>
      </c>
      <c r="AL225" s="50">
        <v>0</v>
      </c>
      <c r="AM225" s="50">
        <v>0</v>
      </c>
      <c r="AN225" s="50">
        <v>0</v>
      </c>
      <c r="AO225" s="50">
        <v>0</v>
      </c>
      <c r="AP225" s="50">
        <v>0</v>
      </c>
      <c r="AQ225" s="50">
        <v>0</v>
      </c>
      <c r="AR225" s="50">
        <v>0</v>
      </c>
      <c r="AS225" s="50">
        <v>0</v>
      </c>
      <c r="AT225" s="293"/>
      <c r="AU225" s="51"/>
      <c r="AV225" s="293"/>
      <c r="AW225" s="293"/>
      <c r="AX225" s="293"/>
      <c r="AY225" s="293"/>
      <c r="AZ225" s="293"/>
      <c r="BA225" s="293"/>
      <c r="BB225" s="293"/>
      <c r="BC225" s="293"/>
      <c r="BD225" s="293"/>
      <c r="BE225" s="293"/>
      <c r="BF225" s="293"/>
      <c r="BG225" s="293"/>
      <c r="BH225" s="293"/>
      <c r="BI225" s="293"/>
      <c r="BJ225" s="293"/>
      <c r="BK225" s="293"/>
      <c r="BL225" s="293"/>
      <c r="BM225" s="293"/>
      <c r="BN225" s="293"/>
      <c r="BO225" s="293"/>
      <c r="BP225" s="293"/>
      <c r="BQ225" s="293"/>
      <c r="BR225" s="293"/>
      <c r="BS225" s="293"/>
      <c r="BT225" s="293"/>
      <c r="BU225" s="293"/>
      <c r="BV225" s="293"/>
      <c r="BW225" s="293"/>
      <c r="BX225" s="293"/>
      <c r="BY225" s="293"/>
      <c r="BZ225" s="293"/>
      <c r="CA225" s="293"/>
      <c r="CB225" s="293"/>
      <c r="CC225" s="293"/>
      <c r="CD225" s="293"/>
      <c r="CE225" s="293"/>
      <c r="CF225" s="293"/>
      <c r="CG225" s="293"/>
      <c r="CH225" s="293"/>
      <c r="CI225" s="293"/>
      <c r="CJ225" s="293"/>
      <c r="CK225" s="293"/>
      <c r="CL225" s="293"/>
      <c r="CM225" s="293"/>
      <c r="CN225" s="293"/>
      <c r="CO225" s="293"/>
      <c r="CP225" s="293"/>
      <c r="CQ225" s="293"/>
      <c r="CR225" s="293"/>
      <c r="CS225" s="293"/>
      <c r="CT225" s="293"/>
      <c r="CU225" s="293"/>
      <c r="CV225" s="293"/>
      <c r="CW225" s="293"/>
      <c r="CX225" s="293"/>
      <c r="CY225" s="16"/>
      <c r="CZ225" s="16"/>
      <c r="DA225" s="16"/>
    </row>
    <row r="226" spans="1:105" ht="98.25" customHeight="1" x14ac:dyDescent="0.25">
      <c r="A226" s="172" t="s">
        <v>204</v>
      </c>
      <c r="B226" s="172" t="s">
        <v>99</v>
      </c>
      <c r="C226" s="172" t="s">
        <v>99</v>
      </c>
      <c r="D226" s="172" t="s">
        <v>368</v>
      </c>
      <c r="E226" s="172" t="s">
        <v>385</v>
      </c>
      <c r="F226" s="172" t="s">
        <v>839</v>
      </c>
      <c r="G226" s="71" t="s">
        <v>838</v>
      </c>
      <c r="H226" s="54" t="s">
        <v>387</v>
      </c>
      <c r="I226" s="71" t="s">
        <v>388</v>
      </c>
      <c r="J226" s="67">
        <v>40000000</v>
      </c>
      <c r="K226" s="57">
        <f>+SUM(M226:P226)</f>
        <v>40000000</v>
      </c>
      <c r="L226" s="58"/>
      <c r="M226" s="59">
        <f t="shared" si="38"/>
        <v>0</v>
      </c>
      <c r="N226" s="59">
        <f t="shared" si="39"/>
        <v>0</v>
      </c>
      <c r="O226" s="60">
        <f t="shared" si="40"/>
        <v>40000000</v>
      </c>
      <c r="P226" s="60">
        <f t="shared" si="41"/>
        <v>0</v>
      </c>
      <c r="Q226" s="61"/>
      <c r="R226" s="61"/>
      <c r="S226" s="61"/>
      <c r="T226" s="61"/>
      <c r="U226" s="61"/>
      <c r="V226" s="61"/>
      <c r="W226" s="61"/>
      <c r="X226" s="61"/>
      <c r="Y226" s="61"/>
      <c r="Z226" s="61"/>
      <c r="AA226" s="61"/>
      <c r="AB226" s="61"/>
      <c r="AC226" s="61"/>
      <c r="AD226" s="61"/>
      <c r="AE226" s="61"/>
      <c r="AF226" s="61"/>
      <c r="AG226" s="61"/>
      <c r="AH226" s="61"/>
      <c r="AI226" s="61">
        <v>40000000</v>
      </c>
      <c r="AJ226" s="61"/>
      <c r="AK226" s="61"/>
      <c r="AL226" s="61"/>
      <c r="AM226" s="61"/>
      <c r="AN226" s="61"/>
      <c r="AO226" s="61"/>
      <c r="AP226" s="61"/>
      <c r="AQ226" s="61"/>
      <c r="AR226" s="61"/>
      <c r="AS226" s="61"/>
      <c r="AT226" s="76"/>
      <c r="AU226" s="16"/>
      <c r="AV226" s="76"/>
      <c r="AW226" s="76"/>
      <c r="AX226" s="76"/>
      <c r="AY226" s="76"/>
      <c r="AZ226" s="76"/>
      <c r="BA226" s="76"/>
      <c r="BB226" s="76"/>
      <c r="BC226" s="76"/>
      <c r="BD226" s="76"/>
      <c r="BE226" s="76"/>
      <c r="BF226" s="76"/>
      <c r="BG226" s="76"/>
      <c r="BH226" s="76"/>
      <c r="BI226" s="76"/>
      <c r="BJ226" s="76"/>
      <c r="BK226" s="76"/>
      <c r="BL226" s="76"/>
      <c r="BM226" s="76"/>
      <c r="BN226" s="76"/>
      <c r="BO226" s="76"/>
      <c r="BP226" s="76"/>
      <c r="BQ226" s="76"/>
      <c r="BR226" s="76"/>
      <c r="BS226" s="76"/>
      <c r="BT226" s="76"/>
      <c r="BU226" s="76"/>
      <c r="BV226" s="76"/>
      <c r="BW226" s="76"/>
      <c r="BX226" s="76"/>
      <c r="BY226" s="76"/>
      <c r="BZ226" s="76"/>
      <c r="CA226" s="76"/>
      <c r="CB226" s="76"/>
      <c r="CC226" s="76"/>
      <c r="CD226" s="76"/>
      <c r="CE226" s="76"/>
      <c r="CF226" s="76"/>
      <c r="CG226" s="76"/>
      <c r="CH226" s="76"/>
      <c r="CI226" s="76"/>
      <c r="CJ226" s="76"/>
      <c r="CK226" s="76"/>
      <c r="CL226" s="76"/>
      <c r="CM226" s="76"/>
      <c r="CN226" s="76"/>
      <c r="CO226" s="76"/>
      <c r="CP226" s="76"/>
      <c r="CQ226" s="76"/>
      <c r="CR226" s="76"/>
      <c r="CS226" s="76"/>
      <c r="CT226" s="76"/>
      <c r="CU226" s="76"/>
      <c r="CV226" s="76"/>
      <c r="CW226" s="76"/>
      <c r="CX226" s="76"/>
      <c r="CY226" s="16"/>
      <c r="CZ226" s="16"/>
      <c r="DA226" s="16"/>
    </row>
    <row r="227" spans="1:105" ht="105" customHeight="1" x14ac:dyDescent="0.25">
      <c r="A227" s="172" t="s">
        <v>204</v>
      </c>
      <c r="B227" s="172" t="s">
        <v>99</v>
      </c>
      <c r="C227" s="172" t="s">
        <v>99</v>
      </c>
      <c r="D227" s="172" t="s">
        <v>368</v>
      </c>
      <c r="E227" s="172" t="s">
        <v>385</v>
      </c>
      <c r="F227" s="172" t="s">
        <v>839</v>
      </c>
      <c r="G227" s="71" t="s">
        <v>841</v>
      </c>
      <c r="H227" s="54" t="s">
        <v>389</v>
      </c>
      <c r="I227" s="71" t="s">
        <v>390</v>
      </c>
      <c r="J227" s="67">
        <v>40000000</v>
      </c>
      <c r="K227" s="57">
        <f>+SUM(M227:P227)</f>
        <v>40000000</v>
      </c>
      <c r="L227" s="58"/>
      <c r="M227" s="59">
        <f t="shared" si="38"/>
        <v>0</v>
      </c>
      <c r="N227" s="59">
        <f t="shared" si="39"/>
        <v>0</v>
      </c>
      <c r="O227" s="60">
        <f t="shared" si="40"/>
        <v>40000000</v>
      </c>
      <c r="P227" s="60">
        <f t="shared" si="41"/>
        <v>0</v>
      </c>
      <c r="Q227" s="61"/>
      <c r="R227" s="61"/>
      <c r="S227" s="61"/>
      <c r="T227" s="61"/>
      <c r="U227" s="61"/>
      <c r="V227" s="61"/>
      <c r="W227" s="61"/>
      <c r="X227" s="61"/>
      <c r="Y227" s="61"/>
      <c r="Z227" s="61"/>
      <c r="AA227" s="61"/>
      <c r="AB227" s="61"/>
      <c r="AC227" s="61"/>
      <c r="AD227" s="61"/>
      <c r="AE227" s="61"/>
      <c r="AF227" s="61"/>
      <c r="AG227" s="61"/>
      <c r="AH227" s="61"/>
      <c r="AI227" s="61">
        <v>40000000</v>
      </c>
      <c r="AJ227" s="61"/>
      <c r="AK227" s="61"/>
      <c r="AL227" s="61"/>
      <c r="AM227" s="61"/>
      <c r="AN227" s="61"/>
      <c r="AO227" s="61"/>
      <c r="AP227" s="61"/>
      <c r="AQ227" s="61"/>
      <c r="AR227" s="61"/>
      <c r="AS227" s="61"/>
      <c r="AT227" s="76"/>
      <c r="AU227" s="1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6"/>
      <c r="BU227" s="76"/>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16"/>
      <c r="CZ227" s="16"/>
      <c r="DA227" s="16"/>
    </row>
    <row r="228" spans="1:105" ht="33" x14ac:dyDescent="0.25">
      <c r="A228" s="172" t="s">
        <v>204</v>
      </c>
      <c r="B228" s="172" t="s">
        <v>99</v>
      </c>
      <c r="C228" s="172" t="s">
        <v>99</v>
      </c>
      <c r="D228" s="172" t="s">
        <v>368</v>
      </c>
      <c r="E228" s="172" t="s">
        <v>385</v>
      </c>
      <c r="F228" s="172" t="s">
        <v>849</v>
      </c>
      <c r="G228" s="71" t="s">
        <v>848</v>
      </c>
      <c r="H228" s="54" t="s">
        <v>391</v>
      </c>
      <c r="I228" s="71" t="s">
        <v>392</v>
      </c>
      <c r="J228" s="67">
        <f t="shared" ref="J228:J240" si="42">+K228</f>
        <v>150000000</v>
      </c>
      <c r="K228" s="57">
        <f>+SUM(M228:P228)</f>
        <v>150000000</v>
      </c>
      <c r="L228" s="58"/>
      <c r="M228" s="59">
        <f t="shared" si="38"/>
        <v>0</v>
      </c>
      <c r="N228" s="59">
        <f t="shared" si="39"/>
        <v>0</v>
      </c>
      <c r="O228" s="60">
        <f t="shared" si="40"/>
        <v>150000000</v>
      </c>
      <c r="P228" s="60">
        <f t="shared" si="41"/>
        <v>0</v>
      </c>
      <c r="Q228" s="61"/>
      <c r="R228" s="61"/>
      <c r="S228" s="61"/>
      <c r="T228" s="61"/>
      <c r="U228" s="61"/>
      <c r="V228" s="61"/>
      <c r="W228" s="61"/>
      <c r="X228" s="61"/>
      <c r="Y228" s="61"/>
      <c r="Z228" s="61"/>
      <c r="AA228" s="61"/>
      <c r="AB228" s="61"/>
      <c r="AC228" s="61"/>
      <c r="AD228" s="61"/>
      <c r="AE228" s="61"/>
      <c r="AF228" s="61"/>
      <c r="AG228" s="61"/>
      <c r="AH228" s="61"/>
      <c r="AI228" s="61">
        <v>150000000</v>
      </c>
      <c r="AJ228" s="61"/>
      <c r="AK228" s="61"/>
      <c r="AL228" s="61"/>
      <c r="AM228" s="61"/>
      <c r="AN228" s="61"/>
      <c r="AO228" s="61"/>
      <c r="AP228" s="61"/>
      <c r="AQ228" s="61"/>
      <c r="AR228" s="61"/>
      <c r="AS228" s="61"/>
      <c r="AT228" s="76"/>
      <c r="AU228" s="16"/>
      <c r="AV228" s="76"/>
      <c r="AW228" s="76"/>
      <c r="AX228" s="76"/>
      <c r="AY228" s="76"/>
      <c r="AZ228" s="76"/>
      <c r="BA228" s="76"/>
      <c r="BB228" s="76"/>
      <c r="BC228" s="76"/>
      <c r="BD228" s="76"/>
      <c r="BE228" s="76"/>
      <c r="BF228" s="76"/>
      <c r="BG228" s="76"/>
      <c r="BH228" s="76"/>
      <c r="BI228" s="76"/>
      <c r="BJ228" s="76"/>
      <c r="BK228" s="76"/>
      <c r="BL228" s="76"/>
      <c r="BM228" s="76"/>
      <c r="BN228" s="76"/>
      <c r="BO228" s="76"/>
      <c r="BP228" s="76"/>
      <c r="BQ228" s="76"/>
      <c r="BR228" s="76"/>
      <c r="BS228" s="76"/>
      <c r="BT228" s="76"/>
      <c r="BU228" s="76"/>
      <c r="BV228" s="76"/>
      <c r="BW228" s="76"/>
      <c r="BX228" s="76"/>
      <c r="BY228" s="76"/>
      <c r="BZ228" s="76"/>
      <c r="CA228" s="76"/>
      <c r="CB228" s="76"/>
      <c r="CC228" s="76"/>
      <c r="CD228" s="76"/>
      <c r="CE228" s="76"/>
      <c r="CF228" s="76"/>
      <c r="CG228" s="76"/>
      <c r="CH228" s="76"/>
      <c r="CI228" s="76"/>
      <c r="CJ228" s="76"/>
      <c r="CK228" s="76"/>
      <c r="CL228" s="76"/>
      <c r="CM228" s="76"/>
      <c r="CN228" s="76"/>
      <c r="CO228" s="76"/>
      <c r="CP228" s="76"/>
      <c r="CQ228" s="76"/>
      <c r="CR228" s="76"/>
      <c r="CS228" s="76"/>
      <c r="CT228" s="76"/>
      <c r="CU228" s="76"/>
      <c r="CV228" s="76"/>
      <c r="CW228" s="76"/>
      <c r="CX228" s="76"/>
      <c r="CY228" s="16"/>
      <c r="CZ228" s="16"/>
      <c r="DA228" s="16"/>
    </row>
    <row r="229" spans="1:105" ht="82.5" x14ac:dyDescent="0.25">
      <c r="A229" s="172" t="s">
        <v>204</v>
      </c>
      <c r="B229" s="172" t="s">
        <v>99</v>
      </c>
      <c r="C229" s="172" t="s">
        <v>99</v>
      </c>
      <c r="D229" s="172" t="s">
        <v>368</v>
      </c>
      <c r="E229" s="172" t="s">
        <v>385</v>
      </c>
      <c r="F229" s="172" t="s">
        <v>839</v>
      </c>
      <c r="G229" s="71" t="s">
        <v>841</v>
      </c>
      <c r="H229" s="54" t="s">
        <v>393</v>
      </c>
      <c r="I229" s="71" t="s">
        <v>394</v>
      </c>
      <c r="J229" s="67">
        <f t="shared" si="42"/>
        <v>809031732</v>
      </c>
      <c r="K229" s="57">
        <f>300000000+AV229</f>
        <v>809031732</v>
      </c>
      <c r="L229" s="58"/>
      <c r="M229" s="59">
        <f t="shared" si="38"/>
        <v>0</v>
      </c>
      <c r="N229" s="59">
        <f t="shared" si="39"/>
        <v>0</v>
      </c>
      <c r="O229" s="60">
        <f t="shared" si="40"/>
        <v>300000000</v>
      </c>
      <c r="P229" s="60">
        <f t="shared" si="41"/>
        <v>0</v>
      </c>
      <c r="Q229" s="61"/>
      <c r="R229" s="61"/>
      <c r="S229" s="61"/>
      <c r="T229" s="61"/>
      <c r="U229" s="61"/>
      <c r="V229" s="61"/>
      <c r="W229" s="61"/>
      <c r="X229" s="61"/>
      <c r="Y229" s="61"/>
      <c r="Z229" s="61"/>
      <c r="AA229" s="61"/>
      <c r="AB229" s="61"/>
      <c r="AC229" s="61"/>
      <c r="AD229" s="61"/>
      <c r="AE229" s="61"/>
      <c r="AF229" s="61"/>
      <c r="AG229" s="61"/>
      <c r="AH229" s="61"/>
      <c r="AI229" s="61">
        <v>300000000</v>
      </c>
      <c r="AJ229" s="61"/>
      <c r="AK229" s="61"/>
      <c r="AL229" s="61"/>
      <c r="AM229" s="61"/>
      <c r="AN229" s="61"/>
      <c r="AO229" s="61"/>
      <c r="AP229" s="61"/>
      <c r="AQ229" s="61"/>
      <c r="AR229" s="61"/>
      <c r="AS229" s="61"/>
      <c r="AT229" s="76"/>
      <c r="AU229" s="16"/>
      <c r="AV229" s="76">
        <f t="shared" ref="AV229:AV234" si="43">SUM(AW229:BY229)</f>
        <v>509031732</v>
      </c>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c r="BT229" s="76"/>
      <c r="BU229" s="76"/>
      <c r="BV229" s="76"/>
      <c r="BW229" s="76"/>
      <c r="BX229" s="76"/>
      <c r="BY229" s="76">
        <v>509031732</v>
      </c>
      <c r="BZ229" s="76"/>
      <c r="CA229" s="76"/>
      <c r="CB229" s="76"/>
      <c r="CC229" s="76"/>
      <c r="CD229" s="76"/>
      <c r="CE229" s="76"/>
      <c r="CF229" s="76"/>
      <c r="CG229" s="76"/>
      <c r="CH229" s="76"/>
      <c r="CI229" s="76"/>
      <c r="CJ229" s="76"/>
      <c r="CK229" s="76"/>
      <c r="CL229" s="76"/>
      <c r="CM229" s="76"/>
      <c r="CN229" s="76"/>
      <c r="CO229" s="76"/>
      <c r="CP229" s="76"/>
      <c r="CQ229" s="76"/>
      <c r="CR229" s="76"/>
      <c r="CS229" s="76"/>
      <c r="CT229" s="76"/>
      <c r="CU229" s="76"/>
      <c r="CV229" s="76"/>
      <c r="CW229" s="76"/>
      <c r="CX229" s="76"/>
      <c r="CY229" s="16"/>
      <c r="CZ229" s="16"/>
      <c r="DA229" s="16"/>
    </row>
    <row r="230" spans="1:105" ht="66.75" thickBot="1" x14ac:dyDescent="0.3">
      <c r="A230" s="172" t="s">
        <v>204</v>
      </c>
      <c r="B230" s="172" t="s">
        <v>99</v>
      </c>
      <c r="C230" s="172" t="s">
        <v>99</v>
      </c>
      <c r="D230" s="172" t="s">
        <v>368</v>
      </c>
      <c r="E230" s="172" t="s">
        <v>385</v>
      </c>
      <c r="F230" s="172" t="s">
        <v>851</v>
      </c>
      <c r="G230" s="71" t="s">
        <v>850</v>
      </c>
      <c r="H230" s="54" t="s">
        <v>395</v>
      </c>
      <c r="I230" s="71" t="s">
        <v>396</v>
      </c>
      <c r="J230" s="67">
        <f t="shared" si="42"/>
        <v>184153258</v>
      </c>
      <c r="K230" s="57">
        <f>50000000+AV230</f>
        <v>184153258</v>
      </c>
      <c r="L230" s="58"/>
      <c r="M230" s="59">
        <f t="shared" si="38"/>
        <v>0</v>
      </c>
      <c r="N230" s="59">
        <f t="shared" si="39"/>
        <v>0</v>
      </c>
      <c r="O230" s="60">
        <f t="shared" si="40"/>
        <v>50000000</v>
      </c>
      <c r="P230" s="60">
        <f t="shared" si="41"/>
        <v>0</v>
      </c>
      <c r="Q230" s="61"/>
      <c r="R230" s="61"/>
      <c r="S230" s="61"/>
      <c r="T230" s="61"/>
      <c r="U230" s="61"/>
      <c r="V230" s="61"/>
      <c r="W230" s="61"/>
      <c r="X230" s="61"/>
      <c r="Y230" s="61"/>
      <c r="Z230" s="61"/>
      <c r="AA230" s="61"/>
      <c r="AB230" s="61"/>
      <c r="AC230" s="61"/>
      <c r="AD230" s="61"/>
      <c r="AE230" s="61"/>
      <c r="AF230" s="61"/>
      <c r="AG230" s="61"/>
      <c r="AH230" s="61"/>
      <c r="AI230" s="61">
        <v>50000000</v>
      </c>
      <c r="AJ230" s="61"/>
      <c r="AK230" s="61"/>
      <c r="AL230" s="61"/>
      <c r="AM230" s="61"/>
      <c r="AN230" s="61"/>
      <c r="AO230" s="61"/>
      <c r="AP230" s="61"/>
      <c r="AQ230" s="61"/>
      <c r="AR230" s="61"/>
      <c r="AS230" s="61"/>
      <c r="AT230" s="76"/>
      <c r="AU230" s="16"/>
      <c r="AV230" s="76">
        <f t="shared" si="43"/>
        <v>134153258</v>
      </c>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c r="BT230" s="76"/>
      <c r="BU230" s="76"/>
      <c r="BV230" s="76"/>
      <c r="BW230" s="76"/>
      <c r="BX230" s="76"/>
      <c r="BY230" s="76">
        <v>134153258</v>
      </c>
      <c r="BZ230" s="76"/>
      <c r="CA230" s="76"/>
      <c r="CB230" s="76"/>
      <c r="CC230" s="76"/>
      <c r="CD230" s="76"/>
      <c r="CE230" s="76"/>
      <c r="CF230" s="76"/>
      <c r="CG230" s="76"/>
      <c r="CH230" s="76"/>
      <c r="CI230" s="76"/>
      <c r="CJ230" s="76"/>
      <c r="CK230" s="76"/>
      <c r="CL230" s="76"/>
      <c r="CM230" s="76"/>
      <c r="CN230" s="76"/>
      <c r="CO230" s="76"/>
      <c r="CP230" s="76"/>
      <c r="CQ230" s="76"/>
      <c r="CR230" s="76"/>
      <c r="CS230" s="76"/>
      <c r="CT230" s="76"/>
      <c r="CU230" s="76"/>
      <c r="CV230" s="76"/>
      <c r="CW230" s="76"/>
      <c r="CX230" s="76"/>
      <c r="CY230" s="16"/>
      <c r="CZ230" s="16"/>
      <c r="DA230" s="16"/>
    </row>
    <row r="231" spans="1:105" ht="66" x14ac:dyDescent="0.25">
      <c r="A231" s="173" t="s">
        <v>204</v>
      </c>
      <c r="B231" s="174" t="s">
        <v>99</v>
      </c>
      <c r="C231" s="174" t="s">
        <v>99</v>
      </c>
      <c r="D231" s="174" t="s">
        <v>368</v>
      </c>
      <c r="E231" s="174" t="s">
        <v>385</v>
      </c>
      <c r="F231" s="174" t="s">
        <v>839</v>
      </c>
      <c r="G231" s="159" t="s">
        <v>838</v>
      </c>
      <c r="H231" s="156">
        <v>5379</v>
      </c>
      <c r="I231" s="159" t="s">
        <v>397</v>
      </c>
      <c r="J231" s="67">
        <f t="shared" si="42"/>
        <v>70000000</v>
      </c>
      <c r="K231" s="57">
        <f t="shared" ref="K231:K240" si="44">+SUM(L231:AV231)</f>
        <v>70000000</v>
      </c>
      <c r="L231" s="58"/>
      <c r="M231" s="59"/>
      <c r="N231" s="59"/>
      <c r="O231" s="60"/>
      <c r="P231" s="60"/>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76"/>
      <c r="AU231" s="16"/>
      <c r="AV231" s="76">
        <f t="shared" si="43"/>
        <v>70000000</v>
      </c>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76"/>
      <c r="BU231" s="76"/>
      <c r="BV231" s="76"/>
      <c r="BW231" s="76"/>
      <c r="BX231" s="76"/>
      <c r="BY231" s="76">
        <v>70000000</v>
      </c>
      <c r="BZ231" s="76"/>
      <c r="CA231" s="76"/>
      <c r="CB231" s="76"/>
      <c r="CC231" s="76"/>
      <c r="CD231" s="76"/>
      <c r="CE231" s="76"/>
      <c r="CF231" s="76"/>
      <c r="CG231" s="76"/>
      <c r="CH231" s="76"/>
      <c r="CI231" s="76"/>
      <c r="CJ231" s="76"/>
      <c r="CK231" s="76"/>
      <c r="CL231" s="76"/>
      <c r="CM231" s="76"/>
      <c r="CN231" s="76"/>
      <c r="CO231" s="76"/>
      <c r="CP231" s="76"/>
      <c r="CQ231" s="76"/>
      <c r="CR231" s="76"/>
      <c r="CS231" s="76"/>
      <c r="CT231" s="76"/>
      <c r="CU231" s="76"/>
      <c r="CV231" s="76"/>
      <c r="CW231" s="76"/>
      <c r="CX231" s="76"/>
      <c r="CY231" s="16"/>
      <c r="CZ231" s="16"/>
      <c r="DA231" s="16"/>
    </row>
    <row r="232" spans="1:105" ht="50.25" thickBot="1" x14ac:dyDescent="0.3">
      <c r="A232" s="172" t="s">
        <v>204</v>
      </c>
      <c r="B232" s="172" t="s">
        <v>99</v>
      </c>
      <c r="C232" s="172" t="s">
        <v>99</v>
      </c>
      <c r="D232" s="172" t="s">
        <v>368</v>
      </c>
      <c r="E232" s="172" t="s">
        <v>385</v>
      </c>
      <c r="F232" s="172" t="s">
        <v>853</v>
      </c>
      <c r="G232" s="71" t="s">
        <v>852</v>
      </c>
      <c r="H232" s="54">
        <v>5380</v>
      </c>
      <c r="I232" s="71" t="s">
        <v>398</v>
      </c>
      <c r="J232" s="67">
        <f t="shared" si="42"/>
        <v>311980600</v>
      </c>
      <c r="K232" s="57">
        <f t="shared" si="44"/>
        <v>311980600</v>
      </c>
      <c r="L232" s="58"/>
      <c r="M232" s="59"/>
      <c r="N232" s="59"/>
      <c r="O232" s="60"/>
      <c r="P232" s="60"/>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76"/>
      <c r="AU232" s="16"/>
      <c r="AV232" s="76">
        <f t="shared" si="43"/>
        <v>311980600</v>
      </c>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c r="BT232" s="76"/>
      <c r="BU232" s="76"/>
      <c r="BV232" s="76"/>
      <c r="BW232" s="76"/>
      <c r="BX232" s="76"/>
      <c r="BY232" s="76">
        <v>311980600</v>
      </c>
      <c r="BZ232" s="76"/>
      <c r="CA232" s="76"/>
      <c r="CB232" s="76"/>
      <c r="CC232" s="76"/>
      <c r="CD232" s="76"/>
      <c r="CE232" s="76"/>
      <c r="CF232" s="76"/>
      <c r="CG232" s="76"/>
      <c r="CH232" s="76"/>
      <c r="CI232" s="76"/>
      <c r="CJ232" s="76"/>
      <c r="CK232" s="76"/>
      <c r="CL232" s="76"/>
      <c r="CM232" s="76"/>
      <c r="CN232" s="76"/>
      <c r="CO232" s="76"/>
      <c r="CP232" s="76"/>
      <c r="CQ232" s="76"/>
      <c r="CR232" s="76"/>
      <c r="CS232" s="76"/>
      <c r="CT232" s="76"/>
      <c r="CU232" s="76"/>
      <c r="CV232" s="76"/>
      <c r="CW232" s="76"/>
      <c r="CX232" s="76"/>
      <c r="CY232" s="16"/>
      <c r="CZ232" s="16"/>
      <c r="DA232" s="16"/>
    </row>
    <row r="233" spans="1:105" ht="49.5" x14ac:dyDescent="0.25">
      <c r="A233" s="173" t="s">
        <v>204</v>
      </c>
      <c r="B233" s="174" t="s">
        <v>99</v>
      </c>
      <c r="C233" s="174" t="s">
        <v>99</v>
      </c>
      <c r="D233" s="174" t="s">
        <v>368</v>
      </c>
      <c r="E233" s="174" t="s">
        <v>385</v>
      </c>
      <c r="F233" s="174" t="s">
        <v>843</v>
      </c>
      <c r="G233" s="159" t="s">
        <v>842</v>
      </c>
      <c r="H233" s="156">
        <v>5381</v>
      </c>
      <c r="I233" s="159" t="s">
        <v>399</v>
      </c>
      <c r="J233" s="67">
        <f t="shared" si="42"/>
        <v>40000000</v>
      </c>
      <c r="K233" s="57">
        <f t="shared" si="44"/>
        <v>40000000</v>
      </c>
      <c r="L233" s="58"/>
      <c r="M233" s="59"/>
      <c r="N233" s="59"/>
      <c r="O233" s="60"/>
      <c r="P233" s="60"/>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76"/>
      <c r="AU233" s="16"/>
      <c r="AV233" s="76">
        <f t="shared" si="43"/>
        <v>40000000</v>
      </c>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v>40000000</v>
      </c>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16"/>
      <c r="CZ233" s="16"/>
      <c r="DA233" s="16"/>
    </row>
    <row r="234" spans="1:105" ht="65.25" customHeight="1" x14ac:dyDescent="0.25">
      <c r="A234" s="172" t="s">
        <v>204</v>
      </c>
      <c r="B234" s="172" t="s">
        <v>99</v>
      </c>
      <c r="C234" s="172" t="s">
        <v>99</v>
      </c>
      <c r="D234" s="172" t="s">
        <v>368</v>
      </c>
      <c r="E234" s="172" t="s">
        <v>385</v>
      </c>
      <c r="F234" s="172" t="s">
        <v>839</v>
      </c>
      <c r="G234" s="71" t="s">
        <v>841</v>
      </c>
      <c r="H234" s="54">
        <v>5382</v>
      </c>
      <c r="I234" s="71" t="s">
        <v>400</v>
      </c>
      <c r="J234" s="67">
        <f t="shared" si="42"/>
        <v>70000000</v>
      </c>
      <c r="K234" s="57">
        <f t="shared" si="44"/>
        <v>70000000</v>
      </c>
      <c r="L234" s="58"/>
      <c r="M234" s="59"/>
      <c r="N234" s="59"/>
      <c r="O234" s="60"/>
      <c r="P234" s="60"/>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76"/>
      <c r="AU234" s="16"/>
      <c r="AV234" s="76">
        <f t="shared" si="43"/>
        <v>70000000</v>
      </c>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v>70000000</v>
      </c>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16"/>
      <c r="CZ234" s="16"/>
      <c r="DA234" s="16"/>
    </row>
    <row r="235" spans="1:105" x14ac:dyDescent="0.25">
      <c r="A235" s="165" t="s">
        <v>204</v>
      </c>
      <c r="B235" s="165" t="s">
        <v>99</v>
      </c>
      <c r="C235" s="165" t="s">
        <v>99</v>
      </c>
      <c r="D235" s="165" t="s">
        <v>368</v>
      </c>
      <c r="E235" s="165" t="s">
        <v>404</v>
      </c>
      <c r="F235" s="165"/>
      <c r="G235" s="84"/>
      <c r="H235" s="46"/>
      <c r="I235" s="84" t="s">
        <v>405</v>
      </c>
      <c r="J235" s="48"/>
      <c r="K235" s="49">
        <f>+SUM(M235:P235)</f>
        <v>0</v>
      </c>
      <c r="L235" s="49"/>
      <c r="M235" s="49">
        <f>+SUM(Q235:R235)</f>
        <v>0</v>
      </c>
      <c r="N235" s="49">
        <f>+SUM(S235:AE235)</f>
        <v>0</v>
      </c>
      <c r="O235" s="49">
        <f>+SUM(AF235:AJ235)</f>
        <v>0</v>
      </c>
      <c r="P235" s="49">
        <f>+SUM(AK235:AS235)</f>
        <v>0</v>
      </c>
      <c r="Q235" s="50">
        <v>0</v>
      </c>
      <c r="R235" s="50">
        <v>0</v>
      </c>
      <c r="S235" s="50">
        <v>0</v>
      </c>
      <c r="T235" s="50">
        <v>0</v>
      </c>
      <c r="U235" s="50">
        <v>0</v>
      </c>
      <c r="V235" s="50">
        <v>0</v>
      </c>
      <c r="W235" s="50">
        <v>0</v>
      </c>
      <c r="X235" s="50">
        <v>0</v>
      </c>
      <c r="Y235" s="50">
        <v>0</v>
      </c>
      <c r="Z235" s="50">
        <v>0</v>
      </c>
      <c r="AA235" s="50">
        <v>0</v>
      </c>
      <c r="AB235" s="50">
        <v>0</v>
      </c>
      <c r="AC235" s="50">
        <v>0</v>
      </c>
      <c r="AD235" s="50">
        <v>0</v>
      </c>
      <c r="AE235" s="50">
        <v>0</v>
      </c>
      <c r="AF235" s="50">
        <v>0</v>
      </c>
      <c r="AG235" s="50">
        <v>0</v>
      </c>
      <c r="AH235" s="50">
        <v>0</v>
      </c>
      <c r="AI235" s="50">
        <v>0</v>
      </c>
      <c r="AJ235" s="50">
        <v>0</v>
      </c>
      <c r="AK235" s="50">
        <v>0</v>
      </c>
      <c r="AL235" s="50"/>
      <c r="AM235" s="50">
        <v>0</v>
      </c>
      <c r="AN235" s="50">
        <v>0</v>
      </c>
      <c r="AO235" s="50">
        <v>0</v>
      </c>
      <c r="AP235" s="50">
        <v>0</v>
      </c>
      <c r="AQ235" s="50">
        <v>0</v>
      </c>
      <c r="AR235" s="50">
        <v>0</v>
      </c>
      <c r="AS235" s="50">
        <v>0</v>
      </c>
      <c r="AT235" s="293"/>
      <c r="AU235" s="51"/>
      <c r="AV235" s="293"/>
      <c r="AW235" s="293"/>
      <c r="AX235" s="293"/>
      <c r="AY235" s="293"/>
      <c r="AZ235" s="293"/>
      <c r="BA235" s="293"/>
      <c r="BB235" s="293"/>
      <c r="BC235" s="293"/>
      <c r="BD235" s="293"/>
      <c r="BE235" s="293"/>
      <c r="BF235" s="293"/>
      <c r="BG235" s="293"/>
      <c r="BH235" s="293"/>
      <c r="BI235" s="293"/>
      <c r="BJ235" s="293"/>
      <c r="BK235" s="293"/>
      <c r="BL235" s="293"/>
      <c r="BM235" s="293"/>
      <c r="BN235" s="293"/>
      <c r="BO235" s="293"/>
      <c r="BP235" s="293"/>
      <c r="BQ235" s="293"/>
      <c r="BR235" s="293"/>
      <c r="BS235" s="293"/>
      <c r="BT235" s="293"/>
      <c r="BU235" s="293"/>
      <c r="BV235" s="293"/>
      <c r="BW235" s="293"/>
      <c r="BX235" s="293"/>
      <c r="BY235" s="293"/>
      <c r="BZ235" s="293"/>
      <c r="CA235" s="293"/>
      <c r="CB235" s="293"/>
      <c r="CC235" s="293"/>
      <c r="CD235" s="293"/>
      <c r="CE235" s="293"/>
      <c r="CF235" s="293"/>
      <c r="CG235" s="293"/>
      <c r="CH235" s="293"/>
      <c r="CI235" s="293"/>
      <c r="CJ235" s="293"/>
      <c r="CK235" s="293"/>
      <c r="CL235" s="293"/>
      <c r="CM235" s="293"/>
      <c r="CN235" s="293"/>
      <c r="CO235" s="293"/>
      <c r="CP235" s="293"/>
      <c r="CQ235" s="293"/>
      <c r="CR235" s="293"/>
      <c r="CS235" s="293"/>
      <c r="CT235" s="293"/>
      <c r="CU235" s="293"/>
      <c r="CV235" s="293"/>
      <c r="CW235" s="293"/>
      <c r="CX235" s="293"/>
      <c r="CY235" s="16"/>
      <c r="CZ235" s="16"/>
      <c r="DA235" s="16"/>
    </row>
    <row r="236" spans="1:105" ht="33" x14ac:dyDescent="0.25">
      <c r="A236" s="172" t="s">
        <v>204</v>
      </c>
      <c r="B236" s="172" t="s">
        <v>99</v>
      </c>
      <c r="C236" s="172" t="s">
        <v>99</v>
      </c>
      <c r="D236" s="172" t="s">
        <v>368</v>
      </c>
      <c r="E236" s="172" t="s">
        <v>404</v>
      </c>
      <c r="F236" s="172" t="s">
        <v>855</v>
      </c>
      <c r="G236" s="71" t="s">
        <v>854</v>
      </c>
      <c r="H236" s="54" t="s">
        <v>406</v>
      </c>
      <c r="I236" s="71" t="s">
        <v>407</v>
      </c>
      <c r="J236" s="56">
        <f>+K236</f>
        <v>279997992.64999998</v>
      </c>
      <c r="K236" s="57">
        <f>140000000+AV236</f>
        <v>279997992.64999998</v>
      </c>
      <c r="L236" s="58"/>
      <c r="M236" s="59">
        <f>+SUM(Q236:R236)</f>
        <v>0</v>
      </c>
      <c r="N236" s="59">
        <f>+SUM(S236:AE236)</f>
        <v>0</v>
      </c>
      <c r="O236" s="60">
        <f>+SUM(AF236:AJ236)</f>
        <v>0</v>
      </c>
      <c r="P236" s="60">
        <f>+SUM(AK236:AS236)</f>
        <v>140000000</v>
      </c>
      <c r="Q236" s="61"/>
      <c r="R236" s="61"/>
      <c r="S236" s="61"/>
      <c r="T236" s="61"/>
      <c r="U236" s="61"/>
      <c r="V236" s="61"/>
      <c r="W236" s="61"/>
      <c r="X236" s="61"/>
      <c r="Y236" s="61"/>
      <c r="Z236" s="61"/>
      <c r="AA236" s="61"/>
      <c r="AB236" s="61"/>
      <c r="AC236" s="61"/>
      <c r="AD236" s="61"/>
      <c r="AE236" s="61"/>
      <c r="AF236" s="61"/>
      <c r="AG236" s="61"/>
      <c r="AH236" s="61"/>
      <c r="AI236" s="61"/>
      <c r="AJ236" s="61"/>
      <c r="AK236" s="61"/>
      <c r="AL236" s="61">
        <v>140000000</v>
      </c>
      <c r="AM236" s="61"/>
      <c r="AN236" s="61"/>
      <c r="AO236" s="61"/>
      <c r="AP236" s="61"/>
      <c r="AQ236" s="61"/>
      <c r="AR236" s="61"/>
      <c r="AS236" s="61"/>
      <c r="AT236" s="76"/>
      <c r="AU236" s="16"/>
      <c r="AV236" s="76">
        <f>SUM(AW236:BZ236)</f>
        <v>139997992.65000001</v>
      </c>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v>139997992.65000001</v>
      </c>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16"/>
      <c r="CZ236" s="16"/>
      <c r="DA236" s="16"/>
    </row>
    <row r="237" spans="1:105" x14ac:dyDescent="0.25">
      <c r="A237" s="165" t="s">
        <v>204</v>
      </c>
      <c r="B237" s="165" t="s">
        <v>99</v>
      </c>
      <c r="C237" s="165" t="s">
        <v>99</v>
      </c>
      <c r="D237" s="165" t="s">
        <v>368</v>
      </c>
      <c r="E237" s="165" t="s">
        <v>401</v>
      </c>
      <c r="F237" s="165"/>
      <c r="G237" s="84"/>
      <c r="H237" s="46"/>
      <c r="I237" s="84" t="s">
        <v>750</v>
      </c>
      <c r="J237" s="48"/>
      <c r="K237" s="49">
        <f>+SUM(M237:P237)</f>
        <v>0</v>
      </c>
      <c r="L237" s="49"/>
      <c r="M237" s="49">
        <f>+SUM(Q237:R237)</f>
        <v>0</v>
      </c>
      <c r="N237" s="49">
        <f>+SUM(S237:AE237)</f>
        <v>0</v>
      </c>
      <c r="O237" s="49">
        <f>+SUM(AF237:AJ237)</f>
        <v>0</v>
      </c>
      <c r="P237" s="49">
        <f>+SUM(AK237:AS237)</f>
        <v>0</v>
      </c>
      <c r="Q237" s="50">
        <v>0</v>
      </c>
      <c r="R237" s="50">
        <v>0</v>
      </c>
      <c r="S237" s="50">
        <v>0</v>
      </c>
      <c r="T237" s="50">
        <v>0</v>
      </c>
      <c r="U237" s="50">
        <v>0</v>
      </c>
      <c r="V237" s="50">
        <v>0</v>
      </c>
      <c r="W237" s="50">
        <v>0</v>
      </c>
      <c r="X237" s="50">
        <v>0</v>
      </c>
      <c r="Y237" s="50">
        <v>0</v>
      </c>
      <c r="Z237" s="50">
        <v>0</v>
      </c>
      <c r="AA237" s="50">
        <v>0</v>
      </c>
      <c r="AB237" s="50">
        <v>0</v>
      </c>
      <c r="AC237" s="50">
        <v>0</v>
      </c>
      <c r="AD237" s="50">
        <v>0</v>
      </c>
      <c r="AE237" s="50">
        <v>0</v>
      </c>
      <c r="AF237" s="50">
        <v>0</v>
      </c>
      <c r="AG237" s="50">
        <v>0</v>
      </c>
      <c r="AH237" s="50">
        <v>0</v>
      </c>
      <c r="AI237" s="50">
        <v>0</v>
      </c>
      <c r="AJ237" s="50">
        <v>0</v>
      </c>
      <c r="AK237" s="50">
        <v>0</v>
      </c>
      <c r="AL237" s="50"/>
      <c r="AM237" s="50">
        <v>0</v>
      </c>
      <c r="AN237" s="50">
        <v>0</v>
      </c>
      <c r="AO237" s="50">
        <v>0</v>
      </c>
      <c r="AP237" s="50">
        <v>0</v>
      </c>
      <c r="AQ237" s="50">
        <v>0</v>
      </c>
      <c r="AR237" s="50">
        <v>0</v>
      </c>
      <c r="AS237" s="50">
        <v>0</v>
      </c>
      <c r="AT237" s="293"/>
      <c r="AU237" s="51"/>
      <c r="AV237" s="293"/>
      <c r="AW237" s="293"/>
      <c r="AX237" s="293"/>
      <c r="AY237" s="293"/>
      <c r="AZ237" s="293"/>
      <c r="BA237" s="293"/>
      <c r="BB237" s="293"/>
      <c r="BC237" s="293"/>
      <c r="BD237" s="293"/>
      <c r="BE237" s="293"/>
      <c r="BF237" s="293"/>
      <c r="BG237" s="293"/>
      <c r="BH237" s="293"/>
      <c r="BI237" s="293"/>
      <c r="BJ237" s="293"/>
      <c r="BK237" s="293"/>
      <c r="BL237" s="293"/>
      <c r="BM237" s="293"/>
      <c r="BN237" s="293"/>
      <c r="BO237" s="293"/>
      <c r="BP237" s="293"/>
      <c r="BQ237" s="293"/>
      <c r="BR237" s="293"/>
      <c r="BS237" s="293"/>
      <c r="BT237" s="293"/>
      <c r="BU237" s="293"/>
      <c r="BV237" s="293"/>
      <c r="BW237" s="293"/>
      <c r="BX237" s="293"/>
      <c r="BY237" s="293"/>
      <c r="BZ237" s="293"/>
      <c r="CA237" s="293"/>
      <c r="CB237" s="293"/>
      <c r="CC237" s="293"/>
      <c r="CD237" s="293"/>
      <c r="CE237" s="293"/>
      <c r="CF237" s="293"/>
      <c r="CG237" s="293"/>
      <c r="CH237" s="293"/>
      <c r="CI237" s="293"/>
      <c r="CJ237" s="293"/>
      <c r="CK237" s="293"/>
      <c r="CL237" s="293"/>
      <c r="CM237" s="293"/>
      <c r="CN237" s="293"/>
      <c r="CO237" s="293"/>
      <c r="CP237" s="293"/>
      <c r="CQ237" s="293"/>
      <c r="CR237" s="293"/>
      <c r="CS237" s="293"/>
      <c r="CT237" s="293"/>
      <c r="CU237" s="293"/>
      <c r="CV237" s="293"/>
      <c r="CW237" s="293"/>
      <c r="CX237" s="293"/>
      <c r="CY237" s="16"/>
      <c r="CZ237" s="16"/>
      <c r="DA237" s="16"/>
    </row>
    <row r="238" spans="1:105" ht="33" x14ac:dyDescent="0.25">
      <c r="A238" s="172" t="s">
        <v>204</v>
      </c>
      <c r="B238" s="172" t="s">
        <v>99</v>
      </c>
      <c r="C238" s="172" t="s">
        <v>99</v>
      </c>
      <c r="D238" s="172" t="s">
        <v>368</v>
      </c>
      <c r="E238" s="172" t="s">
        <v>401</v>
      </c>
      <c r="F238" s="172" t="s">
        <v>856</v>
      </c>
      <c r="G238" s="71" t="s">
        <v>664</v>
      </c>
      <c r="H238" s="54">
        <v>5383</v>
      </c>
      <c r="I238" s="71" t="s">
        <v>402</v>
      </c>
      <c r="J238" s="56">
        <f t="shared" si="42"/>
        <v>129999999.75</v>
      </c>
      <c r="K238" s="57">
        <f t="shared" si="44"/>
        <v>129999999.75</v>
      </c>
      <c r="L238" s="58"/>
      <c r="M238" s="59"/>
      <c r="N238" s="59"/>
      <c r="O238" s="60"/>
      <c r="P238" s="60"/>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76"/>
      <c r="AU238" s="16"/>
      <c r="AV238" s="76">
        <f>SUM(AW238:CA238)</f>
        <v>129999999.75</v>
      </c>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v>106704741.05</v>
      </c>
      <c r="BZ238" s="76"/>
      <c r="CA238" s="76">
        <v>23295258.699999999</v>
      </c>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6"/>
      <c r="CY238" s="16"/>
      <c r="CZ238" s="16"/>
      <c r="DA238" s="16"/>
    </row>
    <row r="239" spans="1:105" ht="49.5" x14ac:dyDescent="0.25">
      <c r="A239" s="172" t="s">
        <v>204</v>
      </c>
      <c r="B239" s="172" t="s">
        <v>99</v>
      </c>
      <c r="C239" s="172" t="s">
        <v>99</v>
      </c>
      <c r="D239" s="172" t="s">
        <v>368</v>
      </c>
      <c r="E239" s="172" t="s">
        <v>401</v>
      </c>
      <c r="F239" s="172" t="s">
        <v>856</v>
      </c>
      <c r="G239" s="71" t="s">
        <v>664</v>
      </c>
      <c r="H239" s="54">
        <v>5384</v>
      </c>
      <c r="I239" s="71" t="s">
        <v>403</v>
      </c>
      <c r="J239" s="56">
        <f>+K239</f>
        <v>138000000</v>
      </c>
      <c r="K239" s="57">
        <f t="shared" si="44"/>
        <v>138000000</v>
      </c>
      <c r="L239" s="58"/>
      <c r="M239" s="59"/>
      <c r="N239" s="59"/>
      <c r="O239" s="60"/>
      <c r="P239" s="60"/>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76"/>
      <c r="AU239" s="16"/>
      <c r="AV239" s="76">
        <f>SUM(AW239:CA239)</f>
        <v>138000000</v>
      </c>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c r="BZ239" s="76"/>
      <c r="CA239" s="76">
        <v>138000000</v>
      </c>
      <c r="CB239" s="76"/>
      <c r="CC239" s="76"/>
      <c r="CD239" s="76"/>
      <c r="CE239" s="76"/>
      <c r="CF239" s="76"/>
      <c r="CG239" s="76"/>
      <c r="CH239" s="76"/>
      <c r="CI239" s="76"/>
      <c r="CJ239" s="76"/>
      <c r="CK239" s="76"/>
      <c r="CL239" s="76"/>
      <c r="CM239" s="76"/>
      <c r="CN239" s="76"/>
      <c r="CO239" s="76"/>
      <c r="CP239" s="76"/>
      <c r="CQ239" s="76"/>
      <c r="CR239" s="76"/>
      <c r="CS239" s="76"/>
      <c r="CT239" s="76"/>
      <c r="CU239" s="76"/>
      <c r="CV239" s="76"/>
      <c r="CW239" s="76"/>
      <c r="CX239" s="76"/>
      <c r="CY239" s="16"/>
      <c r="CZ239" s="16"/>
      <c r="DA239" s="16"/>
    </row>
    <row r="240" spans="1:105" ht="49.5" x14ac:dyDescent="0.25">
      <c r="A240" s="172" t="s">
        <v>204</v>
      </c>
      <c r="B240" s="172" t="s">
        <v>99</v>
      </c>
      <c r="C240" s="172" t="s">
        <v>99</v>
      </c>
      <c r="D240" s="172" t="s">
        <v>368</v>
      </c>
      <c r="E240" s="172" t="s">
        <v>401</v>
      </c>
      <c r="F240" s="172" t="s">
        <v>856</v>
      </c>
      <c r="G240" s="71" t="s">
        <v>664</v>
      </c>
      <c r="H240" s="54">
        <v>5385</v>
      </c>
      <c r="I240" s="71" t="s">
        <v>857</v>
      </c>
      <c r="J240" s="56">
        <f t="shared" si="42"/>
        <v>100000000</v>
      </c>
      <c r="K240" s="57">
        <f t="shared" si="44"/>
        <v>100000000</v>
      </c>
      <c r="L240" s="58"/>
      <c r="M240" s="59"/>
      <c r="N240" s="59"/>
      <c r="O240" s="60"/>
      <c r="P240" s="60"/>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76"/>
      <c r="AU240" s="16"/>
      <c r="AV240" s="76">
        <f>SUM(AW240:CA240)</f>
        <v>100000000</v>
      </c>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v>100000000</v>
      </c>
      <c r="BZ240" s="76"/>
      <c r="CA240" s="76"/>
      <c r="CB240" s="76"/>
      <c r="CC240" s="76"/>
      <c r="CD240" s="76"/>
      <c r="CE240" s="76"/>
      <c r="CF240" s="76"/>
      <c r="CG240" s="76"/>
      <c r="CH240" s="76"/>
      <c r="CI240" s="76"/>
      <c r="CJ240" s="76"/>
      <c r="CK240" s="76"/>
      <c r="CL240" s="76"/>
      <c r="CM240" s="76"/>
      <c r="CN240" s="76"/>
      <c r="CO240" s="76"/>
      <c r="CP240" s="76"/>
      <c r="CQ240" s="76"/>
      <c r="CR240" s="76"/>
      <c r="CS240" s="76"/>
      <c r="CT240" s="76"/>
      <c r="CU240" s="76"/>
      <c r="CV240" s="76"/>
      <c r="CW240" s="76"/>
      <c r="CX240" s="76"/>
      <c r="CY240" s="16"/>
      <c r="CZ240" s="16"/>
      <c r="DA240" s="16"/>
    </row>
    <row r="241" spans="1:105" x14ac:dyDescent="0.25">
      <c r="A241" s="167" t="s">
        <v>204</v>
      </c>
      <c r="B241" s="167" t="s">
        <v>99</v>
      </c>
      <c r="C241" s="167" t="s">
        <v>99</v>
      </c>
      <c r="D241" s="167" t="s">
        <v>115</v>
      </c>
      <c r="E241" s="167"/>
      <c r="F241" s="167"/>
      <c r="G241" s="38"/>
      <c r="H241" s="37"/>
      <c r="I241" s="38" t="s">
        <v>116</v>
      </c>
      <c r="J241" s="81"/>
      <c r="K241" s="40"/>
      <c r="L241" s="40"/>
      <c r="M241" s="40"/>
      <c r="N241" s="40"/>
      <c r="O241" s="40"/>
      <c r="P241" s="40"/>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124"/>
      <c r="AU241" s="42"/>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124"/>
      <c r="BY241" s="124"/>
      <c r="BZ241" s="124"/>
      <c r="CA241" s="124"/>
      <c r="CB241" s="124"/>
      <c r="CC241" s="124"/>
      <c r="CD241" s="124"/>
      <c r="CE241" s="124"/>
      <c r="CF241" s="124"/>
      <c r="CG241" s="124"/>
      <c r="CH241" s="124"/>
      <c r="CI241" s="124"/>
      <c r="CJ241" s="124"/>
      <c r="CK241" s="124"/>
      <c r="CL241" s="124"/>
      <c r="CM241" s="124"/>
      <c r="CN241" s="124"/>
      <c r="CO241" s="124"/>
      <c r="CP241" s="124"/>
      <c r="CQ241" s="124"/>
      <c r="CR241" s="124"/>
      <c r="CS241" s="124"/>
      <c r="CT241" s="124"/>
      <c r="CU241" s="124"/>
      <c r="CV241" s="124"/>
      <c r="CW241" s="124"/>
      <c r="CX241" s="124"/>
      <c r="CY241" s="16"/>
      <c r="CZ241" s="16"/>
      <c r="DA241" s="16"/>
    </row>
    <row r="242" spans="1:105" x14ac:dyDescent="0.25">
      <c r="A242" s="165" t="s">
        <v>204</v>
      </c>
      <c r="B242" s="165" t="s">
        <v>99</v>
      </c>
      <c r="C242" s="165" t="s">
        <v>99</v>
      </c>
      <c r="D242" s="165" t="s">
        <v>115</v>
      </c>
      <c r="E242" s="165" t="s">
        <v>130</v>
      </c>
      <c r="F242" s="165"/>
      <c r="G242" s="84"/>
      <c r="H242" s="46"/>
      <c r="I242" s="84" t="s">
        <v>131</v>
      </c>
      <c r="J242" s="69"/>
      <c r="K242" s="49">
        <f>+SUM(M242:P242)</f>
        <v>0</v>
      </c>
      <c r="L242" s="49"/>
      <c r="M242" s="49">
        <f>+SUM(Q242:R242)</f>
        <v>0</v>
      </c>
      <c r="N242" s="49">
        <f>+SUM(S242:AE242)</f>
        <v>0</v>
      </c>
      <c r="O242" s="49">
        <f>+SUM(AF242:AJ242)</f>
        <v>0</v>
      </c>
      <c r="P242" s="49"/>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293"/>
      <c r="AU242" s="51"/>
      <c r="AV242" s="293"/>
      <c r="AW242" s="293"/>
      <c r="AX242" s="293"/>
      <c r="AY242" s="293"/>
      <c r="AZ242" s="293"/>
      <c r="BA242" s="293"/>
      <c r="BB242" s="293"/>
      <c r="BC242" s="293"/>
      <c r="BD242" s="293"/>
      <c r="BE242" s="293"/>
      <c r="BF242" s="293"/>
      <c r="BG242" s="293"/>
      <c r="BH242" s="293"/>
      <c r="BI242" s="293"/>
      <c r="BJ242" s="293"/>
      <c r="BK242" s="293"/>
      <c r="BL242" s="293"/>
      <c r="BM242" s="293"/>
      <c r="BN242" s="293"/>
      <c r="BO242" s="293"/>
      <c r="BP242" s="293"/>
      <c r="BQ242" s="293"/>
      <c r="BR242" s="293"/>
      <c r="BS242" s="293"/>
      <c r="BT242" s="293"/>
      <c r="BU242" s="293"/>
      <c r="BV242" s="293"/>
      <c r="BW242" s="293"/>
      <c r="BX242" s="293"/>
      <c r="BY242" s="293"/>
      <c r="BZ242" s="293"/>
      <c r="CA242" s="293"/>
      <c r="CB242" s="293"/>
      <c r="CC242" s="293"/>
      <c r="CD242" s="293"/>
      <c r="CE242" s="293"/>
      <c r="CF242" s="293"/>
      <c r="CG242" s="293"/>
      <c r="CH242" s="293"/>
      <c r="CI242" s="293"/>
      <c r="CJ242" s="293"/>
      <c r="CK242" s="293"/>
      <c r="CL242" s="293"/>
      <c r="CM242" s="293"/>
      <c r="CN242" s="293"/>
      <c r="CO242" s="293"/>
      <c r="CP242" s="293"/>
      <c r="CQ242" s="293"/>
      <c r="CR242" s="293"/>
      <c r="CS242" s="293"/>
      <c r="CT242" s="293"/>
      <c r="CU242" s="293"/>
      <c r="CV242" s="293"/>
      <c r="CW242" s="293"/>
      <c r="CX242" s="293"/>
      <c r="CY242" s="16"/>
      <c r="CZ242" s="16"/>
      <c r="DA242" s="16"/>
    </row>
    <row r="243" spans="1:105" ht="148.5" x14ac:dyDescent="0.25">
      <c r="A243" s="172" t="s">
        <v>204</v>
      </c>
      <c r="B243" s="172" t="s">
        <v>99</v>
      </c>
      <c r="C243" s="172" t="s">
        <v>99</v>
      </c>
      <c r="D243" s="172" t="s">
        <v>115</v>
      </c>
      <c r="E243" s="172" t="s">
        <v>130</v>
      </c>
      <c r="F243" s="172" t="s">
        <v>859</v>
      </c>
      <c r="G243" s="332" t="s">
        <v>858</v>
      </c>
      <c r="H243" s="54" t="s">
        <v>408</v>
      </c>
      <c r="I243" s="71" t="s">
        <v>409</v>
      </c>
      <c r="J243" s="67">
        <v>120000000</v>
      </c>
      <c r="K243" s="57">
        <f>+SUM(M243:P243)</f>
        <v>120000000</v>
      </c>
      <c r="L243" s="58"/>
      <c r="M243" s="59">
        <f>+SUM(Q243:R243)</f>
        <v>120000000</v>
      </c>
      <c r="N243" s="59">
        <f>+SUM(S243:AE243)</f>
        <v>0</v>
      </c>
      <c r="O243" s="60">
        <f>+SUM(AF243:AJ243)</f>
        <v>0</v>
      </c>
      <c r="P243" s="60"/>
      <c r="Q243" s="114">
        <v>120000000</v>
      </c>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c r="AO243" s="114"/>
      <c r="AP243" s="114"/>
      <c r="AQ243" s="114"/>
      <c r="AR243" s="114"/>
      <c r="AS243" s="114"/>
      <c r="AT243" s="76"/>
      <c r="AU243" s="1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16"/>
      <c r="CZ243" s="16"/>
      <c r="DA243" s="16"/>
    </row>
    <row r="244" spans="1:105" x14ac:dyDescent="0.25">
      <c r="A244" s="165" t="s">
        <v>204</v>
      </c>
      <c r="B244" s="165" t="s">
        <v>99</v>
      </c>
      <c r="C244" s="165" t="s">
        <v>99</v>
      </c>
      <c r="D244" s="165" t="s">
        <v>115</v>
      </c>
      <c r="E244" s="165" t="s">
        <v>142</v>
      </c>
      <c r="F244" s="165"/>
      <c r="G244" s="84"/>
      <c r="H244" s="46"/>
      <c r="I244" s="84" t="s">
        <v>143</v>
      </c>
      <c r="J244" s="48"/>
      <c r="K244" s="49"/>
      <c r="L244" s="49"/>
      <c r="M244" s="49"/>
      <c r="N244" s="49"/>
      <c r="O244" s="49"/>
      <c r="P244" s="49"/>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293"/>
      <c r="AU244" s="51"/>
      <c r="AV244" s="293"/>
      <c r="AW244" s="293"/>
      <c r="AX244" s="293"/>
      <c r="AY244" s="293"/>
      <c r="AZ244" s="293"/>
      <c r="BA244" s="293"/>
      <c r="BB244" s="293"/>
      <c r="BC244" s="293"/>
      <c r="BD244" s="293"/>
      <c r="BE244" s="293"/>
      <c r="BF244" s="293"/>
      <c r="BG244" s="293"/>
      <c r="BH244" s="293"/>
      <c r="BI244" s="293"/>
      <c r="BJ244" s="293"/>
      <c r="BK244" s="293"/>
      <c r="BL244" s="293"/>
      <c r="BM244" s="293"/>
      <c r="BN244" s="293"/>
      <c r="BO244" s="293"/>
      <c r="BP244" s="293"/>
      <c r="BQ244" s="293"/>
      <c r="BR244" s="293"/>
      <c r="BS244" s="293"/>
      <c r="BT244" s="293"/>
      <c r="BU244" s="293"/>
      <c r="BV244" s="293"/>
      <c r="BW244" s="293"/>
      <c r="BX244" s="293"/>
      <c r="BY244" s="293"/>
      <c r="BZ244" s="293"/>
      <c r="CA244" s="293"/>
      <c r="CB244" s="293"/>
      <c r="CC244" s="293"/>
      <c r="CD244" s="293"/>
      <c r="CE244" s="293"/>
      <c r="CF244" s="293"/>
      <c r="CG244" s="293"/>
      <c r="CH244" s="293"/>
      <c r="CI244" s="293"/>
      <c r="CJ244" s="293"/>
      <c r="CK244" s="293"/>
      <c r="CL244" s="293"/>
      <c r="CM244" s="293"/>
      <c r="CN244" s="293"/>
      <c r="CO244" s="293"/>
      <c r="CP244" s="293"/>
      <c r="CQ244" s="293"/>
      <c r="CR244" s="293"/>
      <c r="CS244" s="293"/>
      <c r="CT244" s="293"/>
      <c r="CU244" s="293"/>
      <c r="CV244" s="293"/>
      <c r="CW244" s="293"/>
      <c r="CX244" s="293"/>
      <c r="CY244" s="16"/>
      <c r="CZ244" s="16"/>
      <c r="DA244" s="16"/>
    </row>
    <row r="245" spans="1:105" ht="49.5" x14ac:dyDescent="0.25">
      <c r="A245" s="172" t="s">
        <v>204</v>
      </c>
      <c r="B245" s="172" t="s">
        <v>99</v>
      </c>
      <c r="C245" s="172" t="s">
        <v>99</v>
      </c>
      <c r="D245" s="172" t="s">
        <v>115</v>
      </c>
      <c r="E245" s="172" t="s">
        <v>142</v>
      </c>
      <c r="F245" s="172" t="s">
        <v>861</v>
      </c>
      <c r="G245" s="71" t="s">
        <v>860</v>
      </c>
      <c r="H245" s="54" t="s">
        <v>410</v>
      </c>
      <c r="I245" s="71" t="s">
        <v>411</v>
      </c>
      <c r="J245" s="56">
        <f>+K245</f>
        <v>80000000</v>
      </c>
      <c r="K245" s="57">
        <f>50000000+AV245</f>
        <v>80000000</v>
      </c>
      <c r="L245" s="58"/>
      <c r="M245" s="59">
        <f>+SUM(Q245:R245)</f>
        <v>0</v>
      </c>
      <c r="N245" s="59">
        <f>+SUM(S245:AE245)</f>
        <v>0</v>
      </c>
      <c r="O245" s="60">
        <f>+SUM(AF245:AJ245)</f>
        <v>50000000</v>
      </c>
      <c r="P245" s="60">
        <f>+SUM(AK245:AS245)</f>
        <v>0</v>
      </c>
      <c r="Q245" s="61"/>
      <c r="R245" s="61"/>
      <c r="S245" s="61"/>
      <c r="T245" s="61"/>
      <c r="U245" s="61"/>
      <c r="V245" s="61"/>
      <c r="W245" s="61"/>
      <c r="X245" s="61"/>
      <c r="Y245" s="61"/>
      <c r="Z245" s="61"/>
      <c r="AA245" s="61"/>
      <c r="AB245" s="61"/>
      <c r="AC245" s="61"/>
      <c r="AD245" s="61"/>
      <c r="AE245" s="61"/>
      <c r="AF245" s="61"/>
      <c r="AG245" s="61"/>
      <c r="AH245" s="61"/>
      <c r="AI245" s="61">
        <v>50000000</v>
      </c>
      <c r="AJ245" s="61"/>
      <c r="AK245" s="61"/>
      <c r="AL245" s="61"/>
      <c r="AM245" s="61"/>
      <c r="AN245" s="61"/>
      <c r="AO245" s="61"/>
      <c r="AP245" s="61"/>
      <c r="AQ245" s="61"/>
      <c r="AR245" s="61"/>
      <c r="AS245" s="61"/>
      <c r="AT245" s="76"/>
      <c r="AU245" s="16"/>
      <c r="AV245" s="76">
        <f>SUM(AW245:CA245)</f>
        <v>30000000</v>
      </c>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v>30000000</v>
      </c>
      <c r="CB245" s="76"/>
      <c r="CC245" s="76"/>
      <c r="CD245" s="76"/>
      <c r="CE245" s="76"/>
      <c r="CF245" s="76"/>
      <c r="CG245" s="76"/>
      <c r="CH245" s="76"/>
      <c r="CI245" s="76"/>
      <c r="CJ245" s="76"/>
      <c r="CK245" s="76"/>
      <c r="CL245" s="76"/>
      <c r="CM245" s="76"/>
      <c r="CN245" s="76"/>
      <c r="CO245" s="76"/>
      <c r="CP245" s="76"/>
      <c r="CQ245" s="76"/>
      <c r="CR245" s="76"/>
      <c r="CS245" s="76"/>
      <c r="CT245" s="76"/>
      <c r="CU245" s="76"/>
      <c r="CV245" s="76"/>
      <c r="CW245" s="76"/>
      <c r="CX245" s="76"/>
      <c r="CY245" s="16"/>
      <c r="CZ245" s="16"/>
      <c r="DA245" s="16"/>
    </row>
    <row r="246" spans="1:105" ht="33" x14ac:dyDescent="0.25">
      <c r="A246" s="172" t="s">
        <v>204</v>
      </c>
      <c r="B246" s="172" t="s">
        <v>99</v>
      </c>
      <c r="C246" s="172" t="s">
        <v>99</v>
      </c>
      <c r="D246" s="172" t="s">
        <v>115</v>
      </c>
      <c r="E246" s="166" t="s">
        <v>142</v>
      </c>
      <c r="F246" s="166" t="s">
        <v>862</v>
      </c>
      <c r="G246" s="71" t="s">
        <v>690</v>
      </c>
      <c r="H246" s="54" t="s">
        <v>412</v>
      </c>
      <c r="I246" s="71" t="s">
        <v>413</v>
      </c>
      <c r="J246" s="67">
        <v>75000000</v>
      </c>
      <c r="K246" s="57">
        <f>+SUM(M246:P246)</f>
        <v>75000000</v>
      </c>
      <c r="L246" s="58"/>
      <c r="M246" s="59">
        <f>+SUM(Q246:R246)</f>
        <v>75000000</v>
      </c>
      <c r="N246" s="59">
        <f>+SUM(S246:AE246)</f>
        <v>0</v>
      </c>
      <c r="O246" s="60">
        <f>+SUM(AF246:AJ246)</f>
        <v>0</v>
      </c>
      <c r="P246" s="60">
        <f>+SUM(AK246:AS246)</f>
        <v>0</v>
      </c>
      <c r="Q246" s="61">
        <v>75000000</v>
      </c>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76"/>
      <c r="AU246" s="1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6"/>
      <c r="CY246" s="16"/>
      <c r="CZ246" s="16"/>
      <c r="DA246" s="16"/>
    </row>
    <row r="247" spans="1:105" x14ac:dyDescent="0.25">
      <c r="A247" s="165" t="s">
        <v>204</v>
      </c>
      <c r="B247" s="165" t="s">
        <v>99</v>
      </c>
      <c r="C247" s="165" t="s">
        <v>99</v>
      </c>
      <c r="D247" s="165" t="s">
        <v>115</v>
      </c>
      <c r="E247" s="165" t="s">
        <v>150</v>
      </c>
      <c r="F247" s="165"/>
      <c r="G247" s="84"/>
      <c r="H247" s="46"/>
      <c r="I247" s="84" t="s">
        <v>151</v>
      </c>
      <c r="J247" s="48"/>
      <c r="K247" s="49"/>
      <c r="L247" s="49"/>
      <c r="M247" s="49"/>
      <c r="N247" s="49"/>
      <c r="O247" s="49"/>
      <c r="P247" s="49"/>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293"/>
      <c r="AU247" s="51"/>
      <c r="AV247" s="293"/>
      <c r="AW247" s="293"/>
      <c r="AX247" s="293"/>
      <c r="AY247" s="293"/>
      <c r="AZ247" s="293"/>
      <c r="BA247" s="293"/>
      <c r="BB247" s="293"/>
      <c r="BC247" s="293"/>
      <c r="BD247" s="293"/>
      <c r="BE247" s="293"/>
      <c r="BF247" s="293"/>
      <c r="BG247" s="293"/>
      <c r="BH247" s="293"/>
      <c r="BI247" s="293"/>
      <c r="BJ247" s="293"/>
      <c r="BK247" s="293"/>
      <c r="BL247" s="293"/>
      <c r="BM247" s="293"/>
      <c r="BN247" s="293"/>
      <c r="BO247" s="293"/>
      <c r="BP247" s="293"/>
      <c r="BQ247" s="293"/>
      <c r="BR247" s="293"/>
      <c r="BS247" s="293"/>
      <c r="BT247" s="293"/>
      <c r="BU247" s="293"/>
      <c r="BV247" s="293"/>
      <c r="BW247" s="293"/>
      <c r="BX247" s="293"/>
      <c r="BY247" s="293"/>
      <c r="BZ247" s="293"/>
      <c r="CA247" s="293"/>
      <c r="CB247" s="293"/>
      <c r="CC247" s="293"/>
      <c r="CD247" s="293"/>
      <c r="CE247" s="293"/>
      <c r="CF247" s="293"/>
      <c r="CG247" s="293"/>
      <c r="CH247" s="293"/>
      <c r="CI247" s="293"/>
      <c r="CJ247" s="293"/>
      <c r="CK247" s="293"/>
      <c r="CL247" s="293"/>
      <c r="CM247" s="293"/>
      <c r="CN247" s="293"/>
      <c r="CO247" s="293"/>
      <c r="CP247" s="293"/>
      <c r="CQ247" s="293"/>
      <c r="CR247" s="293"/>
      <c r="CS247" s="293"/>
      <c r="CT247" s="293"/>
      <c r="CU247" s="293"/>
      <c r="CV247" s="293"/>
      <c r="CW247" s="293"/>
      <c r="CX247" s="293"/>
      <c r="CY247" s="16"/>
      <c r="CZ247" s="16"/>
      <c r="DA247" s="16"/>
    </row>
    <row r="248" spans="1:105" ht="49.5" x14ac:dyDescent="0.25">
      <c r="A248" s="172" t="s">
        <v>204</v>
      </c>
      <c r="B248" s="172" t="s">
        <v>99</v>
      </c>
      <c r="C248" s="172" t="s">
        <v>99</v>
      </c>
      <c r="D248" s="172" t="s">
        <v>115</v>
      </c>
      <c r="E248" s="172" t="s">
        <v>150</v>
      </c>
      <c r="F248" s="172" t="s">
        <v>863</v>
      </c>
      <c r="G248" s="71" t="s">
        <v>694</v>
      </c>
      <c r="H248" s="54" t="s">
        <v>414</v>
      </c>
      <c r="I248" s="71" t="s">
        <v>415</v>
      </c>
      <c r="J248" s="56">
        <v>50000000</v>
      </c>
      <c r="K248" s="57">
        <f>+SUM(M248:P248)</f>
        <v>50000000</v>
      </c>
      <c r="L248" s="58"/>
      <c r="M248" s="59">
        <f>+SUM(Q248:R248)</f>
        <v>0</v>
      </c>
      <c r="N248" s="59">
        <f>+SUM(S248:AE248)</f>
        <v>0</v>
      </c>
      <c r="O248" s="60">
        <f>+SUM(AF248:AJ248)</f>
        <v>50000000</v>
      </c>
      <c r="P248" s="60">
        <f>+SUM(AK248:AS248)</f>
        <v>0</v>
      </c>
      <c r="Q248" s="61"/>
      <c r="R248" s="61"/>
      <c r="S248" s="61"/>
      <c r="T248" s="61"/>
      <c r="U248" s="61"/>
      <c r="V248" s="61"/>
      <c r="W248" s="61"/>
      <c r="X248" s="61"/>
      <c r="Y248" s="61"/>
      <c r="Z248" s="61"/>
      <c r="AA248" s="61"/>
      <c r="AB248" s="61"/>
      <c r="AC248" s="61"/>
      <c r="AD248" s="61"/>
      <c r="AE248" s="61"/>
      <c r="AF248" s="61"/>
      <c r="AG248" s="61"/>
      <c r="AH248" s="61"/>
      <c r="AI248" s="61">
        <v>50000000</v>
      </c>
      <c r="AJ248" s="61"/>
      <c r="AK248" s="61"/>
      <c r="AL248" s="61"/>
      <c r="AM248" s="61"/>
      <c r="AN248" s="61"/>
      <c r="AO248" s="61"/>
      <c r="AP248" s="61"/>
      <c r="AQ248" s="61"/>
      <c r="AR248" s="61"/>
      <c r="AS248" s="61"/>
      <c r="AT248" s="76"/>
      <c r="AU248" s="1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c r="CP248" s="76"/>
      <c r="CQ248" s="76"/>
      <c r="CR248" s="76"/>
      <c r="CS248" s="76"/>
      <c r="CT248" s="76"/>
      <c r="CU248" s="76"/>
      <c r="CV248" s="76"/>
      <c r="CW248" s="76"/>
      <c r="CX248" s="76"/>
      <c r="CY248" s="16"/>
      <c r="CZ248" s="16"/>
      <c r="DA248" s="16"/>
    </row>
    <row r="249" spans="1:105" x14ac:dyDescent="0.25">
      <c r="A249" s="165" t="s">
        <v>204</v>
      </c>
      <c r="B249" s="165" t="s">
        <v>99</v>
      </c>
      <c r="C249" s="165" t="s">
        <v>99</v>
      </c>
      <c r="D249" s="165" t="s">
        <v>115</v>
      </c>
      <c r="E249" s="165" t="s">
        <v>157</v>
      </c>
      <c r="F249" s="165"/>
      <c r="G249" s="84"/>
      <c r="H249" s="46"/>
      <c r="I249" s="84" t="s">
        <v>158</v>
      </c>
      <c r="J249" s="48"/>
      <c r="K249" s="49"/>
      <c r="L249" s="49"/>
      <c r="M249" s="49"/>
      <c r="N249" s="49"/>
      <c r="O249" s="49"/>
      <c r="P249" s="49"/>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293"/>
      <c r="AU249" s="51"/>
      <c r="AV249" s="293"/>
      <c r="AW249" s="293"/>
      <c r="AX249" s="293"/>
      <c r="AY249" s="293"/>
      <c r="AZ249" s="293"/>
      <c r="BA249" s="293"/>
      <c r="BB249" s="293"/>
      <c r="BC249" s="293"/>
      <c r="BD249" s="293"/>
      <c r="BE249" s="293"/>
      <c r="BF249" s="293"/>
      <c r="BG249" s="293"/>
      <c r="BH249" s="293"/>
      <c r="BI249" s="293"/>
      <c r="BJ249" s="293"/>
      <c r="BK249" s="293"/>
      <c r="BL249" s="293"/>
      <c r="BM249" s="293"/>
      <c r="BN249" s="293"/>
      <c r="BO249" s="293"/>
      <c r="BP249" s="293"/>
      <c r="BQ249" s="293"/>
      <c r="BR249" s="293"/>
      <c r="BS249" s="293"/>
      <c r="BT249" s="293"/>
      <c r="BU249" s="293"/>
      <c r="BV249" s="293"/>
      <c r="BW249" s="293"/>
      <c r="BX249" s="293"/>
      <c r="BY249" s="293"/>
      <c r="BZ249" s="293"/>
      <c r="CA249" s="293"/>
      <c r="CB249" s="293"/>
      <c r="CC249" s="293"/>
      <c r="CD249" s="293"/>
      <c r="CE249" s="293"/>
      <c r="CF249" s="293"/>
      <c r="CG249" s="293"/>
      <c r="CH249" s="293"/>
      <c r="CI249" s="293"/>
      <c r="CJ249" s="293"/>
      <c r="CK249" s="293"/>
      <c r="CL249" s="293"/>
      <c r="CM249" s="293"/>
      <c r="CN249" s="293"/>
      <c r="CO249" s="293"/>
      <c r="CP249" s="293"/>
      <c r="CQ249" s="293"/>
      <c r="CR249" s="293"/>
      <c r="CS249" s="293"/>
      <c r="CT249" s="293"/>
      <c r="CU249" s="293"/>
      <c r="CV249" s="293"/>
      <c r="CW249" s="293"/>
      <c r="CX249" s="293"/>
      <c r="CY249" s="16"/>
      <c r="CZ249" s="16"/>
      <c r="DA249" s="16"/>
    </row>
    <row r="250" spans="1:105" ht="33" x14ac:dyDescent="0.25">
      <c r="A250" s="172" t="s">
        <v>204</v>
      </c>
      <c r="B250" s="172" t="s">
        <v>99</v>
      </c>
      <c r="C250" s="172" t="s">
        <v>99</v>
      </c>
      <c r="D250" s="172" t="s">
        <v>115</v>
      </c>
      <c r="E250" s="172" t="s">
        <v>157</v>
      </c>
      <c r="F250" s="172"/>
      <c r="G250" s="71" t="s">
        <v>696</v>
      </c>
      <c r="H250" s="54" t="s">
        <v>416</v>
      </c>
      <c r="I250" s="71" t="s">
        <v>417</v>
      </c>
      <c r="J250" s="56">
        <v>55000000</v>
      </c>
      <c r="K250" s="57">
        <f>+SUM(M250:P250)</f>
        <v>55000000</v>
      </c>
      <c r="L250" s="58"/>
      <c r="M250" s="59">
        <f>+SUM(Q250:R250)</f>
        <v>25000000</v>
      </c>
      <c r="N250" s="59">
        <f>+SUM(S250:AE250)</f>
        <v>0</v>
      </c>
      <c r="O250" s="60">
        <f>+SUM(AF250:AJ250)</f>
        <v>30000000</v>
      </c>
      <c r="P250" s="60">
        <f>+SUM(AK250:AS250)</f>
        <v>0</v>
      </c>
      <c r="Q250" s="61">
        <v>25000000</v>
      </c>
      <c r="R250" s="61"/>
      <c r="S250" s="61"/>
      <c r="T250" s="61"/>
      <c r="U250" s="61"/>
      <c r="V250" s="61"/>
      <c r="W250" s="61"/>
      <c r="X250" s="61"/>
      <c r="Y250" s="61"/>
      <c r="Z250" s="61"/>
      <c r="AA250" s="61"/>
      <c r="AB250" s="61"/>
      <c r="AC250" s="61"/>
      <c r="AD250" s="61"/>
      <c r="AE250" s="61"/>
      <c r="AF250" s="61"/>
      <c r="AG250" s="61"/>
      <c r="AH250" s="61"/>
      <c r="AI250" s="61">
        <v>30000000</v>
      </c>
      <c r="AJ250" s="61"/>
      <c r="AK250" s="61"/>
      <c r="AL250" s="61"/>
      <c r="AM250" s="61"/>
      <c r="AN250" s="61"/>
      <c r="AO250" s="61"/>
      <c r="AP250" s="61"/>
      <c r="AQ250" s="61"/>
      <c r="AR250" s="61"/>
      <c r="AS250" s="61"/>
      <c r="AT250" s="76"/>
      <c r="AU250" s="1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c r="CF250" s="76"/>
      <c r="CG250" s="76"/>
      <c r="CH250" s="76"/>
      <c r="CI250" s="76"/>
      <c r="CJ250" s="76"/>
      <c r="CK250" s="76"/>
      <c r="CL250" s="76"/>
      <c r="CM250" s="76"/>
      <c r="CN250" s="76"/>
      <c r="CO250" s="76"/>
      <c r="CP250" s="76"/>
      <c r="CQ250" s="76"/>
      <c r="CR250" s="76"/>
      <c r="CS250" s="76"/>
      <c r="CT250" s="76"/>
      <c r="CU250" s="76"/>
      <c r="CV250" s="76"/>
      <c r="CW250" s="76"/>
      <c r="CX250" s="76"/>
      <c r="CY250" s="16"/>
      <c r="CZ250" s="16"/>
      <c r="DA250" s="16"/>
    </row>
    <row r="251" spans="1:105" x14ac:dyDescent="0.25">
      <c r="A251" s="258" t="s">
        <v>368</v>
      </c>
      <c r="B251" s="198"/>
      <c r="C251" s="198"/>
      <c r="D251" s="198"/>
      <c r="E251" s="198"/>
      <c r="F251" s="198"/>
      <c r="G251" s="275"/>
      <c r="H251" s="19"/>
      <c r="I251" s="275" t="s">
        <v>418</v>
      </c>
      <c r="J251" s="231"/>
      <c r="K251" s="22"/>
      <c r="L251" s="22"/>
      <c r="M251" s="22"/>
      <c r="N251" s="22"/>
      <c r="O251" s="22"/>
      <c r="P251" s="22"/>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137"/>
      <c r="AU251" s="24"/>
      <c r="AV251" s="137"/>
      <c r="AW251" s="137"/>
      <c r="AX251" s="137"/>
      <c r="AY251" s="137"/>
      <c r="AZ251" s="137"/>
      <c r="BA251" s="137"/>
      <c r="BB251" s="137"/>
      <c r="BC251" s="137"/>
      <c r="BD251" s="137"/>
      <c r="BE251" s="137"/>
      <c r="BF251" s="137"/>
      <c r="BG251" s="137"/>
      <c r="BH251" s="137"/>
      <c r="BI251" s="137"/>
      <c r="BJ251" s="137"/>
      <c r="BK251" s="137"/>
      <c r="BL251" s="137"/>
      <c r="BM251" s="137"/>
      <c r="BN251" s="137"/>
      <c r="BO251" s="137"/>
      <c r="BP251" s="137"/>
      <c r="BQ251" s="137"/>
      <c r="BR251" s="137"/>
      <c r="BS251" s="137"/>
      <c r="BT251" s="137"/>
      <c r="BU251" s="137"/>
      <c r="BV251" s="137"/>
      <c r="BW251" s="137"/>
      <c r="BX251" s="137"/>
      <c r="BY251" s="137"/>
      <c r="BZ251" s="137"/>
      <c r="CA251" s="137"/>
      <c r="CB251" s="137"/>
      <c r="CC251" s="137"/>
      <c r="CD251" s="137"/>
      <c r="CE251" s="137"/>
      <c r="CF251" s="137"/>
      <c r="CG251" s="137"/>
      <c r="CH251" s="137"/>
      <c r="CI251" s="137"/>
      <c r="CJ251" s="137"/>
      <c r="CK251" s="137"/>
      <c r="CL251" s="137"/>
      <c r="CM251" s="137"/>
      <c r="CN251" s="137"/>
      <c r="CO251" s="137"/>
      <c r="CP251" s="137"/>
      <c r="CQ251" s="137"/>
      <c r="CR251" s="137"/>
      <c r="CS251" s="137"/>
      <c r="CT251" s="137"/>
      <c r="CU251" s="137"/>
      <c r="CV251" s="137"/>
      <c r="CW251" s="137"/>
      <c r="CX251" s="137"/>
      <c r="CY251" s="16"/>
      <c r="CZ251" s="16"/>
      <c r="DA251" s="16"/>
    </row>
    <row r="252" spans="1:105" x14ac:dyDescent="0.25">
      <c r="A252" s="168" t="s">
        <v>368</v>
      </c>
      <c r="B252" s="169" t="s">
        <v>99</v>
      </c>
      <c r="C252" s="169"/>
      <c r="D252" s="168"/>
      <c r="E252" s="168"/>
      <c r="F252" s="168"/>
      <c r="G252" s="230"/>
      <c r="H252" s="227"/>
      <c r="I252" s="230" t="s">
        <v>419</v>
      </c>
      <c r="J252" s="228"/>
      <c r="K252" s="57"/>
      <c r="L252" s="58"/>
      <c r="M252" s="59"/>
      <c r="N252" s="59"/>
      <c r="O252" s="60"/>
      <c r="P252" s="60"/>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76"/>
      <c r="AU252" s="1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c r="BT252" s="76"/>
      <c r="BU252" s="76"/>
      <c r="BV252" s="76"/>
      <c r="BW252" s="76"/>
      <c r="BX252" s="76"/>
      <c r="BY252" s="76"/>
      <c r="BZ252" s="76"/>
      <c r="CA252" s="76"/>
      <c r="CB252" s="76"/>
      <c r="CC252" s="76"/>
      <c r="CD252" s="76"/>
      <c r="CE252" s="76"/>
      <c r="CF252" s="76"/>
      <c r="CG252" s="76"/>
      <c r="CH252" s="76"/>
      <c r="CI252" s="76"/>
      <c r="CJ252" s="76"/>
      <c r="CK252" s="76"/>
      <c r="CL252" s="76"/>
      <c r="CM252" s="76"/>
      <c r="CN252" s="76"/>
      <c r="CO252" s="76"/>
      <c r="CP252" s="76"/>
      <c r="CQ252" s="76"/>
      <c r="CR252" s="76"/>
      <c r="CS252" s="76"/>
      <c r="CT252" s="76"/>
      <c r="CU252" s="76"/>
      <c r="CV252" s="76"/>
      <c r="CW252" s="76"/>
      <c r="CX252" s="76"/>
      <c r="CY252" s="16"/>
      <c r="CZ252" s="16"/>
      <c r="DA252" s="16"/>
    </row>
    <row r="253" spans="1:105" s="316" customFormat="1" ht="39.75" customHeight="1" x14ac:dyDescent="0.25">
      <c r="A253" s="168" t="s">
        <v>368</v>
      </c>
      <c r="B253" s="169" t="s">
        <v>99</v>
      </c>
      <c r="C253" s="169" t="s">
        <v>101</v>
      </c>
      <c r="D253" s="168"/>
      <c r="E253" s="168"/>
      <c r="F253" s="168"/>
      <c r="G253" s="230"/>
      <c r="H253" s="227"/>
      <c r="I253" s="342" t="s">
        <v>103</v>
      </c>
      <c r="J253" s="228"/>
      <c r="K253" s="30"/>
      <c r="L253" s="30"/>
      <c r="M253" s="30"/>
      <c r="N253" s="30"/>
      <c r="O253" s="30"/>
      <c r="P253" s="30"/>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290"/>
      <c r="AU253" s="32"/>
      <c r="AV253" s="290"/>
      <c r="AW253" s="290"/>
      <c r="AX253" s="290"/>
      <c r="AY253" s="290"/>
      <c r="AZ253" s="290"/>
      <c r="BA253" s="290"/>
      <c r="BB253" s="290"/>
      <c r="BC253" s="290"/>
      <c r="BD253" s="290"/>
      <c r="BE253" s="290"/>
      <c r="BF253" s="290"/>
      <c r="BG253" s="290"/>
      <c r="BH253" s="290"/>
      <c r="BI253" s="290"/>
      <c r="BJ253" s="290"/>
      <c r="BK253" s="290"/>
      <c r="BL253" s="290"/>
      <c r="BM253" s="290"/>
      <c r="BN253" s="290"/>
      <c r="BO253" s="290"/>
      <c r="BP253" s="290"/>
      <c r="BQ253" s="290"/>
      <c r="BR253" s="290"/>
      <c r="BS253" s="290"/>
      <c r="BT253" s="290"/>
      <c r="BU253" s="290"/>
      <c r="BV253" s="290"/>
      <c r="BW253" s="290"/>
      <c r="BX253" s="290"/>
      <c r="BY253" s="290"/>
      <c r="BZ253" s="290"/>
      <c r="CA253" s="290"/>
      <c r="CB253" s="290"/>
      <c r="CC253" s="290"/>
      <c r="CD253" s="290"/>
      <c r="CE253" s="290"/>
      <c r="CF253" s="290"/>
      <c r="CG253" s="290"/>
      <c r="CH253" s="290"/>
      <c r="CI253" s="290"/>
      <c r="CJ253" s="290"/>
      <c r="CK253" s="290"/>
      <c r="CL253" s="290"/>
      <c r="CM253" s="290"/>
      <c r="CN253" s="290"/>
      <c r="CO253" s="290"/>
      <c r="CP253" s="290"/>
      <c r="CQ253" s="290"/>
      <c r="CR253" s="290"/>
      <c r="CS253" s="290"/>
      <c r="CT253" s="290"/>
      <c r="CU253" s="290"/>
      <c r="CV253" s="290"/>
      <c r="CW253" s="290"/>
      <c r="CX253" s="290"/>
      <c r="CY253" s="32"/>
      <c r="CZ253" s="32"/>
      <c r="DA253" s="32"/>
    </row>
    <row r="254" spans="1:105" s="316" customFormat="1" x14ac:dyDescent="0.25">
      <c r="A254" s="168" t="s">
        <v>368</v>
      </c>
      <c r="B254" s="169" t="s">
        <v>99</v>
      </c>
      <c r="C254" s="169" t="s">
        <v>101</v>
      </c>
      <c r="D254" s="168" t="s">
        <v>213</v>
      </c>
      <c r="E254" s="168"/>
      <c r="F254" s="168"/>
      <c r="G254" s="230"/>
      <c r="H254" s="227"/>
      <c r="I254" s="343" t="s">
        <v>455</v>
      </c>
      <c r="J254" s="228"/>
      <c r="K254" s="30"/>
      <c r="L254" s="30"/>
      <c r="M254" s="30"/>
      <c r="N254" s="30"/>
      <c r="O254" s="30"/>
      <c r="P254" s="30"/>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290"/>
      <c r="AU254" s="32"/>
      <c r="AV254" s="290"/>
      <c r="AW254" s="290"/>
      <c r="AX254" s="290"/>
      <c r="AY254" s="290"/>
      <c r="AZ254" s="290"/>
      <c r="BA254" s="290"/>
      <c r="BB254" s="290"/>
      <c r="BC254" s="290"/>
      <c r="BD254" s="290"/>
      <c r="BE254" s="290"/>
      <c r="BF254" s="290"/>
      <c r="BG254" s="290"/>
      <c r="BH254" s="290"/>
      <c r="BI254" s="290"/>
      <c r="BJ254" s="290"/>
      <c r="BK254" s="290"/>
      <c r="BL254" s="290"/>
      <c r="BM254" s="290"/>
      <c r="BN254" s="290"/>
      <c r="BO254" s="290"/>
      <c r="BP254" s="290"/>
      <c r="BQ254" s="290"/>
      <c r="BR254" s="290"/>
      <c r="BS254" s="290"/>
      <c r="BT254" s="290"/>
      <c r="BU254" s="290"/>
      <c r="BV254" s="290"/>
      <c r="BW254" s="290"/>
      <c r="BX254" s="290"/>
      <c r="BY254" s="290"/>
      <c r="BZ254" s="290"/>
      <c r="CA254" s="290"/>
      <c r="CB254" s="290"/>
      <c r="CC254" s="290"/>
      <c r="CD254" s="290"/>
      <c r="CE254" s="290"/>
      <c r="CF254" s="290"/>
      <c r="CG254" s="290"/>
      <c r="CH254" s="290"/>
      <c r="CI254" s="290"/>
      <c r="CJ254" s="290"/>
      <c r="CK254" s="290"/>
      <c r="CL254" s="290"/>
      <c r="CM254" s="290"/>
      <c r="CN254" s="290"/>
      <c r="CO254" s="290"/>
      <c r="CP254" s="290"/>
      <c r="CQ254" s="290"/>
      <c r="CR254" s="290"/>
      <c r="CS254" s="290"/>
      <c r="CT254" s="290"/>
      <c r="CU254" s="290"/>
      <c r="CV254" s="290"/>
      <c r="CW254" s="290"/>
      <c r="CX254" s="290"/>
      <c r="CY254" s="32"/>
      <c r="CZ254" s="32"/>
      <c r="DA254" s="32"/>
    </row>
    <row r="255" spans="1:105" s="316" customFormat="1" x14ac:dyDescent="0.25">
      <c r="A255" s="168" t="s">
        <v>368</v>
      </c>
      <c r="B255" s="169" t="s">
        <v>99</v>
      </c>
      <c r="C255" s="169" t="s">
        <v>101</v>
      </c>
      <c r="D255" s="168" t="s">
        <v>213</v>
      </c>
      <c r="E255" s="168" t="s">
        <v>101</v>
      </c>
      <c r="F255" s="168"/>
      <c r="G255" s="230"/>
      <c r="H255" s="227"/>
      <c r="I255" s="230" t="s">
        <v>910</v>
      </c>
      <c r="J255" s="228"/>
      <c r="K255" s="30"/>
      <c r="L255" s="30"/>
      <c r="M255" s="30"/>
      <c r="N255" s="30"/>
      <c r="O255" s="30"/>
      <c r="P255" s="30"/>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290"/>
      <c r="AU255" s="32"/>
      <c r="AV255" s="290"/>
      <c r="AW255" s="290"/>
      <c r="AX255" s="290"/>
      <c r="AY255" s="290"/>
      <c r="AZ255" s="290"/>
      <c r="BA255" s="290"/>
      <c r="BB255" s="290"/>
      <c r="BC255" s="290"/>
      <c r="BD255" s="290"/>
      <c r="BE255" s="290"/>
      <c r="BF255" s="290"/>
      <c r="BG255" s="290"/>
      <c r="BH255" s="290"/>
      <c r="BI255" s="290"/>
      <c r="BJ255" s="290"/>
      <c r="BK255" s="290"/>
      <c r="BL255" s="290"/>
      <c r="BM255" s="290"/>
      <c r="BN255" s="290"/>
      <c r="BO255" s="290"/>
      <c r="BP255" s="290"/>
      <c r="BQ255" s="290"/>
      <c r="BR255" s="290"/>
      <c r="BS255" s="290"/>
      <c r="BT255" s="290"/>
      <c r="BU255" s="290"/>
      <c r="BV255" s="290"/>
      <c r="BW255" s="290"/>
      <c r="BX255" s="290"/>
      <c r="BY255" s="290"/>
      <c r="BZ255" s="290"/>
      <c r="CA255" s="290"/>
      <c r="CB255" s="290"/>
      <c r="CC255" s="290"/>
      <c r="CD255" s="290"/>
      <c r="CE255" s="290"/>
      <c r="CF255" s="290"/>
      <c r="CG255" s="290"/>
      <c r="CH255" s="290"/>
      <c r="CI255" s="290"/>
      <c r="CJ255" s="290"/>
      <c r="CK255" s="290"/>
      <c r="CL255" s="290"/>
      <c r="CM255" s="290"/>
      <c r="CN255" s="290"/>
      <c r="CO255" s="290"/>
      <c r="CP255" s="290"/>
      <c r="CQ255" s="290"/>
      <c r="CR255" s="290"/>
      <c r="CS255" s="290"/>
      <c r="CT255" s="290"/>
      <c r="CU255" s="290"/>
      <c r="CV255" s="290"/>
      <c r="CW255" s="290"/>
      <c r="CX255" s="290"/>
      <c r="CY255" s="32"/>
      <c r="CZ255" s="32"/>
      <c r="DA255" s="32"/>
    </row>
    <row r="256" spans="1:105" ht="99" x14ac:dyDescent="0.25">
      <c r="A256" s="172" t="s">
        <v>368</v>
      </c>
      <c r="B256" s="176" t="s">
        <v>99</v>
      </c>
      <c r="C256" s="176" t="s">
        <v>101</v>
      </c>
      <c r="D256" s="172" t="s">
        <v>213</v>
      </c>
      <c r="E256" s="172" t="s">
        <v>101</v>
      </c>
      <c r="F256" s="172" t="s">
        <v>913</v>
      </c>
      <c r="G256" s="339" t="s">
        <v>912</v>
      </c>
      <c r="H256" s="341">
        <v>5419</v>
      </c>
      <c r="I256" s="339" t="s">
        <v>911</v>
      </c>
      <c r="J256" s="340">
        <f>+K256</f>
        <v>306906473</v>
      </c>
      <c r="K256" s="57">
        <f>+SUM(M256:CM256)</f>
        <v>306906473</v>
      </c>
      <c r="L256" s="62"/>
      <c r="M256" s="62"/>
      <c r="N256" s="62"/>
      <c r="O256" s="62"/>
      <c r="P256" s="62"/>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76"/>
      <c r="AU256" s="1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v>306906473</v>
      </c>
      <c r="CN256" s="76"/>
      <c r="CO256" s="76"/>
      <c r="CP256" s="76"/>
      <c r="CQ256" s="76"/>
      <c r="CR256" s="76"/>
      <c r="CS256" s="76"/>
      <c r="CT256" s="76"/>
      <c r="CU256" s="76"/>
      <c r="CV256" s="76"/>
      <c r="CW256" s="76"/>
      <c r="CX256" s="76"/>
      <c r="CY256" s="16"/>
      <c r="CZ256" s="16"/>
      <c r="DA256" s="16"/>
    </row>
    <row r="257" spans="1:105" ht="33" x14ac:dyDescent="0.25">
      <c r="A257" s="168" t="s">
        <v>368</v>
      </c>
      <c r="B257" s="169" t="s">
        <v>99</v>
      </c>
      <c r="C257" s="169" t="s">
        <v>99</v>
      </c>
      <c r="D257" s="168"/>
      <c r="E257" s="168"/>
      <c r="F257" s="168"/>
      <c r="G257" s="230"/>
      <c r="H257" s="227"/>
      <c r="I257" s="230" t="s">
        <v>109</v>
      </c>
      <c r="J257" s="228"/>
      <c r="K257" s="57"/>
      <c r="L257" s="58"/>
      <c r="M257" s="59"/>
      <c r="N257" s="59"/>
      <c r="O257" s="60"/>
      <c r="P257" s="60"/>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76"/>
      <c r="AU257" s="1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16"/>
      <c r="CZ257" s="16"/>
      <c r="DA257" s="16"/>
    </row>
    <row r="258" spans="1:105" x14ac:dyDescent="0.25">
      <c r="A258" s="168" t="s">
        <v>368</v>
      </c>
      <c r="B258" s="169" t="s">
        <v>99</v>
      </c>
      <c r="C258" s="169" t="s">
        <v>99</v>
      </c>
      <c r="D258" s="168" t="s">
        <v>115</v>
      </c>
      <c r="E258" s="168"/>
      <c r="F258" s="168"/>
      <c r="G258" s="230"/>
      <c r="H258" s="227"/>
      <c r="I258" s="230" t="s">
        <v>116</v>
      </c>
      <c r="J258" s="228"/>
      <c r="K258" s="57"/>
      <c r="L258" s="58"/>
      <c r="M258" s="59"/>
      <c r="N258" s="59"/>
      <c r="O258" s="60"/>
      <c r="P258" s="60"/>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76"/>
      <c r="AU258" s="1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c r="CP258" s="76"/>
      <c r="CQ258" s="76"/>
      <c r="CR258" s="76"/>
      <c r="CS258" s="76"/>
      <c r="CT258" s="76"/>
      <c r="CU258" s="76"/>
      <c r="CV258" s="76"/>
      <c r="CW258" s="76"/>
      <c r="CX258" s="76"/>
      <c r="CY258" s="16"/>
      <c r="CZ258" s="16"/>
      <c r="DA258" s="16"/>
    </row>
    <row r="259" spans="1:105" x14ac:dyDescent="0.25">
      <c r="A259" s="165" t="s">
        <v>368</v>
      </c>
      <c r="B259" s="165" t="s">
        <v>99</v>
      </c>
      <c r="C259" s="165" t="s">
        <v>99</v>
      </c>
      <c r="D259" s="165" t="s">
        <v>115</v>
      </c>
      <c r="E259" s="165" t="s">
        <v>150</v>
      </c>
      <c r="F259" s="165"/>
      <c r="G259" s="84"/>
      <c r="H259" s="46"/>
      <c r="I259" s="84" t="s">
        <v>151</v>
      </c>
      <c r="J259" s="48"/>
      <c r="K259" s="49"/>
      <c r="L259" s="49"/>
      <c r="M259" s="49"/>
      <c r="N259" s="49"/>
      <c r="O259" s="49"/>
      <c r="P259" s="49"/>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293"/>
      <c r="AU259" s="51"/>
      <c r="AV259" s="293"/>
      <c r="AW259" s="293"/>
      <c r="AX259" s="293"/>
      <c r="AY259" s="293"/>
      <c r="AZ259" s="293"/>
      <c r="BA259" s="293"/>
      <c r="BB259" s="293"/>
      <c r="BC259" s="293"/>
      <c r="BD259" s="293"/>
      <c r="BE259" s="293"/>
      <c r="BF259" s="293"/>
      <c r="BG259" s="293"/>
      <c r="BH259" s="293"/>
      <c r="BI259" s="293"/>
      <c r="BJ259" s="293"/>
      <c r="BK259" s="293"/>
      <c r="BL259" s="293"/>
      <c r="BM259" s="293"/>
      <c r="BN259" s="293"/>
      <c r="BO259" s="293"/>
      <c r="BP259" s="293"/>
      <c r="BQ259" s="293"/>
      <c r="BR259" s="293"/>
      <c r="BS259" s="293"/>
      <c r="BT259" s="293"/>
      <c r="BU259" s="293"/>
      <c r="BV259" s="293"/>
      <c r="BW259" s="293"/>
      <c r="BX259" s="293"/>
      <c r="BY259" s="293"/>
      <c r="BZ259" s="293"/>
      <c r="CA259" s="293"/>
      <c r="CB259" s="293"/>
      <c r="CC259" s="293"/>
      <c r="CD259" s="293"/>
      <c r="CE259" s="293"/>
      <c r="CF259" s="293"/>
      <c r="CG259" s="293"/>
      <c r="CH259" s="293"/>
      <c r="CI259" s="293"/>
      <c r="CJ259" s="293"/>
      <c r="CK259" s="293"/>
      <c r="CL259" s="293"/>
      <c r="CM259" s="293"/>
      <c r="CN259" s="293"/>
      <c r="CO259" s="293"/>
      <c r="CP259" s="293"/>
      <c r="CQ259" s="293"/>
      <c r="CR259" s="293"/>
      <c r="CS259" s="293"/>
      <c r="CT259" s="293"/>
      <c r="CU259" s="293"/>
      <c r="CV259" s="293"/>
      <c r="CW259" s="293"/>
      <c r="CX259" s="293"/>
      <c r="CY259" s="16"/>
      <c r="CZ259" s="16"/>
      <c r="DA259" s="16"/>
    </row>
    <row r="260" spans="1:105" ht="49.5" x14ac:dyDescent="0.25">
      <c r="A260" s="172" t="s">
        <v>368</v>
      </c>
      <c r="B260" s="172" t="s">
        <v>99</v>
      </c>
      <c r="C260" s="172" t="s">
        <v>99</v>
      </c>
      <c r="D260" s="172" t="s">
        <v>115</v>
      </c>
      <c r="E260" s="172" t="s">
        <v>150</v>
      </c>
      <c r="F260" s="172" t="s">
        <v>864</v>
      </c>
      <c r="G260" s="71" t="s">
        <v>695</v>
      </c>
      <c r="H260" s="54">
        <v>5315</v>
      </c>
      <c r="I260" s="71" t="s">
        <v>420</v>
      </c>
      <c r="J260" s="56">
        <f>+K260</f>
        <v>200000000</v>
      </c>
      <c r="K260" s="57">
        <f>+SUM(L260:P260)</f>
        <v>200000000</v>
      </c>
      <c r="L260" s="58">
        <v>200000000</v>
      </c>
      <c r="M260" s="59"/>
      <c r="N260" s="59"/>
      <c r="O260" s="60"/>
      <c r="P260" s="60"/>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76"/>
      <c r="AU260" s="1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76"/>
      <c r="BU260" s="76"/>
      <c r="BV260" s="76"/>
      <c r="BW260" s="76"/>
      <c r="BX260" s="76"/>
      <c r="BY260" s="76"/>
      <c r="BZ260" s="76"/>
      <c r="CA260" s="76"/>
      <c r="CB260" s="76"/>
      <c r="CC260" s="76"/>
      <c r="CD260" s="76"/>
      <c r="CE260" s="76"/>
      <c r="CF260" s="76"/>
      <c r="CG260" s="76"/>
      <c r="CH260" s="76"/>
      <c r="CI260" s="76"/>
      <c r="CJ260" s="76"/>
      <c r="CK260" s="76"/>
      <c r="CL260" s="76"/>
      <c r="CM260" s="76"/>
      <c r="CN260" s="76"/>
      <c r="CO260" s="76"/>
      <c r="CP260" s="76"/>
      <c r="CQ260" s="76"/>
      <c r="CR260" s="76"/>
      <c r="CS260" s="76"/>
      <c r="CT260" s="76"/>
      <c r="CU260" s="76"/>
      <c r="CV260" s="76"/>
      <c r="CW260" s="76"/>
      <c r="CX260" s="76"/>
      <c r="CY260" s="16"/>
      <c r="CZ260" s="16"/>
      <c r="DA260" s="16"/>
    </row>
    <row r="261" spans="1:105" x14ac:dyDescent="0.25">
      <c r="A261" s="168" t="s">
        <v>368</v>
      </c>
      <c r="B261" s="168" t="s">
        <v>213</v>
      </c>
      <c r="C261" s="168"/>
      <c r="D261" s="168"/>
      <c r="E261" s="168"/>
      <c r="F261" s="168"/>
      <c r="G261" s="28"/>
      <c r="H261" s="27"/>
      <c r="I261" s="28" t="s">
        <v>421</v>
      </c>
      <c r="J261" s="29"/>
      <c r="K261" s="30"/>
      <c r="L261" s="30"/>
      <c r="M261" s="30"/>
      <c r="N261" s="30"/>
      <c r="O261" s="30"/>
      <c r="P261" s="30"/>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290"/>
      <c r="AU261" s="32"/>
      <c r="AV261" s="290"/>
      <c r="AW261" s="290"/>
      <c r="AX261" s="290"/>
      <c r="AY261" s="290"/>
      <c r="AZ261" s="290"/>
      <c r="BA261" s="290"/>
      <c r="BB261" s="290"/>
      <c r="BC261" s="290"/>
      <c r="BD261" s="290"/>
      <c r="BE261" s="290"/>
      <c r="BF261" s="290"/>
      <c r="BG261" s="290"/>
      <c r="BH261" s="290"/>
      <c r="BI261" s="290"/>
      <c r="BJ261" s="290"/>
      <c r="BK261" s="290"/>
      <c r="BL261" s="290"/>
      <c r="BM261" s="290"/>
      <c r="BN261" s="290"/>
      <c r="BO261" s="290"/>
      <c r="BP261" s="290"/>
      <c r="BQ261" s="290"/>
      <c r="BR261" s="290"/>
      <c r="BS261" s="290"/>
      <c r="BT261" s="290"/>
      <c r="BU261" s="290"/>
      <c r="BV261" s="290"/>
      <c r="BW261" s="290"/>
      <c r="BX261" s="290"/>
      <c r="BY261" s="290"/>
      <c r="BZ261" s="290"/>
      <c r="CA261" s="290"/>
      <c r="CB261" s="290"/>
      <c r="CC261" s="290"/>
      <c r="CD261" s="290"/>
      <c r="CE261" s="290"/>
      <c r="CF261" s="290"/>
      <c r="CG261" s="290"/>
      <c r="CH261" s="290"/>
      <c r="CI261" s="290"/>
      <c r="CJ261" s="290"/>
      <c r="CK261" s="290"/>
      <c r="CL261" s="290"/>
      <c r="CM261" s="290"/>
      <c r="CN261" s="290"/>
      <c r="CO261" s="290"/>
      <c r="CP261" s="290"/>
      <c r="CQ261" s="290"/>
      <c r="CR261" s="290"/>
      <c r="CS261" s="290"/>
      <c r="CT261" s="290"/>
      <c r="CU261" s="290"/>
      <c r="CV261" s="290"/>
      <c r="CW261" s="290"/>
      <c r="CX261" s="290"/>
      <c r="CY261" s="16"/>
      <c r="CZ261" s="16"/>
      <c r="DA261" s="16"/>
    </row>
    <row r="262" spans="1:105" ht="33" x14ac:dyDescent="0.25">
      <c r="A262" s="168" t="s">
        <v>368</v>
      </c>
      <c r="B262" s="168" t="s">
        <v>213</v>
      </c>
      <c r="C262" s="168" t="s">
        <v>213</v>
      </c>
      <c r="D262" s="168"/>
      <c r="E262" s="168"/>
      <c r="F262" s="168"/>
      <c r="G262" s="28"/>
      <c r="H262" s="27"/>
      <c r="I262" s="28" t="s">
        <v>422</v>
      </c>
      <c r="J262" s="29"/>
      <c r="K262" s="30"/>
      <c r="L262" s="30"/>
      <c r="M262" s="30"/>
      <c r="N262" s="30"/>
      <c r="O262" s="30"/>
      <c r="P262" s="30"/>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290"/>
      <c r="AU262" s="32"/>
      <c r="AV262" s="290"/>
      <c r="AW262" s="290"/>
      <c r="AX262" s="290"/>
      <c r="AY262" s="290"/>
      <c r="AZ262" s="290"/>
      <c r="BA262" s="290"/>
      <c r="BB262" s="290"/>
      <c r="BC262" s="290"/>
      <c r="BD262" s="290"/>
      <c r="BE262" s="290"/>
      <c r="BF262" s="290"/>
      <c r="BG262" s="290"/>
      <c r="BH262" s="290"/>
      <c r="BI262" s="290"/>
      <c r="BJ262" s="290"/>
      <c r="BK262" s="290"/>
      <c r="BL262" s="290"/>
      <c r="BM262" s="290"/>
      <c r="BN262" s="290"/>
      <c r="BO262" s="290"/>
      <c r="BP262" s="290"/>
      <c r="BQ262" s="290"/>
      <c r="BR262" s="290"/>
      <c r="BS262" s="290"/>
      <c r="BT262" s="290"/>
      <c r="BU262" s="290"/>
      <c r="BV262" s="290"/>
      <c r="BW262" s="290"/>
      <c r="BX262" s="290"/>
      <c r="BY262" s="290"/>
      <c r="BZ262" s="290"/>
      <c r="CA262" s="290"/>
      <c r="CB262" s="290"/>
      <c r="CC262" s="290"/>
      <c r="CD262" s="290"/>
      <c r="CE262" s="290"/>
      <c r="CF262" s="290"/>
      <c r="CG262" s="290"/>
      <c r="CH262" s="290"/>
      <c r="CI262" s="290"/>
      <c r="CJ262" s="290"/>
      <c r="CK262" s="290"/>
      <c r="CL262" s="290"/>
      <c r="CM262" s="290"/>
      <c r="CN262" s="290"/>
      <c r="CO262" s="290"/>
      <c r="CP262" s="290"/>
      <c r="CQ262" s="290"/>
      <c r="CR262" s="290"/>
      <c r="CS262" s="290"/>
      <c r="CT262" s="290"/>
      <c r="CU262" s="290"/>
      <c r="CV262" s="290"/>
      <c r="CW262" s="290"/>
      <c r="CX262" s="290"/>
      <c r="CY262" s="16"/>
      <c r="CZ262" s="16"/>
      <c r="DA262" s="16"/>
    </row>
    <row r="263" spans="1:105" ht="33" x14ac:dyDescent="0.25">
      <c r="A263" s="167" t="s">
        <v>368</v>
      </c>
      <c r="B263" s="167" t="s">
        <v>213</v>
      </c>
      <c r="C263" s="167" t="s">
        <v>213</v>
      </c>
      <c r="D263" s="167" t="s">
        <v>321</v>
      </c>
      <c r="E263" s="167"/>
      <c r="F263" s="167"/>
      <c r="G263" s="38"/>
      <c r="H263" s="37"/>
      <c r="I263" s="38" t="s">
        <v>322</v>
      </c>
      <c r="J263" s="39"/>
      <c r="K263" s="40"/>
      <c r="L263" s="40"/>
      <c r="M263" s="40"/>
      <c r="N263" s="40"/>
      <c r="O263" s="40"/>
      <c r="P263" s="40"/>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124"/>
      <c r="AU263" s="42"/>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24"/>
      <c r="BR263" s="124"/>
      <c r="BS263" s="124"/>
      <c r="BT263" s="124"/>
      <c r="BU263" s="124"/>
      <c r="BV263" s="124"/>
      <c r="BW263" s="124"/>
      <c r="BX263" s="124"/>
      <c r="BY263" s="124"/>
      <c r="BZ263" s="124"/>
      <c r="CA263" s="124"/>
      <c r="CB263" s="124"/>
      <c r="CC263" s="124"/>
      <c r="CD263" s="124"/>
      <c r="CE263" s="124"/>
      <c r="CF263" s="124"/>
      <c r="CG263" s="124"/>
      <c r="CH263" s="124"/>
      <c r="CI263" s="124"/>
      <c r="CJ263" s="124"/>
      <c r="CK263" s="124"/>
      <c r="CL263" s="124"/>
      <c r="CM263" s="124"/>
      <c r="CN263" s="124"/>
      <c r="CO263" s="124"/>
      <c r="CP263" s="124"/>
      <c r="CQ263" s="124"/>
      <c r="CR263" s="124"/>
      <c r="CS263" s="124"/>
      <c r="CT263" s="124"/>
      <c r="CU263" s="124"/>
      <c r="CV263" s="124"/>
      <c r="CW263" s="124"/>
      <c r="CX263" s="124"/>
      <c r="CY263" s="16"/>
      <c r="CZ263" s="16"/>
      <c r="DA263" s="16"/>
    </row>
    <row r="264" spans="1:105" x14ac:dyDescent="0.25">
      <c r="A264" s="168" t="s">
        <v>368</v>
      </c>
      <c r="B264" s="169" t="s">
        <v>213</v>
      </c>
      <c r="C264" s="169" t="s">
        <v>213</v>
      </c>
      <c r="D264" s="168" t="s">
        <v>321</v>
      </c>
      <c r="E264" s="168" t="s">
        <v>423</v>
      </c>
      <c r="F264" s="168"/>
      <c r="G264" s="226"/>
      <c r="H264" s="227"/>
      <c r="I264" s="226" t="s">
        <v>424</v>
      </c>
      <c r="J264" s="228"/>
      <c r="K264" s="57"/>
      <c r="L264" s="58"/>
      <c r="M264" s="59"/>
      <c r="N264" s="59"/>
      <c r="O264" s="60"/>
      <c r="P264" s="60"/>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76"/>
      <c r="AU264" s="1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16"/>
      <c r="CZ264" s="16"/>
      <c r="DA264" s="16"/>
    </row>
    <row r="265" spans="1:105" ht="33" x14ac:dyDescent="0.25">
      <c r="A265" s="179" t="s">
        <v>368</v>
      </c>
      <c r="B265" s="180" t="s">
        <v>213</v>
      </c>
      <c r="C265" s="180" t="s">
        <v>213</v>
      </c>
      <c r="D265" s="184" t="s">
        <v>321</v>
      </c>
      <c r="E265" s="184" t="s">
        <v>423</v>
      </c>
      <c r="F265" s="184" t="s">
        <v>865</v>
      </c>
      <c r="G265" s="71" t="s">
        <v>698</v>
      </c>
      <c r="H265" s="54">
        <v>5316</v>
      </c>
      <c r="I265" s="71" t="s">
        <v>425</v>
      </c>
      <c r="J265" s="56">
        <f>+K265</f>
        <v>300000000</v>
      </c>
      <c r="K265" s="57">
        <f>+SUM(L265:P265)</f>
        <v>300000000</v>
      </c>
      <c r="L265" s="58">
        <v>300000000</v>
      </c>
      <c r="M265" s="59"/>
      <c r="N265" s="59"/>
      <c r="O265" s="60"/>
      <c r="P265" s="60"/>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6"/>
      <c r="AU265" s="1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6"/>
      <c r="CY265" s="16"/>
      <c r="CZ265" s="16"/>
      <c r="DA265" s="16"/>
    </row>
    <row r="266" spans="1:105" ht="49.5" x14ac:dyDescent="0.25">
      <c r="A266" s="179" t="s">
        <v>368</v>
      </c>
      <c r="B266" s="180" t="s">
        <v>213</v>
      </c>
      <c r="C266" s="180" t="s">
        <v>213</v>
      </c>
      <c r="D266" s="184" t="s">
        <v>321</v>
      </c>
      <c r="E266" s="184" t="s">
        <v>423</v>
      </c>
      <c r="F266" s="184" t="s">
        <v>866</v>
      </c>
      <c r="G266" s="71" t="s">
        <v>430</v>
      </c>
      <c r="H266" s="54" t="s">
        <v>429</v>
      </c>
      <c r="I266" s="71" t="s">
        <v>430</v>
      </c>
      <c r="J266" s="56">
        <f>+K266</f>
        <v>370000000</v>
      </c>
      <c r="K266" s="57">
        <f>320000000+AV266</f>
        <v>370000000</v>
      </c>
      <c r="L266" s="58"/>
      <c r="M266" s="59">
        <f>+SUM(Q266:R266)</f>
        <v>320000000</v>
      </c>
      <c r="N266" s="59">
        <f>+SUM(S266:AE266)</f>
        <v>0</v>
      </c>
      <c r="O266" s="60">
        <f>+SUM(AF266:AJ266)</f>
        <v>0</v>
      </c>
      <c r="P266" s="60">
        <f>+SUM(AK266:AS266)</f>
        <v>0</v>
      </c>
      <c r="Q266" s="75">
        <v>320000000</v>
      </c>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6"/>
      <c r="AU266" s="16"/>
      <c r="AV266" s="76">
        <f>SUM(AW266:CA266)</f>
        <v>50000000</v>
      </c>
      <c r="AW266" s="76">
        <v>2885737.22</v>
      </c>
      <c r="AX266" s="76">
        <v>5578628.4199999999</v>
      </c>
      <c r="AY266" s="76">
        <v>6975712.1299999999</v>
      </c>
      <c r="AZ266" s="76"/>
      <c r="BA266" s="76"/>
      <c r="BB266" s="76"/>
      <c r="BC266" s="76"/>
      <c r="BD266" s="76"/>
      <c r="BE266" s="76"/>
      <c r="BF266" s="76"/>
      <c r="BG266" s="76"/>
      <c r="BH266" s="76"/>
      <c r="BI266" s="76"/>
      <c r="BJ266" s="76"/>
      <c r="BK266" s="76"/>
      <c r="BL266" s="76"/>
      <c r="BM266" s="76"/>
      <c r="BN266" s="76"/>
      <c r="BO266" s="76"/>
      <c r="BP266" s="76"/>
      <c r="BQ266" s="76"/>
      <c r="BR266" s="76"/>
      <c r="BS266" s="76">
        <v>34559922.229999997</v>
      </c>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6"/>
      <c r="CY266" s="16"/>
      <c r="CZ266" s="16"/>
      <c r="DA266" s="16"/>
    </row>
    <row r="267" spans="1:105" ht="33" x14ac:dyDescent="0.25">
      <c r="A267" s="179" t="s">
        <v>368</v>
      </c>
      <c r="B267" s="180" t="s">
        <v>213</v>
      </c>
      <c r="C267" s="180" t="s">
        <v>213</v>
      </c>
      <c r="D267" s="184" t="s">
        <v>321</v>
      </c>
      <c r="E267" s="184" t="s">
        <v>423</v>
      </c>
      <c r="F267" s="184" t="s">
        <v>867</v>
      </c>
      <c r="G267" s="71" t="s">
        <v>432</v>
      </c>
      <c r="H267" s="54" t="s">
        <v>431</v>
      </c>
      <c r="I267" s="71" t="s">
        <v>432</v>
      </c>
      <c r="J267" s="56">
        <v>200000000</v>
      </c>
      <c r="K267" s="57">
        <f>+SUM(M267:P267)</f>
        <v>200000000</v>
      </c>
      <c r="L267" s="58"/>
      <c r="M267" s="59">
        <f>+SUM(Q267:R267)</f>
        <v>200000000</v>
      </c>
      <c r="N267" s="59">
        <f>+SUM(S267:AE267)</f>
        <v>0</v>
      </c>
      <c r="O267" s="60">
        <f>+SUM(AF267:AJ267)</f>
        <v>0</v>
      </c>
      <c r="P267" s="60">
        <f>+SUM(AK267:AS267)</f>
        <v>0</v>
      </c>
      <c r="Q267" s="75">
        <v>200000000</v>
      </c>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6"/>
      <c r="AU267" s="1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6"/>
      <c r="BU267" s="76"/>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16"/>
      <c r="CZ267" s="16"/>
      <c r="DA267" s="16"/>
    </row>
    <row r="268" spans="1:105" ht="17.25" thickBot="1" x14ac:dyDescent="0.3">
      <c r="A268" s="165" t="s">
        <v>368</v>
      </c>
      <c r="B268" s="165" t="s">
        <v>213</v>
      </c>
      <c r="C268" s="165" t="s">
        <v>213</v>
      </c>
      <c r="D268" s="165" t="s">
        <v>321</v>
      </c>
      <c r="E268" s="165" t="s">
        <v>426</v>
      </c>
      <c r="F268" s="165"/>
      <c r="G268" s="84"/>
      <c r="H268" s="46"/>
      <c r="I268" s="84" t="s">
        <v>427</v>
      </c>
      <c r="J268" s="48"/>
      <c r="K268" s="49"/>
      <c r="L268" s="49"/>
      <c r="M268" s="49"/>
      <c r="N268" s="49"/>
      <c r="O268" s="49"/>
      <c r="P268" s="49"/>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293"/>
      <c r="AU268" s="51"/>
      <c r="AV268" s="293"/>
      <c r="AW268" s="293"/>
      <c r="AX268" s="293"/>
      <c r="AY268" s="293"/>
      <c r="AZ268" s="293"/>
      <c r="BA268" s="293"/>
      <c r="BB268" s="293"/>
      <c r="BC268" s="293"/>
      <c r="BD268" s="293"/>
      <c r="BE268" s="293"/>
      <c r="BF268" s="293"/>
      <c r="BG268" s="293"/>
      <c r="BH268" s="293"/>
      <c r="BI268" s="293"/>
      <c r="BJ268" s="293"/>
      <c r="BK268" s="293"/>
      <c r="BL268" s="293"/>
      <c r="BM268" s="293"/>
      <c r="BN268" s="293"/>
      <c r="BO268" s="293"/>
      <c r="BP268" s="293"/>
      <c r="BQ268" s="293"/>
      <c r="BR268" s="293"/>
      <c r="BS268" s="293"/>
      <c r="BT268" s="293"/>
      <c r="BU268" s="293"/>
      <c r="BV268" s="293"/>
      <c r="BW268" s="293"/>
      <c r="BX268" s="293"/>
      <c r="BY268" s="293"/>
      <c r="BZ268" s="293"/>
      <c r="CA268" s="293"/>
      <c r="CB268" s="293"/>
      <c r="CC268" s="293"/>
      <c r="CD268" s="293"/>
      <c r="CE268" s="293"/>
      <c r="CF268" s="293"/>
      <c r="CG268" s="293"/>
      <c r="CH268" s="293"/>
      <c r="CI268" s="293"/>
      <c r="CJ268" s="293"/>
      <c r="CK268" s="293"/>
      <c r="CL268" s="293"/>
      <c r="CM268" s="293"/>
      <c r="CN268" s="293"/>
      <c r="CO268" s="293"/>
      <c r="CP268" s="293"/>
      <c r="CQ268" s="293"/>
      <c r="CR268" s="293"/>
      <c r="CS268" s="293"/>
      <c r="CT268" s="293"/>
      <c r="CU268" s="293"/>
      <c r="CV268" s="293"/>
      <c r="CW268" s="293"/>
      <c r="CX268" s="293"/>
      <c r="CY268" s="16"/>
      <c r="CZ268" s="16"/>
      <c r="DA268" s="16"/>
    </row>
    <row r="269" spans="1:105" ht="49.5" x14ac:dyDescent="0.25">
      <c r="A269" s="185" t="s">
        <v>368</v>
      </c>
      <c r="B269" s="186" t="s">
        <v>213</v>
      </c>
      <c r="C269" s="186" t="s">
        <v>213</v>
      </c>
      <c r="D269" s="187" t="s">
        <v>321</v>
      </c>
      <c r="E269" s="187" t="s">
        <v>426</v>
      </c>
      <c r="F269" s="187" t="s">
        <v>868</v>
      </c>
      <c r="G269" s="159" t="s">
        <v>702</v>
      </c>
      <c r="H269" s="156">
        <v>5386</v>
      </c>
      <c r="I269" s="159" t="s">
        <v>428</v>
      </c>
      <c r="J269" s="56">
        <f>+K269</f>
        <v>200000000</v>
      </c>
      <c r="K269" s="57">
        <f>+SUM(L269:AV269)</f>
        <v>200000000</v>
      </c>
      <c r="L269" s="58"/>
      <c r="M269" s="59"/>
      <c r="N269" s="59"/>
      <c r="O269" s="60"/>
      <c r="P269" s="60"/>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6"/>
      <c r="AU269" s="16"/>
      <c r="AV269" s="76">
        <f>SUM(AW269:CA269)</f>
        <v>200000000</v>
      </c>
      <c r="AW269" s="76"/>
      <c r="AX269" s="76"/>
      <c r="AY269" s="76">
        <v>200000000</v>
      </c>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76"/>
      <c r="CA269" s="76"/>
      <c r="CB269" s="76"/>
      <c r="CC269" s="76"/>
      <c r="CD269" s="76"/>
      <c r="CE269" s="76"/>
      <c r="CF269" s="76"/>
      <c r="CG269" s="76"/>
      <c r="CH269" s="76"/>
      <c r="CI269" s="76"/>
      <c r="CJ269" s="76"/>
      <c r="CK269" s="76"/>
      <c r="CL269" s="76"/>
      <c r="CM269" s="76"/>
      <c r="CN269" s="76"/>
      <c r="CO269" s="76"/>
      <c r="CP269" s="76"/>
      <c r="CQ269" s="76"/>
      <c r="CR269" s="76"/>
      <c r="CS269" s="76"/>
      <c r="CT269" s="76"/>
      <c r="CU269" s="76"/>
      <c r="CV269" s="76"/>
      <c r="CW269" s="76"/>
      <c r="CX269" s="76"/>
      <c r="CY269" s="16"/>
      <c r="CZ269" s="16"/>
      <c r="DA269" s="16"/>
    </row>
    <row r="270" spans="1:105" ht="33" x14ac:dyDescent="0.25">
      <c r="A270" s="179" t="s">
        <v>368</v>
      </c>
      <c r="B270" s="180" t="s">
        <v>213</v>
      </c>
      <c r="C270" s="180" t="s">
        <v>213</v>
      </c>
      <c r="D270" s="184" t="s">
        <v>321</v>
      </c>
      <c r="E270" s="184" t="s">
        <v>426</v>
      </c>
      <c r="F270" s="184" t="s">
        <v>869</v>
      </c>
      <c r="G270" s="71" t="s">
        <v>434</v>
      </c>
      <c r="H270" s="54" t="s">
        <v>433</v>
      </c>
      <c r="I270" s="71" t="s">
        <v>434</v>
      </c>
      <c r="J270" s="56">
        <v>400000000</v>
      </c>
      <c r="K270" s="57">
        <f t="shared" ref="K270:K272" si="45">+SUM(M270:P270)</f>
        <v>400000000</v>
      </c>
      <c r="L270" s="58"/>
      <c r="M270" s="59">
        <f t="shared" ref="M270:M272" si="46">+SUM(Q270:R270)</f>
        <v>400000000</v>
      </c>
      <c r="N270" s="59">
        <f t="shared" ref="N270:N272" si="47">+SUM(S270:AE270)</f>
        <v>0</v>
      </c>
      <c r="O270" s="60">
        <f>+SUM(AF270:AJ270)</f>
        <v>0</v>
      </c>
      <c r="P270" s="60">
        <f t="shared" ref="P270:P272" si="48">+SUM(AK270:AS270)</f>
        <v>0</v>
      </c>
      <c r="Q270" s="75">
        <v>400000000</v>
      </c>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6"/>
      <c r="AU270" s="1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6"/>
      <c r="CY270" s="16"/>
      <c r="CZ270" s="16"/>
      <c r="DA270" s="16"/>
    </row>
    <row r="271" spans="1:105" ht="49.5" x14ac:dyDescent="0.25">
      <c r="A271" s="179" t="s">
        <v>368</v>
      </c>
      <c r="B271" s="180" t="s">
        <v>213</v>
      </c>
      <c r="C271" s="180" t="s">
        <v>213</v>
      </c>
      <c r="D271" s="184" t="s">
        <v>321</v>
      </c>
      <c r="E271" s="184" t="s">
        <v>426</v>
      </c>
      <c r="F271" s="184" t="s">
        <v>870</v>
      </c>
      <c r="G271" s="71" t="s">
        <v>436</v>
      </c>
      <c r="H271" s="54" t="s">
        <v>435</v>
      </c>
      <c r="I271" s="71" t="s">
        <v>436</v>
      </c>
      <c r="J271" s="56">
        <v>400000000</v>
      </c>
      <c r="K271" s="57">
        <f t="shared" si="45"/>
        <v>400000000</v>
      </c>
      <c r="L271" s="58"/>
      <c r="M271" s="59">
        <f t="shared" si="46"/>
        <v>400000000</v>
      </c>
      <c r="N271" s="59">
        <f t="shared" si="47"/>
        <v>0</v>
      </c>
      <c r="O271" s="60">
        <f>+SUM(AF271:AJ271)</f>
        <v>0</v>
      </c>
      <c r="P271" s="60">
        <f t="shared" si="48"/>
        <v>0</v>
      </c>
      <c r="Q271" s="75">
        <v>400000000</v>
      </c>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6"/>
      <c r="AU271" s="16"/>
      <c r="AV271" s="76"/>
      <c r="AW271" s="76"/>
      <c r="AX271" s="76"/>
      <c r="AY271" s="76"/>
      <c r="AZ271" s="76"/>
      <c r="BA271" s="76"/>
      <c r="BB271" s="76"/>
      <c r="BC271" s="76"/>
      <c r="BD271" s="76"/>
      <c r="BE271" s="76"/>
      <c r="BF271" s="76"/>
      <c r="BG271" s="76"/>
      <c r="BH271" s="76"/>
      <c r="BI271" s="76"/>
      <c r="BJ271" s="76"/>
      <c r="BK271" s="76"/>
      <c r="BL271" s="76"/>
      <c r="BM271" s="76"/>
      <c r="BN271" s="76"/>
      <c r="BO271" s="76"/>
      <c r="BP271" s="76"/>
      <c r="BQ271" s="76"/>
      <c r="BR271" s="76"/>
      <c r="BS271" s="76"/>
      <c r="BT271" s="76"/>
      <c r="BU271" s="76"/>
      <c r="BV271" s="76"/>
      <c r="BW271" s="76"/>
      <c r="BX271" s="76"/>
      <c r="BY271" s="76"/>
      <c r="BZ271" s="76"/>
      <c r="CA271" s="76"/>
      <c r="CB271" s="76"/>
      <c r="CC271" s="76"/>
      <c r="CD271" s="76"/>
      <c r="CE271" s="76"/>
      <c r="CF271" s="76"/>
      <c r="CG271" s="76"/>
      <c r="CH271" s="76"/>
      <c r="CI271" s="76"/>
      <c r="CJ271" s="76"/>
      <c r="CK271" s="76"/>
      <c r="CL271" s="76"/>
      <c r="CM271" s="76"/>
      <c r="CN271" s="76"/>
      <c r="CO271" s="76"/>
      <c r="CP271" s="76"/>
      <c r="CQ271" s="76"/>
      <c r="CR271" s="76"/>
      <c r="CS271" s="76"/>
      <c r="CT271" s="76"/>
      <c r="CU271" s="76"/>
      <c r="CV271" s="76"/>
      <c r="CW271" s="76"/>
      <c r="CX271" s="76"/>
      <c r="CY271" s="16"/>
      <c r="CZ271" s="16"/>
      <c r="DA271" s="16"/>
    </row>
    <row r="272" spans="1:105" ht="33.75" thickBot="1" x14ac:dyDescent="0.3">
      <c r="A272" s="179" t="s">
        <v>368</v>
      </c>
      <c r="B272" s="180" t="s">
        <v>213</v>
      </c>
      <c r="C272" s="180" t="s">
        <v>213</v>
      </c>
      <c r="D272" s="184" t="s">
        <v>321</v>
      </c>
      <c r="E272" s="184" t="s">
        <v>426</v>
      </c>
      <c r="F272" s="184" t="s">
        <v>871</v>
      </c>
      <c r="G272" s="71" t="s">
        <v>438</v>
      </c>
      <c r="H272" s="54" t="s">
        <v>437</v>
      </c>
      <c r="I272" s="71" t="s">
        <v>438</v>
      </c>
      <c r="J272" s="56">
        <v>230950000</v>
      </c>
      <c r="K272" s="57">
        <f t="shared" si="45"/>
        <v>230950000</v>
      </c>
      <c r="L272" s="58"/>
      <c r="M272" s="59">
        <f t="shared" si="46"/>
        <v>156250000</v>
      </c>
      <c r="N272" s="59">
        <f t="shared" si="47"/>
        <v>3450000</v>
      </c>
      <c r="O272" s="60">
        <f>+SUM(AF272:AJ272)</f>
        <v>71250000</v>
      </c>
      <c r="P272" s="60">
        <f t="shared" si="48"/>
        <v>0</v>
      </c>
      <c r="Q272" s="75">
        <f>369250000-213000000</f>
        <v>156250000</v>
      </c>
      <c r="R272" s="75"/>
      <c r="S272" s="75">
        <v>3450000</v>
      </c>
      <c r="T272" s="75"/>
      <c r="U272" s="75"/>
      <c r="V272" s="75"/>
      <c r="W272" s="75"/>
      <c r="X272" s="75"/>
      <c r="Y272" s="75"/>
      <c r="Z272" s="75"/>
      <c r="AA272" s="75"/>
      <c r="AB272" s="75"/>
      <c r="AC272" s="75"/>
      <c r="AD272" s="75"/>
      <c r="AE272" s="75"/>
      <c r="AF272" s="75"/>
      <c r="AG272" s="75"/>
      <c r="AH272" s="75">
        <v>71250000</v>
      </c>
      <c r="AI272" s="75"/>
      <c r="AJ272" s="75"/>
      <c r="AK272" s="75"/>
      <c r="AL272" s="75"/>
      <c r="AM272" s="75"/>
      <c r="AN272" s="75"/>
      <c r="AO272" s="75"/>
      <c r="AP272" s="75"/>
      <c r="AQ272" s="75"/>
      <c r="AR272" s="75"/>
      <c r="AS272" s="75"/>
      <c r="AT272" s="76"/>
      <c r="AU272" s="1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76"/>
      <c r="CA272" s="76"/>
      <c r="CB272" s="76"/>
      <c r="CC272" s="76"/>
      <c r="CD272" s="76"/>
      <c r="CE272" s="76"/>
      <c r="CF272" s="76"/>
      <c r="CG272" s="76"/>
      <c r="CH272" s="76"/>
      <c r="CI272" s="76"/>
      <c r="CJ272" s="76"/>
      <c r="CK272" s="76"/>
      <c r="CL272" s="76"/>
      <c r="CM272" s="76"/>
      <c r="CN272" s="76"/>
      <c r="CO272" s="76"/>
      <c r="CP272" s="76"/>
      <c r="CQ272" s="76"/>
      <c r="CR272" s="76"/>
      <c r="CS272" s="76"/>
      <c r="CT272" s="76"/>
      <c r="CU272" s="76"/>
      <c r="CV272" s="76"/>
      <c r="CW272" s="76"/>
      <c r="CX272" s="76"/>
      <c r="CY272" s="16"/>
      <c r="CZ272" s="16"/>
      <c r="DA272" s="16"/>
    </row>
    <row r="273" spans="1:105" ht="50.25" thickBot="1" x14ac:dyDescent="0.3">
      <c r="A273" s="323" t="s">
        <v>368</v>
      </c>
      <c r="B273" s="333" t="s">
        <v>213</v>
      </c>
      <c r="C273" s="333" t="s">
        <v>213</v>
      </c>
      <c r="D273" s="334" t="s">
        <v>321</v>
      </c>
      <c r="E273" s="334" t="s">
        <v>426</v>
      </c>
      <c r="F273" s="184" t="s">
        <v>904</v>
      </c>
      <c r="G273" s="71" t="s">
        <v>903</v>
      </c>
      <c r="H273" s="54">
        <v>5418</v>
      </c>
      <c r="I273" s="71" t="s">
        <v>909</v>
      </c>
      <c r="J273" s="56">
        <f>+K273</f>
        <v>10000000000</v>
      </c>
      <c r="K273" s="57">
        <f>+SUM(M273:CY273)</f>
        <v>10000000000</v>
      </c>
      <c r="L273" s="58"/>
      <c r="M273" s="59"/>
      <c r="N273" s="59"/>
      <c r="O273" s="60"/>
      <c r="P273" s="60"/>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6"/>
      <c r="AU273" s="76">
        <v>10000000000</v>
      </c>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6"/>
      <c r="CB273" s="76"/>
      <c r="CC273" s="76"/>
      <c r="CD273" s="76"/>
      <c r="CE273" s="76"/>
      <c r="CF273" s="76"/>
      <c r="CG273" s="76"/>
      <c r="CH273" s="76"/>
      <c r="CI273" s="76"/>
      <c r="CJ273" s="76"/>
      <c r="CK273" s="76"/>
      <c r="CL273" s="76"/>
      <c r="CM273" s="76"/>
      <c r="CN273" s="76"/>
      <c r="CO273" s="76"/>
      <c r="CP273" s="76"/>
      <c r="CQ273" s="76"/>
      <c r="CR273" s="76"/>
      <c r="CS273" s="76"/>
      <c r="CT273" s="76"/>
      <c r="CU273" s="76"/>
      <c r="CV273" s="76"/>
      <c r="CW273" s="76"/>
      <c r="CX273" s="76"/>
      <c r="CY273" s="16"/>
      <c r="CZ273" s="16"/>
      <c r="DA273" s="16"/>
    </row>
    <row r="274" spans="1:105" ht="50.25" thickBot="1" x14ac:dyDescent="0.3">
      <c r="A274" s="323" t="s">
        <v>368</v>
      </c>
      <c r="B274" s="334" t="s">
        <v>213</v>
      </c>
      <c r="C274" s="334" t="s">
        <v>213</v>
      </c>
      <c r="D274" s="334" t="s">
        <v>321</v>
      </c>
      <c r="E274" s="334" t="s">
        <v>426</v>
      </c>
      <c r="F274" s="145">
        <v>354</v>
      </c>
      <c r="G274" s="71" t="s">
        <v>434</v>
      </c>
      <c r="H274" s="336">
        <v>5414</v>
      </c>
      <c r="I274" s="71" t="s">
        <v>918</v>
      </c>
      <c r="J274" s="56">
        <f>+K274</f>
        <v>100000000</v>
      </c>
      <c r="K274" s="57">
        <f>+SUM(M274:CY274)</f>
        <v>100000000</v>
      </c>
      <c r="L274" s="58"/>
      <c r="M274" s="59"/>
      <c r="N274" s="59"/>
      <c r="O274" s="60"/>
      <c r="P274" s="60"/>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6"/>
      <c r="CY274" s="76">
        <v>100000000</v>
      </c>
      <c r="CZ274" s="16"/>
      <c r="DA274" s="16"/>
    </row>
    <row r="275" spans="1:105" ht="51" x14ac:dyDescent="0.25">
      <c r="A275" s="323" t="s">
        <v>368</v>
      </c>
      <c r="B275" s="334" t="s">
        <v>213</v>
      </c>
      <c r="C275" s="334" t="s">
        <v>213</v>
      </c>
      <c r="D275" s="334" t="s">
        <v>321</v>
      </c>
      <c r="E275" s="334" t="s">
        <v>426</v>
      </c>
      <c r="F275" s="184" t="s">
        <v>920</v>
      </c>
      <c r="G275" s="71" t="s">
        <v>919</v>
      </c>
      <c r="H275" s="336">
        <v>5415</v>
      </c>
      <c r="I275" s="335" t="s">
        <v>917</v>
      </c>
      <c r="J275" s="56">
        <f>+K275</f>
        <v>100000000</v>
      </c>
      <c r="K275" s="57">
        <f>+SUM(M275:CY275)</f>
        <v>100000000</v>
      </c>
      <c r="L275" s="58"/>
      <c r="M275" s="59"/>
      <c r="N275" s="59"/>
      <c r="O275" s="60"/>
      <c r="P275" s="60"/>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6"/>
      <c r="BU275" s="76"/>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v>100000000</v>
      </c>
      <c r="CZ275" s="16"/>
      <c r="DA275" s="16"/>
    </row>
    <row r="276" spans="1:105" s="148" customFormat="1" ht="17.25" thickBot="1" x14ac:dyDescent="0.3">
      <c r="A276" s="190" t="s">
        <v>368</v>
      </c>
      <c r="B276" s="190" t="s">
        <v>213</v>
      </c>
      <c r="C276" s="190" t="s">
        <v>213</v>
      </c>
      <c r="D276" s="190" t="s">
        <v>321</v>
      </c>
      <c r="E276" s="190" t="s">
        <v>327</v>
      </c>
      <c r="F276" s="190"/>
      <c r="G276" s="116"/>
      <c r="H276" s="115"/>
      <c r="I276" s="116" t="s">
        <v>439</v>
      </c>
      <c r="J276" s="117"/>
      <c r="K276" s="118"/>
      <c r="L276" s="118"/>
      <c r="M276" s="118"/>
      <c r="N276" s="118"/>
      <c r="O276" s="118"/>
      <c r="P276" s="118"/>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307"/>
      <c r="AU276" s="120"/>
      <c r="AV276" s="307"/>
      <c r="AW276" s="307"/>
      <c r="AX276" s="307"/>
      <c r="AY276" s="307"/>
      <c r="AZ276" s="307"/>
      <c r="BA276" s="307"/>
      <c r="BB276" s="307"/>
      <c r="BC276" s="307"/>
      <c r="BD276" s="307"/>
      <c r="BE276" s="307"/>
      <c r="BF276" s="307"/>
      <c r="BG276" s="307"/>
      <c r="BH276" s="307"/>
      <c r="BI276" s="307"/>
      <c r="BJ276" s="307"/>
      <c r="BK276" s="307"/>
      <c r="BL276" s="307"/>
      <c r="BM276" s="307"/>
      <c r="BN276" s="307"/>
      <c r="BO276" s="307"/>
      <c r="BP276" s="307"/>
      <c r="BQ276" s="307"/>
      <c r="BR276" s="307"/>
      <c r="BS276" s="307"/>
      <c r="BT276" s="307"/>
      <c r="BU276" s="307"/>
      <c r="BV276" s="307"/>
      <c r="BW276" s="307"/>
      <c r="BX276" s="307"/>
      <c r="BY276" s="307"/>
      <c r="BZ276" s="307"/>
      <c r="CA276" s="307"/>
      <c r="CB276" s="307"/>
      <c r="CC276" s="307"/>
      <c r="CD276" s="307"/>
      <c r="CE276" s="307"/>
      <c r="CF276" s="307"/>
      <c r="CG276" s="307"/>
      <c r="CH276" s="307"/>
      <c r="CI276" s="307"/>
      <c r="CJ276" s="307"/>
      <c r="CK276" s="307"/>
      <c r="CL276" s="307"/>
      <c r="CM276" s="307"/>
      <c r="CN276" s="307"/>
      <c r="CO276" s="307"/>
      <c r="CP276" s="307"/>
      <c r="CQ276" s="307"/>
      <c r="CR276" s="307"/>
      <c r="CS276" s="307"/>
      <c r="CT276" s="307"/>
      <c r="CU276" s="307"/>
      <c r="CV276" s="307"/>
      <c r="CW276" s="307"/>
      <c r="CX276" s="307"/>
      <c r="CY276" s="353"/>
      <c r="CZ276" s="353"/>
      <c r="DA276" s="353"/>
    </row>
    <row r="277" spans="1:105" ht="49.5" x14ac:dyDescent="0.25">
      <c r="A277" s="166" t="s">
        <v>368</v>
      </c>
      <c r="B277" s="166" t="s">
        <v>213</v>
      </c>
      <c r="C277" s="166" t="s">
        <v>213</v>
      </c>
      <c r="D277" s="166" t="s">
        <v>321</v>
      </c>
      <c r="E277" s="166" t="s">
        <v>327</v>
      </c>
      <c r="F277" s="189" t="s">
        <v>872</v>
      </c>
      <c r="G277" s="160" t="s">
        <v>705</v>
      </c>
      <c r="H277" s="156" t="s">
        <v>440</v>
      </c>
      <c r="I277" s="160" t="s">
        <v>441</v>
      </c>
      <c r="J277" s="56">
        <f>+K277</f>
        <v>2000000000</v>
      </c>
      <c r="K277" s="57">
        <f>+SUM(L277:AV277)</f>
        <v>2000000000</v>
      </c>
      <c r="L277" s="58"/>
      <c r="M277" s="59"/>
      <c r="N277" s="59"/>
      <c r="O277" s="60"/>
      <c r="P277" s="60"/>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6"/>
      <c r="AU277" s="16"/>
      <c r="AV277" s="76">
        <f>SUM(AW277:CA277)</f>
        <v>2000000000</v>
      </c>
      <c r="AW277" s="76"/>
      <c r="AX277" s="76"/>
      <c r="AY277" s="76"/>
      <c r="AZ277" s="76"/>
      <c r="BA277" s="76"/>
      <c r="BB277" s="76"/>
      <c r="BC277" s="76"/>
      <c r="BD277" s="76"/>
      <c r="BE277" s="76"/>
      <c r="BF277" s="76"/>
      <c r="BG277" s="76"/>
      <c r="BH277" s="76"/>
      <c r="BI277" s="76"/>
      <c r="BJ277" s="76"/>
      <c r="BK277" s="76"/>
      <c r="BL277" s="76"/>
      <c r="BM277" s="76"/>
      <c r="BN277" s="76"/>
      <c r="BO277" s="76"/>
      <c r="BP277" s="76"/>
      <c r="BQ277" s="76"/>
      <c r="BR277" s="76"/>
      <c r="BS277" s="76">
        <v>2000000000</v>
      </c>
      <c r="BT277" s="76"/>
      <c r="BU277" s="76"/>
      <c r="BV277" s="76"/>
      <c r="BW277" s="76"/>
      <c r="BX277" s="76"/>
      <c r="BY277" s="76"/>
      <c r="BZ277" s="76"/>
      <c r="CA277" s="76"/>
      <c r="CB277" s="76"/>
      <c r="CC277" s="76"/>
      <c r="CD277" s="76"/>
      <c r="CE277" s="76"/>
      <c r="CF277" s="76"/>
      <c r="CG277" s="76"/>
      <c r="CH277" s="76"/>
      <c r="CI277" s="76"/>
      <c r="CJ277" s="76"/>
      <c r="CK277" s="76"/>
      <c r="CL277" s="76"/>
      <c r="CM277" s="76"/>
      <c r="CN277" s="76"/>
      <c r="CO277" s="76"/>
      <c r="CP277" s="76"/>
      <c r="CQ277" s="76"/>
      <c r="CR277" s="76"/>
      <c r="CS277" s="76"/>
      <c r="CT277" s="76"/>
      <c r="CU277" s="76"/>
      <c r="CV277" s="76"/>
      <c r="CW277" s="76"/>
      <c r="CX277" s="76"/>
      <c r="CY277" s="16"/>
      <c r="CZ277" s="16"/>
      <c r="DA277" s="16"/>
    </row>
    <row r="278" spans="1:105" x14ac:dyDescent="0.25">
      <c r="A278" s="168" t="s">
        <v>368</v>
      </c>
      <c r="B278" s="168" t="s">
        <v>189</v>
      </c>
      <c r="C278" s="168"/>
      <c r="D278" s="168"/>
      <c r="E278" s="168"/>
      <c r="F278" s="168"/>
      <c r="G278" s="28"/>
      <c r="H278" s="27"/>
      <c r="I278" s="28" t="s">
        <v>203</v>
      </c>
      <c r="J278" s="121"/>
      <c r="K278" s="30">
        <f>+SUM(M278:P278)</f>
        <v>0</v>
      </c>
      <c r="L278" s="30"/>
      <c r="M278" s="30"/>
      <c r="N278" s="30">
        <f>+SUM(S278:AE278)</f>
        <v>0</v>
      </c>
      <c r="O278" s="30">
        <f>+SUM(AF278:AJ278)</f>
        <v>0</v>
      </c>
      <c r="P278" s="30">
        <f>+SUM(AK278:AS278)</f>
        <v>0</v>
      </c>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290"/>
      <c r="AU278" s="32"/>
      <c r="AV278" s="290"/>
      <c r="AW278" s="290"/>
      <c r="AX278" s="290"/>
      <c r="AY278" s="290"/>
      <c r="AZ278" s="290"/>
      <c r="BA278" s="290"/>
      <c r="BB278" s="290"/>
      <c r="BC278" s="290"/>
      <c r="BD278" s="290"/>
      <c r="BE278" s="290"/>
      <c r="BF278" s="290"/>
      <c r="BG278" s="290"/>
      <c r="BH278" s="290"/>
      <c r="BI278" s="290"/>
      <c r="BJ278" s="290"/>
      <c r="BK278" s="290"/>
      <c r="BL278" s="290"/>
      <c r="BM278" s="290"/>
      <c r="BN278" s="290"/>
      <c r="BO278" s="290"/>
      <c r="BP278" s="290"/>
      <c r="BQ278" s="290"/>
      <c r="BR278" s="290"/>
      <c r="BS278" s="290"/>
      <c r="BT278" s="290"/>
      <c r="BU278" s="290"/>
      <c r="BV278" s="290"/>
      <c r="BW278" s="290"/>
      <c r="BX278" s="290"/>
      <c r="BY278" s="290"/>
      <c r="BZ278" s="290"/>
      <c r="CA278" s="290"/>
      <c r="CB278" s="290"/>
      <c r="CC278" s="290"/>
      <c r="CD278" s="290"/>
      <c r="CE278" s="290"/>
      <c r="CF278" s="290"/>
      <c r="CG278" s="290"/>
      <c r="CH278" s="290"/>
      <c r="CI278" s="290"/>
      <c r="CJ278" s="290"/>
      <c r="CK278" s="290"/>
      <c r="CL278" s="290"/>
      <c r="CM278" s="290"/>
      <c r="CN278" s="290"/>
      <c r="CO278" s="290"/>
      <c r="CP278" s="290"/>
      <c r="CQ278" s="290"/>
      <c r="CR278" s="290"/>
      <c r="CS278" s="290"/>
      <c r="CT278" s="290"/>
      <c r="CU278" s="290"/>
      <c r="CV278" s="290"/>
      <c r="CW278" s="290"/>
      <c r="CX278" s="290"/>
      <c r="CY278" s="16"/>
      <c r="CZ278" s="16"/>
      <c r="DA278" s="16"/>
    </row>
    <row r="279" spans="1:105" ht="33" x14ac:dyDescent="0.25">
      <c r="A279" s="168" t="s">
        <v>368</v>
      </c>
      <c r="B279" s="168" t="s">
        <v>189</v>
      </c>
      <c r="C279" s="168" t="s">
        <v>204</v>
      </c>
      <c r="D279" s="168"/>
      <c r="E279" s="168"/>
      <c r="F279" s="168"/>
      <c r="G279" s="28"/>
      <c r="H279" s="27"/>
      <c r="I279" s="28" t="s">
        <v>205</v>
      </c>
      <c r="J279" s="121"/>
      <c r="K279" s="30"/>
      <c r="L279" s="30"/>
      <c r="M279" s="30"/>
      <c r="N279" s="30"/>
      <c r="O279" s="30"/>
      <c r="P279" s="3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290"/>
      <c r="AU279" s="32"/>
      <c r="AV279" s="290"/>
      <c r="AW279" s="290"/>
      <c r="AX279" s="290"/>
      <c r="AY279" s="290"/>
      <c r="AZ279" s="290"/>
      <c r="BA279" s="290"/>
      <c r="BB279" s="290"/>
      <c r="BC279" s="290"/>
      <c r="BD279" s="290"/>
      <c r="BE279" s="290"/>
      <c r="BF279" s="290"/>
      <c r="BG279" s="290"/>
      <c r="BH279" s="290"/>
      <c r="BI279" s="290"/>
      <c r="BJ279" s="290"/>
      <c r="BK279" s="290"/>
      <c r="BL279" s="290"/>
      <c r="BM279" s="290"/>
      <c r="BN279" s="290"/>
      <c r="BO279" s="290"/>
      <c r="BP279" s="290"/>
      <c r="BQ279" s="290"/>
      <c r="BR279" s="290"/>
      <c r="BS279" s="290"/>
      <c r="BT279" s="290"/>
      <c r="BU279" s="290"/>
      <c r="BV279" s="290"/>
      <c r="BW279" s="290"/>
      <c r="BX279" s="290"/>
      <c r="BY279" s="290"/>
      <c r="BZ279" s="290"/>
      <c r="CA279" s="290"/>
      <c r="CB279" s="290"/>
      <c r="CC279" s="290"/>
      <c r="CD279" s="290"/>
      <c r="CE279" s="290"/>
      <c r="CF279" s="290"/>
      <c r="CG279" s="290"/>
      <c r="CH279" s="290"/>
      <c r="CI279" s="290"/>
      <c r="CJ279" s="290"/>
      <c r="CK279" s="290"/>
      <c r="CL279" s="290"/>
      <c r="CM279" s="290"/>
      <c r="CN279" s="290"/>
      <c r="CO279" s="290"/>
      <c r="CP279" s="290"/>
      <c r="CQ279" s="290"/>
      <c r="CR279" s="290"/>
      <c r="CS279" s="290"/>
      <c r="CT279" s="290"/>
      <c r="CU279" s="290"/>
      <c r="CV279" s="290"/>
      <c r="CW279" s="290"/>
      <c r="CX279" s="290"/>
      <c r="CY279" s="16"/>
      <c r="CZ279" s="16"/>
      <c r="DA279" s="16"/>
    </row>
    <row r="280" spans="1:105" x14ac:dyDescent="0.25">
      <c r="A280" s="167" t="s">
        <v>368</v>
      </c>
      <c r="B280" s="167" t="s">
        <v>189</v>
      </c>
      <c r="C280" s="167" t="s">
        <v>204</v>
      </c>
      <c r="D280" s="167" t="s">
        <v>206</v>
      </c>
      <c r="E280" s="167"/>
      <c r="F280" s="167"/>
      <c r="G280" s="38"/>
      <c r="H280" s="37"/>
      <c r="I280" s="38" t="s">
        <v>207</v>
      </c>
      <c r="J280" s="107"/>
      <c r="K280" s="40"/>
      <c r="L280" s="40"/>
      <c r="M280" s="40"/>
      <c r="N280" s="40"/>
      <c r="O280" s="40"/>
      <c r="P280" s="40"/>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124"/>
      <c r="AU280" s="42"/>
      <c r="AV280" s="124"/>
      <c r="AW280" s="124"/>
      <c r="AX280" s="124"/>
      <c r="AY280" s="124"/>
      <c r="AZ280" s="124"/>
      <c r="BA280" s="124"/>
      <c r="BB280" s="124"/>
      <c r="BC280" s="124"/>
      <c r="BD280" s="124"/>
      <c r="BE280" s="124"/>
      <c r="BF280" s="124"/>
      <c r="BG280" s="124"/>
      <c r="BH280" s="124"/>
      <c r="BI280" s="124"/>
      <c r="BJ280" s="124"/>
      <c r="BK280" s="124"/>
      <c r="BL280" s="124"/>
      <c r="BM280" s="124"/>
      <c r="BN280" s="124"/>
      <c r="BO280" s="124"/>
      <c r="BP280" s="124"/>
      <c r="BQ280" s="124"/>
      <c r="BR280" s="124"/>
      <c r="BS280" s="124"/>
      <c r="BT280" s="124"/>
      <c r="BU280" s="124"/>
      <c r="BV280" s="124"/>
      <c r="BW280" s="124"/>
      <c r="BX280" s="124"/>
      <c r="BY280" s="124"/>
      <c r="BZ280" s="124"/>
      <c r="CA280" s="124"/>
      <c r="CB280" s="124"/>
      <c r="CC280" s="124"/>
      <c r="CD280" s="124"/>
      <c r="CE280" s="124"/>
      <c r="CF280" s="124"/>
      <c r="CG280" s="124"/>
      <c r="CH280" s="124"/>
      <c r="CI280" s="124"/>
      <c r="CJ280" s="124"/>
      <c r="CK280" s="124"/>
      <c r="CL280" s="124"/>
      <c r="CM280" s="124"/>
      <c r="CN280" s="124"/>
      <c r="CO280" s="124"/>
      <c r="CP280" s="124"/>
      <c r="CQ280" s="124"/>
      <c r="CR280" s="124"/>
      <c r="CS280" s="124"/>
      <c r="CT280" s="124"/>
      <c r="CU280" s="124"/>
      <c r="CV280" s="124"/>
      <c r="CW280" s="124"/>
      <c r="CX280" s="124"/>
      <c r="CY280" s="16"/>
      <c r="CZ280" s="16"/>
      <c r="DA280" s="16"/>
    </row>
    <row r="281" spans="1:105" x14ac:dyDescent="0.25">
      <c r="A281" s="165" t="s">
        <v>368</v>
      </c>
      <c r="B281" s="165" t="s">
        <v>189</v>
      </c>
      <c r="C281" s="165" t="s">
        <v>204</v>
      </c>
      <c r="D281" s="165" t="s">
        <v>206</v>
      </c>
      <c r="E281" s="165" t="s">
        <v>442</v>
      </c>
      <c r="F281" s="165"/>
      <c r="G281" s="84"/>
      <c r="H281" s="46"/>
      <c r="I281" s="84" t="s">
        <v>443</v>
      </c>
      <c r="J281" s="48"/>
      <c r="K281" s="49">
        <f>+SUM(M281:P281)</f>
        <v>0</v>
      </c>
      <c r="L281" s="49"/>
      <c r="M281" s="49">
        <f>+SUM(Q281:R281)</f>
        <v>0</v>
      </c>
      <c r="N281" s="49">
        <f>+SUM(S281:AE281)</f>
        <v>0</v>
      </c>
      <c r="O281" s="49">
        <f>+SUM(AF281:AJ281)</f>
        <v>0</v>
      </c>
      <c r="P281" s="49">
        <f>+SUM(AK281:AS281)</f>
        <v>0</v>
      </c>
      <c r="Q281" s="73"/>
      <c r="R281" s="73">
        <v>0</v>
      </c>
      <c r="S281" s="73">
        <v>0</v>
      </c>
      <c r="T281" s="73">
        <v>0</v>
      </c>
      <c r="U281" s="73">
        <v>0</v>
      </c>
      <c r="V281" s="73">
        <v>0</v>
      </c>
      <c r="W281" s="73">
        <v>0</v>
      </c>
      <c r="X281" s="73">
        <v>0</v>
      </c>
      <c r="Y281" s="73">
        <v>0</v>
      </c>
      <c r="Z281" s="73">
        <v>0</v>
      </c>
      <c r="AA281" s="73">
        <v>0</v>
      </c>
      <c r="AB281" s="73">
        <v>0</v>
      </c>
      <c r="AC281" s="73">
        <v>0</v>
      </c>
      <c r="AD281" s="73">
        <v>0</v>
      </c>
      <c r="AE281" s="73">
        <v>0</v>
      </c>
      <c r="AF281" s="73">
        <v>0</v>
      </c>
      <c r="AG281" s="73">
        <v>0</v>
      </c>
      <c r="AH281" s="73"/>
      <c r="AI281" s="73">
        <v>0</v>
      </c>
      <c r="AJ281" s="73">
        <v>0</v>
      </c>
      <c r="AK281" s="73">
        <v>0</v>
      </c>
      <c r="AL281" s="73">
        <v>0</v>
      </c>
      <c r="AM281" s="73">
        <v>0</v>
      </c>
      <c r="AN281" s="73">
        <v>0</v>
      </c>
      <c r="AO281" s="73">
        <v>0</v>
      </c>
      <c r="AP281" s="73">
        <v>0</v>
      </c>
      <c r="AQ281" s="73">
        <v>0</v>
      </c>
      <c r="AR281" s="73">
        <v>0</v>
      </c>
      <c r="AS281" s="73">
        <v>0</v>
      </c>
      <c r="AT281" s="293"/>
      <c r="AU281" s="51"/>
      <c r="AV281" s="293"/>
      <c r="AW281" s="293"/>
      <c r="AX281" s="293"/>
      <c r="AY281" s="293"/>
      <c r="AZ281" s="293"/>
      <c r="BA281" s="293"/>
      <c r="BB281" s="293"/>
      <c r="BC281" s="293"/>
      <c r="BD281" s="293"/>
      <c r="BE281" s="293"/>
      <c r="BF281" s="293"/>
      <c r="BG281" s="293"/>
      <c r="BH281" s="293"/>
      <c r="BI281" s="293"/>
      <c r="BJ281" s="293"/>
      <c r="BK281" s="293"/>
      <c r="BL281" s="293"/>
      <c r="BM281" s="293"/>
      <c r="BN281" s="293"/>
      <c r="BO281" s="293"/>
      <c r="BP281" s="293"/>
      <c r="BQ281" s="293"/>
      <c r="BR281" s="293"/>
      <c r="BS281" s="293"/>
      <c r="BT281" s="293"/>
      <c r="BU281" s="293"/>
      <c r="BV281" s="293"/>
      <c r="BW281" s="293"/>
      <c r="BX281" s="293"/>
      <c r="BY281" s="293"/>
      <c r="BZ281" s="293"/>
      <c r="CA281" s="293"/>
      <c r="CB281" s="293"/>
      <c r="CC281" s="293"/>
      <c r="CD281" s="293"/>
      <c r="CE281" s="293"/>
      <c r="CF281" s="293"/>
      <c r="CG281" s="293"/>
      <c r="CH281" s="293"/>
      <c r="CI281" s="293"/>
      <c r="CJ281" s="293"/>
      <c r="CK281" s="293"/>
      <c r="CL281" s="293"/>
      <c r="CM281" s="293"/>
      <c r="CN281" s="293"/>
      <c r="CO281" s="293"/>
      <c r="CP281" s="293"/>
      <c r="CQ281" s="293"/>
      <c r="CR281" s="293"/>
      <c r="CS281" s="293"/>
      <c r="CT281" s="293"/>
      <c r="CU281" s="293"/>
      <c r="CV281" s="293"/>
      <c r="CW281" s="293"/>
      <c r="CX281" s="293"/>
      <c r="CY281" s="16"/>
      <c r="CZ281" s="16"/>
      <c r="DA281" s="16"/>
    </row>
    <row r="282" spans="1:105" ht="33" x14ac:dyDescent="0.25">
      <c r="A282" s="166" t="s">
        <v>368</v>
      </c>
      <c r="B282" s="166" t="s">
        <v>189</v>
      </c>
      <c r="C282" s="166" t="s">
        <v>204</v>
      </c>
      <c r="D282" s="166" t="s">
        <v>206</v>
      </c>
      <c r="E282" s="166" t="s">
        <v>442</v>
      </c>
      <c r="F282" s="166" t="s">
        <v>873</v>
      </c>
      <c r="G282" s="77" t="s">
        <v>732</v>
      </c>
      <c r="H282" s="54" t="s">
        <v>444</v>
      </c>
      <c r="I282" s="77" t="s">
        <v>445</v>
      </c>
      <c r="J282" s="56">
        <v>950000000</v>
      </c>
      <c r="K282" s="57">
        <f>+SUM(M282:P282)</f>
        <v>950000000</v>
      </c>
      <c r="L282" s="58"/>
      <c r="M282" s="59">
        <f>+SUM(Q282:R282)</f>
        <v>950000000</v>
      </c>
      <c r="N282" s="59">
        <f>+SUM(S282:AE282)</f>
        <v>0</v>
      </c>
      <c r="O282" s="60">
        <f>+SUM(AF282:AJ282)</f>
        <v>0</v>
      </c>
      <c r="P282" s="60">
        <f>+SUM(AK282:AS282)</f>
        <v>0</v>
      </c>
      <c r="Q282" s="75">
        <v>950000000</v>
      </c>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6"/>
      <c r="AU282" s="1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6"/>
      <c r="CB282" s="76"/>
      <c r="CC282" s="76"/>
      <c r="CD282" s="76"/>
      <c r="CE282" s="76"/>
      <c r="CF282" s="76"/>
      <c r="CG282" s="76"/>
      <c r="CH282" s="76"/>
      <c r="CI282" s="76"/>
      <c r="CJ282" s="76"/>
      <c r="CK282" s="76"/>
      <c r="CL282" s="76"/>
      <c r="CM282" s="76"/>
      <c r="CN282" s="76"/>
      <c r="CO282" s="76"/>
      <c r="CP282" s="76"/>
      <c r="CQ282" s="76"/>
      <c r="CR282" s="76"/>
      <c r="CS282" s="76"/>
      <c r="CT282" s="76"/>
      <c r="CU282" s="76"/>
      <c r="CV282" s="76"/>
      <c r="CW282" s="76"/>
      <c r="CX282" s="76"/>
      <c r="CY282" s="16"/>
      <c r="CZ282" s="16"/>
      <c r="DA282" s="16"/>
    </row>
    <row r="283" spans="1:105" ht="49.5" x14ac:dyDescent="0.25">
      <c r="A283" s="166" t="s">
        <v>368</v>
      </c>
      <c r="B283" s="166" t="s">
        <v>189</v>
      </c>
      <c r="C283" s="166" t="s">
        <v>204</v>
      </c>
      <c r="D283" s="166" t="s">
        <v>206</v>
      </c>
      <c r="E283" s="166" t="s">
        <v>442</v>
      </c>
      <c r="F283" s="166" t="s">
        <v>874</v>
      </c>
      <c r="G283" s="77" t="s">
        <v>733</v>
      </c>
      <c r="H283" s="54" t="s">
        <v>446</v>
      </c>
      <c r="I283" s="77" t="s">
        <v>447</v>
      </c>
      <c r="J283" s="56">
        <v>100000000</v>
      </c>
      <c r="K283" s="57">
        <f>+SUM(M283:P283)</f>
        <v>100000000</v>
      </c>
      <c r="L283" s="58"/>
      <c r="M283" s="59">
        <f>+SUM(Q283:R283)</f>
        <v>15000000</v>
      </c>
      <c r="N283" s="59">
        <f>+SUM(S283:AE283)</f>
        <v>85000000</v>
      </c>
      <c r="O283" s="60">
        <f>+SUM(AF283:AJ283)</f>
        <v>0</v>
      </c>
      <c r="P283" s="60">
        <f>+SUM(AK283:AS283)</f>
        <v>0</v>
      </c>
      <c r="Q283" s="75">
        <v>15000000</v>
      </c>
      <c r="R283" s="75"/>
      <c r="S283" s="75"/>
      <c r="T283" s="75"/>
      <c r="U283" s="75"/>
      <c r="V283" s="75"/>
      <c r="W283" s="75"/>
      <c r="X283" s="75"/>
      <c r="Y283" s="75"/>
      <c r="Z283" s="75"/>
      <c r="AA283" s="75"/>
      <c r="AB283" s="75"/>
      <c r="AC283" s="75"/>
      <c r="AD283" s="75">
        <v>24144973.5</v>
      </c>
      <c r="AE283" s="75">
        <v>60855026.5</v>
      </c>
      <c r="AF283" s="75"/>
      <c r="AG283" s="75"/>
      <c r="AH283" s="75"/>
      <c r="AI283" s="75"/>
      <c r="AJ283" s="75"/>
      <c r="AK283" s="75"/>
      <c r="AL283" s="75"/>
      <c r="AM283" s="75"/>
      <c r="AN283" s="75"/>
      <c r="AO283" s="75"/>
      <c r="AP283" s="75"/>
      <c r="AQ283" s="75"/>
      <c r="AR283" s="75"/>
      <c r="AS283" s="75"/>
      <c r="AT283" s="76"/>
      <c r="AU283" s="1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16"/>
      <c r="CZ283" s="16"/>
      <c r="DA283" s="16"/>
    </row>
    <row r="284" spans="1:105" ht="50.25" thickBot="1" x14ac:dyDescent="0.3">
      <c r="A284" s="166" t="s">
        <v>368</v>
      </c>
      <c r="B284" s="166" t="s">
        <v>189</v>
      </c>
      <c r="C284" s="166" t="s">
        <v>204</v>
      </c>
      <c r="D284" s="166" t="s">
        <v>206</v>
      </c>
      <c r="E284" s="166" t="s">
        <v>442</v>
      </c>
      <c r="F284" s="166" t="s">
        <v>875</v>
      </c>
      <c r="G284" s="77" t="s">
        <v>735</v>
      </c>
      <c r="H284" s="54" t="s">
        <v>448</v>
      </c>
      <c r="I284" s="77" t="s">
        <v>449</v>
      </c>
      <c r="J284" s="56">
        <v>112000000</v>
      </c>
      <c r="K284" s="57">
        <f>+SUM(M284:P284)</f>
        <v>112000000</v>
      </c>
      <c r="L284" s="58"/>
      <c r="M284" s="59">
        <f>+SUM(Q284:R284)</f>
        <v>55000000</v>
      </c>
      <c r="N284" s="59">
        <f>+SUM(S284:AE284)</f>
        <v>0</v>
      </c>
      <c r="O284" s="60">
        <f>+SUM(AF284:AJ284)</f>
        <v>57000000</v>
      </c>
      <c r="P284" s="60">
        <f>+SUM(AK284:AS284)</f>
        <v>0</v>
      </c>
      <c r="Q284" s="75">
        <v>55000000</v>
      </c>
      <c r="R284" s="75"/>
      <c r="S284" s="75"/>
      <c r="T284" s="75"/>
      <c r="U284" s="75"/>
      <c r="V284" s="75"/>
      <c r="W284" s="75"/>
      <c r="X284" s="75"/>
      <c r="Y284" s="75"/>
      <c r="Z284" s="75"/>
      <c r="AA284" s="75"/>
      <c r="AB284" s="75"/>
      <c r="AC284" s="75"/>
      <c r="AD284" s="75"/>
      <c r="AE284" s="75"/>
      <c r="AF284" s="75"/>
      <c r="AG284" s="75"/>
      <c r="AH284" s="75">
        <v>57000000</v>
      </c>
      <c r="AI284" s="75"/>
      <c r="AJ284" s="75"/>
      <c r="AK284" s="75"/>
      <c r="AL284" s="75"/>
      <c r="AM284" s="75"/>
      <c r="AN284" s="75"/>
      <c r="AO284" s="75"/>
      <c r="AP284" s="75"/>
      <c r="AQ284" s="75"/>
      <c r="AR284" s="75"/>
      <c r="AS284" s="75"/>
      <c r="AT284" s="76"/>
      <c r="AU284" s="16"/>
      <c r="AV284" s="76"/>
      <c r="AW284" s="76"/>
      <c r="AX284" s="76"/>
      <c r="AY284" s="76"/>
      <c r="AZ284" s="76"/>
      <c r="BA284" s="76"/>
      <c r="BB284" s="76"/>
      <c r="BC284" s="76"/>
      <c r="BD284" s="76"/>
      <c r="BE284" s="76"/>
      <c r="BF284" s="76"/>
      <c r="BG284" s="76"/>
      <c r="BH284" s="76"/>
      <c r="BI284" s="76"/>
      <c r="BJ284" s="76"/>
      <c r="BK284" s="76"/>
      <c r="BL284" s="76"/>
      <c r="BM284" s="76"/>
      <c r="BN284" s="76"/>
      <c r="BO284" s="76"/>
      <c r="BP284" s="76"/>
      <c r="BQ284" s="76"/>
      <c r="BR284" s="76"/>
      <c r="BS284" s="76"/>
      <c r="BT284" s="76"/>
      <c r="BU284" s="76"/>
      <c r="BV284" s="76"/>
      <c r="BW284" s="76"/>
      <c r="BX284" s="76"/>
      <c r="BY284" s="76"/>
      <c r="BZ284" s="76"/>
      <c r="CA284" s="76"/>
      <c r="CB284" s="76"/>
      <c r="CC284" s="76"/>
      <c r="CD284" s="76"/>
      <c r="CE284" s="76"/>
      <c r="CF284" s="76"/>
      <c r="CG284" s="76"/>
      <c r="CH284" s="76"/>
      <c r="CI284" s="76"/>
      <c r="CJ284" s="76"/>
      <c r="CK284" s="76"/>
      <c r="CL284" s="76"/>
      <c r="CM284" s="76"/>
      <c r="CN284" s="76"/>
      <c r="CO284" s="76"/>
      <c r="CP284" s="76"/>
      <c r="CQ284" s="76"/>
      <c r="CR284" s="76"/>
      <c r="CS284" s="76"/>
      <c r="CT284" s="76"/>
      <c r="CU284" s="76"/>
      <c r="CV284" s="76"/>
      <c r="CW284" s="76"/>
      <c r="CX284" s="76"/>
      <c r="CY284" s="16"/>
      <c r="CZ284" s="16"/>
      <c r="DA284" s="16"/>
    </row>
    <row r="285" spans="1:105" ht="50.25" thickBot="1" x14ac:dyDescent="0.3">
      <c r="A285" s="170" t="s">
        <v>368</v>
      </c>
      <c r="B285" s="171" t="s">
        <v>189</v>
      </c>
      <c r="C285" s="171" t="s">
        <v>204</v>
      </c>
      <c r="D285" s="171" t="s">
        <v>206</v>
      </c>
      <c r="E285" s="171" t="s">
        <v>442</v>
      </c>
      <c r="F285" s="171" t="s">
        <v>876</v>
      </c>
      <c r="G285" s="158" t="s">
        <v>734</v>
      </c>
      <c r="H285" s="156" t="s">
        <v>450</v>
      </c>
      <c r="I285" s="158" t="s">
        <v>451</v>
      </c>
      <c r="J285" s="56">
        <f>+K285</f>
        <v>172352062.20999998</v>
      </c>
      <c r="K285" s="57">
        <f>+SUM(L285:AV285)</f>
        <v>172352062.20999998</v>
      </c>
      <c r="L285" s="58"/>
      <c r="M285" s="59"/>
      <c r="N285" s="59"/>
      <c r="O285" s="60"/>
      <c r="P285" s="60"/>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6"/>
      <c r="AU285" s="16"/>
      <c r="AV285" s="76">
        <f>SUM(AW285:CA285)</f>
        <v>172352062.20999998</v>
      </c>
      <c r="AW285" s="76">
        <v>2308589.7799999998</v>
      </c>
      <c r="AX285" s="76">
        <v>4462902.7300000004</v>
      </c>
      <c r="AY285" s="76">
        <v>165580569.69999999</v>
      </c>
      <c r="AZ285" s="76"/>
      <c r="BA285" s="76"/>
      <c r="BB285" s="76"/>
      <c r="BC285" s="76"/>
      <c r="BD285" s="76"/>
      <c r="BE285" s="76"/>
      <c r="BF285" s="76"/>
      <c r="BG285" s="76"/>
      <c r="BH285" s="76"/>
      <c r="BI285" s="76"/>
      <c r="BJ285" s="76"/>
      <c r="BK285" s="76"/>
      <c r="BL285" s="76"/>
      <c r="BM285" s="76"/>
      <c r="BN285" s="76"/>
      <c r="BO285" s="76"/>
      <c r="BP285" s="76"/>
      <c r="BQ285" s="76"/>
      <c r="BR285" s="76"/>
      <c r="BS285" s="76"/>
      <c r="BT285" s="76"/>
      <c r="BU285" s="76"/>
      <c r="BV285" s="76"/>
      <c r="BW285" s="76"/>
      <c r="BX285" s="76"/>
      <c r="BY285" s="76"/>
      <c r="BZ285" s="76"/>
      <c r="CA285" s="76"/>
      <c r="CB285" s="76"/>
      <c r="CC285" s="76"/>
      <c r="CD285" s="76"/>
      <c r="CE285" s="76"/>
      <c r="CF285" s="76"/>
      <c r="CG285" s="76"/>
      <c r="CH285" s="76"/>
      <c r="CI285" s="76"/>
      <c r="CJ285" s="76"/>
      <c r="CK285" s="76"/>
      <c r="CL285" s="76"/>
      <c r="CM285" s="76"/>
      <c r="CN285" s="76"/>
      <c r="CO285" s="76"/>
      <c r="CP285" s="76"/>
      <c r="CQ285" s="76"/>
      <c r="CR285" s="76"/>
      <c r="CS285" s="76"/>
      <c r="CT285" s="76"/>
      <c r="CU285" s="76"/>
      <c r="CV285" s="76"/>
      <c r="CW285" s="76"/>
      <c r="CX285" s="76"/>
      <c r="CY285" s="16"/>
      <c r="CZ285" s="16"/>
      <c r="DA285" s="16"/>
    </row>
    <row r="286" spans="1:105" ht="82.5" x14ac:dyDescent="0.25">
      <c r="A286" s="170" t="s">
        <v>368</v>
      </c>
      <c r="B286" s="171" t="s">
        <v>189</v>
      </c>
      <c r="C286" s="171" t="s">
        <v>204</v>
      </c>
      <c r="D286" s="171" t="s">
        <v>206</v>
      </c>
      <c r="E286" s="171" t="s">
        <v>442</v>
      </c>
      <c r="F286" s="171" t="s">
        <v>877</v>
      </c>
      <c r="G286" s="158" t="s">
        <v>736</v>
      </c>
      <c r="H286" s="156" t="s">
        <v>452</v>
      </c>
      <c r="I286" s="158" t="s">
        <v>453</v>
      </c>
      <c r="J286" s="56">
        <f>+K286</f>
        <v>121590085</v>
      </c>
      <c r="K286" s="57">
        <f>+SUM(L286:AV286)</f>
        <v>121590085</v>
      </c>
      <c r="L286" s="58"/>
      <c r="M286" s="59"/>
      <c r="N286" s="59"/>
      <c r="O286" s="60"/>
      <c r="P286" s="60"/>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6"/>
      <c r="AU286" s="16"/>
      <c r="AV286" s="76">
        <f>SUM(AW286:CB286)</f>
        <v>121590085</v>
      </c>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c r="BT286" s="76"/>
      <c r="BU286" s="76"/>
      <c r="BV286" s="76"/>
      <c r="BW286" s="76"/>
      <c r="BX286" s="76"/>
      <c r="BY286" s="76"/>
      <c r="BZ286" s="76"/>
      <c r="CA286" s="76"/>
      <c r="CB286" s="76">
        <v>121590085</v>
      </c>
      <c r="CC286" s="76"/>
      <c r="CD286" s="76"/>
      <c r="CE286" s="76"/>
      <c r="CF286" s="76"/>
      <c r="CG286" s="76"/>
      <c r="CH286" s="76"/>
      <c r="CI286" s="76"/>
      <c r="CJ286" s="76"/>
      <c r="CK286" s="76"/>
      <c r="CL286" s="76"/>
      <c r="CM286" s="76"/>
      <c r="CN286" s="76"/>
      <c r="CO286" s="76"/>
      <c r="CP286" s="76"/>
      <c r="CQ286" s="76"/>
      <c r="CR286" s="76"/>
      <c r="CS286" s="76"/>
      <c r="CT286" s="76"/>
      <c r="CU286" s="76"/>
      <c r="CV286" s="76"/>
      <c r="CW286" s="76"/>
      <c r="CX286" s="76"/>
      <c r="CY286" s="16"/>
      <c r="CZ286" s="16"/>
      <c r="DA286" s="16"/>
    </row>
    <row r="287" spans="1:105" x14ac:dyDescent="0.25">
      <c r="A287" s="258" t="s">
        <v>199</v>
      </c>
      <c r="B287" s="198"/>
      <c r="C287" s="198"/>
      <c r="D287" s="198"/>
      <c r="E287" s="198"/>
      <c r="F287" s="198"/>
      <c r="G287" s="20"/>
      <c r="H287" s="19"/>
      <c r="I287" s="20" t="s">
        <v>454</v>
      </c>
      <c r="J287" s="21"/>
      <c r="K287" s="122"/>
      <c r="L287" s="122"/>
      <c r="M287" s="22">
        <f>+SUM(Q287:R287)</f>
        <v>0</v>
      </c>
      <c r="N287" s="22">
        <f>+SUM(S287:AE287)</f>
        <v>0</v>
      </c>
      <c r="O287" s="22">
        <f>+SUM(AF287:AJ287)</f>
        <v>0</v>
      </c>
      <c r="P287" s="22">
        <f>+SUM(AK287:AS287)</f>
        <v>0</v>
      </c>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137"/>
      <c r="AU287" s="24"/>
      <c r="AV287" s="137"/>
      <c r="AW287" s="137"/>
      <c r="AX287" s="137"/>
      <c r="AY287" s="137"/>
      <c r="AZ287" s="137"/>
      <c r="BA287" s="137"/>
      <c r="BB287" s="137"/>
      <c r="BC287" s="137"/>
      <c r="BD287" s="137"/>
      <c r="BE287" s="137"/>
      <c r="BF287" s="137"/>
      <c r="BG287" s="137"/>
      <c r="BH287" s="137"/>
      <c r="BI287" s="137"/>
      <c r="BJ287" s="137"/>
      <c r="BK287" s="137"/>
      <c r="BL287" s="137"/>
      <c r="BM287" s="137"/>
      <c r="BN287" s="137"/>
      <c r="BO287" s="137"/>
      <c r="BP287" s="137"/>
      <c r="BQ287" s="137"/>
      <c r="BR287" s="137"/>
      <c r="BS287" s="137"/>
      <c r="BT287" s="137"/>
      <c r="BU287" s="137"/>
      <c r="BV287" s="137"/>
      <c r="BW287" s="137"/>
      <c r="BX287" s="137"/>
      <c r="BY287" s="137"/>
      <c r="BZ287" s="137"/>
      <c r="CA287" s="137"/>
      <c r="CB287" s="137"/>
      <c r="CC287" s="137"/>
      <c r="CD287" s="137"/>
      <c r="CE287" s="137"/>
      <c r="CF287" s="137"/>
      <c r="CG287" s="137"/>
      <c r="CH287" s="137"/>
      <c r="CI287" s="137"/>
      <c r="CJ287" s="137"/>
      <c r="CK287" s="137"/>
      <c r="CL287" s="137"/>
      <c r="CM287" s="137"/>
      <c r="CN287" s="137"/>
      <c r="CO287" s="137"/>
      <c r="CP287" s="137"/>
      <c r="CQ287" s="137"/>
      <c r="CR287" s="137"/>
      <c r="CS287" s="137"/>
      <c r="CT287" s="137"/>
      <c r="CU287" s="137"/>
      <c r="CV287" s="137"/>
      <c r="CW287" s="137"/>
      <c r="CX287" s="137"/>
      <c r="CY287" s="16"/>
      <c r="CZ287" s="16"/>
      <c r="DA287" s="16"/>
    </row>
    <row r="288" spans="1:105" x14ac:dyDescent="0.25">
      <c r="A288" s="168" t="s">
        <v>199</v>
      </c>
      <c r="B288" s="168" t="s">
        <v>101</v>
      </c>
      <c r="C288" s="168"/>
      <c r="D288" s="168"/>
      <c r="E288" s="168"/>
      <c r="F288" s="168"/>
      <c r="G288" s="28"/>
      <c r="H288" s="27"/>
      <c r="I288" s="28" t="s">
        <v>102</v>
      </c>
      <c r="J288" s="29"/>
      <c r="K288" s="30"/>
      <c r="L288" s="30"/>
      <c r="M288" s="30"/>
      <c r="N288" s="30"/>
      <c r="O288" s="30"/>
      <c r="P288" s="30"/>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290"/>
      <c r="AU288" s="32"/>
      <c r="AV288" s="290"/>
      <c r="AW288" s="290"/>
      <c r="AX288" s="290"/>
      <c r="AY288" s="290"/>
      <c r="AZ288" s="290"/>
      <c r="BA288" s="290"/>
      <c r="BB288" s="290"/>
      <c r="BC288" s="290"/>
      <c r="BD288" s="290"/>
      <c r="BE288" s="290"/>
      <c r="BF288" s="290"/>
      <c r="BG288" s="290"/>
      <c r="BH288" s="290"/>
      <c r="BI288" s="290"/>
      <c r="BJ288" s="290"/>
      <c r="BK288" s="290"/>
      <c r="BL288" s="290"/>
      <c r="BM288" s="290"/>
      <c r="BN288" s="290"/>
      <c r="BO288" s="290"/>
      <c r="BP288" s="290"/>
      <c r="BQ288" s="290"/>
      <c r="BR288" s="290"/>
      <c r="BS288" s="290"/>
      <c r="BT288" s="290"/>
      <c r="BU288" s="290"/>
      <c r="BV288" s="290"/>
      <c r="BW288" s="290"/>
      <c r="BX288" s="290"/>
      <c r="BY288" s="290"/>
      <c r="BZ288" s="290"/>
      <c r="CA288" s="290"/>
      <c r="CB288" s="290"/>
      <c r="CC288" s="290"/>
      <c r="CD288" s="290"/>
      <c r="CE288" s="290"/>
      <c r="CF288" s="290"/>
      <c r="CG288" s="290"/>
      <c r="CH288" s="290"/>
      <c r="CI288" s="290"/>
      <c r="CJ288" s="290"/>
      <c r="CK288" s="290"/>
      <c r="CL288" s="290"/>
      <c r="CM288" s="290"/>
      <c r="CN288" s="290"/>
      <c r="CO288" s="290"/>
      <c r="CP288" s="290"/>
      <c r="CQ288" s="290"/>
      <c r="CR288" s="290"/>
      <c r="CS288" s="290"/>
      <c r="CT288" s="290"/>
      <c r="CU288" s="290"/>
      <c r="CV288" s="290"/>
      <c r="CW288" s="290"/>
      <c r="CX288" s="290"/>
      <c r="CY288" s="16"/>
      <c r="CZ288" s="16"/>
      <c r="DA288" s="16"/>
    </row>
    <row r="289" spans="1:105" ht="49.5" x14ac:dyDescent="0.25">
      <c r="A289" s="168" t="s">
        <v>199</v>
      </c>
      <c r="B289" s="168" t="s">
        <v>101</v>
      </c>
      <c r="C289" s="168" t="s">
        <v>101</v>
      </c>
      <c r="D289" s="168"/>
      <c r="E289" s="168"/>
      <c r="F289" s="168"/>
      <c r="G289" s="28"/>
      <c r="H289" s="27"/>
      <c r="I289" s="28" t="s">
        <v>103</v>
      </c>
      <c r="J289" s="29"/>
      <c r="K289" s="30"/>
      <c r="L289" s="30"/>
      <c r="M289" s="30"/>
      <c r="N289" s="30"/>
      <c r="O289" s="30"/>
      <c r="P289" s="30"/>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290"/>
      <c r="AU289" s="32"/>
      <c r="AV289" s="290"/>
      <c r="AW289" s="290"/>
      <c r="AX289" s="290"/>
      <c r="AY289" s="290"/>
      <c r="AZ289" s="290"/>
      <c r="BA289" s="290"/>
      <c r="BB289" s="290"/>
      <c r="BC289" s="290"/>
      <c r="BD289" s="290"/>
      <c r="BE289" s="290"/>
      <c r="BF289" s="290"/>
      <c r="BG289" s="290"/>
      <c r="BH289" s="290"/>
      <c r="BI289" s="290"/>
      <c r="BJ289" s="290"/>
      <c r="BK289" s="290"/>
      <c r="BL289" s="290"/>
      <c r="BM289" s="290"/>
      <c r="BN289" s="290"/>
      <c r="BO289" s="290"/>
      <c r="BP289" s="290"/>
      <c r="BQ289" s="290"/>
      <c r="BR289" s="290"/>
      <c r="BS289" s="290"/>
      <c r="BT289" s="290"/>
      <c r="BU289" s="290"/>
      <c r="BV289" s="290"/>
      <c r="BW289" s="290"/>
      <c r="BX289" s="290"/>
      <c r="BY289" s="290"/>
      <c r="BZ289" s="290"/>
      <c r="CA289" s="290"/>
      <c r="CB289" s="290"/>
      <c r="CC289" s="290"/>
      <c r="CD289" s="290"/>
      <c r="CE289" s="290"/>
      <c r="CF289" s="290"/>
      <c r="CG289" s="290"/>
      <c r="CH289" s="290"/>
      <c r="CI289" s="290"/>
      <c r="CJ289" s="290"/>
      <c r="CK289" s="290"/>
      <c r="CL289" s="290"/>
      <c r="CM289" s="290"/>
      <c r="CN289" s="290"/>
      <c r="CO289" s="290"/>
      <c r="CP289" s="290"/>
      <c r="CQ289" s="290"/>
      <c r="CR289" s="290"/>
      <c r="CS289" s="290"/>
      <c r="CT289" s="290"/>
      <c r="CU289" s="290"/>
      <c r="CV289" s="290"/>
      <c r="CW289" s="290"/>
      <c r="CX289" s="290"/>
      <c r="CY289" s="16"/>
      <c r="CZ289" s="16"/>
      <c r="DA289" s="16"/>
    </row>
    <row r="290" spans="1:105" x14ac:dyDescent="0.25">
      <c r="A290" s="167" t="s">
        <v>199</v>
      </c>
      <c r="B290" s="167" t="s">
        <v>101</v>
      </c>
      <c r="C290" s="167" t="s">
        <v>101</v>
      </c>
      <c r="D290" s="167" t="s">
        <v>213</v>
      </c>
      <c r="E290" s="167"/>
      <c r="F290" s="167"/>
      <c r="G290" s="38"/>
      <c r="H290" s="37"/>
      <c r="I290" s="38" t="s">
        <v>455</v>
      </c>
      <c r="J290" s="81"/>
      <c r="K290" s="40"/>
      <c r="L290" s="40"/>
      <c r="M290" s="40"/>
      <c r="N290" s="40"/>
      <c r="O290" s="40"/>
      <c r="P290" s="40"/>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24"/>
      <c r="AU290" s="42"/>
      <c r="AV290" s="124"/>
      <c r="AW290" s="124"/>
      <c r="AX290" s="124"/>
      <c r="AY290" s="124"/>
      <c r="AZ290" s="124"/>
      <c r="BA290" s="124"/>
      <c r="BB290" s="124"/>
      <c r="BC290" s="124"/>
      <c r="BD290" s="124"/>
      <c r="BE290" s="124"/>
      <c r="BF290" s="124"/>
      <c r="BG290" s="124"/>
      <c r="BH290" s="124"/>
      <c r="BI290" s="124"/>
      <c r="BJ290" s="124"/>
      <c r="BK290" s="124"/>
      <c r="BL290" s="124"/>
      <c r="BM290" s="124"/>
      <c r="BN290" s="124"/>
      <c r="BO290" s="124"/>
      <c r="BP290" s="124"/>
      <c r="BQ290" s="124"/>
      <c r="BR290" s="124"/>
      <c r="BS290" s="124"/>
      <c r="BT290" s="124"/>
      <c r="BU290" s="124"/>
      <c r="BV290" s="124"/>
      <c r="BW290" s="124"/>
      <c r="BX290" s="124"/>
      <c r="BY290" s="124"/>
      <c r="BZ290" s="124"/>
      <c r="CA290" s="124"/>
      <c r="CB290" s="124"/>
      <c r="CC290" s="124"/>
      <c r="CD290" s="124"/>
      <c r="CE290" s="124"/>
      <c r="CF290" s="124"/>
      <c r="CG290" s="124"/>
      <c r="CH290" s="124"/>
      <c r="CI290" s="124"/>
      <c r="CJ290" s="124"/>
      <c r="CK290" s="124"/>
      <c r="CL290" s="124"/>
      <c r="CM290" s="124"/>
      <c r="CN290" s="124"/>
      <c r="CO290" s="124"/>
      <c r="CP290" s="124"/>
      <c r="CQ290" s="124"/>
      <c r="CR290" s="124"/>
      <c r="CS290" s="124"/>
      <c r="CT290" s="124"/>
      <c r="CU290" s="124"/>
      <c r="CV290" s="124"/>
      <c r="CW290" s="124"/>
      <c r="CX290" s="124"/>
      <c r="CY290" s="16"/>
      <c r="CZ290" s="16"/>
      <c r="DA290" s="16"/>
    </row>
    <row r="291" spans="1:105" x14ac:dyDescent="0.25">
      <c r="A291" s="165" t="s">
        <v>199</v>
      </c>
      <c r="B291" s="165" t="s">
        <v>101</v>
      </c>
      <c r="C291" s="165" t="s">
        <v>101</v>
      </c>
      <c r="D291" s="165" t="s">
        <v>213</v>
      </c>
      <c r="E291" s="165" t="s">
        <v>189</v>
      </c>
      <c r="F291" s="165"/>
      <c r="G291" s="84"/>
      <c r="H291" s="46"/>
      <c r="I291" s="84" t="s">
        <v>291</v>
      </c>
      <c r="J291" s="48"/>
      <c r="K291" s="49">
        <f>+SUM(M291:P291)</f>
        <v>0</v>
      </c>
      <c r="L291" s="49"/>
      <c r="M291" s="49">
        <f t="shared" ref="M291:M301" si="49">+SUM(Q291:R291)</f>
        <v>0</v>
      </c>
      <c r="N291" s="49">
        <f>+SUM(S291:AE291)</f>
        <v>0</v>
      </c>
      <c r="O291" s="49">
        <f>+SUM(AF291:AJ291)</f>
        <v>0</v>
      </c>
      <c r="P291" s="49">
        <f>+SUM(AK291:AS291)</f>
        <v>0</v>
      </c>
      <c r="Q291" s="98">
        <v>0</v>
      </c>
      <c r="R291" s="98"/>
      <c r="S291" s="98">
        <v>0</v>
      </c>
      <c r="T291" s="98">
        <v>0</v>
      </c>
      <c r="U291" s="98">
        <v>0</v>
      </c>
      <c r="V291" s="98">
        <v>0</v>
      </c>
      <c r="W291" s="98">
        <v>0</v>
      </c>
      <c r="X291" s="98">
        <v>0</v>
      </c>
      <c r="Y291" s="98">
        <v>0</v>
      </c>
      <c r="Z291" s="98">
        <v>0</v>
      </c>
      <c r="AA291" s="98">
        <v>0</v>
      </c>
      <c r="AB291" s="98">
        <v>0</v>
      </c>
      <c r="AC291" s="98">
        <v>0</v>
      </c>
      <c r="AD291" s="98">
        <v>0</v>
      </c>
      <c r="AE291" s="98">
        <v>0</v>
      </c>
      <c r="AF291" s="98">
        <v>0</v>
      </c>
      <c r="AG291" s="98">
        <v>0</v>
      </c>
      <c r="AH291" s="98">
        <v>0</v>
      </c>
      <c r="AI291" s="98">
        <v>0</v>
      </c>
      <c r="AJ291" s="98">
        <v>0</v>
      </c>
      <c r="AK291" s="98">
        <v>0</v>
      </c>
      <c r="AL291" s="98">
        <v>0</v>
      </c>
      <c r="AM291" s="98">
        <v>0</v>
      </c>
      <c r="AN291" s="98">
        <v>0</v>
      </c>
      <c r="AO291" s="98">
        <v>0</v>
      </c>
      <c r="AP291" s="98">
        <v>0</v>
      </c>
      <c r="AQ291" s="98">
        <v>0</v>
      </c>
      <c r="AR291" s="98">
        <v>0</v>
      </c>
      <c r="AS291" s="98">
        <v>0</v>
      </c>
      <c r="AT291" s="293"/>
      <c r="AU291" s="51"/>
      <c r="AV291" s="293"/>
      <c r="AW291" s="293"/>
      <c r="AX291" s="293"/>
      <c r="AY291" s="293"/>
      <c r="AZ291" s="293"/>
      <c r="BA291" s="293"/>
      <c r="BB291" s="293"/>
      <c r="BC291" s="293"/>
      <c r="BD291" s="293"/>
      <c r="BE291" s="293"/>
      <c r="BF291" s="293"/>
      <c r="BG291" s="293"/>
      <c r="BH291" s="293"/>
      <c r="BI291" s="293"/>
      <c r="BJ291" s="293"/>
      <c r="BK291" s="293"/>
      <c r="BL291" s="293"/>
      <c r="BM291" s="293"/>
      <c r="BN291" s="293"/>
      <c r="BO291" s="293"/>
      <c r="BP291" s="293"/>
      <c r="BQ291" s="293"/>
      <c r="BR291" s="293"/>
      <c r="BS291" s="293"/>
      <c r="BT291" s="293"/>
      <c r="BU291" s="293"/>
      <c r="BV291" s="293"/>
      <c r="BW291" s="293"/>
      <c r="BX291" s="293"/>
      <c r="BY291" s="293"/>
      <c r="BZ291" s="293"/>
      <c r="CA291" s="293"/>
      <c r="CB291" s="293"/>
      <c r="CC291" s="293"/>
      <c r="CD291" s="293"/>
      <c r="CE291" s="293"/>
      <c r="CF291" s="293"/>
      <c r="CG291" s="293"/>
      <c r="CH291" s="293"/>
      <c r="CI291" s="293"/>
      <c r="CJ291" s="293"/>
      <c r="CK291" s="293"/>
      <c r="CL291" s="293"/>
      <c r="CM291" s="293"/>
      <c r="CN291" s="293"/>
      <c r="CO291" s="293"/>
      <c r="CP291" s="293"/>
      <c r="CQ291" s="293"/>
      <c r="CR291" s="293"/>
      <c r="CS291" s="293"/>
      <c r="CT291" s="293"/>
      <c r="CU291" s="293"/>
      <c r="CV291" s="293"/>
      <c r="CW291" s="293"/>
      <c r="CX291" s="293"/>
      <c r="CY291" s="16"/>
      <c r="CZ291" s="16"/>
      <c r="DA291" s="16"/>
    </row>
    <row r="292" spans="1:105" ht="49.5" x14ac:dyDescent="0.25">
      <c r="A292" s="166" t="s">
        <v>199</v>
      </c>
      <c r="B292" s="166" t="s">
        <v>101</v>
      </c>
      <c r="C292" s="166" t="s">
        <v>101</v>
      </c>
      <c r="D292" s="166" t="s">
        <v>213</v>
      </c>
      <c r="E292" s="166" t="s">
        <v>189</v>
      </c>
      <c r="F292" s="166" t="s">
        <v>878</v>
      </c>
      <c r="G292" s="77" t="s">
        <v>637</v>
      </c>
      <c r="H292" s="54" t="s">
        <v>456</v>
      </c>
      <c r="I292" s="77" t="s">
        <v>457</v>
      </c>
      <c r="J292" s="56">
        <v>5000000000</v>
      </c>
      <c r="K292" s="57">
        <f>+SUM(M292:P292)</f>
        <v>5000000000</v>
      </c>
      <c r="L292" s="58"/>
      <c r="M292" s="59">
        <f t="shared" si="49"/>
        <v>5000000000</v>
      </c>
      <c r="N292" s="59">
        <f>+SUM(S292:AE292)</f>
        <v>0</v>
      </c>
      <c r="O292" s="60">
        <f>+SUM(AF292:AJ292)</f>
        <v>0</v>
      </c>
      <c r="P292" s="60">
        <f>+SUM(AK292:AS292)</f>
        <v>0</v>
      </c>
      <c r="Q292" s="99"/>
      <c r="R292" s="99">
        <v>5000000000</v>
      </c>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76"/>
      <c r="AU292" s="16"/>
      <c r="AV292" s="76"/>
      <c r="AW292" s="76"/>
      <c r="AX292" s="76"/>
      <c r="AY292" s="76"/>
      <c r="AZ292" s="76"/>
      <c r="BA292" s="76"/>
      <c r="BB292" s="76"/>
      <c r="BC292" s="76"/>
      <c r="BD292" s="76"/>
      <c r="BE292" s="76"/>
      <c r="BF292" s="76"/>
      <c r="BG292" s="76"/>
      <c r="BH292" s="76"/>
      <c r="BI292" s="76"/>
      <c r="BJ292" s="76"/>
      <c r="BK292" s="76"/>
      <c r="BL292" s="76"/>
      <c r="BM292" s="76"/>
      <c r="BN292" s="76"/>
      <c r="BO292" s="76"/>
      <c r="BP292" s="76"/>
      <c r="BQ292" s="76"/>
      <c r="BR292" s="76"/>
      <c r="BS292" s="76"/>
      <c r="BT292" s="76"/>
      <c r="BU292" s="76"/>
      <c r="BV292" s="76"/>
      <c r="BW292" s="76"/>
      <c r="BX292" s="76"/>
      <c r="BY292" s="76"/>
      <c r="BZ292" s="76"/>
      <c r="CA292" s="76"/>
      <c r="CB292" s="76"/>
      <c r="CC292" s="76"/>
      <c r="CD292" s="76"/>
      <c r="CE292" s="76"/>
      <c r="CF292" s="76"/>
      <c r="CG292" s="76"/>
      <c r="CH292" s="76"/>
      <c r="CI292" s="76"/>
      <c r="CJ292" s="76"/>
      <c r="CK292" s="76"/>
      <c r="CL292" s="76"/>
      <c r="CM292" s="76"/>
      <c r="CN292" s="76"/>
      <c r="CO292" s="76"/>
      <c r="CP292" s="76"/>
      <c r="CQ292" s="76"/>
      <c r="CR292" s="76"/>
      <c r="CS292" s="76"/>
      <c r="CT292" s="76"/>
      <c r="CU292" s="76"/>
      <c r="CV292" s="76"/>
      <c r="CW292" s="76"/>
      <c r="CX292" s="76"/>
      <c r="CY292" s="16"/>
      <c r="CZ292" s="16"/>
      <c r="DA292" s="16"/>
    </row>
    <row r="293" spans="1:105" ht="33.75" thickBot="1" x14ac:dyDescent="0.3">
      <c r="A293" s="166" t="s">
        <v>199</v>
      </c>
      <c r="B293" s="166" t="s">
        <v>101</v>
      </c>
      <c r="C293" s="166" t="s">
        <v>101</v>
      </c>
      <c r="D293" s="166" t="s">
        <v>213</v>
      </c>
      <c r="E293" s="166" t="s">
        <v>189</v>
      </c>
      <c r="F293" s="166" t="s">
        <v>471</v>
      </c>
      <c r="G293" s="77" t="s">
        <v>638</v>
      </c>
      <c r="H293" s="54" t="s">
        <v>458</v>
      </c>
      <c r="I293" s="77" t="s">
        <v>459</v>
      </c>
      <c r="J293" s="56">
        <f>+K293</f>
        <v>26000000000</v>
      </c>
      <c r="K293" s="57">
        <f>+SUM(M293:P293)</f>
        <v>26000000000</v>
      </c>
      <c r="L293" s="58"/>
      <c r="M293" s="59">
        <f t="shared" si="49"/>
        <v>26000000000</v>
      </c>
      <c r="N293" s="59">
        <f>+SUM(S293:AE293)</f>
        <v>0</v>
      </c>
      <c r="O293" s="60">
        <f>+SUM(AF293:AJ293)</f>
        <v>0</v>
      </c>
      <c r="P293" s="60">
        <f t="shared" ref="P293:P301" si="50">+SUM(AK293:AT293)</f>
        <v>0</v>
      </c>
      <c r="Q293" s="99"/>
      <c r="R293" s="99">
        <v>26000000000</v>
      </c>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U293" s="16"/>
      <c r="AV293" s="76"/>
      <c r="AW293" s="76"/>
      <c r="AX293" s="76"/>
      <c r="AY293" s="76"/>
      <c r="AZ293" s="76"/>
      <c r="BA293" s="76"/>
      <c r="BB293" s="76"/>
      <c r="BC293" s="76"/>
      <c r="BD293" s="76"/>
      <c r="BE293" s="76"/>
      <c r="BF293" s="76"/>
      <c r="BG293" s="76"/>
      <c r="BH293" s="76"/>
      <c r="BI293" s="76"/>
      <c r="BJ293" s="76"/>
      <c r="BK293" s="76"/>
      <c r="BL293" s="76"/>
      <c r="BM293" s="76"/>
      <c r="BN293" s="76"/>
      <c r="BO293" s="76"/>
      <c r="BP293" s="76"/>
      <c r="BQ293" s="76"/>
      <c r="BR293" s="76"/>
      <c r="BS293" s="76"/>
      <c r="BT293" s="76"/>
      <c r="BU293" s="76"/>
      <c r="BV293" s="76"/>
      <c r="BW293" s="76"/>
      <c r="BX293" s="76"/>
      <c r="BY293" s="76"/>
      <c r="BZ293" s="76"/>
      <c r="CA293" s="76"/>
      <c r="CB293" s="76"/>
      <c r="CC293" s="76"/>
      <c r="CD293" s="76"/>
      <c r="CE293" s="76"/>
      <c r="CF293" s="76"/>
      <c r="CG293" s="76"/>
      <c r="CH293" s="76"/>
      <c r="CI293" s="76"/>
      <c r="CJ293" s="76"/>
      <c r="CK293" s="76"/>
      <c r="CL293" s="76"/>
      <c r="CM293" s="76"/>
      <c r="CN293" s="76"/>
      <c r="CO293" s="76"/>
      <c r="CP293" s="76"/>
      <c r="CQ293" s="76"/>
      <c r="CR293" s="76"/>
      <c r="CS293" s="76"/>
      <c r="CT293" s="76"/>
      <c r="CU293" s="76"/>
      <c r="CV293" s="76"/>
      <c r="CW293" s="76"/>
      <c r="CX293" s="76"/>
      <c r="CY293" s="16"/>
      <c r="CZ293" s="16"/>
      <c r="DA293" s="16"/>
    </row>
    <row r="294" spans="1:105" ht="66" x14ac:dyDescent="0.25">
      <c r="A294" s="323" t="s">
        <v>199</v>
      </c>
      <c r="B294" s="324" t="s">
        <v>101</v>
      </c>
      <c r="C294" s="324" t="s">
        <v>101</v>
      </c>
      <c r="D294" s="324" t="s">
        <v>213</v>
      </c>
      <c r="E294" s="324" t="s">
        <v>189</v>
      </c>
      <c r="F294" s="166" t="s">
        <v>879</v>
      </c>
      <c r="G294" s="77" t="s">
        <v>639</v>
      </c>
      <c r="H294" s="54">
        <v>5344</v>
      </c>
      <c r="I294" s="77" t="s">
        <v>756</v>
      </c>
      <c r="J294" s="56">
        <f>+K294</f>
        <v>1000000000</v>
      </c>
      <c r="K294" s="57">
        <f>+SUM(M294:AT294)</f>
        <v>1000000000</v>
      </c>
      <c r="L294" s="58"/>
      <c r="M294" s="59"/>
      <c r="N294" s="59"/>
      <c r="O294" s="60"/>
      <c r="P294" s="60"/>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76">
        <v>1000000000</v>
      </c>
      <c r="AU294" s="16"/>
      <c r="AV294" s="76"/>
      <c r="AW294" s="76"/>
      <c r="AX294" s="76"/>
      <c r="AY294" s="76"/>
      <c r="AZ294" s="76"/>
      <c r="BA294" s="76"/>
      <c r="BB294" s="76"/>
      <c r="BC294" s="76"/>
      <c r="BD294" s="76"/>
      <c r="BE294" s="76"/>
      <c r="BF294" s="76"/>
      <c r="BG294" s="76"/>
      <c r="BH294" s="76"/>
      <c r="BI294" s="76"/>
      <c r="BJ294" s="76"/>
      <c r="BK294" s="76"/>
      <c r="BL294" s="76"/>
      <c r="BM294" s="76"/>
      <c r="BN294" s="76"/>
      <c r="BO294" s="76"/>
      <c r="BP294" s="76"/>
      <c r="BQ294" s="76"/>
      <c r="BR294" s="76"/>
      <c r="BS294" s="76"/>
      <c r="BT294" s="76"/>
      <c r="BU294" s="76"/>
      <c r="BV294" s="76"/>
      <c r="BW294" s="76"/>
      <c r="BX294" s="76"/>
      <c r="BY294" s="76"/>
      <c r="BZ294" s="76"/>
      <c r="CA294" s="76"/>
      <c r="CB294" s="76"/>
      <c r="CC294" s="76"/>
      <c r="CD294" s="76"/>
      <c r="CE294" s="76"/>
      <c r="CF294" s="76"/>
      <c r="CG294" s="76"/>
      <c r="CH294" s="76"/>
      <c r="CI294" s="76"/>
      <c r="CJ294" s="76"/>
      <c r="CK294" s="76"/>
      <c r="CL294" s="76"/>
      <c r="CM294" s="76"/>
      <c r="CN294" s="76"/>
      <c r="CO294" s="76"/>
      <c r="CP294" s="76"/>
      <c r="CQ294" s="76"/>
      <c r="CR294" s="76"/>
      <c r="CS294" s="76"/>
      <c r="CT294" s="76"/>
      <c r="CU294" s="76"/>
      <c r="CV294" s="76"/>
      <c r="CW294" s="76"/>
      <c r="CX294" s="76"/>
      <c r="CY294" s="16"/>
      <c r="CZ294" s="16"/>
      <c r="DA294" s="16"/>
    </row>
    <row r="295" spans="1:105" ht="82.5" x14ac:dyDescent="0.25">
      <c r="A295" s="166" t="s">
        <v>199</v>
      </c>
      <c r="B295" s="166" t="s">
        <v>101</v>
      </c>
      <c r="C295" s="166" t="s">
        <v>101</v>
      </c>
      <c r="D295" s="166" t="s">
        <v>213</v>
      </c>
      <c r="E295" s="166" t="s">
        <v>189</v>
      </c>
      <c r="F295" s="166" t="s">
        <v>879</v>
      </c>
      <c r="G295" s="77" t="s">
        <v>639</v>
      </c>
      <c r="H295" s="54">
        <v>5340</v>
      </c>
      <c r="I295" s="77" t="s">
        <v>460</v>
      </c>
      <c r="J295" s="56">
        <v>2136930702.96</v>
      </c>
      <c r="K295" s="57">
        <f>+SUM(M295:P295)</f>
        <v>2136930702.96</v>
      </c>
      <c r="L295" s="58"/>
      <c r="M295" s="59">
        <f t="shared" si="49"/>
        <v>0</v>
      </c>
      <c r="N295" s="59"/>
      <c r="O295" s="60"/>
      <c r="P295" s="60">
        <f t="shared" si="50"/>
        <v>2136930702.96</v>
      </c>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76">
        <v>2136930702.96</v>
      </c>
      <c r="AU295" s="16"/>
      <c r="AV295" s="76"/>
      <c r="AW295" s="76"/>
      <c r="AX295" s="76"/>
      <c r="AY295" s="76"/>
      <c r="AZ295" s="76"/>
      <c r="BA295" s="76"/>
      <c r="BB295" s="76"/>
      <c r="BC295" s="76"/>
      <c r="BD295" s="76"/>
      <c r="BE295" s="76"/>
      <c r="BF295" s="76"/>
      <c r="BG295" s="76"/>
      <c r="BH295" s="76"/>
      <c r="BI295" s="76"/>
      <c r="BJ295" s="76"/>
      <c r="BK295" s="76"/>
      <c r="BL295" s="76"/>
      <c r="BM295" s="76"/>
      <c r="BN295" s="76"/>
      <c r="BO295" s="76"/>
      <c r="BP295" s="76"/>
      <c r="BQ295" s="76"/>
      <c r="BR295" s="76"/>
      <c r="BS295" s="76"/>
      <c r="BT295" s="76"/>
      <c r="BU295" s="76"/>
      <c r="BV295" s="76"/>
      <c r="BW295" s="76"/>
      <c r="BX295" s="76"/>
      <c r="BY295" s="76"/>
      <c r="BZ295" s="76"/>
      <c r="CA295" s="76"/>
      <c r="CB295" s="76"/>
      <c r="CC295" s="76"/>
      <c r="CD295" s="76"/>
      <c r="CE295" s="76"/>
      <c r="CF295" s="76"/>
      <c r="CG295" s="76"/>
      <c r="CH295" s="76"/>
      <c r="CI295" s="76"/>
      <c r="CJ295" s="76"/>
      <c r="CK295" s="76"/>
      <c r="CL295" s="76"/>
      <c r="CM295" s="76"/>
      <c r="CN295" s="76"/>
      <c r="CO295" s="76"/>
      <c r="CP295" s="76"/>
      <c r="CQ295" s="76"/>
      <c r="CR295" s="76"/>
      <c r="CS295" s="76"/>
      <c r="CT295" s="76"/>
      <c r="CU295" s="76"/>
      <c r="CV295" s="76"/>
      <c r="CW295" s="76"/>
      <c r="CX295" s="76"/>
      <c r="CY295" s="16"/>
      <c r="CZ295" s="16"/>
      <c r="DA295" s="16"/>
    </row>
    <row r="296" spans="1:105" ht="49.5" x14ac:dyDescent="0.25">
      <c r="A296" s="166" t="s">
        <v>199</v>
      </c>
      <c r="B296" s="166" t="s">
        <v>101</v>
      </c>
      <c r="C296" s="166" t="s">
        <v>101</v>
      </c>
      <c r="D296" s="166" t="s">
        <v>213</v>
      </c>
      <c r="E296" s="166" t="s">
        <v>189</v>
      </c>
      <c r="F296" s="166" t="s">
        <v>879</v>
      </c>
      <c r="G296" s="77" t="s">
        <v>639</v>
      </c>
      <c r="H296" s="54">
        <v>5341</v>
      </c>
      <c r="I296" s="77" t="s">
        <v>461</v>
      </c>
      <c r="J296" s="56">
        <v>15000000000</v>
      </c>
      <c r="K296" s="57">
        <f>+SUM(M296:P298)</f>
        <v>15000000000</v>
      </c>
      <c r="L296" s="58"/>
      <c r="M296" s="59">
        <f t="shared" si="49"/>
        <v>0</v>
      </c>
      <c r="N296" s="59"/>
      <c r="O296" s="60"/>
      <c r="P296" s="60">
        <f t="shared" si="50"/>
        <v>15000000000</v>
      </c>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76">
        <v>15000000000</v>
      </c>
      <c r="AU296" s="16"/>
      <c r="AV296" s="76"/>
      <c r="AW296" s="76"/>
      <c r="AX296" s="76"/>
      <c r="AY296" s="76"/>
      <c r="AZ296" s="76"/>
      <c r="BA296" s="76"/>
      <c r="BB296" s="76"/>
      <c r="BC296" s="76"/>
      <c r="BD296" s="76"/>
      <c r="BE296" s="76"/>
      <c r="BF296" s="76"/>
      <c r="BG296" s="76"/>
      <c r="BH296" s="76"/>
      <c r="BI296" s="76"/>
      <c r="BJ296" s="76"/>
      <c r="BK296" s="76"/>
      <c r="BL296" s="76"/>
      <c r="BM296" s="76"/>
      <c r="BN296" s="76"/>
      <c r="BO296" s="76"/>
      <c r="BP296" s="76"/>
      <c r="BQ296" s="76"/>
      <c r="BR296" s="76"/>
      <c r="BS296" s="76"/>
      <c r="BT296" s="76"/>
      <c r="BU296" s="76"/>
      <c r="BV296" s="76"/>
      <c r="BW296" s="76"/>
      <c r="BX296" s="76"/>
      <c r="BY296" s="76"/>
      <c r="BZ296" s="76"/>
      <c r="CA296" s="76"/>
      <c r="CB296" s="76"/>
      <c r="CC296" s="76"/>
      <c r="CD296" s="76"/>
      <c r="CE296" s="76"/>
      <c r="CF296" s="76"/>
      <c r="CG296" s="76"/>
      <c r="CH296" s="76"/>
      <c r="CI296" s="76"/>
      <c r="CJ296" s="76"/>
      <c r="CK296" s="76"/>
      <c r="CL296" s="76"/>
      <c r="CM296" s="76"/>
      <c r="CN296" s="76"/>
      <c r="CO296" s="76"/>
      <c r="CP296" s="76"/>
      <c r="CQ296" s="76"/>
      <c r="CR296" s="76"/>
      <c r="CS296" s="76"/>
      <c r="CT296" s="76"/>
      <c r="CU296" s="76"/>
      <c r="CV296" s="76"/>
      <c r="CW296" s="76"/>
      <c r="CX296" s="76"/>
      <c r="CY296" s="16"/>
      <c r="CZ296" s="16"/>
      <c r="DA296" s="16"/>
    </row>
    <row r="297" spans="1:105" ht="49.5" x14ac:dyDescent="0.25">
      <c r="A297" s="166" t="s">
        <v>199</v>
      </c>
      <c r="B297" s="166" t="s">
        <v>101</v>
      </c>
      <c r="C297" s="166" t="s">
        <v>101</v>
      </c>
      <c r="D297" s="166" t="s">
        <v>213</v>
      </c>
      <c r="E297" s="166" t="s">
        <v>189</v>
      </c>
      <c r="F297" s="166" t="s">
        <v>878</v>
      </c>
      <c r="G297" s="77" t="s">
        <v>637</v>
      </c>
      <c r="H297" s="54">
        <v>5317</v>
      </c>
      <c r="I297" s="77" t="s">
        <v>462</v>
      </c>
      <c r="J297" s="56">
        <f>+K297</f>
        <v>2766000000</v>
      </c>
      <c r="K297" s="57">
        <f>+SUM(L297:P297)</f>
        <v>2766000000</v>
      </c>
      <c r="L297" s="58">
        <v>2766000000</v>
      </c>
      <c r="M297" s="59">
        <f t="shared" si="49"/>
        <v>0</v>
      </c>
      <c r="N297" s="59"/>
      <c r="O297" s="60"/>
      <c r="P297" s="60">
        <f t="shared" si="50"/>
        <v>0</v>
      </c>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76"/>
      <c r="AU297" s="16"/>
      <c r="AV297" s="76"/>
      <c r="AW297" s="76"/>
      <c r="AX297" s="76"/>
      <c r="AY297" s="76"/>
      <c r="AZ297" s="76"/>
      <c r="BA297" s="76"/>
      <c r="BB297" s="76"/>
      <c r="BC297" s="76"/>
      <c r="BD297" s="76"/>
      <c r="BE297" s="76"/>
      <c r="BF297" s="76"/>
      <c r="BG297" s="76"/>
      <c r="BH297" s="76"/>
      <c r="BI297" s="76"/>
      <c r="BJ297" s="76"/>
      <c r="BK297" s="76"/>
      <c r="BL297" s="76"/>
      <c r="BM297" s="76"/>
      <c r="BN297" s="76"/>
      <c r="BO297" s="76"/>
      <c r="BP297" s="76"/>
      <c r="BQ297" s="76"/>
      <c r="BR297" s="76"/>
      <c r="BS297" s="76"/>
      <c r="BT297" s="76"/>
      <c r="BU297" s="76"/>
      <c r="BV297" s="76"/>
      <c r="BW297" s="76"/>
      <c r="BX297" s="76"/>
      <c r="BY297" s="76"/>
      <c r="BZ297" s="76"/>
      <c r="CA297" s="76"/>
      <c r="CB297" s="76"/>
      <c r="CC297" s="76"/>
      <c r="CD297" s="76"/>
      <c r="CE297" s="76"/>
      <c r="CF297" s="76"/>
      <c r="CG297" s="76"/>
      <c r="CH297" s="76"/>
      <c r="CI297" s="76"/>
      <c r="CJ297" s="76"/>
      <c r="CK297" s="76"/>
      <c r="CL297" s="76"/>
      <c r="CM297" s="76"/>
      <c r="CN297" s="76"/>
      <c r="CO297" s="76"/>
      <c r="CP297" s="76"/>
      <c r="CQ297" s="76"/>
      <c r="CR297" s="76"/>
      <c r="CS297" s="76"/>
      <c r="CT297" s="76"/>
      <c r="CU297" s="76"/>
      <c r="CV297" s="76"/>
      <c r="CW297" s="76"/>
      <c r="CX297" s="76"/>
      <c r="CY297" s="16"/>
      <c r="CZ297" s="16"/>
      <c r="DA297" s="16"/>
    </row>
    <row r="298" spans="1:105" ht="49.5" x14ac:dyDescent="0.25">
      <c r="A298" s="52" t="s">
        <v>199</v>
      </c>
      <c r="B298" s="53" t="s">
        <v>101</v>
      </c>
      <c r="C298" s="53" t="s">
        <v>101</v>
      </c>
      <c r="D298" s="53" t="s">
        <v>213</v>
      </c>
      <c r="E298" s="53" t="s">
        <v>189</v>
      </c>
      <c r="F298" s="53" t="s">
        <v>878</v>
      </c>
      <c r="G298" s="77" t="s">
        <v>637</v>
      </c>
      <c r="H298" s="54">
        <v>5318</v>
      </c>
      <c r="I298" s="55" t="s">
        <v>463</v>
      </c>
      <c r="J298" s="56">
        <f>+K298</f>
        <v>4589345000</v>
      </c>
      <c r="K298" s="57">
        <f>+SUM(L298+AV298)</f>
        <v>4589345000</v>
      </c>
      <c r="L298" s="58">
        <v>3600000000</v>
      </c>
      <c r="M298" s="59">
        <f t="shared" si="49"/>
        <v>0</v>
      </c>
      <c r="N298" s="59"/>
      <c r="O298" s="60"/>
      <c r="P298" s="60">
        <f t="shared" si="50"/>
        <v>0</v>
      </c>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6"/>
      <c r="AU298" s="16"/>
      <c r="AV298" s="76">
        <f>SUM(AW298:CC298)</f>
        <v>989345000</v>
      </c>
      <c r="AW298" s="76"/>
      <c r="AX298" s="76"/>
      <c r="AY298" s="76"/>
      <c r="AZ298" s="76"/>
      <c r="BA298" s="76"/>
      <c r="BB298" s="76"/>
      <c r="BC298" s="76"/>
      <c r="BD298" s="76"/>
      <c r="BE298" s="76"/>
      <c r="BF298" s="76"/>
      <c r="BG298" s="76"/>
      <c r="BH298" s="76"/>
      <c r="BI298" s="76"/>
      <c r="BJ298" s="76"/>
      <c r="BK298" s="76"/>
      <c r="BL298" s="76"/>
      <c r="BM298" s="76"/>
      <c r="BN298" s="76"/>
      <c r="BO298" s="76"/>
      <c r="BP298" s="76"/>
      <c r="BQ298" s="76"/>
      <c r="BR298" s="76"/>
      <c r="BS298" s="76"/>
      <c r="BT298" s="76"/>
      <c r="BU298" s="76"/>
      <c r="BV298" s="76"/>
      <c r="BW298" s="76"/>
      <c r="BX298" s="76"/>
      <c r="BY298" s="76"/>
      <c r="BZ298" s="76"/>
      <c r="CA298" s="76"/>
      <c r="CB298" s="76">
        <v>989345000</v>
      </c>
      <c r="CC298" s="76"/>
      <c r="CD298" s="76"/>
      <c r="CE298" s="76"/>
      <c r="CF298" s="76"/>
      <c r="CG298" s="76"/>
      <c r="CH298" s="76"/>
      <c r="CI298" s="76"/>
      <c r="CJ298" s="76"/>
      <c r="CK298" s="76"/>
      <c r="CL298" s="76"/>
      <c r="CM298" s="76"/>
      <c r="CN298" s="76"/>
      <c r="CO298" s="76"/>
      <c r="CP298" s="76"/>
      <c r="CQ298" s="76"/>
      <c r="CR298" s="76"/>
      <c r="CS298" s="76"/>
      <c r="CT298" s="76"/>
      <c r="CU298" s="76"/>
      <c r="CV298" s="76"/>
      <c r="CW298" s="76"/>
      <c r="CX298" s="76"/>
      <c r="CY298" s="16"/>
      <c r="CZ298" s="16"/>
      <c r="DA298" s="16"/>
    </row>
    <row r="299" spans="1:105" ht="49.5" x14ac:dyDescent="0.25">
      <c r="A299" s="52" t="s">
        <v>199</v>
      </c>
      <c r="B299" s="53" t="s">
        <v>101</v>
      </c>
      <c r="C299" s="53" t="s">
        <v>101</v>
      </c>
      <c r="D299" s="53" t="s">
        <v>213</v>
      </c>
      <c r="E299" s="53" t="s">
        <v>189</v>
      </c>
      <c r="F299" s="53" t="s">
        <v>878</v>
      </c>
      <c r="G299" s="77" t="s">
        <v>637</v>
      </c>
      <c r="H299" s="54">
        <v>5319</v>
      </c>
      <c r="I299" s="55" t="s">
        <v>464</v>
      </c>
      <c r="J299" s="56">
        <f>300000000</f>
        <v>300000000</v>
      </c>
      <c r="K299" s="57">
        <f>+SUM(L299:P299)</f>
        <v>300000000</v>
      </c>
      <c r="L299" s="58">
        <v>300000000</v>
      </c>
      <c r="M299" s="59">
        <f t="shared" si="49"/>
        <v>0</v>
      </c>
      <c r="N299" s="59"/>
      <c r="O299" s="60"/>
      <c r="P299" s="60">
        <f t="shared" si="50"/>
        <v>0</v>
      </c>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6"/>
      <c r="AU299" s="1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6"/>
      <c r="BU299" s="76"/>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16"/>
      <c r="CZ299" s="16"/>
      <c r="DA299" s="16"/>
    </row>
    <row r="300" spans="1:105" ht="49.5" x14ac:dyDescent="0.25">
      <c r="A300" s="52" t="s">
        <v>199</v>
      </c>
      <c r="B300" s="53" t="s">
        <v>101</v>
      </c>
      <c r="C300" s="53" t="s">
        <v>101</v>
      </c>
      <c r="D300" s="53" t="s">
        <v>213</v>
      </c>
      <c r="E300" s="53" t="s">
        <v>189</v>
      </c>
      <c r="F300" s="53" t="s">
        <v>878</v>
      </c>
      <c r="G300" s="77" t="s">
        <v>637</v>
      </c>
      <c r="H300" s="54">
        <v>5320</v>
      </c>
      <c r="I300" s="55" t="s">
        <v>465</v>
      </c>
      <c r="J300" s="56">
        <v>522000000</v>
      </c>
      <c r="K300" s="57">
        <f>+SUM(L300:P300)</f>
        <v>522000000</v>
      </c>
      <c r="L300" s="58">
        <v>522000000</v>
      </c>
      <c r="M300" s="59">
        <f t="shared" si="49"/>
        <v>0</v>
      </c>
      <c r="N300" s="59"/>
      <c r="O300" s="60"/>
      <c r="P300" s="60">
        <f t="shared" si="50"/>
        <v>0</v>
      </c>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6"/>
      <c r="AU300" s="1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c r="BT300" s="76"/>
      <c r="BU300" s="76"/>
      <c r="BV300" s="76"/>
      <c r="BW300" s="76"/>
      <c r="BX300" s="76"/>
      <c r="BY300" s="76"/>
      <c r="BZ300" s="76"/>
      <c r="CA300" s="76"/>
      <c r="CB300" s="76"/>
      <c r="CC300" s="76"/>
      <c r="CD300" s="76"/>
      <c r="CE300" s="76"/>
      <c r="CF300" s="76"/>
      <c r="CG300" s="76"/>
      <c r="CH300" s="76"/>
      <c r="CI300" s="76"/>
      <c r="CJ300" s="76"/>
      <c r="CK300" s="76"/>
      <c r="CL300" s="76"/>
      <c r="CM300" s="76"/>
      <c r="CN300" s="76"/>
      <c r="CO300" s="76"/>
      <c r="CP300" s="76"/>
      <c r="CQ300" s="76"/>
      <c r="CR300" s="76"/>
      <c r="CS300" s="76"/>
      <c r="CT300" s="76"/>
      <c r="CU300" s="76"/>
      <c r="CV300" s="76"/>
      <c r="CW300" s="76"/>
      <c r="CX300" s="76"/>
      <c r="CY300" s="16"/>
      <c r="CZ300" s="16"/>
      <c r="DA300" s="16"/>
    </row>
    <row r="301" spans="1:105" ht="49.5" x14ac:dyDescent="0.25">
      <c r="A301" s="52" t="s">
        <v>199</v>
      </c>
      <c r="B301" s="53" t="s">
        <v>101</v>
      </c>
      <c r="C301" s="53" t="s">
        <v>101</v>
      </c>
      <c r="D301" s="53" t="s">
        <v>213</v>
      </c>
      <c r="E301" s="53" t="s">
        <v>189</v>
      </c>
      <c r="F301" s="53" t="s">
        <v>878</v>
      </c>
      <c r="G301" s="77" t="s">
        <v>637</v>
      </c>
      <c r="H301" s="54">
        <v>5321</v>
      </c>
      <c r="I301" s="55" t="s">
        <v>466</v>
      </c>
      <c r="J301" s="56">
        <v>278000000</v>
      </c>
      <c r="K301" s="57">
        <f>+SUM(L301:P301)</f>
        <v>278000000</v>
      </c>
      <c r="L301" s="58">
        <v>278000000</v>
      </c>
      <c r="M301" s="59">
        <f t="shared" si="49"/>
        <v>0</v>
      </c>
      <c r="N301" s="59"/>
      <c r="O301" s="60"/>
      <c r="P301" s="60">
        <f t="shared" si="50"/>
        <v>0</v>
      </c>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6"/>
      <c r="AU301" s="1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6"/>
      <c r="CB301" s="76"/>
      <c r="CC301" s="76"/>
      <c r="CD301" s="76"/>
      <c r="CE301" s="76"/>
      <c r="CF301" s="76"/>
      <c r="CG301" s="76"/>
      <c r="CH301" s="76"/>
      <c r="CI301" s="76"/>
      <c r="CJ301" s="76"/>
      <c r="CK301" s="76"/>
      <c r="CL301" s="76"/>
      <c r="CM301" s="76"/>
      <c r="CN301" s="76"/>
      <c r="CO301" s="76"/>
      <c r="CP301" s="76"/>
      <c r="CQ301" s="76"/>
      <c r="CR301" s="76"/>
      <c r="CS301" s="76"/>
      <c r="CT301" s="76"/>
      <c r="CU301" s="76"/>
      <c r="CV301" s="76"/>
      <c r="CW301" s="76"/>
      <c r="CX301" s="76"/>
      <c r="CY301" s="16"/>
      <c r="CZ301" s="16"/>
      <c r="DA301" s="16"/>
    </row>
    <row r="302" spans="1:105" ht="33" x14ac:dyDescent="0.25">
      <c r="A302" s="52" t="s">
        <v>199</v>
      </c>
      <c r="B302" s="53" t="s">
        <v>101</v>
      </c>
      <c r="C302" s="53" t="s">
        <v>101</v>
      </c>
      <c r="D302" s="53" t="s">
        <v>213</v>
      </c>
      <c r="E302" s="53" t="s">
        <v>189</v>
      </c>
      <c r="F302" s="53" t="s">
        <v>879</v>
      </c>
      <c r="G302" s="55" t="s">
        <v>639</v>
      </c>
      <c r="H302" s="54">
        <v>5390</v>
      </c>
      <c r="I302" s="55" t="s">
        <v>467</v>
      </c>
      <c r="J302" s="56">
        <f>+K302</f>
        <v>5500000000</v>
      </c>
      <c r="K302" s="57">
        <f>+SUM(L302:AV302)</f>
        <v>5500000000</v>
      </c>
      <c r="L302" s="58"/>
      <c r="M302" s="59"/>
      <c r="N302" s="59"/>
      <c r="O302" s="60"/>
      <c r="P302" s="60"/>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6"/>
      <c r="AU302" s="16"/>
      <c r="AV302" s="76">
        <f>SUM(AW302:CC302)</f>
        <v>5500000000</v>
      </c>
      <c r="AW302" s="76"/>
      <c r="AX302" s="76"/>
      <c r="AY302" s="76"/>
      <c r="AZ302" s="76"/>
      <c r="BA302" s="76"/>
      <c r="BB302" s="76"/>
      <c r="BC302" s="76"/>
      <c r="BD302" s="76"/>
      <c r="BE302" s="76"/>
      <c r="BF302" s="76"/>
      <c r="BG302" s="76"/>
      <c r="BH302" s="76"/>
      <c r="BI302" s="76"/>
      <c r="BJ302" s="76"/>
      <c r="BK302" s="76"/>
      <c r="BL302" s="76"/>
      <c r="BM302" s="76"/>
      <c r="BN302" s="76"/>
      <c r="BO302" s="76"/>
      <c r="BP302" s="76"/>
      <c r="BQ302" s="76"/>
      <c r="BR302" s="76"/>
      <c r="BS302" s="76"/>
      <c r="BT302" s="76"/>
      <c r="BU302" s="76"/>
      <c r="BV302" s="76"/>
      <c r="BW302" s="76"/>
      <c r="BX302" s="76"/>
      <c r="BY302" s="76"/>
      <c r="BZ302" s="76"/>
      <c r="CA302" s="76"/>
      <c r="CB302" s="76"/>
      <c r="CC302" s="123">
        <v>5500000000</v>
      </c>
      <c r="CD302" s="76"/>
      <c r="CE302" s="76"/>
      <c r="CF302" s="76"/>
      <c r="CG302" s="76"/>
      <c r="CH302" s="76"/>
      <c r="CI302" s="76"/>
      <c r="CJ302" s="76"/>
      <c r="CK302" s="76"/>
      <c r="CL302" s="76"/>
      <c r="CM302" s="76"/>
      <c r="CN302" s="76"/>
      <c r="CO302" s="76"/>
      <c r="CP302" s="76"/>
      <c r="CQ302" s="76"/>
      <c r="CR302" s="76"/>
      <c r="CS302" s="76"/>
      <c r="CT302" s="76"/>
      <c r="CU302" s="76"/>
      <c r="CV302" s="76"/>
      <c r="CW302" s="76"/>
      <c r="CX302" s="76"/>
      <c r="CY302" s="16"/>
      <c r="CZ302" s="16"/>
      <c r="DA302" s="16"/>
    </row>
    <row r="303" spans="1:105" ht="49.5" x14ac:dyDescent="0.25">
      <c r="A303" s="52" t="s">
        <v>199</v>
      </c>
      <c r="B303" s="53" t="s">
        <v>101</v>
      </c>
      <c r="C303" s="53" t="s">
        <v>101</v>
      </c>
      <c r="D303" s="53" t="s">
        <v>213</v>
      </c>
      <c r="E303" s="53" t="s">
        <v>189</v>
      </c>
      <c r="F303" s="53" t="s">
        <v>878</v>
      </c>
      <c r="G303" s="77" t="s">
        <v>637</v>
      </c>
      <c r="H303" s="54">
        <v>5391</v>
      </c>
      <c r="I303" s="55" t="s">
        <v>468</v>
      </c>
      <c r="J303" s="56">
        <f>+K303</f>
        <v>1000000000</v>
      </c>
      <c r="K303" s="57">
        <f>+SUM(L303:AV303)</f>
        <v>1000000000</v>
      </c>
      <c r="L303" s="58"/>
      <c r="M303" s="59"/>
      <c r="N303" s="59"/>
      <c r="O303" s="60"/>
      <c r="P303" s="60"/>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6"/>
      <c r="AU303" s="16"/>
      <c r="AV303" s="76">
        <f>SUM(AW303:CD303)</f>
        <v>1000000000</v>
      </c>
      <c r="AW303" s="76"/>
      <c r="AX303" s="76"/>
      <c r="AY303" s="76"/>
      <c r="AZ303" s="76"/>
      <c r="BA303" s="76"/>
      <c r="BB303" s="76"/>
      <c r="BC303" s="76"/>
      <c r="BD303" s="76"/>
      <c r="BE303" s="76"/>
      <c r="BF303" s="76"/>
      <c r="BG303" s="76"/>
      <c r="BH303" s="76"/>
      <c r="BI303" s="76"/>
      <c r="BJ303" s="76"/>
      <c r="BK303" s="76"/>
      <c r="BL303" s="76"/>
      <c r="BM303" s="76"/>
      <c r="BN303" s="76"/>
      <c r="BO303" s="76"/>
      <c r="BP303" s="76"/>
      <c r="BQ303" s="76"/>
      <c r="BR303" s="76">
        <v>419104171.23000002</v>
      </c>
      <c r="BS303" s="76"/>
      <c r="BT303" s="76"/>
      <c r="BU303" s="76"/>
      <c r="BV303" s="76"/>
      <c r="BW303" s="76"/>
      <c r="BX303" s="76"/>
      <c r="BY303" s="76"/>
      <c r="BZ303" s="76"/>
      <c r="CA303" s="76"/>
      <c r="CB303" s="76">
        <v>7904302</v>
      </c>
      <c r="CC303" s="123"/>
      <c r="CD303" s="76">
        <v>572991526.76999998</v>
      </c>
      <c r="CE303" s="76"/>
      <c r="CF303" s="76"/>
      <c r="CG303" s="76"/>
      <c r="CH303" s="76"/>
      <c r="CI303" s="76"/>
      <c r="CJ303" s="76"/>
      <c r="CK303" s="76"/>
      <c r="CL303" s="76"/>
      <c r="CM303" s="76"/>
      <c r="CN303" s="76"/>
      <c r="CO303" s="76"/>
      <c r="CP303" s="76"/>
      <c r="CQ303" s="76"/>
      <c r="CR303" s="76"/>
      <c r="CS303" s="76"/>
      <c r="CT303" s="76"/>
      <c r="CU303" s="76"/>
      <c r="CV303" s="76"/>
      <c r="CW303" s="76"/>
      <c r="CX303" s="76"/>
      <c r="CY303" s="16"/>
      <c r="CZ303" s="16"/>
      <c r="DA303" s="16"/>
    </row>
    <row r="304" spans="1:105" ht="99" x14ac:dyDescent="0.25">
      <c r="A304" s="52" t="s">
        <v>199</v>
      </c>
      <c r="B304" s="53" t="s">
        <v>101</v>
      </c>
      <c r="C304" s="53" t="s">
        <v>101</v>
      </c>
      <c r="D304" s="53" t="s">
        <v>213</v>
      </c>
      <c r="E304" s="53" t="s">
        <v>189</v>
      </c>
      <c r="F304" s="53" t="s">
        <v>471</v>
      </c>
      <c r="G304" s="77" t="s">
        <v>638</v>
      </c>
      <c r="H304" s="54">
        <v>5231</v>
      </c>
      <c r="I304" s="55" t="s">
        <v>927</v>
      </c>
      <c r="J304" s="56">
        <f>+K304</f>
        <v>1005714285.71</v>
      </c>
      <c r="K304" s="57">
        <f>+SUM(L304:AV304)+CC304</f>
        <v>1005714285.71</v>
      </c>
      <c r="L304" s="58"/>
      <c r="M304" s="59"/>
      <c r="N304" s="59"/>
      <c r="O304" s="60"/>
      <c r="P304" s="60"/>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6"/>
      <c r="AU304" s="16"/>
      <c r="AV304" s="76"/>
      <c r="AW304" s="76"/>
      <c r="AX304" s="76"/>
      <c r="AY304" s="76"/>
      <c r="AZ304" s="76"/>
      <c r="BA304" s="76"/>
      <c r="BB304" s="76"/>
      <c r="BC304" s="76"/>
      <c r="BD304" s="76"/>
      <c r="BE304" s="76"/>
      <c r="BF304" s="76"/>
      <c r="BG304" s="76"/>
      <c r="BH304" s="76"/>
      <c r="BI304" s="76"/>
      <c r="BJ304" s="76"/>
      <c r="BK304" s="76"/>
      <c r="BL304" s="76"/>
      <c r="BM304" s="76"/>
      <c r="BN304" s="76"/>
      <c r="BO304" s="76"/>
      <c r="BP304" s="76"/>
      <c r="BQ304" s="76"/>
      <c r="BR304" s="76"/>
      <c r="BS304" s="76"/>
      <c r="BT304" s="76"/>
      <c r="BU304" s="76"/>
      <c r="BV304" s="76"/>
      <c r="BW304" s="76"/>
      <c r="BX304" s="76"/>
      <c r="BY304" s="76"/>
      <c r="BZ304" s="76"/>
      <c r="CA304" s="76"/>
      <c r="CB304" s="76"/>
      <c r="CC304" s="123">
        <v>1005714285.71</v>
      </c>
      <c r="CD304" s="76"/>
      <c r="CE304" s="76"/>
      <c r="CF304" s="76"/>
      <c r="CG304" s="76"/>
      <c r="CH304" s="76"/>
      <c r="CI304" s="76"/>
      <c r="CJ304" s="76"/>
      <c r="CK304" s="76"/>
      <c r="CL304" s="76"/>
      <c r="CM304" s="76"/>
      <c r="CN304" s="76"/>
      <c r="CO304" s="76"/>
      <c r="CP304" s="76"/>
      <c r="CQ304" s="76"/>
      <c r="CR304" s="76"/>
      <c r="CS304" s="76"/>
      <c r="CT304" s="76"/>
      <c r="CU304" s="76"/>
      <c r="CV304" s="76"/>
      <c r="CW304" s="76"/>
      <c r="CX304" s="76"/>
      <c r="CY304" s="16"/>
      <c r="CZ304" s="16"/>
      <c r="DA304" s="16"/>
    </row>
    <row r="305" spans="1:105" x14ac:dyDescent="0.25">
      <c r="A305" s="167" t="s">
        <v>199</v>
      </c>
      <c r="B305" s="167" t="s">
        <v>101</v>
      </c>
      <c r="C305" s="167" t="s">
        <v>101</v>
      </c>
      <c r="D305" s="167" t="s">
        <v>213</v>
      </c>
      <c r="E305" s="209" t="s">
        <v>204</v>
      </c>
      <c r="F305" s="209"/>
      <c r="G305" s="235"/>
      <c r="H305" s="236"/>
      <c r="I305" s="235" t="s">
        <v>755</v>
      </c>
      <c r="J305" s="81"/>
      <c r="K305" s="40"/>
      <c r="L305" s="40"/>
      <c r="M305" s="40"/>
      <c r="N305" s="40"/>
      <c r="O305" s="40"/>
      <c r="P305" s="40"/>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124"/>
      <c r="AU305" s="42"/>
      <c r="AV305" s="124"/>
      <c r="AW305" s="124"/>
      <c r="AX305" s="124"/>
      <c r="AY305" s="124"/>
      <c r="AZ305" s="124"/>
      <c r="BA305" s="124"/>
      <c r="BB305" s="124"/>
      <c r="BC305" s="124"/>
      <c r="BD305" s="124"/>
      <c r="BE305" s="124"/>
      <c r="BF305" s="124"/>
      <c r="BG305" s="124"/>
      <c r="BH305" s="124"/>
      <c r="BI305" s="124"/>
      <c r="BJ305" s="124"/>
      <c r="BK305" s="124"/>
      <c r="BL305" s="124"/>
      <c r="BM305" s="124"/>
      <c r="BN305" s="124"/>
      <c r="BO305" s="124"/>
      <c r="BP305" s="124"/>
      <c r="BQ305" s="124"/>
      <c r="BR305" s="124"/>
      <c r="BS305" s="124"/>
      <c r="BT305" s="124"/>
      <c r="BU305" s="124"/>
      <c r="BV305" s="124"/>
      <c r="BW305" s="124"/>
      <c r="BX305" s="124"/>
      <c r="BY305" s="124"/>
      <c r="BZ305" s="124"/>
      <c r="CA305" s="124"/>
      <c r="CB305" s="124"/>
      <c r="CC305" s="125"/>
      <c r="CD305" s="124"/>
      <c r="CE305" s="124"/>
      <c r="CF305" s="124"/>
      <c r="CG305" s="124"/>
      <c r="CH305" s="124"/>
      <c r="CI305" s="124"/>
      <c r="CJ305" s="124"/>
      <c r="CK305" s="124"/>
      <c r="CL305" s="124"/>
      <c r="CM305" s="124"/>
      <c r="CN305" s="124"/>
      <c r="CO305" s="124"/>
      <c r="CP305" s="124"/>
      <c r="CQ305" s="124"/>
      <c r="CR305" s="124"/>
      <c r="CS305" s="124"/>
      <c r="CT305" s="124"/>
      <c r="CU305" s="124"/>
      <c r="CV305" s="124"/>
      <c r="CW305" s="124"/>
      <c r="CX305" s="124"/>
      <c r="CY305" s="16"/>
      <c r="CZ305" s="16"/>
      <c r="DA305" s="16"/>
    </row>
    <row r="306" spans="1:105" ht="33" x14ac:dyDescent="0.25">
      <c r="A306" s="52" t="s">
        <v>199</v>
      </c>
      <c r="B306" s="53" t="s">
        <v>101</v>
      </c>
      <c r="C306" s="53" t="s">
        <v>101</v>
      </c>
      <c r="D306" s="53" t="s">
        <v>213</v>
      </c>
      <c r="E306" s="53" t="s">
        <v>204</v>
      </c>
      <c r="F306" s="53" t="s">
        <v>150</v>
      </c>
      <c r="G306" s="55" t="s">
        <v>640</v>
      </c>
      <c r="H306" s="54">
        <v>5392</v>
      </c>
      <c r="I306" s="55" t="s">
        <v>469</v>
      </c>
      <c r="J306" s="56">
        <f>+K306</f>
        <v>100000000</v>
      </c>
      <c r="K306" s="57">
        <f>+SUM(L306:AV306)</f>
        <v>100000000</v>
      </c>
      <c r="L306" s="58"/>
      <c r="M306" s="59"/>
      <c r="N306" s="59"/>
      <c r="O306" s="60"/>
      <c r="P306" s="60"/>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6"/>
      <c r="AU306" s="16"/>
      <c r="AV306" s="76">
        <f>SUM(AW306:CD306)</f>
        <v>100000000</v>
      </c>
      <c r="AW306" s="76"/>
      <c r="AX306" s="76"/>
      <c r="AY306" s="76"/>
      <c r="AZ306" s="76"/>
      <c r="BA306" s="76"/>
      <c r="BB306" s="76"/>
      <c r="BC306" s="76"/>
      <c r="BD306" s="76"/>
      <c r="BE306" s="76"/>
      <c r="BF306" s="76"/>
      <c r="BG306" s="76"/>
      <c r="BH306" s="76"/>
      <c r="BI306" s="76"/>
      <c r="BJ306" s="76"/>
      <c r="BK306" s="76"/>
      <c r="BL306" s="76"/>
      <c r="BM306" s="76"/>
      <c r="BN306" s="76"/>
      <c r="BO306" s="76"/>
      <c r="BP306" s="76"/>
      <c r="BQ306" s="76"/>
      <c r="BR306" s="76">
        <v>100000000</v>
      </c>
      <c r="BS306" s="76"/>
      <c r="BT306" s="76"/>
      <c r="BU306" s="76"/>
      <c r="BV306" s="76"/>
      <c r="BW306" s="76"/>
      <c r="BX306" s="76"/>
      <c r="BY306" s="76"/>
      <c r="BZ306" s="76"/>
      <c r="CA306" s="76"/>
      <c r="CB306" s="76"/>
      <c r="CC306" s="123"/>
      <c r="CD306" s="76"/>
      <c r="CE306" s="76"/>
      <c r="CF306" s="76"/>
      <c r="CG306" s="76"/>
      <c r="CH306" s="76"/>
      <c r="CI306" s="76"/>
      <c r="CJ306" s="76"/>
      <c r="CK306" s="76"/>
      <c r="CL306" s="76"/>
      <c r="CM306" s="76"/>
      <c r="CN306" s="76"/>
      <c r="CO306" s="76"/>
      <c r="CP306" s="76"/>
      <c r="CQ306" s="76"/>
      <c r="CR306" s="76"/>
      <c r="CS306" s="76"/>
      <c r="CT306" s="76"/>
      <c r="CU306" s="76"/>
      <c r="CV306" s="76"/>
      <c r="CW306" s="76"/>
      <c r="CX306" s="76"/>
      <c r="CY306" s="16"/>
      <c r="CZ306" s="16"/>
      <c r="DA306" s="16"/>
    </row>
    <row r="307" spans="1:105" x14ac:dyDescent="0.25">
      <c r="A307" s="168" t="s">
        <v>199</v>
      </c>
      <c r="B307" s="168" t="s">
        <v>99</v>
      </c>
      <c r="C307" s="168"/>
      <c r="D307" s="168"/>
      <c r="E307" s="168"/>
      <c r="F307" s="168"/>
      <c r="G307" s="28"/>
      <c r="H307" s="27"/>
      <c r="I307" s="28" t="s">
        <v>470</v>
      </c>
      <c r="J307" s="121"/>
      <c r="K307" s="30">
        <f>+SUM(M307:P307)</f>
        <v>0</v>
      </c>
      <c r="L307" s="30"/>
      <c r="M307" s="30"/>
      <c r="N307" s="30">
        <f>+SUM(S307:AE307)</f>
        <v>0</v>
      </c>
      <c r="O307" s="30">
        <f>+SUM(AF307:AJ307)</f>
        <v>0</v>
      </c>
      <c r="P307" s="30">
        <f>+SUM(AK307:AS307)</f>
        <v>0</v>
      </c>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290"/>
      <c r="AU307" s="32"/>
      <c r="AV307" s="290"/>
      <c r="AW307" s="290"/>
      <c r="AX307" s="290"/>
      <c r="AY307" s="290"/>
      <c r="AZ307" s="290"/>
      <c r="BA307" s="290"/>
      <c r="BB307" s="290"/>
      <c r="BC307" s="290"/>
      <c r="BD307" s="290"/>
      <c r="BE307" s="290"/>
      <c r="BF307" s="290"/>
      <c r="BG307" s="290"/>
      <c r="BH307" s="290"/>
      <c r="BI307" s="290"/>
      <c r="BJ307" s="290"/>
      <c r="BK307" s="290"/>
      <c r="BL307" s="290"/>
      <c r="BM307" s="290"/>
      <c r="BN307" s="290"/>
      <c r="BO307" s="290"/>
      <c r="BP307" s="290"/>
      <c r="BQ307" s="290"/>
      <c r="BR307" s="290"/>
      <c r="BS307" s="290"/>
      <c r="BT307" s="290"/>
      <c r="BU307" s="290"/>
      <c r="BV307" s="290"/>
      <c r="BW307" s="290"/>
      <c r="BX307" s="290"/>
      <c r="BY307" s="290"/>
      <c r="BZ307" s="290"/>
      <c r="CA307" s="290"/>
      <c r="CB307" s="290"/>
      <c r="CC307" s="290"/>
      <c r="CD307" s="290"/>
      <c r="CE307" s="290"/>
      <c r="CF307" s="290"/>
      <c r="CG307" s="290"/>
      <c r="CH307" s="290"/>
      <c r="CI307" s="290"/>
      <c r="CJ307" s="290"/>
      <c r="CK307" s="290"/>
      <c r="CL307" s="290"/>
      <c r="CM307" s="290"/>
      <c r="CN307" s="290"/>
      <c r="CO307" s="290"/>
      <c r="CP307" s="290"/>
      <c r="CQ307" s="290"/>
      <c r="CR307" s="290"/>
      <c r="CS307" s="290"/>
      <c r="CT307" s="290"/>
      <c r="CU307" s="290"/>
      <c r="CV307" s="290"/>
      <c r="CW307" s="290"/>
      <c r="CX307" s="290"/>
      <c r="CY307" s="16"/>
      <c r="CZ307" s="16"/>
      <c r="DA307" s="16"/>
    </row>
    <row r="308" spans="1:105" ht="33" x14ac:dyDescent="0.25">
      <c r="A308" s="168" t="s">
        <v>199</v>
      </c>
      <c r="B308" s="168" t="s">
        <v>99</v>
      </c>
      <c r="C308" s="168" t="s">
        <v>99</v>
      </c>
      <c r="D308" s="168"/>
      <c r="E308" s="168"/>
      <c r="F308" s="168"/>
      <c r="G308" s="28"/>
      <c r="H308" s="27"/>
      <c r="I308" s="28" t="s">
        <v>109</v>
      </c>
      <c r="J308" s="121"/>
      <c r="K308" s="30"/>
      <c r="L308" s="30"/>
      <c r="M308" s="30"/>
      <c r="N308" s="30"/>
      <c r="O308" s="30"/>
      <c r="P308" s="3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290"/>
      <c r="AU308" s="32"/>
      <c r="AV308" s="290"/>
      <c r="AW308" s="290"/>
      <c r="AX308" s="290"/>
      <c r="AY308" s="290"/>
      <c r="AZ308" s="290"/>
      <c r="BA308" s="290"/>
      <c r="BB308" s="290"/>
      <c r="BC308" s="290"/>
      <c r="BD308" s="290"/>
      <c r="BE308" s="290"/>
      <c r="BF308" s="290"/>
      <c r="BG308" s="290"/>
      <c r="BH308" s="290"/>
      <c r="BI308" s="290"/>
      <c r="BJ308" s="290"/>
      <c r="BK308" s="290"/>
      <c r="BL308" s="290"/>
      <c r="BM308" s="290"/>
      <c r="BN308" s="290"/>
      <c r="BO308" s="290"/>
      <c r="BP308" s="290"/>
      <c r="BQ308" s="290"/>
      <c r="BR308" s="290"/>
      <c r="BS308" s="290"/>
      <c r="BT308" s="290"/>
      <c r="BU308" s="290"/>
      <c r="BV308" s="290"/>
      <c r="BW308" s="290"/>
      <c r="BX308" s="290"/>
      <c r="BY308" s="290"/>
      <c r="BZ308" s="290"/>
      <c r="CA308" s="290"/>
      <c r="CB308" s="290"/>
      <c r="CC308" s="290"/>
      <c r="CD308" s="290"/>
      <c r="CE308" s="290"/>
      <c r="CF308" s="290"/>
      <c r="CG308" s="290"/>
      <c r="CH308" s="290"/>
      <c r="CI308" s="290"/>
      <c r="CJ308" s="290"/>
      <c r="CK308" s="290"/>
      <c r="CL308" s="290"/>
      <c r="CM308" s="290"/>
      <c r="CN308" s="290"/>
      <c r="CO308" s="290"/>
      <c r="CP308" s="290"/>
      <c r="CQ308" s="290"/>
      <c r="CR308" s="290"/>
      <c r="CS308" s="290"/>
      <c r="CT308" s="290"/>
      <c r="CU308" s="290"/>
      <c r="CV308" s="290"/>
      <c r="CW308" s="290"/>
      <c r="CX308" s="290"/>
      <c r="CY308" s="16"/>
      <c r="CZ308" s="16"/>
      <c r="DA308" s="16"/>
    </row>
    <row r="309" spans="1:105" x14ac:dyDescent="0.25">
      <c r="A309" s="167" t="s">
        <v>199</v>
      </c>
      <c r="B309" s="167" t="s">
        <v>99</v>
      </c>
      <c r="C309" s="167" t="s">
        <v>99</v>
      </c>
      <c r="D309" s="167" t="s">
        <v>199</v>
      </c>
      <c r="E309" s="167"/>
      <c r="F309" s="167"/>
      <c r="G309" s="126"/>
      <c r="H309" s="37"/>
      <c r="I309" s="126" t="s">
        <v>293</v>
      </c>
      <c r="J309" s="39"/>
      <c r="K309" s="40"/>
      <c r="L309" s="40"/>
      <c r="M309" s="40"/>
      <c r="N309" s="40"/>
      <c r="O309" s="40"/>
      <c r="P309" s="40"/>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124"/>
      <c r="AU309" s="42"/>
      <c r="AV309" s="124"/>
      <c r="AW309" s="124"/>
      <c r="AX309" s="124"/>
      <c r="AY309" s="124"/>
      <c r="AZ309" s="124"/>
      <c r="BA309" s="124"/>
      <c r="BB309" s="124"/>
      <c r="BC309" s="124"/>
      <c r="BD309" s="124"/>
      <c r="BE309" s="124"/>
      <c r="BF309" s="124"/>
      <c r="BG309" s="124"/>
      <c r="BH309" s="124"/>
      <c r="BI309" s="124"/>
      <c r="BJ309" s="124"/>
      <c r="BK309" s="124"/>
      <c r="BL309" s="124"/>
      <c r="BM309" s="124"/>
      <c r="BN309" s="124"/>
      <c r="BO309" s="124"/>
      <c r="BP309" s="124"/>
      <c r="BQ309" s="124"/>
      <c r="BR309" s="124"/>
      <c r="BS309" s="124"/>
      <c r="BT309" s="124"/>
      <c r="BU309" s="124"/>
      <c r="BV309" s="124"/>
      <c r="BW309" s="124"/>
      <c r="BX309" s="124"/>
      <c r="BY309" s="124"/>
      <c r="BZ309" s="124"/>
      <c r="CA309" s="124"/>
      <c r="CB309" s="124"/>
      <c r="CC309" s="124"/>
      <c r="CD309" s="124"/>
      <c r="CE309" s="124"/>
      <c r="CF309" s="124"/>
      <c r="CG309" s="124"/>
      <c r="CH309" s="124"/>
      <c r="CI309" s="124"/>
      <c r="CJ309" s="124"/>
      <c r="CK309" s="124"/>
      <c r="CL309" s="124"/>
      <c r="CM309" s="124"/>
      <c r="CN309" s="124"/>
      <c r="CO309" s="124"/>
      <c r="CP309" s="124"/>
      <c r="CQ309" s="124"/>
      <c r="CR309" s="124"/>
      <c r="CS309" s="124"/>
      <c r="CT309" s="124"/>
      <c r="CU309" s="124"/>
      <c r="CV309" s="124"/>
      <c r="CW309" s="124"/>
      <c r="CX309" s="124"/>
      <c r="CY309" s="16"/>
      <c r="CZ309" s="16"/>
      <c r="DA309" s="16"/>
    </row>
    <row r="310" spans="1:105" x14ac:dyDescent="0.25">
      <c r="A310" s="165" t="s">
        <v>199</v>
      </c>
      <c r="B310" s="165" t="s">
        <v>99</v>
      </c>
      <c r="C310" s="165" t="s">
        <v>99</v>
      </c>
      <c r="D310" s="165" t="s">
        <v>199</v>
      </c>
      <c r="E310" s="165" t="s">
        <v>471</v>
      </c>
      <c r="F310" s="165"/>
      <c r="G310" s="84"/>
      <c r="H310" s="46"/>
      <c r="I310" s="84" t="s">
        <v>472</v>
      </c>
      <c r="J310" s="48"/>
      <c r="K310" s="49">
        <f>+SUM(M310:P310)</f>
        <v>0</v>
      </c>
      <c r="L310" s="49"/>
      <c r="M310" s="49">
        <f>+SUM(Q310:R310)</f>
        <v>0</v>
      </c>
      <c r="N310" s="49">
        <f>+SUM(S310:AE310)</f>
        <v>0</v>
      </c>
      <c r="O310" s="49">
        <f>+SUM(AF310:AJ310)</f>
        <v>0</v>
      </c>
      <c r="P310" s="49">
        <f>+SUM(AK310:AS310)</f>
        <v>0</v>
      </c>
      <c r="Q310" s="50">
        <v>0</v>
      </c>
      <c r="R310" s="50">
        <v>0</v>
      </c>
      <c r="S310" s="50">
        <v>0</v>
      </c>
      <c r="T310" s="50">
        <v>0</v>
      </c>
      <c r="U310" s="50">
        <v>0</v>
      </c>
      <c r="V310" s="50">
        <v>0</v>
      </c>
      <c r="W310" s="50">
        <v>0</v>
      </c>
      <c r="X310" s="50">
        <v>0</v>
      </c>
      <c r="Y310" s="50">
        <v>0</v>
      </c>
      <c r="Z310" s="50">
        <v>0</v>
      </c>
      <c r="AA310" s="50">
        <v>0</v>
      </c>
      <c r="AB310" s="50">
        <v>0</v>
      </c>
      <c r="AC310" s="50">
        <v>0</v>
      </c>
      <c r="AD310" s="50">
        <v>0</v>
      </c>
      <c r="AE310" s="50">
        <v>0</v>
      </c>
      <c r="AF310" s="50">
        <v>0</v>
      </c>
      <c r="AG310" s="50">
        <v>0</v>
      </c>
      <c r="AH310" s="50">
        <v>0</v>
      </c>
      <c r="AI310" s="50">
        <v>0</v>
      </c>
      <c r="AJ310" s="50">
        <v>0</v>
      </c>
      <c r="AK310" s="50">
        <v>0</v>
      </c>
      <c r="AL310" s="50">
        <v>0</v>
      </c>
      <c r="AM310" s="50">
        <v>0</v>
      </c>
      <c r="AN310" s="50">
        <v>0</v>
      </c>
      <c r="AO310" s="50">
        <v>0</v>
      </c>
      <c r="AP310" s="50">
        <v>0</v>
      </c>
      <c r="AQ310" s="50"/>
      <c r="AR310" s="50">
        <v>0</v>
      </c>
      <c r="AS310" s="50">
        <v>0</v>
      </c>
      <c r="AT310" s="293"/>
      <c r="AU310" s="51"/>
      <c r="AV310" s="293"/>
      <c r="AW310" s="293"/>
      <c r="AX310" s="293"/>
      <c r="AY310" s="293"/>
      <c r="AZ310" s="293"/>
      <c r="BA310" s="293"/>
      <c r="BB310" s="293"/>
      <c r="BC310" s="293"/>
      <c r="BD310" s="293"/>
      <c r="BE310" s="293"/>
      <c r="BF310" s="293"/>
      <c r="BG310" s="293"/>
      <c r="BH310" s="293"/>
      <c r="BI310" s="293"/>
      <c r="BJ310" s="293"/>
      <c r="BK310" s="293"/>
      <c r="BL310" s="293"/>
      <c r="BM310" s="293"/>
      <c r="BN310" s="293"/>
      <c r="BO310" s="293"/>
      <c r="BP310" s="293"/>
      <c r="BQ310" s="293"/>
      <c r="BR310" s="293"/>
      <c r="BS310" s="293"/>
      <c r="BT310" s="293"/>
      <c r="BU310" s="293"/>
      <c r="BV310" s="293"/>
      <c r="BW310" s="293"/>
      <c r="BX310" s="293"/>
      <c r="BY310" s="293"/>
      <c r="BZ310" s="293"/>
      <c r="CA310" s="293"/>
      <c r="CB310" s="293"/>
      <c r="CC310" s="293"/>
      <c r="CD310" s="293"/>
      <c r="CE310" s="293"/>
      <c r="CF310" s="293"/>
      <c r="CG310" s="293"/>
      <c r="CH310" s="293"/>
      <c r="CI310" s="293"/>
      <c r="CJ310" s="293"/>
      <c r="CK310" s="293"/>
      <c r="CL310" s="293"/>
      <c r="CM310" s="293"/>
      <c r="CN310" s="293"/>
      <c r="CO310" s="293"/>
      <c r="CP310" s="293"/>
      <c r="CQ310" s="293"/>
      <c r="CR310" s="293"/>
      <c r="CS310" s="293"/>
      <c r="CT310" s="293"/>
      <c r="CU310" s="293"/>
      <c r="CV310" s="293"/>
      <c r="CW310" s="293"/>
      <c r="CX310" s="293"/>
      <c r="CY310" s="16"/>
      <c r="CZ310" s="16"/>
      <c r="DA310" s="16"/>
    </row>
    <row r="311" spans="1:105" ht="33" x14ac:dyDescent="0.25">
      <c r="A311" s="166" t="s">
        <v>199</v>
      </c>
      <c r="B311" s="166" t="s">
        <v>99</v>
      </c>
      <c r="C311" s="166" t="s">
        <v>99</v>
      </c>
      <c r="D311" s="166" t="s">
        <v>199</v>
      </c>
      <c r="E311" s="166" t="s">
        <v>471</v>
      </c>
      <c r="F311" s="166" t="s">
        <v>880</v>
      </c>
      <c r="G311" s="55" t="s">
        <v>668</v>
      </c>
      <c r="H311" s="100" t="s">
        <v>473</v>
      </c>
      <c r="I311" s="55" t="s">
        <v>474</v>
      </c>
      <c r="J311" s="56">
        <f>+K311</f>
        <v>5049959548.7200003</v>
      </c>
      <c r="K311" s="57">
        <f>+SUM(L311+P311+AV311)</f>
        <v>5049959548.7200003</v>
      </c>
      <c r="L311" s="58">
        <v>299959548.72000003</v>
      </c>
      <c r="M311" s="59">
        <f>+SUM(Q311:R311)</f>
        <v>0</v>
      </c>
      <c r="N311" s="59">
        <f>+SUM(S311:AE311)</f>
        <v>0</v>
      </c>
      <c r="O311" s="60">
        <f>+SUM(AF311:AJ311)</f>
        <v>0</v>
      </c>
      <c r="P311" s="60">
        <f>+SUM(AK311:AS311)</f>
        <v>750000000</v>
      </c>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v>750000000</v>
      </c>
      <c r="AR311" s="61"/>
      <c r="AS311" s="61"/>
      <c r="AT311" s="76"/>
      <c r="AU311" s="16"/>
      <c r="AV311" s="76">
        <f>SUM(AW311:CF311)</f>
        <v>4000000000</v>
      </c>
      <c r="AW311" s="76"/>
      <c r="AX311" s="76"/>
      <c r="AY311" s="76"/>
      <c r="AZ311" s="76"/>
      <c r="BA311" s="76"/>
      <c r="BB311" s="76"/>
      <c r="BC311" s="76"/>
      <c r="BD311" s="76"/>
      <c r="BE311" s="76"/>
      <c r="BF311" s="76"/>
      <c r="BG311" s="76"/>
      <c r="BH311" s="76"/>
      <c r="BI311" s="76"/>
      <c r="BJ311" s="76"/>
      <c r="BK311" s="76"/>
      <c r="BL311" s="76"/>
      <c r="BM311" s="76"/>
      <c r="BN311" s="76"/>
      <c r="BO311" s="76"/>
      <c r="BP311" s="76"/>
      <c r="BQ311" s="76"/>
      <c r="BR311" s="76"/>
      <c r="BS311" s="76"/>
      <c r="BT311" s="76"/>
      <c r="BU311" s="76"/>
      <c r="BV311" s="76"/>
      <c r="BW311" s="76"/>
      <c r="BX311" s="76"/>
      <c r="BY311" s="76"/>
      <c r="BZ311" s="76"/>
      <c r="CA311" s="76"/>
      <c r="CB311" s="76"/>
      <c r="CC311" s="76"/>
      <c r="CD311" s="76"/>
      <c r="CE311" s="76"/>
      <c r="CF311" s="76">
        <v>4000000000</v>
      </c>
      <c r="CG311" s="76"/>
      <c r="CH311" s="76"/>
      <c r="CI311" s="76"/>
      <c r="CJ311" s="76"/>
      <c r="CK311" s="76"/>
      <c r="CL311" s="76"/>
      <c r="CM311" s="76"/>
      <c r="CN311" s="76"/>
      <c r="CO311" s="76"/>
      <c r="CP311" s="76"/>
      <c r="CQ311" s="76"/>
      <c r="CR311" s="76"/>
      <c r="CS311" s="76"/>
      <c r="CT311" s="76"/>
      <c r="CU311" s="76"/>
      <c r="CV311" s="76"/>
      <c r="CW311" s="76"/>
      <c r="CX311" s="76"/>
      <c r="CY311" s="16"/>
      <c r="CZ311" s="16"/>
      <c r="DA311" s="16"/>
    </row>
    <row r="312" spans="1:105" ht="49.5" x14ac:dyDescent="0.25">
      <c r="A312" s="172" t="s">
        <v>199</v>
      </c>
      <c r="B312" s="172" t="s">
        <v>99</v>
      </c>
      <c r="C312" s="172" t="s">
        <v>99</v>
      </c>
      <c r="D312" s="172" t="s">
        <v>199</v>
      </c>
      <c r="E312" s="172" t="s">
        <v>471</v>
      </c>
      <c r="F312" s="172" t="s">
        <v>880</v>
      </c>
      <c r="G312" s="55" t="s">
        <v>668</v>
      </c>
      <c r="H312" s="54">
        <v>5334</v>
      </c>
      <c r="I312" s="71" t="s">
        <v>475</v>
      </c>
      <c r="J312" s="67">
        <v>1000000000</v>
      </c>
      <c r="K312" s="57">
        <f>+SUM(L312:P312)</f>
        <v>1000000000</v>
      </c>
      <c r="L312" s="58">
        <v>1000000000</v>
      </c>
      <c r="M312" s="59"/>
      <c r="N312" s="59"/>
      <c r="O312" s="60"/>
      <c r="P312" s="60"/>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76"/>
      <c r="AU312" s="16"/>
      <c r="AV312" s="76"/>
      <c r="AW312" s="76"/>
      <c r="AX312" s="76"/>
      <c r="AY312" s="76"/>
      <c r="AZ312" s="76"/>
      <c r="BA312" s="76"/>
      <c r="BB312" s="76"/>
      <c r="BC312" s="76"/>
      <c r="BD312" s="76"/>
      <c r="BE312" s="76"/>
      <c r="BF312" s="76"/>
      <c r="BG312" s="76"/>
      <c r="BH312" s="76"/>
      <c r="BI312" s="76"/>
      <c r="BJ312" s="76"/>
      <c r="BK312" s="76"/>
      <c r="BL312" s="76"/>
      <c r="BM312" s="76"/>
      <c r="BN312" s="76"/>
      <c r="BO312" s="76"/>
      <c r="BP312" s="76"/>
      <c r="BQ312" s="76"/>
      <c r="BR312" s="76"/>
      <c r="BS312" s="76"/>
      <c r="BT312" s="76"/>
      <c r="BU312" s="76"/>
      <c r="BV312" s="76"/>
      <c r="BW312" s="76"/>
      <c r="BX312" s="76"/>
      <c r="BY312" s="76"/>
      <c r="BZ312" s="76"/>
      <c r="CA312" s="76"/>
      <c r="CB312" s="76"/>
      <c r="CC312" s="76"/>
      <c r="CD312" s="76"/>
      <c r="CE312" s="76"/>
      <c r="CF312" s="76"/>
      <c r="CG312" s="76"/>
      <c r="CH312" s="76"/>
      <c r="CI312" s="76"/>
      <c r="CJ312" s="76"/>
      <c r="CK312" s="76"/>
      <c r="CL312" s="76"/>
      <c r="CM312" s="76"/>
      <c r="CN312" s="76"/>
      <c r="CO312" s="76"/>
      <c r="CP312" s="76"/>
      <c r="CQ312" s="76"/>
      <c r="CR312" s="76"/>
      <c r="CS312" s="76"/>
      <c r="CT312" s="76"/>
      <c r="CU312" s="76"/>
      <c r="CV312" s="76"/>
      <c r="CW312" s="76"/>
      <c r="CX312" s="76"/>
      <c r="CY312" s="16"/>
      <c r="CZ312" s="16"/>
      <c r="DA312" s="16"/>
    </row>
    <row r="313" spans="1:105" ht="49.5" x14ac:dyDescent="0.25">
      <c r="A313" s="172" t="s">
        <v>199</v>
      </c>
      <c r="B313" s="172" t="s">
        <v>99</v>
      </c>
      <c r="C313" s="172" t="s">
        <v>99</v>
      </c>
      <c r="D313" s="172" t="s">
        <v>199</v>
      </c>
      <c r="E313" s="172" t="s">
        <v>471</v>
      </c>
      <c r="F313" s="172" t="s">
        <v>880</v>
      </c>
      <c r="G313" s="55" t="s">
        <v>668</v>
      </c>
      <c r="H313" s="54">
        <v>5335</v>
      </c>
      <c r="I313" s="71" t="s">
        <v>476</v>
      </c>
      <c r="J313" s="67">
        <f>+K313</f>
        <v>260000000</v>
      </c>
      <c r="K313" s="57">
        <f>+SUM(L313:P313)</f>
        <v>260000000</v>
      </c>
      <c r="L313" s="58">
        <v>260000000</v>
      </c>
      <c r="M313" s="59"/>
      <c r="N313" s="59"/>
      <c r="O313" s="60"/>
      <c r="P313" s="60"/>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76"/>
      <c r="AU313" s="16"/>
      <c r="AV313" s="76"/>
      <c r="AW313" s="76"/>
      <c r="AX313" s="76"/>
      <c r="AY313" s="76"/>
      <c r="AZ313" s="76"/>
      <c r="BA313" s="76"/>
      <c r="BB313" s="76"/>
      <c r="BC313" s="76"/>
      <c r="BD313" s="76"/>
      <c r="BE313" s="76"/>
      <c r="BF313" s="76"/>
      <c r="BG313" s="76"/>
      <c r="BH313" s="76"/>
      <c r="BI313" s="76"/>
      <c r="BJ313" s="76"/>
      <c r="BK313" s="76"/>
      <c r="BL313" s="76"/>
      <c r="BM313" s="76"/>
      <c r="BN313" s="76"/>
      <c r="BO313" s="76"/>
      <c r="BP313" s="76"/>
      <c r="BQ313" s="76"/>
      <c r="BR313" s="76"/>
      <c r="BS313" s="76"/>
      <c r="BT313" s="76"/>
      <c r="BU313" s="76"/>
      <c r="BV313" s="76"/>
      <c r="BW313" s="76"/>
      <c r="BX313" s="76"/>
      <c r="BY313" s="76"/>
      <c r="BZ313" s="76"/>
      <c r="CA313" s="76"/>
      <c r="CB313" s="76"/>
      <c r="CC313" s="76"/>
      <c r="CD313" s="76"/>
      <c r="CE313" s="76"/>
      <c r="CF313" s="76"/>
      <c r="CG313" s="76"/>
      <c r="CH313" s="76"/>
      <c r="CI313" s="76"/>
      <c r="CJ313" s="76"/>
      <c r="CK313" s="76"/>
      <c r="CL313" s="76"/>
      <c r="CM313" s="76"/>
      <c r="CN313" s="76"/>
      <c r="CO313" s="76"/>
      <c r="CP313" s="76"/>
      <c r="CQ313" s="76"/>
      <c r="CR313" s="76"/>
      <c r="CS313" s="76"/>
      <c r="CT313" s="76"/>
      <c r="CU313" s="76"/>
      <c r="CV313" s="76"/>
      <c r="CW313" s="76"/>
      <c r="CX313" s="76"/>
      <c r="CY313" s="16"/>
      <c r="CZ313" s="16"/>
      <c r="DA313" s="16"/>
    </row>
    <row r="314" spans="1:105" ht="66" x14ac:dyDescent="0.25">
      <c r="A314" s="172" t="s">
        <v>199</v>
      </c>
      <c r="B314" s="172" t="s">
        <v>99</v>
      </c>
      <c r="C314" s="172" t="s">
        <v>99</v>
      </c>
      <c r="D314" s="172" t="s">
        <v>199</v>
      </c>
      <c r="E314" s="172" t="s">
        <v>471</v>
      </c>
      <c r="F314" s="172" t="s">
        <v>880</v>
      </c>
      <c r="G314" s="55" t="s">
        <v>668</v>
      </c>
      <c r="H314" s="54">
        <v>5393</v>
      </c>
      <c r="I314" s="71" t="s">
        <v>477</v>
      </c>
      <c r="J314" s="67">
        <f>+K314</f>
        <v>10000000</v>
      </c>
      <c r="K314" s="57">
        <f>+SUM(L314:AV314)</f>
        <v>10000000</v>
      </c>
      <c r="L314" s="58"/>
      <c r="M314" s="59"/>
      <c r="N314" s="59"/>
      <c r="O314" s="60"/>
      <c r="P314" s="60"/>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76"/>
      <c r="AU314" s="16"/>
      <c r="AV314" s="76">
        <f>SUM(AW314:CF314)</f>
        <v>10000000</v>
      </c>
      <c r="AW314" s="76"/>
      <c r="AX314" s="76"/>
      <c r="AY314" s="76"/>
      <c r="AZ314" s="76"/>
      <c r="BA314" s="76"/>
      <c r="BB314" s="76"/>
      <c r="BC314" s="76"/>
      <c r="BD314" s="76"/>
      <c r="BE314" s="76"/>
      <c r="BF314" s="76"/>
      <c r="BG314" s="76"/>
      <c r="BH314" s="76"/>
      <c r="BI314" s="76"/>
      <c r="BJ314" s="76"/>
      <c r="BK314" s="76"/>
      <c r="BL314" s="76"/>
      <c r="BM314" s="76"/>
      <c r="BN314" s="76"/>
      <c r="BO314" s="76"/>
      <c r="BP314" s="76"/>
      <c r="BQ314" s="76"/>
      <c r="BR314" s="76">
        <v>10000000</v>
      </c>
      <c r="BS314" s="76"/>
      <c r="BT314" s="76"/>
      <c r="BU314" s="76"/>
      <c r="BV314" s="76"/>
      <c r="BW314" s="76"/>
      <c r="BX314" s="76"/>
      <c r="BY314" s="76"/>
      <c r="BZ314" s="76"/>
      <c r="CA314" s="76"/>
      <c r="CB314" s="76"/>
      <c r="CC314" s="76"/>
      <c r="CD314" s="76"/>
      <c r="CE314" s="76"/>
      <c r="CF314" s="76"/>
      <c r="CG314" s="76"/>
      <c r="CH314" s="76"/>
      <c r="CI314" s="76"/>
      <c r="CJ314" s="76"/>
      <c r="CK314" s="76"/>
      <c r="CL314" s="76"/>
      <c r="CM314" s="76"/>
      <c r="CN314" s="76"/>
      <c r="CO314" s="76"/>
      <c r="CP314" s="76"/>
      <c r="CQ314" s="76"/>
      <c r="CR314" s="76"/>
      <c r="CS314" s="76"/>
      <c r="CT314" s="76"/>
      <c r="CU314" s="76"/>
      <c r="CV314" s="76"/>
      <c r="CW314" s="76"/>
      <c r="CX314" s="76"/>
      <c r="CY314" s="16"/>
      <c r="CZ314" s="16"/>
      <c r="DA314" s="16"/>
    </row>
    <row r="315" spans="1:105" x14ac:dyDescent="0.25">
      <c r="A315" s="165" t="s">
        <v>199</v>
      </c>
      <c r="B315" s="165" t="s">
        <v>99</v>
      </c>
      <c r="C315" s="165" t="s">
        <v>99</v>
      </c>
      <c r="D315" s="165" t="s">
        <v>199</v>
      </c>
      <c r="E315" s="165" t="s">
        <v>478</v>
      </c>
      <c r="F315" s="165"/>
      <c r="G315" s="84"/>
      <c r="H315" s="46"/>
      <c r="I315" s="84" t="s">
        <v>482</v>
      </c>
      <c r="J315" s="48"/>
      <c r="K315" s="49">
        <f>+SUM(M315:P315)</f>
        <v>0</v>
      </c>
      <c r="L315" s="49"/>
      <c r="M315" s="49">
        <f>+SUM(Q315:R315)</f>
        <v>0</v>
      </c>
      <c r="N315" s="49">
        <f>+SUM(S315:AE315)</f>
        <v>0</v>
      </c>
      <c r="O315" s="49">
        <f>+SUM(AF315:AJ315)</f>
        <v>0</v>
      </c>
      <c r="P315" s="49">
        <f>+SUM(AK315:AS315)</f>
        <v>0</v>
      </c>
      <c r="Q315" s="50">
        <v>0</v>
      </c>
      <c r="R315" s="50">
        <v>0</v>
      </c>
      <c r="S315" s="50">
        <v>0</v>
      </c>
      <c r="T315" s="50">
        <v>0</v>
      </c>
      <c r="U315" s="50">
        <v>0</v>
      </c>
      <c r="V315" s="50">
        <v>0</v>
      </c>
      <c r="W315" s="50">
        <v>0</v>
      </c>
      <c r="X315" s="50">
        <v>0</v>
      </c>
      <c r="Y315" s="50">
        <v>0</v>
      </c>
      <c r="Z315" s="50">
        <v>0</v>
      </c>
      <c r="AA315" s="50">
        <v>0</v>
      </c>
      <c r="AB315" s="50">
        <v>0</v>
      </c>
      <c r="AC315" s="50">
        <v>0</v>
      </c>
      <c r="AD315" s="50">
        <v>0</v>
      </c>
      <c r="AE315" s="50">
        <v>0</v>
      </c>
      <c r="AF315" s="50">
        <v>0</v>
      </c>
      <c r="AG315" s="50">
        <v>0</v>
      </c>
      <c r="AH315" s="50">
        <v>0</v>
      </c>
      <c r="AI315" s="50">
        <v>0</v>
      </c>
      <c r="AJ315" s="50">
        <v>0</v>
      </c>
      <c r="AK315" s="50">
        <v>0</v>
      </c>
      <c r="AL315" s="50">
        <v>0</v>
      </c>
      <c r="AM315" s="50">
        <v>0</v>
      </c>
      <c r="AN315" s="50">
        <v>0</v>
      </c>
      <c r="AO315" s="50">
        <v>0</v>
      </c>
      <c r="AP315" s="50">
        <v>0</v>
      </c>
      <c r="AQ315" s="50"/>
      <c r="AR315" s="50">
        <v>0</v>
      </c>
      <c r="AS315" s="50">
        <v>0</v>
      </c>
      <c r="AT315" s="293"/>
      <c r="AU315" s="51"/>
      <c r="AV315" s="293"/>
      <c r="AW315" s="293"/>
      <c r="AX315" s="293"/>
      <c r="AY315" s="293"/>
      <c r="AZ315" s="293"/>
      <c r="BA315" s="293"/>
      <c r="BB315" s="293"/>
      <c r="BC315" s="293"/>
      <c r="BD315" s="293"/>
      <c r="BE315" s="293"/>
      <c r="BF315" s="293"/>
      <c r="BG315" s="293"/>
      <c r="BH315" s="293"/>
      <c r="BI315" s="293"/>
      <c r="BJ315" s="293"/>
      <c r="BK315" s="293"/>
      <c r="BL315" s="293"/>
      <c r="BM315" s="293"/>
      <c r="BN315" s="293"/>
      <c r="BO315" s="293"/>
      <c r="BP315" s="293"/>
      <c r="BQ315" s="293"/>
      <c r="BR315" s="293"/>
      <c r="BS315" s="293"/>
      <c r="BT315" s="293"/>
      <c r="BU315" s="293"/>
      <c r="BV315" s="293"/>
      <c r="BW315" s="293"/>
      <c r="BX315" s="293"/>
      <c r="BY315" s="293"/>
      <c r="BZ315" s="293"/>
      <c r="CA315" s="293"/>
      <c r="CB315" s="293"/>
      <c r="CC315" s="293"/>
      <c r="CD315" s="293"/>
      <c r="CE315" s="293"/>
      <c r="CF315" s="293"/>
      <c r="CG315" s="293"/>
      <c r="CH315" s="293"/>
      <c r="CI315" s="293"/>
      <c r="CJ315" s="293"/>
      <c r="CK315" s="293"/>
      <c r="CL315" s="293"/>
      <c r="CM315" s="293"/>
      <c r="CN315" s="293"/>
      <c r="CO315" s="293"/>
      <c r="CP315" s="293"/>
      <c r="CQ315" s="293"/>
      <c r="CR315" s="293"/>
      <c r="CS315" s="293"/>
      <c r="CT315" s="293"/>
      <c r="CU315" s="293"/>
      <c r="CV315" s="293"/>
      <c r="CW315" s="293"/>
      <c r="CX315" s="293"/>
      <c r="CY315" s="16"/>
      <c r="CZ315" s="16"/>
      <c r="DA315" s="16"/>
    </row>
    <row r="316" spans="1:105" ht="66" x14ac:dyDescent="0.25">
      <c r="A316" s="172" t="s">
        <v>199</v>
      </c>
      <c r="B316" s="172" t="s">
        <v>99</v>
      </c>
      <c r="C316" s="172" t="s">
        <v>99</v>
      </c>
      <c r="D316" s="172" t="s">
        <v>199</v>
      </c>
      <c r="E316" s="172" t="s">
        <v>478</v>
      </c>
      <c r="F316" s="172" t="s">
        <v>880</v>
      </c>
      <c r="G316" s="55" t="s">
        <v>668</v>
      </c>
      <c r="H316" s="54">
        <v>5394</v>
      </c>
      <c r="I316" s="71" t="s">
        <v>479</v>
      </c>
      <c r="J316" s="67">
        <f>+K316</f>
        <v>10000000</v>
      </c>
      <c r="K316" s="57">
        <f>+SUM(L316:AV316)</f>
        <v>10000000</v>
      </c>
      <c r="L316" s="58"/>
      <c r="M316" s="59"/>
      <c r="N316" s="59"/>
      <c r="O316" s="60"/>
      <c r="P316" s="60"/>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76"/>
      <c r="AU316" s="16"/>
      <c r="AV316" s="76">
        <f>SUM(AW316:CF316)</f>
        <v>10000000</v>
      </c>
      <c r="AW316" s="76"/>
      <c r="AX316" s="76"/>
      <c r="AY316" s="76"/>
      <c r="AZ316" s="76"/>
      <c r="BA316" s="76"/>
      <c r="BB316" s="76"/>
      <c r="BC316" s="76"/>
      <c r="BD316" s="76"/>
      <c r="BE316" s="76"/>
      <c r="BF316" s="76"/>
      <c r="BG316" s="76"/>
      <c r="BH316" s="76"/>
      <c r="BI316" s="76"/>
      <c r="BJ316" s="76"/>
      <c r="BK316" s="76"/>
      <c r="BL316" s="76"/>
      <c r="BM316" s="76"/>
      <c r="BN316" s="76"/>
      <c r="BO316" s="76"/>
      <c r="BP316" s="76"/>
      <c r="BQ316" s="76"/>
      <c r="BR316" s="76"/>
      <c r="BS316" s="76"/>
      <c r="BT316" s="76"/>
      <c r="BU316" s="76"/>
      <c r="BV316" s="76"/>
      <c r="BW316" s="76"/>
      <c r="BX316" s="76"/>
      <c r="BY316" s="76"/>
      <c r="BZ316" s="76"/>
      <c r="CA316" s="76"/>
      <c r="CB316" s="76"/>
      <c r="CC316" s="76"/>
      <c r="CD316" s="76"/>
      <c r="CE316" s="76">
        <v>10000000</v>
      </c>
      <c r="CF316" s="76"/>
      <c r="CG316" s="76"/>
      <c r="CH316" s="76"/>
      <c r="CI316" s="76"/>
      <c r="CJ316" s="76"/>
      <c r="CK316" s="76"/>
      <c r="CL316" s="76"/>
      <c r="CM316" s="76"/>
      <c r="CN316" s="76"/>
      <c r="CO316" s="76"/>
      <c r="CP316" s="76"/>
      <c r="CQ316" s="76"/>
      <c r="CR316" s="76"/>
      <c r="CS316" s="76"/>
      <c r="CT316" s="76"/>
      <c r="CU316" s="76"/>
      <c r="CV316" s="76"/>
      <c r="CW316" s="76"/>
      <c r="CX316" s="76"/>
      <c r="CY316" s="16"/>
      <c r="CZ316" s="16"/>
      <c r="DA316" s="16"/>
    </row>
    <row r="317" spans="1:105" ht="49.5" x14ac:dyDescent="0.25">
      <c r="A317" s="172" t="s">
        <v>199</v>
      </c>
      <c r="B317" s="172" t="s">
        <v>99</v>
      </c>
      <c r="C317" s="172" t="s">
        <v>99</v>
      </c>
      <c r="D317" s="172" t="s">
        <v>199</v>
      </c>
      <c r="E317" s="172" t="s">
        <v>478</v>
      </c>
      <c r="F317" s="172" t="s">
        <v>881</v>
      </c>
      <c r="G317" s="71" t="s">
        <v>669</v>
      </c>
      <c r="H317" s="54" t="s">
        <v>483</v>
      </c>
      <c r="I317" s="71" t="s">
        <v>484</v>
      </c>
      <c r="J317" s="67">
        <f>+K317</f>
        <v>6599915208.6399994</v>
      </c>
      <c r="K317" s="57">
        <f>(L317+P317+O317+AV317)</f>
        <v>6599915208.6399994</v>
      </c>
      <c r="L317" s="58">
        <v>1600000000</v>
      </c>
      <c r="M317" s="59">
        <f>+SUM(Q317:R317)</f>
        <v>0</v>
      </c>
      <c r="N317" s="59">
        <f>+SUM(S317:AE317)</f>
        <v>0</v>
      </c>
      <c r="O317" s="60">
        <f>+SUM(AF317:AJ317)</f>
        <v>125000000</v>
      </c>
      <c r="P317" s="60">
        <f>+SUM(AK317:AS317)</f>
        <v>800000000</v>
      </c>
      <c r="Q317" s="61"/>
      <c r="R317" s="61"/>
      <c r="S317" s="61"/>
      <c r="T317" s="61"/>
      <c r="U317" s="61"/>
      <c r="V317" s="61"/>
      <c r="W317" s="61"/>
      <c r="X317" s="61"/>
      <c r="Y317" s="61"/>
      <c r="Z317" s="61"/>
      <c r="AA317" s="61"/>
      <c r="AB317" s="61"/>
      <c r="AC317" s="61"/>
      <c r="AD317" s="61"/>
      <c r="AE317" s="61"/>
      <c r="AF317" s="61">
        <v>125000000</v>
      </c>
      <c r="AG317" s="61"/>
      <c r="AH317" s="61"/>
      <c r="AI317" s="61"/>
      <c r="AJ317" s="61"/>
      <c r="AK317" s="61"/>
      <c r="AL317" s="61"/>
      <c r="AM317" s="61"/>
      <c r="AN317" s="61"/>
      <c r="AO317" s="61"/>
      <c r="AP317" s="61"/>
      <c r="AQ317" s="61">
        <v>800000000</v>
      </c>
      <c r="AR317" s="61"/>
      <c r="AS317" s="61"/>
      <c r="AT317" s="76"/>
      <c r="AU317" s="16"/>
      <c r="AV317" s="76">
        <f>SUM(AW317:CG317)</f>
        <v>4074915208.6399999</v>
      </c>
      <c r="AW317" s="76"/>
      <c r="AX317" s="76"/>
      <c r="AY317" s="76"/>
      <c r="AZ317" s="76"/>
      <c r="BA317" s="76"/>
      <c r="BB317" s="76"/>
      <c r="BC317" s="76"/>
      <c r="BD317" s="76"/>
      <c r="BE317" s="76"/>
      <c r="BF317" s="76"/>
      <c r="BG317" s="76"/>
      <c r="BH317" s="76"/>
      <c r="BI317" s="76"/>
      <c r="BJ317" s="76"/>
      <c r="BK317" s="76">
        <v>162869629.77000001</v>
      </c>
      <c r="BL317" s="76">
        <v>15323145.130000001</v>
      </c>
      <c r="BM317" s="76"/>
      <c r="BN317" s="76"/>
      <c r="BO317" s="76"/>
      <c r="BP317" s="76"/>
      <c r="BQ317" s="76"/>
      <c r="BR317" s="76"/>
      <c r="BS317" s="76"/>
      <c r="BT317" s="76"/>
      <c r="BU317" s="76"/>
      <c r="BV317" s="76"/>
      <c r="BW317" s="76"/>
      <c r="BX317" s="76"/>
      <c r="BY317" s="76"/>
      <c r="BZ317" s="76"/>
      <c r="CA317" s="76"/>
      <c r="CB317" s="76"/>
      <c r="CC317" s="76"/>
      <c r="CD317" s="76"/>
      <c r="CE317" s="76"/>
      <c r="CF317" s="76">
        <v>3377786190.2199998</v>
      </c>
      <c r="CG317" s="76">
        <v>518936243.51999998</v>
      </c>
      <c r="CH317" s="76"/>
      <c r="CI317" s="76"/>
      <c r="CJ317" s="76"/>
      <c r="CK317" s="76"/>
      <c r="CL317" s="76"/>
      <c r="CM317" s="76"/>
      <c r="CN317" s="76"/>
      <c r="CO317" s="76"/>
      <c r="CP317" s="76"/>
      <c r="CQ317" s="76"/>
      <c r="CR317" s="76"/>
      <c r="CS317" s="76"/>
      <c r="CT317" s="76"/>
      <c r="CU317" s="76"/>
      <c r="CV317" s="76"/>
      <c r="CW317" s="76"/>
      <c r="CX317" s="76"/>
      <c r="CY317" s="16"/>
      <c r="CZ317" s="16"/>
      <c r="DA317" s="16"/>
    </row>
    <row r="318" spans="1:105" ht="49.5" x14ac:dyDescent="0.25">
      <c r="A318" s="172" t="s">
        <v>199</v>
      </c>
      <c r="B318" s="172" t="s">
        <v>99</v>
      </c>
      <c r="C318" s="172" t="s">
        <v>99</v>
      </c>
      <c r="D318" s="172" t="s">
        <v>199</v>
      </c>
      <c r="E318" s="172" t="s">
        <v>478</v>
      </c>
      <c r="F318" s="172" t="s">
        <v>881</v>
      </c>
      <c r="G318" s="71" t="s">
        <v>669</v>
      </c>
      <c r="H318" s="54">
        <v>5336</v>
      </c>
      <c r="I318" s="71" t="s">
        <v>485</v>
      </c>
      <c r="J318" s="67">
        <v>540000000</v>
      </c>
      <c r="K318" s="57">
        <f>+SUM(L318:P318)</f>
        <v>540000000</v>
      </c>
      <c r="L318" s="58">
        <v>540000000</v>
      </c>
      <c r="M318" s="59"/>
      <c r="N318" s="59"/>
      <c r="O318" s="60"/>
      <c r="P318" s="60"/>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76"/>
      <c r="AU318" s="16"/>
      <c r="AV318" s="76"/>
      <c r="AW318" s="76"/>
      <c r="AX318" s="76"/>
      <c r="AY318" s="76"/>
      <c r="AZ318" s="76"/>
      <c r="BA318" s="76"/>
      <c r="BB318" s="76"/>
      <c r="BC318" s="76"/>
      <c r="BD318" s="76"/>
      <c r="BE318" s="76"/>
      <c r="BF318" s="76"/>
      <c r="BG318" s="76"/>
      <c r="BH318" s="76"/>
      <c r="BI318" s="76"/>
      <c r="BJ318" s="76"/>
      <c r="BK318" s="76"/>
      <c r="BL318" s="76"/>
      <c r="BM318" s="76"/>
      <c r="BN318" s="76"/>
      <c r="BO318" s="76"/>
      <c r="BP318" s="76"/>
      <c r="BQ318" s="76"/>
      <c r="BR318" s="76"/>
      <c r="BS318" s="76"/>
      <c r="BT318" s="76"/>
      <c r="BU318" s="76"/>
      <c r="BV318" s="76"/>
      <c r="BW318" s="76"/>
      <c r="BX318" s="76"/>
      <c r="BY318" s="76"/>
      <c r="BZ318" s="76"/>
      <c r="CA318" s="76"/>
      <c r="CB318" s="76"/>
      <c r="CC318" s="76"/>
      <c r="CD318" s="76"/>
      <c r="CE318" s="76"/>
      <c r="CF318" s="76"/>
      <c r="CG318" s="76"/>
      <c r="CH318" s="76"/>
      <c r="CI318" s="76"/>
      <c r="CJ318" s="76"/>
      <c r="CK318" s="76"/>
      <c r="CL318" s="76"/>
      <c r="CM318" s="76"/>
      <c r="CN318" s="76"/>
      <c r="CO318" s="76"/>
      <c r="CP318" s="76"/>
      <c r="CQ318" s="76"/>
      <c r="CR318" s="76"/>
      <c r="CS318" s="76"/>
      <c r="CT318" s="76"/>
      <c r="CU318" s="76"/>
      <c r="CV318" s="76"/>
      <c r="CW318" s="76"/>
      <c r="CX318" s="76"/>
      <c r="CY318" s="16"/>
      <c r="CZ318" s="16"/>
      <c r="DA318" s="16"/>
    </row>
    <row r="319" spans="1:105" ht="66" x14ac:dyDescent="0.25">
      <c r="A319" s="172" t="s">
        <v>199</v>
      </c>
      <c r="B319" s="172" t="s">
        <v>99</v>
      </c>
      <c r="C319" s="172" t="s">
        <v>99</v>
      </c>
      <c r="D319" s="172" t="s">
        <v>199</v>
      </c>
      <c r="E319" s="172" t="s">
        <v>478</v>
      </c>
      <c r="F319" s="172" t="s">
        <v>881</v>
      </c>
      <c r="G319" s="71" t="s">
        <v>669</v>
      </c>
      <c r="H319" s="54">
        <v>5322</v>
      </c>
      <c r="I319" s="71" t="s">
        <v>486</v>
      </c>
      <c r="J319" s="67">
        <f>+K319</f>
        <v>599300240.08000004</v>
      </c>
      <c r="K319" s="57">
        <f>+SUM(L319:P319)</f>
        <v>599300240.08000004</v>
      </c>
      <c r="L319" s="58">
        <v>599300240.08000004</v>
      </c>
      <c r="M319" s="59"/>
      <c r="N319" s="59"/>
      <c r="O319" s="60"/>
      <c r="P319" s="60"/>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76"/>
      <c r="AU319" s="16"/>
      <c r="AV319" s="76"/>
      <c r="AW319" s="76"/>
      <c r="AX319" s="76"/>
      <c r="AY319" s="76"/>
      <c r="AZ319" s="76"/>
      <c r="BA319" s="76"/>
      <c r="BB319" s="76"/>
      <c r="BC319" s="76"/>
      <c r="BD319" s="76"/>
      <c r="BE319" s="76"/>
      <c r="BF319" s="76"/>
      <c r="BG319" s="76"/>
      <c r="BH319" s="76"/>
      <c r="BI319" s="76"/>
      <c r="BJ319" s="76"/>
      <c r="BK319" s="76"/>
      <c r="BL319" s="76"/>
      <c r="BM319" s="76"/>
      <c r="BN319" s="76"/>
      <c r="BO319" s="76"/>
      <c r="BP319" s="76"/>
      <c r="BQ319" s="76"/>
      <c r="BR319" s="76"/>
      <c r="BS319" s="76"/>
      <c r="BT319" s="76"/>
      <c r="BU319" s="76"/>
      <c r="BV319" s="76"/>
      <c r="BW319" s="76"/>
      <c r="BX319" s="76"/>
      <c r="BY319" s="76"/>
      <c r="BZ319" s="76"/>
      <c r="CA319" s="76"/>
      <c r="CB319" s="76"/>
      <c r="CC319" s="76"/>
      <c r="CD319" s="76"/>
      <c r="CE319" s="76"/>
      <c r="CF319" s="76"/>
      <c r="CG319" s="76"/>
      <c r="CH319" s="76"/>
      <c r="CI319" s="76"/>
      <c r="CJ319" s="76"/>
      <c r="CK319" s="76"/>
      <c r="CL319" s="76"/>
      <c r="CM319" s="76"/>
      <c r="CN319" s="76"/>
      <c r="CO319" s="76"/>
      <c r="CP319" s="76"/>
      <c r="CQ319" s="76"/>
      <c r="CR319" s="76"/>
      <c r="CS319" s="76"/>
      <c r="CT319" s="76"/>
      <c r="CU319" s="76"/>
      <c r="CV319" s="76"/>
      <c r="CW319" s="76"/>
      <c r="CX319" s="76"/>
      <c r="CY319" s="16"/>
      <c r="CZ319" s="16"/>
      <c r="DA319" s="16"/>
    </row>
    <row r="320" spans="1:105" x14ac:dyDescent="0.25">
      <c r="A320" s="165" t="s">
        <v>199</v>
      </c>
      <c r="B320" s="165" t="s">
        <v>99</v>
      </c>
      <c r="C320" s="165" t="s">
        <v>99</v>
      </c>
      <c r="D320" s="165" t="s">
        <v>199</v>
      </c>
      <c r="E320" s="165" t="s">
        <v>487</v>
      </c>
      <c r="F320" s="165"/>
      <c r="G320" s="217"/>
      <c r="H320" s="282"/>
      <c r="I320" s="217" t="s">
        <v>488</v>
      </c>
      <c r="J320" s="225"/>
      <c r="K320" s="49"/>
      <c r="L320" s="49"/>
      <c r="M320" s="49"/>
      <c r="N320" s="49"/>
      <c r="O320" s="49"/>
      <c r="P320" s="49"/>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293"/>
      <c r="AU320" s="51"/>
      <c r="AV320" s="293"/>
      <c r="AW320" s="293"/>
      <c r="AX320" s="293"/>
      <c r="AY320" s="293"/>
      <c r="AZ320" s="293"/>
      <c r="BA320" s="293"/>
      <c r="BB320" s="293"/>
      <c r="BC320" s="293"/>
      <c r="BD320" s="293"/>
      <c r="BE320" s="293"/>
      <c r="BF320" s="293"/>
      <c r="BG320" s="293"/>
      <c r="BH320" s="293"/>
      <c r="BI320" s="293"/>
      <c r="BJ320" s="293"/>
      <c r="BK320" s="293"/>
      <c r="BL320" s="293"/>
      <c r="BM320" s="293"/>
      <c r="BN320" s="293"/>
      <c r="BO320" s="293"/>
      <c r="BP320" s="293"/>
      <c r="BQ320" s="293"/>
      <c r="BR320" s="293"/>
      <c r="BS320" s="293"/>
      <c r="BT320" s="293"/>
      <c r="BU320" s="293"/>
      <c r="BV320" s="293"/>
      <c r="BW320" s="293"/>
      <c r="BX320" s="293"/>
      <c r="BY320" s="293"/>
      <c r="BZ320" s="293"/>
      <c r="CA320" s="293"/>
      <c r="CB320" s="293"/>
      <c r="CC320" s="293"/>
      <c r="CD320" s="293"/>
      <c r="CE320" s="293"/>
      <c r="CF320" s="293"/>
      <c r="CG320" s="293"/>
      <c r="CH320" s="293"/>
      <c r="CI320" s="293"/>
      <c r="CJ320" s="293"/>
      <c r="CK320" s="293"/>
      <c r="CL320" s="293"/>
      <c r="CM320" s="293"/>
      <c r="CN320" s="293"/>
      <c r="CO320" s="293"/>
      <c r="CP320" s="293"/>
      <c r="CQ320" s="293"/>
      <c r="CR320" s="293"/>
      <c r="CS320" s="293"/>
      <c r="CT320" s="293"/>
      <c r="CU320" s="293"/>
      <c r="CV320" s="293"/>
      <c r="CW320" s="293"/>
      <c r="CX320" s="293"/>
      <c r="CY320" s="16"/>
      <c r="CZ320" s="16"/>
      <c r="DA320" s="16"/>
    </row>
    <row r="321" spans="1:105" ht="49.5" x14ac:dyDescent="0.25">
      <c r="A321" s="172" t="s">
        <v>199</v>
      </c>
      <c r="B321" s="172" t="s">
        <v>99</v>
      </c>
      <c r="C321" s="172" t="s">
        <v>99</v>
      </c>
      <c r="D321" s="172" t="s">
        <v>199</v>
      </c>
      <c r="E321" s="172" t="s">
        <v>487</v>
      </c>
      <c r="F321" s="172" t="s">
        <v>882</v>
      </c>
      <c r="G321" s="71" t="s">
        <v>670</v>
      </c>
      <c r="H321" s="54">
        <v>5323</v>
      </c>
      <c r="I321" s="71" t="s">
        <v>489</v>
      </c>
      <c r="J321" s="67">
        <v>2500000000</v>
      </c>
      <c r="K321" s="57">
        <f>+SUM(L321:P321)</f>
        <v>2500000000</v>
      </c>
      <c r="L321" s="58">
        <v>2500000000</v>
      </c>
      <c r="M321" s="59"/>
      <c r="N321" s="59"/>
      <c r="O321" s="60"/>
      <c r="P321" s="60"/>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76"/>
      <c r="AU321" s="1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c r="CP321" s="76"/>
      <c r="CQ321" s="76"/>
      <c r="CR321" s="76"/>
      <c r="CS321" s="76"/>
      <c r="CT321" s="76"/>
      <c r="CU321" s="76"/>
      <c r="CV321" s="76"/>
      <c r="CW321" s="76"/>
      <c r="CX321" s="76"/>
      <c r="CY321" s="16"/>
      <c r="CZ321" s="16"/>
      <c r="DA321" s="16"/>
    </row>
    <row r="322" spans="1:105" ht="49.5" x14ac:dyDescent="0.25">
      <c r="A322" s="172" t="s">
        <v>199</v>
      </c>
      <c r="B322" s="172" t="s">
        <v>99</v>
      </c>
      <c r="C322" s="172" t="s">
        <v>99</v>
      </c>
      <c r="D322" s="172" t="s">
        <v>199</v>
      </c>
      <c r="E322" s="172" t="s">
        <v>487</v>
      </c>
      <c r="F322" s="172" t="s">
        <v>882</v>
      </c>
      <c r="G322" s="71" t="s">
        <v>670</v>
      </c>
      <c r="H322" s="54">
        <v>5324</v>
      </c>
      <c r="I322" s="71" t="s">
        <v>490</v>
      </c>
      <c r="J322" s="67">
        <v>1296000000</v>
      </c>
      <c r="K322" s="57">
        <f>+SUM(L322:P322)</f>
        <v>1296000000</v>
      </c>
      <c r="L322" s="58">
        <v>1296000000</v>
      </c>
      <c r="M322" s="59"/>
      <c r="N322" s="59"/>
      <c r="O322" s="60"/>
      <c r="P322" s="60"/>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76"/>
      <c r="AU322" s="16"/>
      <c r="AV322" s="76"/>
      <c r="AW322" s="76"/>
      <c r="AX322" s="76"/>
      <c r="AY322" s="76"/>
      <c r="AZ322" s="76"/>
      <c r="BA322" s="76"/>
      <c r="BB322" s="76"/>
      <c r="BC322" s="76"/>
      <c r="BD322" s="76"/>
      <c r="BE322" s="76"/>
      <c r="BF322" s="76"/>
      <c r="BG322" s="76"/>
      <c r="BH322" s="76"/>
      <c r="BI322" s="76"/>
      <c r="BJ322" s="76"/>
      <c r="BK322" s="76"/>
      <c r="BL322" s="76"/>
      <c r="BM322" s="76"/>
      <c r="BN322" s="76"/>
      <c r="BO322" s="76"/>
      <c r="BP322" s="76"/>
      <c r="BQ322" s="76"/>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16"/>
      <c r="CZ322" s="16"/>
      <c r="DA322" s="16"/>
    </row>
    <row r="323" spans="1:105" x14ac:dyDescent="0.25">
      <c r="A323" s="165" t="s">
        <v>199</v>
      </c>
      <c r="B323" s="165" t="s">
        <v>99</v>
      </c>
      <c r="C323" s="165" t="s">
        <v>99</v>
      </c>
      <c r="D323" s="165" t="s">
        <v>199</v>
      </c>
      <c r="E323" s="165" t="s">
        <v>491</v>
      </c>
      <c r="F323" s="165"/>
      <c r="G323" s="84"/>
      <c r="H323" s="46"/>
      <c r="I323" s="84" t="s">
        <v>492</v>
      </c>
      <c r="J323" s="72"/>
      <c r="K323" s="49">
        <f>+SUM(M323:P323)</f>
        <v>0</v>
      </c>
      <c r="L323" s="49"/>
      <c r="M323" s="49">
        <f>+SUM(Q323:R323)</f>
        <v>0</v>
      </c>
      <c r="N323" s="49">
        <f>+SUM(S323:AE323)</f>
        <v>0</v>
      </c>
      <c r="O323" s="49">
        <f>+SUM(AF323:AJ323)</f>
        <v>0</v>
      </c>
      <c r="P323" s="49">
        <f>+SUM(AK323:AS323)</f>
        <v>0</v>
      </c>
      <c r="Q323" s="50"/>
      <c r="R323" s="50">
        <v>0</v>
      </c>
      <c r="S323" s="50">
        <v>0</v>
      </c>
      <c r="T323" s="50">
        <v>0</v>
      </c>
      <c r="U323" s="50">
        <v>0</v>
      </c>
      <c r="V323" s="50">
        <v>0</v>
      </c>
      <c r="W323" s="50">
        <v>0</v>
      </c>
      <c r="X323" s="50">
        <v>0</v>
      </c>
      <c r="Y323" s="50">
        <v>0</v>
      </c>
      <c r="Z323" s="50">
        <v>0</v>
      </c>
      <c r="AA323" s="50">
        <v>0</v>
      </c>
      <c r="AB323" s="50">
        <v>0</v>
      </c>
      <c r="AC323" s="50">
        <v>0</v>
      </c>
      <c r="AD323" s="50">
        <v>0</v>
      </c>
      <c r="AE323" s="50">
        <v>0</v>
      </c>
      <c r="AF323" s="50">
        <v>0</v>
      </c>
      <c r="AG323" s="50">
        <v>0</v>
      </c>
      <c r="AH323" s="50">
        <v>0</v>
      </c>
      <c r="AI323" s="50">
        <v>0</v>
      </c>
      <c r="AJ323" s="50">
        <v>0</v>
      </c>
      <c r="AK323" s="50">
        <v>0</v>
      </c>
      <c r="AL323" s="50">
        <v>0</v>
      </c>
      <c r="AM323" s="50">
        <v>0</v>
      </c>
      <c r="AN323" s="50">
        <v>0</v>
      </c>
      <c r="AO323" s="50">
        <v>0</v>
      </c>
      <c r="AP323" s="50">
        <v>0</v>
      </c>
      <c r="AQ323" s="50">
        <v>0</v>
      </c>
      <c r="AR323" s="50">
        <v>0</v>
      </c>
      <c r="AS323" s="50">
        <v>0</v>
      </c>
      <c r="AT323" s="293"/>
      <c r="AU323" s="51"/>
      <c r="AV323" s="293"/>
      <c r="AW323" s="293"/>
      <c r="AX323" s="293"/>
      <c r="AY323" s="293"/>
      <c r="AZ323" s="293"/>
      <c r="BA323" s="293"/>
      <c r="BB323" s="293"/>
      <c r="BC323" s="293"/>
      <c r="BD323" s="293"/>
      <c r="BE323" s="293"/>
      <c r="BF323" s="293"/>
      <c r="BG323" s="293"/>
      <c r="BH323" s="293"/>
      <c r="BI323" s="293"/>
      <c r="BJ323" s="293"/>
      <c r="BK323" s="293"/>
      <c r="BL323" s="293"/>
      <c r="BM323" s="293"/>
      <c r="BN323" s="293"/>
      <c r="BO323" s="293"/>
      <c r="BP323" s="293"/>
      <c r="BQ323" s="293"/>
      <c r="BR323" s="293"/>
      <c r="BS323" s="293"/>
      <c r="BT323" s="293"/>
      <c r="BU323" s="293"/>
      <c r="BV323" s="293"/>
      <c r="BW323" s="293"/>
      <c r="BX323" s="293"/>
      <c r="BY323" s="293"/>
      <c r="BZ323" s="293"/>
      <c r="CA323" s="293"/>
      <c r="CB323" s="293"/>
      <c r="CC323" s="293"/>
      <c r="CD323" s="293"/>
      <c r="CE323" s="293"/>
      <c r="CF323" s="293"/>
      <c r="CG323" s="293"/>
      <c r="CH323" s="293"/>
      <c r="CI323" s="293"/>
      <c r="CJ323" s="293"/>
      <c r="CK323" s="293"/>
      <c r="CL323" s="293"/>
      <c r="CM323" s="293"/>
      <c r="CN323" s="293"/>
      <c r="CO323" s="293"/>
      <c r="CP323" s="293"/>
      <c r="CQ323" s="293"/>
      <c r="CR323" s="293"/>
      <c r="CS323" s="293"/>
      <c r="CT323" s="293"/>
      <c r="CU323" s="293"/>
      <c r="CV323" s="293"/>
      <c r="CW323" s="293"/>
      <c r="CX323" s="293"/>
      <c r="CY323" s="16"/>
      <c r="CZ323" s="16"/>
      <c r="DA323" s="16"/>
    </row>
    <row r="324" spans="1:105" ht="66" x14ac:dyDescent="0.25">
      <c r="A324" s="172" t="s">
        <v>199</v>
      </c>
      <c r="B324" s="172" t="s">
        <v>99</v>
      </c>
      <c r="C324" s="172" t="s">
        <v>99</v>
      </c>
      <c r="D324" s="172" t="s">
        <v>199</v>
      </c>
      <c r="E324" s="172" t="s">
        <v>491</v>
      </c>
      <c r="F324" s="172" t="s">
        <v>883</v>
      </c>
      <c r="G324" s="71" t="s">
        <v>671</v>
      </c>
      <c r="H324" s="54" t="s">
        <v>493</v>
      </c>
      <c r="I324" s="71" t="s">
        <v>494</v>
      </c>
      <c r="J324" s="67">
        <v>400000000</v>
      </c>
      <c r="K324" s="57">
        <f>+SUM(M324:P324)</f>
        <v>400000000</v>
      </c>
      <c r="L324" s="58"/>
      <c r="M324" s="59">
        <f>+SUM(Q324:R324)</f>
        <v>400000000</v>
      </c>
      <c r="N324" s="59">
        <f>+SUM(S324:AE324)</f>
        <v>0</v>
      </c>
      <c r="O324" s="60">
        <f>+SUM(AF324:AJ324)</f>
        <v>0</v>
      </c>
      <c r="P324" s="60">
        <f>+SUM(AK324:AS324)</f>
        <v>0</v>
      </c>
      <c r="Q324" s="61">
        <v>400000000</v>
      </c>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76"/>
      <c r="AU324" s="1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c r="BY324" s="76"/>
      <c r="BZ324" s="76"/>
      <c r="CA324" s="76"/>
      <c r="CB324" s="76"/>
      <c r="CC324" s="76"/>
      <c r="CD324" s="76"/>
      <c r="CE324" s="76"/>
      <c r="CF324" s="76"/>
      <c r="CG324" s="76"/>
      <c r="CH324" s="76"/>
      <c r="CI324" s="76"/>
      <c r="CJ324" s="76"/>
      <c r="CK324" s="76"/>
      <c r="CL324" s="76"/>
      <c r="CM324" s="76"/>
      <c r="CN324" s="76"/>
      <c r="CO324" s="76"/>
      <c r="CP324" s="76"/>
      <c r="CQ324" s="76"/>
      <c r="CR324" s="76"/>
      <c r="CS324" s="76"/>
      <c r="CT324" s="76"/>
      <c r="CU324" s="76"/>
      <c r="CV324" s="76"/>
      <c r="CW324" s="76"/>
      <c r="CX324" s="76"/>
      <c r="CY324" s="16"/>
      <c r="CZ324" s="16"/>
      <c r="DA324" s="16"/>
    </row>
    <row r="325" spans="1:105" ht="33" x14ac:dyDescent="0.25">
      <c r="A325" s="172" t="s">
        <v>199</v>
      </c>
      <c r="B325" s="172" t="s">
        <v>99</v>
      </c>
      <c r="C325" s="172" t="s">
        <v>99</v>
      </c>
      <c r="D325" s="172" t="s">
        <v>199</v>
      </c>
      <c r="E325" s="172" t="s">
        <v>491</v>
      </c>
      <c r="F325" s="172" t="s">
        <v>883</v>
      </c>
      <c r="G325" s="71" t="s">
        <v>671</v>
      </c>
      <c r="H325" s="54" t="s">
        <v>495</v>
      </c>
      <c r="I325" s="71" t="s">
        <v>496</v>
      </c>
      <c r="J325" s="67">
        <f>266000000+L325</f>
        <v>1266000000</v>
      </c>
      <c r="K325" s="57">
        <f>+SUM(L325:P325)</f>
        <v>1266000000</v>
      </c>
      <c r="L325" s="58">
        <v>1000000000</v>
      </c>
      <c r="M325" s="59">
        <f>+SUM(Q325:R325)</f>
        <v>266000000</v>
      </c>
      <c r="N325" s="59">
        <f>+SUM(S325:AE325)</f>
        <v>0</v>
      </c>
      <c r="O325" s="60">
        <f>+SUM(AF325:AJ325)</f>
        <v>0</v>
      </c>
      <c r="P325" s="60">
        <f>+SUM(AK325:AS325)</f>
        <v>0</v>
      </c>
      <c r="Q325" s="61">
        <v>266000000</v>
      </c>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76"/>
      <c r="AU325" s="1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c r="BY325" s="76"/>
      <c r="BZ325" s="76"/>
      <c r="CA325" s="76"/>
      <c r="CB325" s="76"/>
      <c r="CC325" s="76"/>
      <c r="CD325" s="76"/>
      <c r="CE325" s="76"/>
      <c r="CF325" s="76"/>
      <c r="CG325" s="76"/>
      <c r="CH325" s="76"/>
      <c r="CI325" s="76"/>
      <c r="CJ325" s="76"/>
      <c r="CK325" s="76"/>
      <c r="CL325" s="76"/>
      <c r="CM325" s="76"/>
      <c r="CN325" s="76"/>
      <c r="CO325" s="76"/>
      <c r="CP325" s="76"/>
      <c r="CQ325" s="76"/>
      <c r="CR325" s="76"/>
      <c r="CS325" s="76"/>
      <c r="CT325" s="76"/>
      <c r="CU325" s="76"/>
      <c r="CV325" s="76"/>
      <c r="CW325" s="76"/>
      <c r="CX325" s="76"/>
      <c r="CY325" s="16"/>
      <c r="CZ325" s="16"/>
      <c r="DA325" s="16"/>
    </row>
    <row r="326" spans="1:105" ht="33" x14ac:dyDescent="0.25">
      <c r="A326" s="172" t="s">
        <v>199</v>
      </c>
      <c r="B326" s="172" t="s">
        <v>99</v>
      </c>
      <c r="C326" s="172" t="s">
        <v>99</v>
      </c>
      <c r="D326" s="172" t="s">
        <v>199</v>
      </c>
      <c r="E326" s="172" t="s">
        <v>491</v>
      </c>
      <c r="F326" s="172" t="s">
        <v>883</v>
      </c>
      <c r="G326" s="71" t="s">
        <v>672</v>
      </c>
      <c r="H326" s="54">
        <v>5325</v>
      </c>
      <c r="I326" s="71" t="s">
        <v>497</v>
      </c>
      <c r="J326" s="67">
        <f>+K326</f>
        <v>280730496</v>
      </c>
      <c r="K326" s="57">
        <f>+SUM(L326:P326)</f>
        <v>280730496</v>
      </c>
      <c r="L326" s="58">
        <v>280730496</v>
      </c>
      <c r="M326" s="59"/>
      <c r="N326" s="59"/>
      <c r="O326" s="60"/>
      <c r="P326" s="60"/>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76"/>
      <c r="AU326" s="16"/>
      <c r="AV326" s="76"/>
      <c r="AW326" s="76"/>
      <c r="AX326" s="76"/>
      <c r="AY326" s="76"/>
      <c r="AZ326" s="76"/>
      <c r="BA326" s="76"/>
      <c r="BB326" s="76"/>
      <c r="BC326" s="76"/>
      <c r="BD326" s="76"/>
      <c r="BE326" s="76"/>
      <c r="BF326" s="76"/>
      <c r="BG326" s="76"/>
      <c r="BH326" s="76"/>
      <c r="BI326" s="76"/>
      <c r="BJ326" s="76"/>
      <c r="BK326" s="76"/>
      <c r="BL326" s="76"/>
      <c r="BM326" s="76"/>
      <c r="BN326" s="76"/>
      <c r="BO326" s="76"/>
      <c r="BP326" s="76"/>
      <c r="BQ326" s="76"/>
      <c r="BR326" s="76"/>
      <c r="BS326" s="76"/>
      <c r="BT326" s="76"/>
      <c r="BU326" s="76"/>
      <c r="BV326" s="76"/>
      <c r="BW326" s="76"/>
      <c r="BX326" s="76"/>
      <c r="BY326" s="76"/>
      <c r="BZ326" s="76"/>
      <c r="CA326" s="76"/>
      <c r="CB326" s="76"/>
      <c r="CC326" s="76"/>
      <c r="CD326" s="76"/>
      <c r="CE326" s="76"/>
      <c r="CF326" s="76"/>
      <c r="CG326" s="76"/>
      <c r="CH326" s="76"/>
      <c r="CI326" s="76"/>
      <c r="CJ326" s="76"/>
      <c r="CK326" s="76"/>
      <c r="CL326" s="76"/>
      <c r="CM326" s="76"/>
      <c r="CN326" s="76"/>
      <c r="CO326" s="76"/>
      <c r="CP326" s="76"/>
      <c r="CQ326" s="76"/>
      <c r="CR326" s="76"/>
      <c r="CS326" s="76"/>
      <c r="CT326" s="76"/>
      <c r="CU326" s="76"/>
      <c r="CV326" s="76"/>
      <c r="CW326" s="76"/>
      <c r="CX326" s="76"/>
      <c r="CY326" s="16"/>
      <c r="CZ326" s="16"/>
      <c r="DA326" s="16"/>
    </row>
    <row r="327" spans="1:105" ht="33" x14ac:dyDescent="0.25">
      <c r="A327" s="172" t="s">
        <v>199</v>
      </c>
      <c r="B327" s="172" t="s">
        <v>99</v>
      </c>
      <c r="C327" s="172" t="s">
        <v>99</v>
      </c>
      <c r="D327" s="172" t="s">
        <v>199</v>
      </c>
      <c r="E327" s="172" t="s">
        <v>491</v>
      </c>
      <c r="F327" s="172" t="s">
        <v>883</v>
      </c>
      <c r="G327" s="71" t="s">
        <v>672</v>
      </c>
      <c r="H327" s="54">
        <v>5326</v>
      </c>
      <c r="I327" s="71" t="s">
        <v>498</v>
      </c>
      <c r="J327" s="67">
        <v>1000000000</v>
      </c>
      <c r="K327" s="57">
        <f>+SUM(L327:P327)</f>
        <v>1000000000</v>
      </c>
      <c r="L327" s="58">
        <v>1000000000</v>
      </c>
      <c r="M327" s="59"/>
      <c r="N327" s="59"/>
      <c r="O327" s="60"/>
      <c r="P327" s="60"/>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76"/>
      <c r="AU327" s="16"/>
      <c r="AV327" s="76"/>
      <c r="AW327" s="76"/>
      <c r="AX327" s="76"/>
      <c r="AY327" s="76"/>
      <c r="AZ327" s="76"/>
      <c r="BA327" s="76"/>
      <c r="BB327" s="76"/>
      <c r="BC327" s="76"/>
      <c r="BD327" s="76"/>
      <c r="BE327" s="76"/>
      <c r="BF327" s="76"/>
      <c r="BG327" s="76"/>
      <c r="BH327" s="76"/>
      <c r="BI327" s="76"/>
      <c r="BJ327" s="76"/>
      <c r="BK327" s="76"/>
      <c r="BL327" s="76"/>
      <c r="BM327" s="76"/>
      <c r="BN327" s="76"/>
      <c r="BO327" s="76"/>
      <c r="BP327" s="76"/>
      <c r="BQ327" s="76"/>
      <c r="BR327" s="76"/>
      <c r="BS327" s="76"/>
      <c r="BT327" s="76"/>
      <c r="BU327" s="76"/>
      <c r="BV327" s="76"/>
      <c r="BW327" s="76"/>
      <c r="BX327" s="76"/>
      <c r="BY327" s="76"/>
      <c r="BZ327" s="76"/>
      <c r="CA327" s="76"/>
      <c r="CB327" s="76"/>
      <c r="CC327" s="76"/>
      <c r="CD327" s="76"/>
      <c r="CE327" s="76"/>
      <c r="CF327" s="76"/>
      <c r="CG327" s="76"/>
      <c r="CH327" s="76"/>
      <c r="CI327" s="76"/>
      <c r="CJ327" s="76"/>
      <c r="CK327" s="76"/>
      <c r="CL327" s="76"/>
      <c r="CM327" s="76"/>
      <c r="CN327" s="76"/>
      <c r="CO327" s="76"/>
      <c r="CP327" s="76"/>
      <c r="CQ327" s="76"/>
      <c r="CR327" s="76"/>
      <c r="CS327" s="76"/>
      <c r="CT327" s="76"/>
      <c r="CU327" s="76"/>
      <c r="CV327" s="76"/>
      <c r="CW327" s="76"/>
      <c r="CX327" s="76"/>
      <c r="CY327" s="16"/>
      <c r="CZ327" s="16"/>
      <c r="DA327" s="16"/>
    </row>
    <row r="328" spans="1:105" x14ac:dyDescent="0.25">
      <c r="A328" s="168" t="s">
        <v>199</v>
      </c>
      <c r="B328" s="168" t="s">
        <v>213</v>
      </c>
      <c r="C328" s="168"/>
      <c r="D328" s="168"/>
      <c r="E328" s="168"/>
      <c r="F328" s="168"/>
      <c r="G328" s="28"/>
      <c r="H328" s="27"/>
      <c r="I328" s="28" t="s">
        <v>499</v>
      </c>
      <c r="J328" s="29"/>
      <c r="K328" s="30"/>
      <c r="L328" s="30"/>
      <c r="M328" s="30"/>
      <c r="N328" s="30"/>
      <c r="O328" s="30"/>
      <c r="P328" s="30"/>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290"/>
      <c r="AU328" s="32"/>
      <c r="AV328" s="290"/>
      <c r="AW328" s="290"/>
      <c r="AX328" s="290"/>
      <c r="AY328" s="290"/>
      <c r="AZ328" s="290"/>
      <c r="BA328" s="290"/>
      <c r="BB328" s="290"/>
      <c r="BC328" s="290"/>
      <c r="BD328" s="290"/>
      <c r="BE328" s="290"/>
      <c r="BF328" s="290"/>
      <c r="BG328" s="290"/>
      <c r="BH328" s="290"/>
      <c r="BI328" s="290"/>
      <c r="BJ328" s="290"/>
      <c r="BK328" s="290"/>
      <c r="BL328" s="290"/>
      <c r="BM328" s="290"/>
      <c r="BN328" s="290"/>
      <c r="BO328" s="290"/>
      <c r="BP328" s="290"/>
      <c r="BQ328" s="290"/>
      <c r="BR328" s="290"/>
      <c r="BS328" s="290"/>
      <c r="BT328" s="290"/>
      <c r="BU328" s="290"/>
      <c r="BV328" s="290"/>
      <c r="BW328" s="290"/>
      <c r="BX328" s="290"/>
      <c r="BY328" s="290"/>
      <c r="BZ328" s="290"/>
      <c r="CA328" s="290"/>
      <c r="CB328" s="290"/>
      <c r="CC328" s="290"/>
      <c r="CD328" s="290"/>
      <c r="CE328" s="290"/>
      <c r="CF328" s="290"/>
      <c r="CG328" s="290"/>
      <c r="CH328" s="290"/>
      <c r="CI328" s="290"/>
      <c r="CJ328" s="290"/>
      <c r="CK328" s="290"/>
      <c r="CL328" s="290"/>
      <c r="CM328" s="290"/>
      <c r="CN328" s="290"/>
      <c r="CO328" s="290"/>
      <c r="CP328" s="290"/>
      <c r="CQ328" s="290"/>
      <c r="CR328" s="290"/>
      <c r="CS328" s="290"/>
      <c r="CT328" s="290"/>
      <c r="CU328" s="290"/>
      <c r="CV328" s="290"/>
      <c r="CW328" s="290"/>
      <c r="CX328" s="290"/>
      <c r="CY328" s="16"/>
      <c r="CZ328" s="16"/>
      <c r="DA328" s="16"/>
    </row>
    <row r="329" spans="1:105" ht="33" x14ac:dyDescent="0.25">
      <c r="A329" s="168" t="s">
        <v>199</v>
      </c>
      <c r="B329" s="168" t="s">
        <v>213</v>
      </c>
      <c r="C329" s="168" t="s">
        <v>213</v>
      </c>
      <c r="D329" s="168"/>
      <c r="E329" s="168"/>
      <c r="F329" s="168"/>
      <c r="G329" s="28"/>
      <c r="H329" s="27"/>
      <c r="I329" s="28" t="s">
        <v>422</v>
      </c>
      <c r="J329" s="29"/>
      <c r="K329" s="30"/>
      <c r="L329" s="30"/>
      <c r="M329" s="30"/>
      <c r="N329" s="30"/>
      <c r="O329" s="30"/>
      <c r="P329" s="30"/>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290"/>
      <c r="AU329" s="32"/>
      <c r="AV329" s="290"/>
      <c r="AW329" s="290"/>
      <c r="AX329" s="290"/>
      <c r="AY329" s="290"/>
      <c r="AZ329" s="290"/>
      <c r="BA329" s="290"/>
      <c r="BB329" s="290"/>
      <c r="BC329" s="290"/>
      <c r="BD329" s="290"/>
      <c r="BE329" s="290"/>
      <c r="BF329" s="290"/>
      <c r="BG329" s="290"/>
      <c r="BH329" s="290"/>
      <c r="BI329" s="290"/>
      <c r="BJ329" s="290"/>
      <c r="BK329" s="290"/>
      <c r="BL329" s="290"/>
      <c r="BM329" s="290"/>
      <c r="BN329" s="290"/>
      <c r="BO329" s="290"/>
      <c r="BP329" s="290"/>
      <c r="BQ329" s="290"/>
      <c r="BR329" s="290"/>
      <c r="BS329" s="290"/>
      <c r="BT329" s="290"/>
      <c r="BU329" s="290"/>
      <c r="BV329" s="290"/>
      <c r="BW329" s="290"/>
      <c r="BX329" s="290"/>
      <c r="BY329" s="290"/>
      <c r="BZ329" s="290"/>
      <c r="CA329" s="290"/>
      <c r="CB329" s="290"/>
      <c r="CC329" s="290"/>
      <c r="CD329" s="290"/>
      <c r="CE329" s="290"/>
      <c r="CF329" s="290"/>
      <c r="CG329" s="290"/>
      <c r="CH329" s="290"/>
      <c r="CI329" s="290"/>
      <c r="CJ329" s="290"/>
      <c r="CK329" s="290"/>
      <c r="CL329" s="290"/>
      <c r="CM329" s="290"/>
      <c r="CN329" s="290"/>
      <c r="CO329" s="290"/>
      <c r="CP329" s="290"/>
      <c r="CQ329" s="290"/>
      <c r="CR329" s="290"/>
      <c r="CS329" s="290"/>
      <c r="CT329" s="290"/>
      <c r="CU329" s="290"/>
      <c r="CV329" s="290"/>
      <c r="CW329" s="290"/>
      <c r="CX329" s="290"/>
      <c r="CY329" s="16"/>
      <c r="CZ329" s="16"/>
      <c r="DA329" s="16"/>
    </row>
    <row r="330" spans="1:105" ht="33" x14ac:dyDescent="0.25">
      <c r="A330" s="167" t="s">
        <v>199</v>
      </c>
      <c r="B330" s="167" t="s">
        <v>213</v>
      </c>
      <c r="C330" s="167" t="s">
        <v>213</v>
      </c>
      <c r="D330" s="167" t="s">
        <v>321</v>
      </c>
      <c r="E330" s="167"/>
      <c r="F330" s="167"/>
      <c r="G330" s="126"/>
      <c r="H330" s="37"/>
      <c r="I330" s="126" t="s">
        <v>322</v>
      </c>
      <c r="J330" s="39"/>
      <c r="K330" s="40"/>
      <c r="L330" s="40"/>
      <c r="M330" s="40"/>
      <c r="N330" s="40"/>
      <c r="O330" s="40"/>
      <c r="P330" s="40"/>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124"/>
      <c r="AU330" s="42"/>
      <c r="AV330" s="124"/>
      <c r="AW330" s="124"/>
      <c r="AX330" s="124"/>
      <c r="AY330" s="124"/>
      <c r="AZ330" s="124"/>
      <c r="BA330" s="124"/>
      <c r="BB330" s="124"/>
      <c r="BC330" s="124"/>
      <c r="BD330" s="124"/>
      <c r="BE330" s="124"/>
      <c r="BF330" s="124"/>
      <c r="BG330" s="124"/>
      <c r="BH330" s="124"/>
      <c r="BI330" s="124"/>
      <c r="BJ330" s="124"/>
      <c r="BK330" s="124"/>
      <c r="BL330" s="124"/>
      <c r="BM330" s="124"/>
      <c r="BN330" s="124"/>
      <c r="BO330" s="124"/>
      <c r="BP330" s="124"/>
      <c r="BQ330" s="124"/>
      <c r="BR330" s="124"/>
      <c r="BS330" s="124"/>
      <c r="BT330" s="124"/>
      <c r="BU330" s="124"/>
      <c r="BV330" s="124"/>
      <c r="BW330" s="124"/>
      <c r="BX330" s="124"/>
      <c r="BY330" s="124"/>
      <c r="BZ330" s="124"/>
      <c r="CA330" s="124"/>
      <c r="CB330" s="124"/>
      <c r="CC330" s="124"/>
      <c r="CD330" s="124"/>
      <c r="CE330" s="124"/>
      <c r="CF330" s="124"/>
      <c r="CG330" s="124"/>
      <c r="CH330" s="124"/>
      <c r="CI330" s="124"/>
      <c r="CJ330" s="124"/>
      <c r="CK330" s="124"/>
      <c r="CL330" s="124"/>
      <c r="CM330" s="124"/>
      <c r="CN330" s="124"/>
      <c r="CO330" s="124"/>
      <c r="CP330" s="124"/>
      <c r="CQ330" s="124"/>
      <c r="CR330" s="124"/>
      <c r="CS330" s="124"/>
      <c r="CT330" s="124"/>
      <c r="CU330" s="124"/>
      <c r="CV330" s="124"/>
      <c r="CW330" s="124"/>
      <c r="CX330" s="124"/>
      <c r="CY330" s="16"/>
      <c r="CZ330" s="16"/>
      <c r="DA330" s="16"/>
    </row>
    <row r="331" spans="1:105" x14ac:dyDescent="0.25">
      <c r="A331" s="165" t="s">
        <v>199</v>
      </c>
      <c r="B331" s="165" t="s">
        <v>213</v>
      </c>
      <c r="C331" s="165" t="s">
        <v>213</v>
      </c>
      <c r="D331" s="165" t="s">
        <v>321</v>
      </c>
      <c r="E331" s="165" t="s">
        <v>423</v>
      </c>
      <c r="F331" s="165"/>
      <c r="G331" s="84"/>
      <c r="H331" s="46"/>
      <c r="I331" s="84" t="s">
        <v>424</v>
      </c>
      <c r="J331" s="48"/>
      <c r="K331" s="49">
        <f>+SUM(M331:P331)</f>
        <v>0</v>
      </c>
      <c r="L331" s="49"/>
      <c r="M331" s="49">
        <f>+SUM(Q331:R331)</f>
        <v>0</v>
      </c>
      <c r="N331" s="49">
        <f>+SUM(S331:AE331)</f>
        <v>0</v>
      </c>
      <c r="O331" s="49">
        <f>+SUM(AF331:AJ331)</f>
        <v>0</v>
      </c>
      <c r="P331" s="49">
        <f>+SUM(AK331:AS331)</f>
        <v>0</v>
      </c>
      <c r="Q331" s="73"/>
      <c r="R331" s="73">
        <v>0</v>
      </c>
      <c r="S331" s="73">
        <v>0</v>
      </c>
      <c r="T331" s="73">
        <v>0</v>
      </c>
      <c r="U331" s="73">
        <v>0</v>
      </c>
      <c r="V331" s="73">
        <v>0</v>
      </c>
      <c r="W331" s="73">
        <v>0</v>
      </c>
      <c r="X331" s="73">
        <v>0</v>
      </c>
      <c r="Y331" s="73">
        <v>0</v>
      </c>
      <c r="Z331" s="73">
        <v>0</v>
      </c>
      <c r="AA331" s="73">
        <v>0</v>
      </c>
      <c r="AB331" s="73">
        <v>0</v>
      </c>
      <c r="AC331" s="73">
        <v>0</v>
      </c>
      <c r="AD331" s="73"/>
      <c r="AE331" s="73">
        <v>0</v>
      </c>
      <c r="AF331" s="73">
        <v>0</v>
      </c>
      <c r="AG331" s="73"/>
      <c r="AH331" s="73">
        <v>0</v>
      </c>
      <c r="AI331" s="73">
        <v>0</v>
      </c>
      <c r="AJ331" s="73">
        <v>0</v>
      </c>
      <c r="AK331" s="73"/>
      <c r="AL331" s="73">
        <v>0</v>
      </c>
      <c r="AM331" s="73">
        <v>0</v>
      </c>
      <c r="AN331" s="73">
        <v>0</v>
      </c>
      <c r="AO331" s="73">
        <v>0</v>
      </c>
      <c r="AP331" s="73">
        <v>0</v>
      </c>
      <c r="AQ331" s="73">
        <v>0</v>
      </c>
      <c r="AR331" s="73">
        <v>0</v>
      </c>
      <c r="AS331" s="73">
        <v>0</v>
      </c>
      <c r="AT331" s="293"/>
      <c r="AU331" s="51"/>
      <c r="AV331" s="293"/>
      <c r="AW331" s="293"/>
      <c r="AX331" s="293"/>
      <c r="AY331" s="293"/>
      <c r="AZ331" s="293"/>
      <c r="BA331" s="293"/>
      <c r="BB331" s="293"/>
      <c r="BC331" s="293"/>
      <c r="BD331" s="293"/>
      <c r="BE331" s="293"/>
      <c r="BF331" s="293"/>
      <c r="BG331" s="293"/>
      <c r="BH331" s="293"/>
      <c r="BI331" s="293"/>
      <c r="BJ331" s="293"/>
      <c r="BK331" s="293"/>
      <c r="BL331" s="293"/>
      <c r="BM331" s="293"/>
      <c r="BN331" s="293"/>
      <c r="BO331" s="293"/>
      <c r="BP331" s="293"/>
      <c r="BQ331" s="293"/>
      <c r="BR331" s="293"/>
      <c r="BS331" s="293"/>
      <c r="BT331" s="293"/>
      <c r="BU331" s="293"/>
      <c r="BV331" s="293"/>
      <c r="BW331" s="293"/>
      <c r="BX331" s="293"/>
      <c r="BY331" s="293"/>
      <c r="BZ331" s="293"/>
      <c r="CA331" s="293"/>
      <c r="CB331" s="293"/>
      <c r="CC331" s="293"/>
      <c r="CD331" s="293"/>
      <c r="CE331" s="293"/>
      <c r="CF331" s="293"/>
      <c r="CG331" s="293"/>
      <c r="CH331" s="293"/>
      <c r="CI331" s="293"/>
      <c r="CJ331" s="293"/>
      <c r="CK331" s="293"/>
      <c r="CL331" s="293"/>
      <c r="CM331" s="293"/>
      <c r="CN331" s="293"/>
      <c r="CO331" s="293"/>
      <c r="CP331" s="293"/>
      <c r="CQ331" s="293"/>
      <c r="CR331" s="293"/>
      <c r="CS331" s="293"/>
      <c r="CT331" s="293"/>
      <c r="CU331" s="293"/>
      <c r="CV331" s="293"/>
      <c r="CW331" s="293"/>
      <c r="CX331" s="293"/>
      <c r="CY331" s="16"/>
      <c r="CZ331" s="16"/>
      <c r="DA331" s="16"/>
    </row>
    <row r="332" spans="1:105" ht="49.5" x14ac:dyDescent="0.25">
      <c r="A332" s="179" t="s">
        <v>199</v>
      </c>
      <c r="B332" s="180" t="s">
        <v>213</v>
      </c>
      <c r="C332" s="180" t="s">
        <v>213</v>
      </c>
      <c r="D332" s="184" t="s">
        <v>321</v>
      </c>
      <c r="E332" s="184" t="s">
        <v>423</v>
      </c>
      <c r="F332" s="184" t="s">
        <v>884</v>
      </c>
      <c r="G332" s="71" t="s">
        <v>699</v>
      </c>
      <c r="H332" s="54" t="s">
        <v>500</v>
      </c>
      <c r="I332" s="71" t="s">
        <v>501</v>
      </c>
      <c r="J332" s="56">
        <f>7000000000+L332</f>
        <v>8280000000</v>
      </c>
      <c r="K332" s="57">
        <f>+SUM(L332+M332)</f>
        <v>8280000000</v>
      </c>
      <c r="L332" s="58">
        <v>1280000000</v>
      </c>
      <c r="M332" s="59">
        <f>+SUM(Q332:R332)</f>
        <v>7000000000</v>
      </c>
      <c r="N332" s="59">
        <f>+SUM(S332:AE332)</f>
        <v>0</v>
      </c>
      <c r="O332" s="60">
        <f>+SUM(AF332:AJ332)</f>
        <v>0</v>
      </c>
      <c r="P332" s="60">
        <f>+SUM(AK332:AS332)</f>
        <v>0</v>
      </c>
      <c r="Q332" s="75"/>
      <c r="R332" s="75">
        <v>7000000000</v>
      </c>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6"/>
      <c r="AU332" s="1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c r="CP332" s="76"/>
      <c r="CQ332" s="76"/>
      <c r="CR332" s="76"/>
      <c r="CS332" s="76"/>
      <c r="CT332" s="76"/>
      <c r="CU332" s="76"/>
      <c r="CV332" s="76"/>
      <c r="CW332" s="76"/>
      <c r="CX332" s="76"/>
      <c r="CY332" s="16"/>
      <c r="CZ332" s="16"/>
      <c r="DA332" s="16"/>
    </row>
    <row r="333" spans="1:105" ht="33" x14ac:dyDescent="0.25">
      <c r="A333" s="179" t="s">
        <v>199</v>
      </c>
      <c r="B333" s="180" t="s">
        <v>213</v>
      </c>
      <c r="C333" s="180" t="s">
        <v>213</v>
      </c>
      <c r="D333" s="184" t="s">
        <v>321</v>
      </c>
      <c r="E333" s="184" t="s">
        <v>423</v>
      </c>
      <c r="F333" s="184" t="s">
        <v>884</v>
      </c>
      <c r="G333" s="71" t="s">
        <v>699</v>
      </c>
      <c r="H333" s="54" t="s">
        <v>502</v>
      </c>
      <c r="I333" s="71" t="s">
        <v>503</v>
      </c>
      <c r="J333" s="56">
        <f>+K333</f>
        <v>2934416872.1900001</v>
      </c>
      <c r="K333" s="57">
        <f>+SUM(L333+M333+P333+AV333)</f>
        <v>2934416872.1900001</v>
      </c>
      <c r="L333" s="58">
        <v>546000000</v>
      </c>
      <c r="M333" s="59">
        <f>+SUM(Q333:R333)</f>
        <v>300000000</v>
      </c>
      <c r="N333" s="59">
        <f>+SUM(S333:AE333)</f>
        <v>0</v>
      </c>
      <c r="O333" s="60">
        <f>+SUM(AF333:AJ333)</f>
        <v>0</v>
      </c>
      <c r="P333" s="60">
        <f>+SUM(AK333:AS333)</f>
        <v>382000000</v>
      </c>
      <c r="Q333" s="75">
        <v>300000000</v>
      </c>
      <c r="R333" s="75"/>
      <c r="S333" s="75"/>
      <c r="T333" s="75"/>
      <c r="U333" s="75"/>
      <c r="V333" s="75"/>
      <c r="W333" s="75"/>
      <c r="X333" s="75"/>
      <c r="Y333" s="75"/>
      <c r="Z333" s="75"/>
      <c r="AA333" s="75"/>
      <c r="AB333" s="75"/>
      <c r="AC333" s="75"/>
      <c r="AD333" s="75"/>
      <c r="AE333" s="75"/>
      <c r="AF333" s="75"/>
      <c r="AG333" s="75"/>
      <c r="AH333" s="75"/>
      <c r="AI333" s="75"/>
      <c r="AJ333" s="75"/>
      <c r="AK333" s="75">
        <v>382000000</v>
      </c>
      <c r="AL333" s="75"/>
      <c r="AM333" s="75"/>
      <c r="AN333" s="75"/>
      <c r="AO333" s="75"/>
      <c r="AP333" s="75"/>
      <c r="AQ333" s="75"/>
      <c r="AR333" s="75"/>
      <c r="AS333" s="75"/>
      <c r="AT333" s="76"/>
      <c r="AU333" s="16"/>
      <c r="AV333" s="76">
        <f>SUM(AW333:CI333)</f>
        <v>1706416872.1900001</v>
      </c>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c r="CA333" s="76"/>
      <c r="CB333" s="76"/>
      <c r="CC333" s="76"/>
      <c r="CD333" s="76"/>
      <c r="CE333" s="76">
        <v>1620000000</v>
      </c>
      <c r="CF333" s="76"/>
      <c r="CG333" s="76"/>
      <c r="CH333" s="76">
        <v>73683529.709999993</v>
      </c>
      <c r="CI333" s="76">
        <v>12733342.48</v>
      </c>
      <c r="CJ333" s="76"/>
      <c r="CK333" s="76"/>
      <c r="CL333" s="76"/>
      <c r="CM333" s="76"/>
      <c r="CN333" s="76"/>
      <c r="CO333" s="76"/>
      <c r="CP333" s="76"/>
      <c r="CQ333" s="76"/>
      <c r="CR333" s="76"/>
      <c r="CS333" s="76"/>
      <c r="CT333" s="76"/>
      <c r="CU333" s="76"/>
      <c r="CV333" s="76"/>
      <c r="CW333" s="76"/>
      <c r="CX333" s="76"/>
      <c r="CY333" s="16"/>
      <c r="CZ333" s="16"/>
      <c r="DA333" s="16"/>
    </row>
    <row r="334" spans="1:105" ht="33" x14ac:dyDescent="0.25">
      <c r="A334" s="179" t="s">
        <v>199</v>
      </c>
      <c r="B334" s="180" t="s">
        <v>213</v>
      </c>
      <c r="C334" s="180" t="s">
        <v>213</v>
      </c>
      <c r="D334" s="184" t="s">
        <v>321</v>
      </c>
      <c r="E334" s="184" t="s">
        <v>423</v>
      </c>
      <c r="F334" s="184" t="s">
        <v>885</v>
      </c>
      <c r="G334" s="71" t="s">
        <v>700</v>
      </c>
      <c r="H334" s="54" t="s">
        <v>504</v>
      </c>
      <c r="I334" s="71" t="s">
        <v>505</v>
      </c>
      <c r="J334" s="56">
        <f>+K334</f>
        <v>2509037311</v>
      </c>
      <c r="K334" s="57">
        <f>+SUM(L334+M334+O334+AV334)</f>
        <v>2509037311</v>
      </c>
      <c r="L334" s="58">
        <v>1220000000</v>
      </c>
      <c r="M334" s="59">
        <f>+SUM(Q334:R334)</f>
        <v>300000000</v>
      </c>
      <c r="N334" s="59">
        <f>+SUM(S334:AE334)</f>
        <v>0</v>
      </c>
      <c r="O334" s="60">
        <f>+SUM(AF334:AJ334)</f>
        <v>245000000</v>
      </c>
      <c r="P334" s="60">
        <f>+SUM(AK334:AS334)</f>
        <v>0</v>
      </c>
      <c r="Q334" s="75">
        <v>300000000</v>
      </c>
      <c r="R334" s="75"/>
      <c r="S334" s="75"/>
      <c r="T334" s="75"/>
      <c r="U334" s="75"/>
      <c r="V334" s="75"/>
      <c r="W334" s="75"/>
      <c r="X334" s="75"/>
      <c r="Y334" s="75"/>
      <c r="Z334" s="75"/>
      <c r="AA334" s="75"/>
      <c r="AB334" s="75"/>
      <c r="AC334" s="75"/>
      <c r="AD334" s="75"/>
      <c r="AE334" s="75"/>
      <c r="AF334" s="75"/>
      <c r="AG334" s="75">
        <v>245000000</v>
      </c>
      <c r="AH334" s="75"/>
      <c r="AI334" s="75"/>
      <c r="AJ334" s="75"/>
      <c r="AK334" s="75"/>
      <c r="AL334" s="75"/>
      <c r="AM334" s="75"/>
      <c r="AN334" s="75"/>
      <c r="AO334" s="75"/>
      <c r="AP334" s="75"/>
      <c r="AQ334" s="75"/>
      <c r="AR334" s="75"/>
      <c r="AS334" s="75"/>
      <c r="AT334" s="76"/>
      <c r="AU334" s="16"/>
      <c r="AV334" s="76">
        <f>SUM(AW334:CK334)</f>
        <v>744037311</v>
      </c>
      <c r="AW334" s="76"/>
      <c r="AX334" s="76"/>
      <c r="AY334" s="76"/>
      <c r="AZ334" s="76"/>
      <c r="BA334" s="76"/>
      <c r="BB334" s="76"/>
      <c r="BC334" s="76"/>
      <c r="BD334" s="76"/>
      <c r="BE334" s="76"/>
      <c r="BF334" s="76"/>
      <c r="BG334" s="76"/>
      <c r="BH334" s="76"/>
      <c r="BI334" s="76"/>
      <c r="BJ334" s="76"/>
      <c r="BK334" s="76"/>
      <c r="BL334" s="76"/>
      <c r="BM334" s="76"/>
      <c r="BN334" s="76"/>
      <c r="BO334" s="76"/>
      <c r="BP334" s="76"/>
      <c r="BQ334" s="76"/>
      <c r="BR334" s="76"/>
      <c r="BS334" s="76"/>
      <c r="BT334" s="76"/>
      <c r="BU334" s="76"/>
      <c r="BV334" s="76"/>
      <c r="BW334" s="76"/>
      <c r="BX334" s="76"/>
      <c r="BY334" s="76"/>
      <c r="BZ334" s="76"/>
      <c r="CA334" s="76"/>
      <c r="CB334" s="76"/>
      <c r="CC334" s="76"/>
      <c r="CD334" s="76"/>
      <c r="CE334" s="76">
        <v>280339774.99000001</v>
      </c>
      <c r="CF334" s="76"/>
      <c r="CG334" s="76"/>
      <c r="CH334" s="76"/>
      <c r="CI334" s="76"/>
      <c r="CJ334" s="76">
        <v>449795163.20999998</v>
      </c>
      <c r="CK334" s="76">
        <v>13902372.800000001</v>
      </c>
      <c r="CL334" s="76"/>
      <c r="CM334" s="76"/>
      <c r="CN334" s="76"/>
      <c r="CO334" s="76"/>
      <c r="CP334" s="76"/>
      <c r="CQ334" s="76"/>
      <c r="CR334" s="76"/>
      <c r="CS334" s="76"/>
      <c r="CT334" s="76"/>
      <c r="CU334" s="76"/>
      <c r="CV334" s="76"/>
      <c r="CW334" s="76"/>
      <c r="CX334" s="76"/>
      <c r="CY334" s="16"/>
      <c r="CZ334" s="16"/>
      <c r="DA334" s="16"/>
    </row>
    <row r="335" spans="1:105" ht="33" x14ac:dyDescent="0.25">
      <c r="A335" s="179" t="s">
        <v>199</v>
      </c>
      <c r="B335" s="180" t="s">
        <v>213</v>
      </c>
      <c r="C335" s="180" t="s">
        <v>213</v>
      </c>
      <c r="D335" s="184" t="s">
        <v>321</v>
      </c>
      <c r="E335" s="184" t="s">
        <v>423</v>
      </c>
      <c r="F335" s="184" t="s">
        <v>885</v>
      </c>
      <c r="G335" s="71" t="s">
        <v>700</v>
      </c>
      <c r="H335" s="54">
        <v>5337</v>
      </c>
      <c r="I335" s="71" t="s">
        <v>506</v>
      </c>
      <c r="J335" s="56">
        <f>+K335</f>
        <v>544600000</v>
      </c>
      <c r="K335" s="57">
        <f>+SUM(L335+P335+AV335)</f>
        <v>544600000</v>
      </c>
      <c r="L335" s="58">
        <v>544600000</v>
      </c>
      <c r="M335" s="59"/>
      <c r="N335" s="59"/>
      <c r="O335" s="60"/>
      <c r="P335" s="60">
        <f>+SUM(AK335:AS335)</f>
        <v>0</v>
      </c>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6"/>
      <c r="AU335" s="16"/>
      <c r="AV335" s="76">
        <f>SUM(AW335:CK335)</f>
        <v>0</v>
      </c>
      <c r="AW335" s="76"/>
      <c r="AX335" s="76"/>
      <c r="AY335" s="76"/>
      <c r="AZ335" s="76"/>
      <c r="BA335" s="76"/>
      <c r="BB335" s="76"/>
      <c r="BC335" s="76"/>
      <c r="BD335" s="76"/>
      <c r="BE335" s="76"/>
      <c r="BF335" s="76"/>
      <c r="BG335" s="76"/>
      <c r="BH335" s="76"/>
      <c r="BI335" s="76"/>
      <c r="BJ335" s="76"/>
      <c r="BK335" s="76"/>
      <c r="BL335" s="76"/>
      <c r="BM335" s="76"/>
      <c r="BN335" s="76"/>
      <c r="BO335" s="76"/>
      <c r="BP335" s="76"/>
      <c r="BQ335" s="76"/>
      <c r="BR335" s="76"/>
      <c r="BS335" s="76"/>
      <c r="BT335" s="76"/>
      <c r="BU335" s="76"/>
      <c r="BV335" s="76"/>
      <c r="BW335" s="76"/>
      <c r="BX335" s="76"/>
      <c r="BY335" s="76"/>
      <c r="BZ335" s="76"/>
      <c r="CA335" s="76"/>
      <c r="CB335" s="76"/>
      <c r="CC335" s="76"/>
      <c r="CD335" s="76"/>
      <c r="CL335" s="76"/>
      <c r="CM335" s="76"/>
      <c r="CN335" s="76"/>
      <c r="CO335" s="76"/>
      <c r="CP335" s="76"/>
      <c r="CQ335" s="76"/>
      <c r="CR335" s="76"/>
      <c r="CS335" s="76"/>
      <c r="CT335" s="76"/>
      <c r="CU335" s="76"/>
      <c r="CV335" s="76"/>
      <c r="CW335" s="76"/>
      <c r="CX335" s="76"/>
      <c r="CY335" s="16"/>
      <c r="CZ335" s="16"/>
      <c r="DA335" s="16"/>
    </row>
    <row r="336" spans="1:105" ht="33" x14ac:dyDescent="0.25">
      <c r="A336" s="179" t="s">
        <v>199</v>
      </c>
      <c r="B336" s="180" t="s">
        <v>213</v>
      </c>
      <c r="C336" s="180" t="s">
        <v>213</v>
      </c>
      <c r="D336" s="184" t="s">
        <v>321</v>
      </c>
      <c r="E336" s="184" t="s">
        <v>423</v>
      </c>
      <c r="F336" s="184" t="s">
        <v>884</v>
      </c>
      <c r="G336" s="71" t="s">
        <v>699</v>
      </c>
      <c r="H336" s="54">
        <v>5342</v>
      </c>
      <c r="I336" s="71" t="s">
        <v>507</v>
      </c>
      <c r="J336" s="56">
        <v>3125000000</v>
      </c>
      <c r="K336" s="57">
        <f>+SUM(L336:P336)</f>
        <v>3125000000</v>
      </c>
      <c r="L336" s="58"/>
      <c r="M336" s="59"/>
      <c r="N336" s="59"/>
      <c r="O336" s="60"/>
      <c r="P336" s="60">
        <f>+SUM(AK336:AT336)</f>
        <v>3125000000</v>
      </c>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6">
        <v>3125000000</v>
      </c>
      <c r="AU336" s="1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c r="CA336" s="76"/>
      <c r="CB336" s="76"/>
      <c r="CC336" s="76"/>
      <c r="CD336" s="76"/>
      <c r="CE336" s="76"/>
      <c r="CF336" s="76"/>
      <c r="CG336" s="76"/>
      <c r="CH336" s="76"/>
      <c r="CI336" s="76"/>
      <c r="CJ336" s="76"/>
      <c r="CK336" s="76"/>
      <c r="CL336" s="76"/>
      <c r="CM336" s="76"/>
      <c r="CN336" s="76"/>
      <c r="CO336" s="76"/>
      <c r="CP336" s="76"/>
      <c r="CQ336" s="76"/>
      <c r="CR336" s="76"/>
      <c r="CS336" s="76"/>
      <c r="CT336" s="76"/>
      <c r="CU336" s="76"/>
      <c r="CV336" s="76"/>
      <c r="CW336" s="76"/>
      <c r="CX336" s="76"/>
      <c r="CY336" s="16"/>
      <c r="CZ336" s="16"/>
      <c r="DA336" s="16"/>
    </row>
    <row r="337" spans="1:105" ht="33" x14ac:dyDescent="0.25">
      <c r="A337" s="179" t="s">
        <v>199</v>
      </c>
      <c r="B337" s="180" t="s">
        <v>213</v>
      </c>
      <c r="C337" s="180" t="s">
        <v>213</v>
      </c>
      <c r="D337" s="184" t="s">
        <v>321</v>
      </c>
      <c r="E337" s="184" t="s">
        <v>423</v>
      </c>
      <c r="F337" s="184" t="s">
        <v>885</v>
      </c>
      <c r="G337" s="71" t="s">
        <v>700</v>
      </c>
      <c r="H337" s="54">
        <v>5327</v>
      </c>
      <c r="I337" s="71" t="s">
        <v>508</v>
      </c>
      <c r="J337" s="56">
        <v>375900121.44999999</v>
      </c>
      <c r="K337" s="57">
        <f>+SUM(L337:P337)</f>
        <v>375900121.44999999</v>
      </c>
      <c r="L337" s="58">
        <v>375900121.44999999</v>
      </c>
      <c r="M337" s="59"/>
      <c r="N337" s="59"/>
      <c r="O337" s="60"/>
      <c r="P337" s="60">
        <f>+SUM(AK337:AS337)</f>
        <v>0</v>
      </c>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6"/>
      <c r="AU337" s="16"/>
      <c r="AV337" s="76"/>
      <c r="AW337" s="76"/>
      <c r="AX337" s="76"/>
      <c r="AY337" s="76"/>
      <c r="AZ337" s="76"/>
      <c r="BA337" s="76"/>
      <c r="BB337" s="76"/>
      <c r="BC337" s="76"/>
      <c r="BD337" s="76"/>
      <c r="BE337" s="76"/>
      <c r="BF337" s="76"/>
      <c r="BG337" s="76"/>
      <c r="BH337" s="76"/>
      <c r="BI337" s="76"/>
      <c r="BJ337" s="76"/>
      <c r="BK337" s="76"/>
      <c r="BL337" s="76"/>
      <c r="BM337" s="76"/>
      <c r="BN337" s="76"/>
      <c r="BO337" s="76"/>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c r="CP337" s="76"/>
      <c r="CQ337" s="76"/>
      <c r="CR337" s="76"/>
      <c r="CS337" s="76"/>
      <c r="CT337" s="76"/>
      <c r="CU337" s="76"/>
      <c r="CV337" s="76"/>
      <c r="CW337" s="76"/>
      <c r="CX337" s="76"/>
      <c r="CY337" s="16"/>
      <c r="CZ337" s="16"/>
      <c r="DA337" s="16"/>
    </row>
    <row r="338" spans="1:105" ht="33" x14ac:dyDescent="0.25">
      <c r="A338" s="179" t="s">
        <v>199</v>
      </c>
      <c r="B338" s="180" t="s">
        <v>213</v>
      </c>
      <c r="C338" s="180" t="s">
        <v>213</v>
      </c>
      <c r="D338" s="184" t="s">
        <v>321</v>
      </c>
      <c r="E338" s="184" t="s">
        <v>423</v>
      </c>
      <c r="F338" s="184" t="s">
        <v>884</v>
      </c>
      <c r="G338" s="71" t="s">
        <v>699</v>
      </c>
      <c r="H338" s="54">
        <v>5328</v>
      </c>
      <c r="I338" s="71" t="s">
        <v>509</v>
      </c>
      <c r="J338" s="56">
        <v>395000000</v>
      </c>
      <c r="K338" s="57">
        <f>+SUM(L338:P338)</f>
        <v>395000000</v>
      </c>
      <c r="L338" s="58">
        <v>395000000</v>
      </c>
      <c r="M338" s="59"/>
      <c r="N338" s="59"/>
      <c r="O338" s="60"/>
      <c r="P338" s="60"/>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6"/>
      <c r="AU338" s="16"/>
      <c r="AV338" s="76"/>
      <c r="AW338" s="76"/>
      <c r="AX338" s="76"/>
      <c r="AY338" s="76"/>
      <c r="AZ338" s="76"/>
      <c r="BA338" s="76"/>
      <c r="BB338" s="76"/>
      <c r="BC338" s="76"/>
      <c r="BD338" s="76"/>
      <c r="BE338" s="76"/>
      <c r="BF338" s="76"/>
      <c r="BG338" s="76"/>
      <c r="BH338" s="76"/>
      <c r="BI338" s="76"/>
      <c r="BJ338" s="76"/>
      <c r="BK338" s="76"/>
      <c r="BL338" s="76"/>
      <c r="BM338" s="76"/>
      <c r="BN338" s="76"/>
      <c r="BO338" s="76"/>
      <c r="BP338" s="76"/>
      <c r="BQ338" s="76"/>
      <c r="BR338" s="76"/>
      <c r="BS338" s="76"/>
      <c r="BT338" s="76"/>
      <c r="BU338" s="76"/>
      <c r="BV338" s="76"/>
      <c r="BW338" s="76"/>
      <c r="BX338" s="76"/>
      <c r="BY338" s="76"/>
      <c r="BZ338" s="76"/>
      <c r="CA338" s="76"/>
      <c r="CB338" s="76"/>
      <c r="CC338" s="76"/>
      <c r="CD338" s="76"/>
      <c r="CE338" s="76"/>
      <c r="CF338" s="76"/>
      <c r="CG338" s="76"/>
      <c r="CH338" s="76"/>
      <c r="CI338" s="76"/>
      <c r="CJ338" s="76"/>
      <c r="CK338" s="76"/>
      <c r="CL338" s="76"/>
      <c r="CM338" s="76"/>
      <c r="CN338" s="76"/>
      <c r="CO338" s="76"/>
      <c r="CP338" s="76"/>
      <c r="CQ338" s="76"/>
      <c r="CR338" s="76"/>
      <c r="CS338" s="76"/>
      <c r="CT338" s="76"/>
      <c r="CU338" s="76"/>
      <c r="CV338" s="76"/>
      <c r="CW338" s="76"/>
      <c r="CX338" s="76"/>
      <c r="CY338" s="16"/>
      <c r="CZ338" s="16"/>
      <c r="DA338" s="16"/>
    </row>
    <row r="339" spans="1:105" ht="49.5" x14ac:dyDescent="0.25">
      <c r="A339" s="179" t="s">
        <v>199</v>
      </c>
      <c r="B339" s="180" t="s">
        <v>213</v>
      </c>
      <c r="C339" s="180" t="s">
        <v>213</v>
      </c>
      <c r="D339" s="184" t="s">
        <v>321</v>
      </c>
      <c r="E339" s="184" t="s">
        <v>423</v>
      </c>
      <c r="F339" s="184" t="s">
        <v>884</v>
      </c>
      <c r="G339" s="71" t="s">
        <v>699</v>
      </c>
      <c r="H339" s="54">
        <v>5395</v>
      </c>
      <c r="I339" s="71" t="s">
        <v>480</v>
      </c>
      <c r="J339" s="56">
        <f>+K339</f>
        <v>200000000</v>
      </c>
      <c r="K339" s="57">
        <f>+SUM(L339:AV339)</f>
        <v>200000000</v>
      </c>
      <c r="L339" s="58"/>
      <c r="M339" s="59"/>
      <c r="N339" s="59"/>
      <c r="O339" s="60"/>
      <c r="P339" s="60"/>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6"/>
      <c r="AU339" s="16"/>
      <c r="AV339" s="76">
        <f>SUM(AW339:CH339)</f>
        <v>200000000</v>
      </c>
      <c r="AW339" s="76"/>
      <c r="AX339" s="76"/>
      <c r="AY339" s="76"/>
      <c r="AZ339" s="76"/>
      <c r="BA339" s="76"/>
      <c r="BB339" s="76"/>
      <c r="BC339" s="76"/>
      <c r="BD339" s="76"/>
      <c r="BE339" s="76"/>
      <c r="BF339" s="76"/>
      <c r="BG339" s="76"/>
      <c r="BH339" s="76"/>
      <c r="BI339" s="76"/>
      <c r="BJ339" s="76"/>
      <c r="BK339" s="76"/>
      <c r="BL339" s="76"/>
      <c r="BM339" s="76"/>
      <c r="BN339" s="76"/>
      <c r="BO339" s="76"/>
      <c r="BP339" s="76"/>
      <c r="BQ339" s="76"/>
      <c r="BR339" s="76"/>
      <c r="BS339" s="76"/>
      <c r="BT339" s="76"/>
      <c r="BU339" s="76"/>
      <c r="BV339" s="76"/>
      <c r="BW339" s="76"/>
      <c r="BX339" s="76"/>
      <c r="BY339" s="76"/>
      <c r="BZ339" s="76"/>
      <c r="CA339" s="76"/>
      <c r="CB339" s="76"/>
      <c r="CC339" s="76"/>
      <c r="CD339" s="76"/>
      <c r="CE339" s="76"/>
      <c r="CF339" s="76"/>
      <c r="CG339" s="76"/>
      <c r="CH339" s="76">
        <v>200000000</v>
      </c>
      <c r="CI339" s="76"/>
      <c r="CJ339" s="76"/>
      <c r="CK339" s="76"/>
      <c r="CL339" s="76"/>
      <c r="CM339" s="76"/>
      <c r="CN339" s="76"/>
      <c r="CO339" s="76"/>
      <c r="CP339" s="76"/>
      <c r="CQ339" s="76"/>
      <c r="CR339" s="76"/>
      <c r="CS339" s="76"/>
      <c r="CT339" s="76"/>
      <c r="CU339" s="76"/>
      <c r="CV339" s="76"/>
      <c r="CW339" s="76"/>
      <c r="CX339" s="76"/>
      <c r="CY339" s="16"/>
      <c r="CZ339" s="16"/>
      <c r="DA339" s="16"/>
    </row>
    <row r="340" spans="1:105" ht="49.5" x14ac:dyDescent="0.25">
      <c r="A340" s="179" t="s">
        <v>199</v>
      </c>
      <c r="B340" s="180" t="s">
        <v>213</v>
      </c>
      <c r="C340" s="180" t="s">
        <v>213</v>
      </c>
      <c r="D340" s="184" t="s">
        <v>321</v>
      </c>
      <c r="E340" s="184" t="s">
        <v>423</v>
      </c>
      <c r="F340" s="184" t="s">
        <v>884</v>
      </c>
      <c r="G340" s="71" t="s">
        <v>699</v>
      </c>
      <c r="H340" s="54">
        <v>5396</v>
      </c>
      <c r="I340" s="71" t="s">
        <v>481</v>
      </c>
      <c r="J340" s="56">
        <f>+K340</f>
        <v>519405841.61000001</v>
      </c>
      <c r="K340" s="57">
        <f>+SUM(L340:AV340)</f>
        <v>519405841.61000001</v>
      </c>
      <c r="L340" s="58"/>
      <c r="M340" s="59"/>
      <c r="N340" s="59"/>
      <c r="O340" s="60"/>
      <c r="P340" s="60"/>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6"/>
      <c r="AU340" s="16"/>
      <c r="AV340" s="76">
        <f>SUM(AW340:CL340)</f>
        <v>519405841.61000001</v>
      </c>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6"/>
      <c r="CB340" s="76"/>
      <c r="CC340" s="76">
        <v>500027588.57999998</v>
      </c>
      <c r="CD340" s="76"/>
      <c r="CE340" s="76"/>
      <c r="CF340" s="76"/>
      <c r="CG340" s="76"/>
      <c r="CH340" s="76"/>
      <c r="CI340" s="76"/>
      <c r="CJ340" s="76"/>
      <c r="CK340" s="76"/>
      <c r="CL340" s="76">
        <v>19378253.030000001</v>
      </c>
      <c r="CM340" s="76"/>
      <c r="CN340" s="76"/>
      <c r="CO340" s="76"/>
      <c r="CP340" s="76"/>
      <c r="CQ340" s="76"/>
      <c r="CR340" s="76"/>
      <c r="CS340" s="76"/>
      <c r="CT340" s="76"/>
      <c r="CU340" s="76"/>
      <c r="CV340" s="76"/>
      <c r="CW340" s="76"/>
      <c r="CX340" s="76"/>
      <c r="CY340" s="16"/>
      <c r="CZ340" s="16"/>
      <c r="DA340" s="16"/>
    </row>
    <row r="341" spans="1:105" ht="66.75" thickBot="1" x14ac:dyDescent="0.3">
      <c r="A341" s="179" t="s">
        <v>199</v>
      </c>
      <c r="B341" s="180" t="s">
        <v>213</v>
      </c>
      <c r="C341" s="180" t="s">
        <v>213</v>
      </c>
      <c r="D341" s="184" t="s">
        <v>321</v>
      </c>
      <c r="E341" s="184" t="s">
        <v>423</v>
      </c>
      <c r="F341" s="184" t="s">
        <v>886</v>
      </c>
      <c r="G341" s="71" t="s">
        <v>701</v>
      </c>
      <c r="H341" s="54">
        <v>5329</v>
      </c>
      <c r="I341" s="71" t="s">
        <v>510</v>
      </c>
      <c r="J341" s="56">
        <f>+K341</f>
        <v>500000000</v>
      </c>
      <c r="K341" s="57">
        <f>+SUM(L341:P341)</f>
        <v>500000000</v>
      </c>
      <c r="L341" s="58">
        <v>500000000</v>
      </c>
      <c r="M341" s="59"/>
      <c r="N341" s="59"/>
      <c r="O341" s="60"/>
      <c r="P341" s="60"/>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6"/>
      <c r="AU341" s="1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c r="CP341" s="76"/>
      <c r="CQ341" s="76"/>
      <c r="CR341" s="76"/>
      <c r="CS341" s="76"/>
      <c r="CT341" s="76"/>
      <c r="CU341" s="76"/>
      <c r="CV341" s="76"/>
      <c r="CW341" s="76"/>
      <c r="CX341" s="76"/>
      <c r="CY341" s="16"/>
      <c r="CZ341" s="16"/>
      <c r="DA341" s="16"/>
    </row>
    <row r="342" spans="1:105" ht="50.25" thickBot="1" x14ac:dyDescent="0.3">
      <c r="A342" s="344" t="s">
        <v>199</v>
      </c>
      <c r="B342" s="345" t="s">
        <v>213</v>
      </c>
      <c r="C342" s="345" t="s">
        <v>213</v>
      </c>
      <c r="D342" s="346">
        <v>11</v>
      </c>
      <c r="E342" s="346">
        <v>45</v>
      </c>
      <c r="F342" s="184" t="s">
        <v>916</v>
      </c>
      <c r="G342" s="71" t="s">
        <v>915</v>
      </c>
      <c r="H342" s="347">
        <v>5420</v>
      </c>
      <c r="I342" s="71" t="s">
        <v>914</v>
      </c>
      <c r="J342" s="56">
        <f>+K342</f>
        <v>13150920000</v>
      </c>
      <c r="K342" s="57">
        <f>+SUM(L342:AU342)</f>
        <v>13150920000</v>
      </c>
      <c r="L342" s="58"/>
      <c r="M342" s="59"/>
      <c r="N342" s="59"/>
      <c r="O342" s="60"/>
      <c r="P342" s="60"/>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6"/>
      <c r="AU342" s="76">
        <v>13150920000</v>
      </c>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76"/>
      <c r="BU342" s="76"/>
      <c r="BV342" s="76"/>
      <c r="BW342" s="76"/>
      <c r="BX342" s="76"/>
      <c r="BY342" s="76"/>
      <c r="BZ342" s="76"/>
      <c r="CA342" s="76"/>
      <c r="CB342" s="76"/>
      <c r="CC342" s="76"/>
      <c r="CD342" s="76"/>
      <c r="CE342" s="76"/>
      <c r="CF342" s="76"/>
      <c r="CG342" s="76"/>
      <c r="CH342" s="76"/>
      <c r="CI342" s="76"/>
      <c r="CJ342" s="76"/>
      <c r="CK342" s="76"/>
      <c r="CL342" s="76"/>
      <c r="CM342" s="76"/>
      <c r="CN342" s="76"/>
      <c r="CO342" s="76"/>
      <c r="CP342" s="76"/>
      <c r="CQ342" s="76"/>
      <c r="CR342" s="76"/>
      <c r="CS342" s="76"/>
      <c r="CT342" s="76"/>
      <c r="CU342" s="76"/>
      <c r="CV342" s="76"/>
      <c r="CW342" s="76"/>
      <c r="CX342" s="76"/>
      <c r="CY342" s="16"/>
      <c r="CZ342" s="16"/>
      <c r="DA342" s="16"/>
    </row>
    <row r="343" spans="1:105" ht="49.5" x14ac:dyDescent="0.25">
      <c r="A343" s="344" t="s">
        <v>199</v>
      </c>
      <c r="B343" s="345" t="s">
        <v>213</v>
      </c>
      <c r="C343" s="345" t="s">
        <v>213</v>
      </c>
      <c r="D343" s="346">
        <v>11</v>
      </c>
      <c r="E343" s="346">
        <v>45</v>
      </c>
      <c r="F343" s="184" t="s">
        <v>471</v>
      </c>
      <c r="G343" s="71" t="s">
        <v>638</v>
      </c>
      <c r="H343" s="354">
        <v>5426</v>
      </c>
      <c r="I343" s="71" t="s">
        <v>922</v>
      </c>
      <c r="J343" s="56">
        <f>+K343</f>
        <v>423000000</v>
      </c>
      <c r="K343" s="57">
        <f>+SUM(L343:AU343)</f>
        <v>423000000</v>
      </c>
      <c r="L343" s="355">
        <v>423000000</v>
      </c>
      <c r="M343" s="59"/>
      <c r="N343" s="59"/>
      <c r="O343" s="60"/>
      <c r="P343" s="60"/>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6"/>
      <c r="AU343" s="76"/>
      <c r="AV343" s="76"/>
      <c r="AW343" s="76"/>
      <c r="AX343" s="76"/>
      <c r="AY343" s="76"/>
      <c r="AZ343" s="76"/>
      <c r="BA343" s="76"/>
      <c r="BB343" s="76"/>
      <c r="BC343" s="76"/>
      <c r="BD343" s="76"/>
      <c r="BE343" s="76"/>
      <c r="BF343" s="76"/>
      <c r="BG343" s="76"/>
      <c r="BH343" s="76"/>
      <c r="BI343" s="76"/>
      <c r="BJ343" s="76"/>
      <c r="BK343" s="76"/>
      <c r="BL343" s="76"/>
      <c r="BM343" s="76"/>
      <c r="BN343" s="76"/>
      <c r="BO343" s="76"/>
      <c r="BP343" s="76"/>
      <c r="BQ343" s="76"/>
      <c r="BR343" s="76"/>
      <c r="BS343" s="76"/>
      <c r="BT343" s="76"/>
      <c r="BU343" s="76"/>
      <c r="BV343" s="76"/>
      <c r="BW343" s="76"/>
      <c r="BX343" s="76"/>
      <c r="BY343" s="76"/>
      <c r="BZ343" s="76"/>
      <c r="CA343" s="76"/>
      <c r="CB343" s="76"/>
      <c r="CC343" s="76"/>
      <c r="CD343" s="76"/>
      <c r="CE343" s="76"/>
      <c r="CF343" s="76"/>
      <c r="CG343" s="76"/>
      <c r="CH343" s="76"/>
      <c r="CI343" s="76"/>
      <c r="CJ343" s="76"/>
      <c r="CK343" s="76"/>
      <c r="CL343" s="76"/>
      <c r="CM343" s="76"/>
      <c r="CN343" s="76"/>
      <c r="CO343" s="76"/>
      <c r="CP343" s="76"/>
      <c r="CQ343" s="76"/>
      <c r="CR343" s="76"/>
      <c r="CS343" s="76"/>
      <c r="CT343" s="76"/>
      <c r="CU343" s="76"/>
      <c r="CV343" s="76"/>
      <c r="CW343" s="76"/>
      <c r="CX343" s="76"/>
      <c r="CY343" s="16"/>
      <c r="CZ343" s="16"/>
      <c r="DA343" s="16"/>
    </row>
    <row r="344" spans="1:105" x14ac:dyDescent="0.25">
      <c r="A344" s="198" t="s">
        <v>110</v>
      </c>
      <c r="B344" s="198"/>
      <c r="C344" s="198"/>
      <c r="D344" s="198"/>
      <c r="E344" s="198"/>
      <c r="F344" s="198"/>
      <c r="G344" s="20"/>
      <c r="H344" s="19"/>
      <c r="I344" s="20" t="s">
        <v>511</v>
      </c>
      <c r="J344" s="21"/>
      <c r="K344" s="122"/>
      <c r="L344" s="122"/>
      <c r="M344" s="22"/>
      <c r="N344" s="22"/>
      <c r="O344" s="22"/>
      <c r="P344" s="22"/>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137"/>
      <c r="AU344" s="24"/>
      <c r="AV344" s="137"/>
      <c r="AW344" s="137"/>
      <c r="AX344" s="137"/>
      <c r="AY344" s="137"/>
      <c r="AZ344" s="137"/>
      <c r="BA344" s="137"/>
      <c r="BB344" s="137"/>
      <c r="BC344" s="137"/>
      <c r="BD344" s="137"/>
      <c r="BE344" s="137"/>
      <c r="BF344" s="137"/>
      <c r="BG344" s="137"/>
      <c r="BH344" s="137"/>
      <c r="BI344" s="137"/>
      <c r="BJ344" s="137"/>
      <c r="BK344" s="137"/>
      <c r="BL344" s="137"/>
      <c r="BM344" s="137"/>
      <c r="BN344" s="137"/>
      <c r="BO344" s="137"/>
      <c r="BP344" s="137"/>
      <c r="BQ344" s="137"/>
      <c r="BR344" s="137"/>
      <c r="BS344" s="137"/>
      <c r="BT344" s="137"/>
      <c r="BU344" s="137"/>
      <c r="BV344" s="137"/>
      <c r="BW344" s="137"/>
      <c r="BX344" s="137"/>
      <c r="BY344" s="137"/>
      <c r="BZ344" s="137"/>
      <c r="CA344" s="137"/>
      <c r="CB344" s="137"/>
      <c r="CC344" s="137"/>
      <c r="CD344" s="137"/>
      <c r="CE344" s="137"/>
      <c r="CF344" s="137"/>
      <c r="CG344" s="137"/>
      <c r="CH344" s="137"/>
      <c r="CI344" s="137"/>
      <c r="CJ344" s="137"/>
      <c r="CK344" s="137"/>
      <c r="CL344" s="137"/>
      <c r="CM344" s="137"/>
      <c r="CN344" s="137"/>
      <c r="CO344" s="137"/>
      <c r="CP344" s="137"/>
      <c r="CQ344" s="137"/>
      <c r="CR344" s="137"/>
      <c r="CS344" s="137"/>
      <c r="CT344" s="137"/>
      <c r="CU344" s="137"/>
      <c r="CV344" s="137"/>
      <c r="CW344" s="137"/>
      <c r="CX344" s="137"/>
      <c r="CY344" s="16"/>
      <c r="CZ344" s="16"/>
      <c r="DA344" s="16"/>
    </row>
    <row r="345" spans="1:105" x14ac:dyDescent="0.25">
      <c r="A345" s="168" t="s">
        <v>110</v>
      </c>
      <c r="B345" s="168" t="s">
        <v>99</v>
      </c>
      <c r="C345" s="168"/>
      <c r="D345" s="168"/>
      <c r="E345" s="168"/>
      <c r="F345" s="168"/>
      <c r="G345" s="28"/>
      <c r="H345" s="27"/>
      <c r="I345" s="28" t="s">
        <v>512</v>
      </c>
      <c r="J345" s="29"/>
      <c r="K345" s="30"/>
      <c r="L345" s="30"/>
      <c r="M345" s="30"/>
      <c r="N345" s="30"/>
      <c r="O345" s="30"/>
      <c r="P345" s="30"/>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290"/>
      <c r="AU345" s="32"/>
      <c r="AV345" s="290"/>
      <c r="AW345" s="290"/>
      <c r="AX345" s="290"/>
      <c r="AY345" s="290"/>
      <c r="AZ345" s="290"/>
      <c r="BA345" s="290"/>
      <c r="BB345" s="290"/>
      <c r="BC345" s="290"/>
      <c r="BD345" s="290"/>
      <c r="BE345" s="290"/>
      <c r="BF345" s="290"/>
      <c r="BG345" s="290"/>
      <c r="BH345" s="290"/>
      <c r="BI345" s="290"/>
      <c r="BJ345" s="290"/>
      <c r="BK345" s="290"/>
      <c r="BL345" s="290"/>
      <c r="BM345" s="290"/>
      <c r="BN345" s="290"/>
      <c r="BO345" s="290"/>
      <c r="BP345" s="290"/>
      <c r="BQ345" s="290"/>
      <c r="BR345" s="290"/>
      <c r="BS345" s="290"/>
      <c r="BT345" s="290"/>
      <c r="BU345" s="290"/>
      <c r="BV345" s="290"/>
      <c r="BW345" s="290"/>
      <c r="BX345" s="290"/>
      <c r="BY345" s="290"/>
      <c r="BZ345" s="290"/>
      <c r="CA345" s="290"/>
      <c r="CB345" s="290"/>
      <c r="CC345" s="290"/>
      <c r="CD345" s="290"/>
      <c r="CE345" s="290"/>
      <c r="CF345" s="290"/>
      <c r="CG345" s="290"/>
      <c r="CH345" s="290"/>
      <c r="CI345" s="290"/>
      <c r="CJ345" s="290"/>
      <c r="CK345" s="290"/>
      <c r="CL345" s="290"/>
      <c r="CM345" s="290"/>
      <c r="CN345" s="290"/>
      <c r="CO345" s="290"/>
      <c r="CP345" s="290"/>
      <c r="CQ345" s="290"/>
      <c r="CR345" s="290"/>
      <c r="CS345" s="290"/>
      <c r="CT345" s="290"/>
      <c r="CU345" s="290"/>
      <c r="CV345" s="290"/>
      <c r="CW345" s="290"/>
      <c r="CX345" s="290"/>
      <c r="CY345" s="16"/>
      <c r="CZ345" s="16"/>
      <c r="DA345" s="16"/>
    </row>
    <row r="346" spans="1:105" ht="33" x14ac:dyDescent="0.25">
      <c r="A346" s="168" t="s">
        <v>110</v>
      </c>
      <c r="B346" s="168" t="s">
        <v>99</v>
      </c>
      <c r="C346" s="168" t="s">
        <v>99</v>
      </c>
      <c r="D346" s="168"/>
      <c r="E346" s="168"/>
      <c r="F346" s="168"/>
      <c r="G346" s="28"/>
      <c r="H346" s="27"/>
      <c r="I346" s="28" t="s">
        <v>109</v>
      </c>
      <c r="J346" s="29"/>
      <c r="K346" s="30"/>
      <c r="L346" s="30"/>
      <c r="M346" s="30"/>
      <c r="N346" s="30"/>
      <c r="O346" s="30"/>
      <c r="P346" s="30"/>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290"/>
      <c r="AU346" s="32"/>
      <c r="AV346" s="290"/>
      <c r="AW346" s="290"/>
      <c r="AX346" s="290"/>
      <c r="AY346" s="290"/>
      <c r="AZ346" s="290"/>
      <c r="BA346" s="290"/>
      <c r="BB346" s="290"/>
      <c r="BC346" s="290"/>
      <c r="BD346" s="290"/>
      <c r="BE346" s="290"/>
      <c r="BF346" s="290"/>
      <c r="BG346" s="290"/>
      <c r="BH346" s="290"/>
      <c r="BI346" s="290"/>
      <c r="BJ346" s="290"/>
      <c r="BK346" s="290"/>
      <c r="BL346" s="290"/>
      <c r="BM346" s="290"/>
      <c r="BN346" s="290"/>
      <c r="BO346" s="290"/>
      <c r="BP346" s="290"/>
      <c r="BQ346" s="290"/>
      <c r="BR346" s="290"/>
      <c r="BS346" s="290"/>
      <c r="BT346" s="290"/>
      <c r="BU346" s="290"/>
      <c r="BV346" s="290"/>
      <c r="BW346" s="290"/>
      <c r="BX346" s="290"/>
      <c r="BY346" s="290"/>
      <c r="BZ346" s="290"/>
      <c r="CA346" s="290"/>
      <c r="CB346" s="290"/>
      <c r="CC346" s="290"/>
      <c r="CD346" s="290"/>
      <c r="CE346" s="290"/>
      <c r="CF346" s="290"/>
      <c r="CG346" s="290"/>
      <c r="CH346" s="290"/>
      <c r="CI346" s="290"/>
      <c r="CJ346" s="290"/>
      <c r="CK346" s="290"/>
      <c r="CL346" s="290"/>
      <c r="CM346" s="290"/>
      <c r="CN346" s="290"/>
      <c r="CO346" s="290"/>
      <c r="CP346" s="290"/>
      <c r="CQ346" s="290"/>
      <c r="CR346" s="290"/>
      <c r="CS346" s="290"/>
      <c r="CT346" s="290"/>
      <c r="CU346" s="290"/>
      <c r="CV346" s="290"/>
      <c r="CW346" s="290"/>
      <c r="CX346" s="290"/>
      <c r="CY346" s="16"/>
      <c r="CZ346" s="16"/>
      <c r="DA346" s="16"/>
    </row>
    <row r="347" spans="1:105" ht="33" x14ac:dyDescent="0.25">
      <c r="A347" s="167" t="s">
        <v>110</v>
      </c>
      <c r="B347" s="167" t="s">
        <v>99</v>
      </c>
      <c r="C347" s="167" t="s">
        <v>99</v>
      </c>
      <c r="D347" s="167" t="s">
        <v>189</v>
      </c>
      <c r="E347" s="167"/>
      <c r="F347" s="167"/>
      <c r="G347" s="126"/>
      <c r="H347" s="37"/>
      <c r="I347" s="126" t="s">
        <v>341</v>
      </c>
      <c r="J347" s="39"/>
      <c r="K347" s="40"/>
      <c r="L347" s="40"/>
      <c r="M347" s="40"/>
      <c r="N347" s="40"/>
      <c r="O347" s="40"/>
      <c r="P347" s="40"/>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124"/>
      <c r="AU347" s="42"/>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24"/>
      <c r="BR347" s="124"/>
      <c r="BS347" s="124"/>
      <c r="BT347" s="124"/>
      <c r="BU347" s="124"/>
      <c r="BV347" s="124"/>
      <c r="BW347" s="124"/>
      <c r="BX347" s="124"/>
      <c r="BY347" s="124"/>
      <c r="BZ347" s="124"/>
      <c r="CA347" s="124"/>
      <c r="CB347" s="124"/>
      <c r="CC347" s="124"/>
      <c r="CD347" s="124"/>
      <c r="CE347" s="124"/>
      <c r="CF347" s="124"/>
      <c r="CG347" s="124"/>
      <c r="CH347" s="124"/>
      <c r="CI347" s="124"/>
      <c r="CJ347" s="124"/>
      <c r="CK347" s="124"/>
      <c r="CL347" s="124"/>
      <c r="CM347" s="124"/>
      <c r="CN347" s="124"/>
      <c r="CO347" s="124"/>
      <c r="CP347" s="124"/>
      <c r="CQ347" s="124"/>
      <c r="CR347" s="124"/>
      <c r="CS347" s="124"/>
      <c r="CT347" s="124"/>
      <c r="CU347" s="124"/>
      <c r="CV347" s="124"/>
      <c r="CW347" s="124"/>
      <c r="CX347" s="124"/>
      <c r="CY347" s="16"/>
      <c r="CZ347" s="16"/>
      <c r="DA347" s="16"/>
    </row>
    <row r="348" spans="1:105" x14ac:dyDescent="0.25">
      <c r="A348" s="165" t="s">
        <v>110</v>
      </c>
      <c r="B348" s="165" t="s">
        <v>99</v>
      </c>
      <c r="C348" s="165" t="s">
        <v>99</v>
      </c>
      <c r="D348" s="165" t="s">
        <v>189</v>
      </c>
      <c r="E348" s="165" t="s">
        <v>513</v>
      </c>
      <c r="F348" s="165"/>
      <c r="G348" s="84"/>
      <c r="H348" s="46"/>
      <c r="I348" s="84" t="s">
        <v>514</v>
      </c>
      <c r="J348" s="127">
        <v>0</v>
      </c>
      <c r="K348" s="49">
        <f t="shared" ref="K348:K391" si="51">+SUM(M348:P348)</f>
        <v>0</v>
      </c>
      <c r="L348" s="49"/>
      <c r="M348" s="49">
        <f t="shared" ref="M348:M391" si="52">+SUM(Q348:R348)</f>
        <v>0</v>
      </c>
      <c r="N348" s="49">
        <f t="shared" ref="N348:N391" si="53">+SUM(S348:AE348)</f>
        <v>0</v>
      </c>
      <c r="O348" s="49">
        <f t="shared" ref="O348:O391" si="54">+SUM(AF348:AJ348)</f>
        <v>0</v>
      </c>
      <c r="P348" s="49">
        <f t="shared" ref="P348:P391" si="55">+SUM(AK348:AS348)</f>
        <v>0</v>
      </c>
      <c r="Q348" s="50">
        <v>0</v>
      </c>
      <c r="R348" s="50">
        <v>0</v>
      </c>
      <c r="S348" s="50">
        <v>0</v>
      </c>
      <c r="T348" s="50">
        <v>0</v>
      </c>
      <c r="U348" s="50">
        <v>0</v>
      </c>
      <c r="V348" s="50">
        <v>0</v>
      </c>
      <c r="W348" s="50">
        <v>0</v>
      </c>
      <c r="X348" s="50">
        <v>0</v>
      </c>
      <c r="Y348" s="50">
        <v>0</v>
      </c>
      <c r="Z348" s="50">
        <v>0</v>
      </c>
      <c r="AA348" s="50">
        <v>0</v>
      </c>
      <c r="AB348" s="50">
        <v>0</v>
      </c>
      <c r="AC348" s="50">
        <v>0</v>
      </c>
      <c r="AD348" s="50">
        <v>0</v>
      </c>
      <c r="AE348" s="50">
        <v>0</v>
      </c>
      <c r="AF348" s="50">
        <v>0</v>
      </c>
      <c r="AG348" s="50">
        <v>0</v>
      </c>
      <c r="AH348" s="50">
        <v>0</v>
      </c>
      <c r="AI348" s="50">
        <v>0</v>
      </c>
      <c r="AJ348" s="50">
        <v>0</v>
      </c>
      <c r="AK348" s="50">
        <v>0</v>
      </c>
      <c r="AL348" s="50">
        <v>0</v>
      </c>
      <c r="AM348" s="50">
        <v>0</v>
      </c>
      <c r="AN348" s="50">
        <v>0</v>
      </c>
      <c r="AO348" s="50">
        <v>0</v>
      </c>
      <c r="AP348" s="50">
        <v>0</v>
      </c>
      <c r="AQ348" s="50">
        <v>0</v>
      </c>
      <c r="AR348" s="50">
        <v>0</v>
      </c>
      <c r="AS348" s="50">
        <v>0</v>
      </c>
      <c r="AT348" s="293"/>
      <c r="AU348" s="51"/>
      <c r="AV348" s="293"/>
      <c r="AW348" s="293"/>
      <c r="AX348" s="293"/>
      <c r="AY348" s="293"/>
      <c r="AZ348" s="293"/>
      <c r="BA348" s="293"/>
      <c r="BB348" s="293"/>
      <c r="BC348" s="293"/>
      <c r="BD348" s="293"/>
      <c r="BE348" s="293"/>
      <c r="BF348" s="293"/>
      <c r="BG348" s="293"/>
      <c r="BH348" s="293"/>
      <c r="BI348" s="293"/>
      <c r="BJ348" s="293"/>
      <c r="BK348" s="293"/>
      <c r="BL348" s="293"/>
      <c r="BM348" s="293"/>
      <c r="BN348" s="293"/>
      <c r="BO348" s="293"/>
      <c r="BP348" s="293"/>
      <c r="BQ348" s="293"/>
      <c r="BR348" s="293"/>
      <c r="BS348" s="293"/>
      <c r="BT348" s="293"/>
      <c r="BU348" s="293"/>
      <c r="BV348" s="293"/>
      <c r="BW348" s="293"/>
      <c r="BX348" s="293"/>
      <c r="BY348" s="293"/>
      <c r="BZ348" s="293"/>
      <c r="CA348" s="293"/>
      <c r="CB348" s="293"/>
      <c r="CC348" s="293"/>
      <c r="CD348" s="293"/>
      <c r="CE348" s="293"/>
      <c r="CF348" s="293"/>
      <c r="CG348" s="293"/>
      <c r="CH348" s="293"/>
      <c r="CI348" s="293"/>
      <c r="CJ348" s="293"/>
      <c r="CK348" s="293"/>
      <c r="CL348" s="293"/>
      <c r="CM348" s="293"/>
      <c r="CN348" s="293"/>
      <c r="CO348" s="293"/>
      <c r="CP348" s="293"/>
      <c r="CQ348" s="293"/>
      <c r="CR348" s="293"/>
      <c r="CS348" s="293"/>
      <c r="CT348" s="293"/>
      <c r="CU348" s="293"/>
      <c r="CV348" s="293"/>
      <c r="CW348" s="293"/>
      <c r="CX348" s="293"/>
      <c r="CY348" s="16"/>
      <c r="CZ348" s="16"/>
      <c r="DA348" s="16"/>
    </row>
    <row r="349" spans="1:105" ht="82.5" x14ac:dyDescent="0.25">
      <c r="A349" s="172" t="s">
        <v>110</v>
      </c>
      <c r="B349" s="172" t="s">
        <v>99</v>
      </c>
      <c r="C349" s="172" t="s">
        <v>99</v>
      </c>
      <c r="D349" s="172" t="s">
        <v>189</v>
      </c>
      <c r="E349" s="172" t="s">
        <v>513</v>
      </c>
      <c r="F349" s="172" t="s">
        <v>831</v>
      </c>
      <c r="G349" s="112" t="s">
        <v>663</v>
      </c>
      <c r="H349" s="54">
        <v>5101</v>
      </c>
      <c r="I349" s="112" t="s">
        <v>515</v>
      </c>
      <c r="J349" s="67">
        <f t="shared" ref="J349:J391" si="56">+K349</f>
        <v>134557248</v>
      </c>
      <c r="K349" s="57">
        <f t="shared" si="51"/>
        <v>134557248</v>
      </c>
      <c r="L349" s="58"/>
      <c r="M349" s="59">
        <f t="shared" si="52"/>
        <v>0</v>
      </c>
      <c r="N349" s="59">
        <f t="shared" si="53"/>
        <v>0</v>
      </c>
      <c r="O349" s="60">
        <f t="shared" si="54"/>
        <v>0</v>
      </c>
      <c r="P349" s="60">
        <f t="shared" si="55"/>
        <v>134557248</v>
      </c>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v>134557248</v>
      </c>
      <c r="AS349" s="61"/>
      <c r="AT349" s="76"/>
      <c r="AU349" s="16"/>
      <c r="AV349" s="76"/>
      <c r="AW349" s="76"/>
      <c r="AX349" s="76"/>
      <c r="AY349" s="76"/>
      <c r="AZ349" s="76"/>
      <c r="BA349" s="76"/>
      <c r="BB349" s="76"/>
      <c r="BC349" s="76"/>
      <c r="BD349" s="76"/>
      <c r="BE349" s="76"/>
      <c r="BF349" s="76"/>
      <c r="BG349" s="76"/>
      <c r="BH349" s="76"/>
      <c r="BI349" s="76"/>
      <c r="BJ349" s="76"/>
      <c r="BK349" s="76"/>
      <c r="BL349" s="76"/>
      <c r="BM349" s="76"/>
      <c r="BN349" s="76"/>
      <c r="BO349" s="76"/>
      <c r="BP349" s="76"/>
      <c r="BQ349" s="76"/>
      <c r="BR349" s="76"/>
      <c r="BS349" s="76"/>
      <c r="BT349" s="76"/>
      <c r="BU349" s="76"/>
      <c r="BV349" s="76"/>
      <c r="BW349" s="76"/>
      <c r="BX349" s="76"/>
      <c r="BY349" s="76"/>
      <c r="BZ349" s="76"/>
      <c r="CA349" s="76"/>
      <c r="CB349" s="76"/>
      <c r="CC349" s="76"/>
      <c r="CD349" s="76"/>
      <c r="CE349" s="76"/>
      <c r="CF349" s="76"/>
      <c r="CG349" s="76"/>
      <c r="CH349" s="76"/>
      <c r="CI349" s="76"/>
      <c r="CJ349" s="76"/>
      <c r="CK349" s="76"/>
      <c r="CL349" s="76"/>
      <c r="CM349" s="76"/>
      <c r="CN349" s="76"/>
      <c r="CO349" s="76"/>
      <c r="CP349" s="76"/>
      <c r="CQ349" s="76"/>
      <c r="CR349" s="76"/>
      <c r="CS349" s="76"/>
      <c r="CT349" s="76"/>
      <c r="CU349" s="76"/>
      <c r="CV349" s="76"/>
      <c r="CW349" s="76"/>
      <c r="CX349" s="76"/>
      <c r="CY349" s="16"/>
      <c r="CZ349" s="16"/>
      <c r="DA349" s="16"/>
    </row>
    <row r="350" spans="1:105" ht="82.5" x14ac:dyDescent="0.25">
      <c r="A350" s="172" t="s">
        <v>110</v>
      </c>
      <c r="B350" s="172" t="s">
        <v>99</v>
      </c>
      <c r="C350" s="172" t="s">
        <v>99</v>
      </c>
      <c r="D350" s="172" t="s">
        <v>189</v>
      </c>
      <c r="E350" s="172" t="s">
        <v>513</v>
      </c>
      <c r="F350" s="172" t="s">
        <v>831</v>
      </c>
      <c r="G350" s="112" t="s">
        <v>663</v>
      </c>
      <c r="H350" s="54">
        <v>5102</v>
      </c>
      <c r="I350" s="112" t="s">
        <v>516</v>
      </c>
      <c r="J350" s="67">
        <f t="shared" si="56"/>
        <v>4803229892.4499998</v>
      </c>
      <c r="K350" s="57">
        <f t="shared" si="51"/>
        <v>4803229892.4499998</v>
      </c>
      <c r="L350" s="58"/>
      <c r="M350" s="59">
        <f t="shared" si="52"/>
        <v>0</v>
      </c>
      <c r="N350" s="59">
        <f t="shared" si="53"/>
        <v>0</v>
      </c>
      <c r="O350" s="60">
        <f t="shared" si="54"/>
        <v>0</v>
      </c>
      <c r="P350" s="60">
        <f t="shared" si="55"/>
        <v>4803229892.4499998</v>
      </c>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v>4803229892.4499998</v>
      </c>
      <c r="AS350" s="61"/>
      <c r="AT350" s="76"/>
      <c r="AU350" s="16"/>
      <c r="AV350" s="76"/>
      <c r="AW350" s="76"/>
      <c r="AX350" s="76"/>
      <c r="AY350" s="76"/>
      <c r="AZ350" s="76"/>
      <c r="BA350" s="76"/>
      <c r="BB350" s="76"/>
      <c r="BC350" s="76"/>
      <c r="BD350" s="76"/>
      <c r="BE350" s="76"/>
      <c r="BF350" s="76"/>
      <c r="BG350" s="76"/>
      <c r="BH350" s="76"/>
      <c r="BI350" s="76"/>
      <c r="BJ350" s="76"/>
      <c r="BK350" s="76"/>
      <c r="BL350" s="76"/>
      <c r="BM350" s="76"/>
      <c r="BN350" s="76"/>
      <c r="BO350" s="76"/>
      <c r="BP350" s="76"/>
      <c r="BQ350" s="76"/>
      <c r="BR350" s="76"/>
      <c r="BS350" s="76"/>
      <c r="BT350" s="76"/>
      <c r="BU350" s="76"/>
      <c r="BV350" s="76"/>
      <c r="BW350" s="76"/>
      <c r="BX350" s="76"/>
      <c r="BY350" s="76"/>
      <c r="BZ350" s="76"/>
      <c r="CA350" s="76"/>
      <c r="CB350" s="76"/>
      <c r="CC350" s="76"/>
      <c r="CD350" s="76"/>
      <c r="CE350" s="76"/>
      <c r="CF350" s="76"/>
      <c r="CG350" s="76"/>
      <c r="CH350" s="76"/>
      <c r="CI350" s="76"/>
      <c r="CJ350" s="76"/>
      <c r="CK350" s="76"/>
      <c r="CL350" s="76"/>
      <c r="CM350" s="76"/>
      <c r="CN350" s="76"/>
      <c r="CO350" s="76"/>
      <c r="CP350" s="76"/>
      <c r="CQ350" s="76"/>
      <c r="CR350" s="76"/>
      <c r="CS350" s="76"/>
      <c r="CT350" s="76"/>
      <c r="CU350" s="76"/>
      <c r="CV350" s="76"/>
      <c r="CW350" s="76"/>
      <c r="CX350" s="76"/>
      <c r="CY350" s="16"/>
      <c r="CZ350" s="16"/>
      <c r="DA350" s="16"/>
    </row>
    <row r="351" spans="1:105" ht="82.5" x14ac:dyDescent="0.25">
      <c r="A351" s="172" t="s">
        <v>110</v>
      </c>
      <c r="B351" s="172" t="s">
        <v>99</v>
      </c>
      <c r="C351" s="172" t="s">
        <v>99</v>
      </c>
      <c r="D351" s="172" t="s">
        <v>189</v>
      </c>
      <c r="E351" s="172" t="s">
        <v>513</v>
      </c>
      <c r="F351" s="172" t="s">
        <v>831</v>
      </c>
      <c r="G351" s="112" t="s">
        <v>663</v>
      </c>
      <c r="H351" s="54">
        <v>5103</v>
      </c>
      <c r="I351" s="112" t="s">
        <v>517</v>
      </c>
      <c r="J351" s="67">
        <f t="shared" si="56"/>
        <v>178375367.56999999</v>
      </c>
      <c r="K351" s="57">
        <f t="shared" si="51"/>
        <v>178375367.56999999</v>
      </c>
      <c r="L351" s="58"/>
      <c r="M351" s="59">
        <f t="shared" si="52"/>
        <v>0</v>
      </c>
      <c r="N351" s="59">
        <f t="shared" si="53"/>
        <v>0</v>
      </c>
      <c r="O351" s="60">
        <f t="shared" si="54"/>
        <v>0</v>
      </c>
      <c r="P351" s="60">
        <f t="shared" si="55"/>
        <v>178375367.56999999</v>
      </c>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v>178375367.56999999</v>
      </c>
      <c r="AS351" s="61"/>
      <c r="AT351" s="76"/>
      <c r="AU351" s="16"/>
      <c r="AV351" s="76"/>
      <c r="AW351" s="76"/>
      <c r="AX351" s="76"/>
      <c r="AY351" s="76"/>
      <c r="AZ351" s="76"/>
      <c r="BA351" s="76"/>
      <c r="BB351" s="76"/>
      <c r="BC351" s="76"/>
      <c r="BD351" s="76"/>
      <c r="BE351" s="76"/>
      <c r="BF351" s="76"/>
      <c r="BG351" s="76"/>
      <c r="BH351" s="76"/>
      <c r="BI351" s="76"/>
      <c r="BJ351" s="76"/>
      <c r="BK351" s="76"/>
      <c r="BL351" s="76"/>
      <c r="BM351" s="76"/>
      <c r="BN351" s="76"/>
      <c r="BO351" s="76"/>
      <c r="BP351" s="76"/>
      <c r="BQ351" s="76"/>
      <c r="BR351" s="76"/>
      <c r="BS351" s="76"/>
      <c r="BT351" s="76"/>
      <c r="BU351" s="76"/>
      <c r="BV351" s="76"/>
      <c r="BW351" s="76"/>
      <c r="BX351" s="76"/>
      <c r="BY351" s="76"/>
      <c r="BZ351" s="76"/>
      <c r="CA351" s="76"/>
      <c r="CB351" s="76"/>
      <c r="CC351" s="76"/>
      <c r="CD351" s="76"/>
      <c r="CE351" s="76"/>
      <c r="CF351" s="76"/>
      <c r="CG351" s="76"/>
      <c r="CH351" s="76"/>
      <c r="CI351" s="76"/>
      <c r="CJ351" s="76"/>
      <c r="CK351" s="76"/>
      <c r="CL351" s="76"/>
      <c r="CM351" s="76"/>
      <c r="CN351" s="76"/>
      <c r="CO351" s="76"/>
      <c r="CP351" s="76"/>
      <c r="CQ351" s="76"/>
      <c r="CR351" s="76"/>
      <c r="CS351" s="76"/>
      <c r="CT351" s="76"/>
      <c r="CU351" s="76"/>
      <c r="CV351" s="76"/>
      <c r="CW351" s="76"/>
      <c r="CX351" s="76"/>
      <c r="CY351" s="16"/>
      <c r="CZ351" s="16"/>
      <c r="DA351" s="16"/>
    </row>
    <row r="352" spans="1:105" ht="115.5" x14ac:dyDescent="0.25">
      <c r="A352" s="172" t="s">
        <v>110</v>
      </c>
      <c r="B352" s="172" t="s">
        <v>99</v>
      </c>
      <c r="C352" s="172" t="s">
        <v>99</v>
      </c>
      <c r="D352" s="172" t="s">
        <v>189</v>
      </c>
      <c r="E352" s="172" t="s">
        <v>513</v>
      </c>
      <c r="F352" s="172" t="s">
        <v>831</v>
      </c>
      <c r="G352" s="112" t="s">
        <v>663</v>
      </c>
      <c r="H352" s="54">
        <v>5104</v>
      </c>
      <c r="I352" s="112" t="s">
        <v>518</v>
      </c>
      <c r="J352" s="67">
        <f t="shared" si="56"/>
        <v>375360481</v>
      </c>
      <c r="K352" s="57">
        <f t="shared" si="51"/>
        <v>375360481</v>
      </c>
      <c r="L352" s="58"/>
      <c r="M352" s="59">
        <f t="shared" si="52"/>
        <v>0</v>
      </c>
      <c r="N352" s="59">
        <f t="shared" si="53"/>
        <v>0</v>
      </c>
      <c r="O352" s="60">
        <f t="shared" si="54"/>
        <v>0</v>
      </c>
      <c r="P352" s="60">
        <f t="shared" si="55"/>
        <v>375360481</v>
      </c>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v>375360481</v>
      </c>
      <c r="AS352" s="61"/>
      <c r="AT352" s="76"/>
      <c r="AU352" s="16"/>
      <c r="AV352" s="76"/>
      <c r="AW352" s="76"/>
      <c r="AX352" s="76"/>
      <c r="AY352" s="76"/>
      <c r="AZ352" s="76"/>
      <c r="BA352" s="76"/>
      <c r="BB352" s="76"/>
      <c r="BC352" s="76"/>
      <c r="BD352" s="76"/>
      <c r="BE352" s="76"/>
      <c r="BF352" s="76"/>
      <c r="BG352" s="76"/>
      <c r="BH352" s="76"/>
      <c r="BI352" s="76"/>
      <c r="BJ352" s="76"/>
      <c r="BK352" s="76"/>
      <c r="BL352" s="76"/>
      <c r="BM352" s="76"/>
      <c r="BN352" s="76"/>
      <c r="BO352" s="76"/>
      <c r="BP352" s="76"/>
      <c r="BQ352" s="76"/>
      <c r="BR352" s="76"/>
      <c r="BS352" s="76"/>
      <c r="BT352" s="76"/>
      <c r="BU352" s="76"/>
      <c r="BV352" s="76"/>
      <c r="BW352" s="76"/>
      <c r="BX352" s="76"/>
      <c r="BY352" s="76"/>
      <c r="BZ352" s="76"/>
      <c r="CA352" s="76"/>
      <c r="CB352" s="76"/>
      <c r="CC352" s="76"/>
      <c r="CD352" s="76"/>
      <c r="CE352" s="76"/>
      <c r="CF352" s="76"/>
      <c r="CG352" s="76"/>
      <c r="CH352" s="76"/>
      <c r="CI352" s="76"/>
      <c r="CJ352" s="76"/>
      <c r="CK352" s="76"/>
      <c r="CL352" s="76"/>
      <c r="CM352" s="76"/>
      <c r="CN352" s="76"/>
      <c r="CO352" s="76"/>
      <c r="CP352" s="76"/>
      <c r="CQ352" s="76"/>
      <c r="CR352" s="76"/>
      <c r="CS352" s="76"/>
      <c r="CT352" s="76"/>
      <c r="CU352" s="76"/>
      <c r="CV352" s="76"/>
      <c r="CW352" s="76"/>
      <c r="CX352" s="76"/>
      <c r="CY352" s="16"/>
      <c r="CZ352" s="16"/>
      <c r="DA352" s="16"/>
    </row>
    <row r="353" spans="1:105" ht="82.5" x14ac:dyDescent="0.25">
      <c r="A353" s="172" t="s">
        <v>110</v>
      </c>
      <c r="B353" s="172" t="s">
        <v>99</v>
      </c>
      <c r="C353" s="172" t="s">
        <v>99</v>
      </c>
      <c r="D353" s="172" t="s">
        <v>189</v>
      </c>
      <c r="E353" s="172" t="s">
        <v>513</v>
      </c>
      <c r="F353" s="172" t="s">
        <v>831</v>
      </c>
      <c r="G353" s="112" t="s">
        <v>663</v>
      </c>
      <c r="H353" s="54">
        <v>5105</v>
      </c>
      <c r="I353" s="112" t="s">
        <v>519</v>
      </c>
      <c r="J353" s="67">
        <f t="shared" si="56"/>
        <v>290521648.86000001</v>
      </c>
      <c r="K353" s="57">
        <f t="shared" si="51"/>
        <v>290521648.86000001</v>
      </c>
      <c r="L353" s="58"/>
      <c r="M353" s="59">
        <f t="shared" si="52"/>
        <v>0</v>
      </c>
      <c r="N353" s="59">
        <f t="shared" si="53"/>
        <v>0</v>
      </c>
      <c r="O353" s="60">
        <f t="shared" si="54"/>
        <v>0</v>
      </c>
      <c r="P353" s="60">
        <f t="shared" si="55"/>
        <v>290521648.86000001</v>
      </c>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v>290521648.86000001</v>
      </c>
      <c r="AS353" s="61"/>
      <c r="AT353" s="76"/>
      <c r="AU353" s="16"/>
      <c r="AV353" s="76"/>
      <c r="AW353" s="76"/>
      <c r="AX353" s="76"/>
      <c r="AY353" s="76"/>
      <c r="AZ353" s="76"/>
      <c r="BA353" s="76"/>
      <c r="BB353" s="76"/>
      <c r="BC353" s="76"/>
      <c r="BD353" s="76"/>
      <c r="BE353" s="76"/>
      <c r="BF353" s="76"/>
      <c r="BG353" s="76"/>
      <c r="BH353" s="76"/>
      <c r="BI353" s="76"/>
      <c r="BJ353" s="76"/>
      <c r="BK353" s="76"/>
      <c r="BL353" s="76"/>
      <c r="BM353" s="76"/>
      <c r="BN353" s="76"/>
      <c r="BO353" s="76"/>
      <c r="BP353" s="76"/>
      <c r="BQ353" s="76"/>
      <c r="BR353" s="76"/>
      <c r="BS353" s="76"/>
      <c r="BT353" s="76"/>
      <c r="BU353" s="76"/>
      <c r="BV353" s="76"/>
      <c r="BW353" s="76"/>
      <c r="BX353" s="76"/>
      <c r="BY353" s="76"/>
      <c r="BZ353" s="76"/>
      <c r="CA353" s="76"/>
      <c r="CB353" s="76"/>
      <c r="CC353" s="76"/>
      <c r="CD353" s="76"/>
      <c r="CE353" s="76"/>
      <c r="CF353" s="76"/>
      <c r="CG353" s="76"/>
      <c r="CH353" s="76"/>
      <c r="CI353" s="76"/>
      <c r="CJ353" s="76"/>
      <c r="CK353" s="76"/>
      <c r="CL353" s="76"/>
      <c r="CM353" s="76"/>
      <c r="CN353" s="76"/>
      <c r="CO353" s="76"/>
      <c r="CP353" s="76"/>
      <c r="CQ353" s="76"/>
      <c r="CR353" s="76"/>
      <c r="CS353" s="76"/>
      <c r="CT353" s="76"/>
      <c r="CU353" s="76"/>
      <c r="CV353" s="76"/>
      <c r="CW353" s="76"/>
      <c r="CX353" s="76"/>
      <c r="CY353" s="16"/>
      <c r="CZ353" s="16"/>
      <c r="DA353" s="16"/>
    </row>
    <row r="354" spans="1:105" ht="82.5" x14ac:dyDescent="0.25">
      <c r="A354" s="172" t="s">
        <v>110</v>
      </c>
      <c r="B354" s="172" t="s">
        <v>99</v>
      </c>
      <c r="C354" s="172" t="s">
        <v>99</v>
      </c>
      <c r="D354" s="172" t="s">
        <v>189</v>
      </c>
      <c r="E354" s="172" t="s">
        <v>513</v>
      </c>
      <c r="F354" s="172" t="s">
        <v>831</v>
      </c>
      <c r="G354" s="112" t="s">
        <v>663</v>
      </c>
      <c r="H354" s="54">
        <v>5106</v>
      </c>
      <c r="I354" s="112" t="s">
        <v>520</v>
      </c>
      <c r="J354" s="67">
        <f t="shared" si="56"/>
        <v>410148210</v>
      </c>
      <c r="K354" s="57">
        <f t="shared" si="51"/>
        <v>410148210</v>
      </c>
      <c r="L354" s="58"/>
      <c r="M354" s="59">
        <f t="shared" si="52"/>
        <v>0</v>
      </c>
      <c r="N354" s="59">
        <f t="shared" si="53"/>
        <v>0</v>
      </c>
      <c r="O354" s="60">
        <f t="shared" si="54"/>
        <v>0</v>
      </c>
      <c r="P354" s="60">
        <f t="shared" si="55"/>
        <v>410148210</v>
      </c>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v>410148210</v>
      </c>
      <c r="AS354" s="61"/>
      <c r="AT354" s="76"/>
      <c r="AU354" s="16"/>
      <c r="AV354" s="76"/>
      <c r="AW354" s="76"/>
      <c r="AX354" s="76"/>
      <c r="AY354" s="76"/>
      <c r="AZ354" s="76"/>
      <c r="BA354" s="76"/>
      <c r="BB354" s="76"/>
      <c r="BC354" s="76"/>
      <c r="BD354" s="76"/>
      <c r="BE354" s="76"/>
      <c r="BF354" s="76"/>
      <c r="BG354" s="76"/>
      <c r="BH354" s="76"/>
      <c r="BI354" s="76"/>
      <c r="BJ354" s="76"/>
      <c r="BK354" s="76"/>
      <c r="BL354" s="76"/>
      <c r="BM354" s="76"/>
      <c r="BN354" s="76"/>
      <c r="BO354" s="76"/>
      <c r="BP354" s="76"/>
      <c r="BQ354" s="76"/>
      <c r="BR354" s="76"/>
      <c r="BS354" s="76"/>
      <c r="BT354" s="76"/>
      <c r="BU354" s="76"/>
      <c r="BV354" s="76"/>
      <c r="BW354" s="76"/>
      <c r="BX354" s="76"/>
      <c r="BY354" s="76"/>
      <c r="BZ354" s="76"/>
      <c r="CA354" s="76"/>
      <c r="CB354" s="76"/>
      <c r="CC354" s="76"/>
      <c r="CD354" s="76"/>
      <c r="CE354" s="76"/>
      <c r="CF354" s="76"/>
      <c r="CG354" s="76"/>
      <c r="CH354" s="76"/>
      <c r="CI354" s="76"/>
      <c r="CJ354" s="76"/>
      <c r="CK354" s="76"/>
      <c r="CL354" s="76"/>
      <c r="CM354" s="76"/>
      <c r="CN354" s="76"/>
      <c r="CO354" s="76"/>
      <c r="CP354" s="76"/>
      <c r="CQ354" s="76"/>
      <c r="CR354" s="76"/>
      <c r="CS354" s="76"/>
      <c r="CT354" s="76"/>
      <c r="CU354" s="76"/>
      <c r="CV354" s="76"/>
      <c r="CW354" s="76"/>
      <c r="CX354" s="76"/>
      <c r="CY354" s="16"/>
      <c r="CZ354" s="16"/>
      <c r="DA354" s="16"/>
    </row>
    <row r="355" spans="1:105" ht="82.5" x14ac:dyDescent="0.25">
      <c r="A355" s="172" t="s">
        <v>110</v>
      </c>
      <c r="B355" s="172" t="s">
        <v>99</v>
      </c>
      <c r="C355" s="172" t="s">
        <v>99</v>
      </c>
      <c r="D355" s="172" t="s">
        <v>189</v>
      </c>
      <c r="E355" s="172" t="s">
        <v>513</v>
      </c>
      <c r="F355" s="172" t="s">
        <v>831</v>
      </c>
      <c r="G355" s="112" t="s">
        <v>663</v>
      </c>
      <c r="H355" s="54">
        <v>5107</v>
      </c>
      <c r="I355" s="112" t="s">
        <v>521</v>
      </c>
      <c r="J355" s="67">
        <f t="shared" si="56"/>
        <v>22296920.949999999</v>
      </c>
      <c r="K355" s="57">
        <f t="shared" si="51"/>
        <v>22296920.949999999</v>
      </c>
      <c r="L355" s="58"/>
      <c r="M355" s="59">
        <f t="shared" si="52"/>
        <v>0</v>
      </c>
      <c r="N355" s="59">
        <f t="shared" si="53"/>
        <v>0</v>
      </c>
      <c r="O355" s="60">
        <f t="shared" si="54"/>
        <v>0</v>
      </c>
      <c r="P355" s="60">
        <f t="shared" si="55"/>
        <v>22296920.949999999</v>
      </c>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v>22296920.949999999</v>
      </c>
      <c r="AS355" s="61"/>
      <c r="AT355" s="76"/>
      <c r="AU355" s="16"/>
      <c r="AV355" s="76"/>
      <c r="AW355" s="76"/>
      <c r="AX355" s="76"/>
      <c r="AY355" s="76"/>
      <c r="AZ355" s="76"/>
      <c r="BA355" s="76"/>
      <c r="BB355" s="76"/>
      <c r="BC355" s="76"/>
      <c r="BD355" s="76"/>
      <c r="BE355" s="76"/>
      <c r="BF355" s="76"/>
      <c r="BG355" s="76"/>
      <c r="BH355" s="76"/>
      <c r="BI355" s="76"/>
      <c r="BJ355" s="76"/>
      <c r="BK355" s="76"/>
      <c r="BL355" s="76"/>
      <c r="BM355" s="76"/>
      <c r="BN355" s="76"/>
      <c r="BO355" s="76"/>
      <c r="BP355" s="76"/>
      <c r="BQ355" s="76"/>
      <c r="BR355" s="76"/>
      <c r="BS355" s="76"/>
      <c r="BT355" s="76"/>
      <c r="BU355" s="76"/>
      <c r="BV355" s="76"/>
      <c r="BW355" s="76"/>
      <c r="BX355" s="76"/>
      <c r="BY355" s="76"/>
      <c r="BZ355" s="76"/>
      <c r="CA355" s="76"/>
      <c r="CB355" s="76"/>
      <c r="CC355" s="76"/>
      <c r="CD355" s="76"/>
      <c r="CE355" s="76"/>
      <c r="CF355" s="76"/>
      <c r="CG355" s="76"/>
      <c r="CH355" s="76"/>
      <c r="CI355" s="76"/>
      <c r="CJ355" s="76"/>
      <c r="CK355" s="76"/>
      <c r="CL355" s="76"/>
      <c r="CM355" s="76"/>
      <c r="CN355" s="76"/>
      <c r="CO355" s="76"/>
      <c r="CP355" s="76"/>
      <c r="CQ355" s="76"/>
      <c r="CR355" s="76"/>
      <c r="CS355" s="76"/>
      <c r="CT355" s="76"/>
      <c r="CU355" s="76"/>
      <c r="CV355" s="76"/>
      <c r="CW355" s="76"/>
      <c r="CX355" s="76"/>
      <c r="CY355" s="16"/>
      <c r="CZ355" s="16"/>
      <c r="DA355" s="16"/>
    </row>
    <row r="356" spans="1:105" ht="99" x14ac:dyDescent="0.25">
      <c r="A356" s="172" t="s">
        <v>110</v>
      </c>
      <c r="B356" s="172" t="s">
        <v>99</v>
      </c>
      <c r="C356" s="172" t="s">
        <v>99</v>
      </c>
      <c r="D356" s="172" t="s">
        <v>189</v>
      </c>
      <c r="E356" s="172" t="s">
        <v>513</v>
      </c>
      <c r="F356" s="172" t="s">
        <v>831</v>
      </c>
      <c r="G356" s="112" t="s">
        <v>663</v>
      </c>
      <c r="H356" s="54">
        <v>5108</v>
      </c>
      <c r="I356" s="112" t="s">
        <v>522</v>
      </c>
      <c r="J356" s="67">
        <f t="shared" si="56"/>
        <v>133781525.68000001</v>
      </c>
      <c r="K356" s="57">
        <f t="shared" si="51"/>
        <v>133781525.68000001</v>
      </c>
      <c r="L356" s="58"/>
      <c r="M356" s="59">
        <f t="shared" si="52"/>
        <v>0</v>
      </c>
      <c r="N356" s="59">
        <f t="shared" si="53"/>
        <v>0</v>
      </c>
      <c r="O356" s="60">
        <f t="shared" si="54"/>
        <v>0</v>
      </c>
      <c r="P356" s="60">
        <f t="shared" si="55"/>
        <v>133781525.68000001</v>
      </c>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v>133781525.68000001</v>
      </c>
      <c r="AS356" s="61"/>
      <c r="AT356" s="76"/>
      <c r="AU356" s="16"/>
      <c r="AV356" s="76"/>
      <c r="AW356" s="76"/>
      <c r="AX356" s="76"/>
      <c r="AY356" s="76"/>
      <c r="AZ356" s="76"/>
      <c r="BA356" s="76"/>
      <c r="BB356" s="76"/>
      <c r="BC356" s="76"/>
      <c r="BD356" s="76"/>
      <c r="BE356" s="76"/>
      <c r="BF356" s="76"/>
      <c r="BG356" s="76"/>
      <c r="BH356" s="76"/>
      <c r="BI356" s="76"/>
      <c r="BJ356" s="76"/>
      <c r="BK356" s="76"/>
      <c r="BL356" s="76"/>
      <c r="BM356" s="76"/>
      <c r="BN356" s="76"/>
      <c r="BO356" s="76"/>
      <c r="BP356" s="76"/>
      <c r="BQ356" s="76"/>
      <c r="BR356" s="76"/>
      <c r="BS356" s="76"/>
      <c r="BT356" s="76"/>
      <c r="BU356" s="76"/>
      <c r="BV356" s="76"/>
      <c r="BW356" s="76"/>
      <c r="BX356" s="76"/>
      <c r="BY356" s="76"/>
      <c r="BZ356" s="76"/>
      <c r="CA356" s="76"/>
      <c r="CB356" s="76"/>
      <c r="CC356" s="76"/>
      <c r="CD356" s="76"/>
      <c r="CE356" s="76"/>
      <c r="CF356" s="76"/>
      <c r="CG356" s="76"/>
      <c r="CH356" s="76"/>
      <c r="CI356" s="76"/>
      <c r="CJ356" s="76"/>
      <c r="CK356" s="76"/>
      <c r="CL356" s="76"/>
      <c r="CM356" s="76"/>
      <c r="CN356" s="76"/>
      <c r="CO356" s="76"/>
      <c r="CP356" s="76"/>
      <c r="CQ356" s="76"/>
      <c r="CR356" s="76"/>
      <c r="CS356" s="76"/>
      <c r="CT356" s="76"/>
      <c r="CU356" s="76"/>
      <c r="CV356" s="76"/>
      <c r="CW356" s="76"/>
      <c r="CX356" s="76"/>
      <c r="CY356" s="16"/>
      <c r="CZ356" s="16"/>
      <c r="DA356" s="16"/>
    </row>
    <row r="357" spans="1:105" ht="99" x14ac:dyDescent="0.25">
      <c r="A357" s="172" t="s">
        <v>110</v>
      </c>
      <c r="B357" s="172" t="s">
        <v>99</v>
      </c>
      <c r="C357" s="172" t="s">
        <v>99</v>
      </c>
      <c r="D357" s="172" t="s">
        <v>189</v>
      </c>
      <c r="E357" s="172" t="s">
        <v>513</v>
      </c>
      <c r="F357" s="172" t="s">
        <v>831</v>
      </c>
      <c r="G357" s="112" t="s">
        <v>663</v>
      </c>
      <c r="H357" s="54">
        <v>5109</v>
      </c>
      <c r="I357" s="112" t="s">
        <v>523</v>
      </c>
      <c r="J357" s="67">
        <f t="shared" si="56"/>
        <v>44593841.890000001</v>
      </c>
      <c r="K357" s="57">
        <f t="shared" si="51"/>
        <v>44593841.890000001</v>
      </c>
      <c r="L357" s="58"/>
      <c r="M357" s="59">
        <f t="shared" si="52"/>
        <v>0</v>
      </c>
      <c r="N357" s="59">
        <f t="shared" si="53"/>
        <v>0</v>
      </c>
      <c r="O357" s="60">
        <f t="shared" si="54"/>
        <v>0</v>
      </c>
      <c r="P357" s="60">
        <f t="shared" si="55"/>
        <v>44593841.890000001</v>
      </c>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v>44593841.890000001</v>
      </c>
      <c r="AS357" s="61"/>
      <c r="AT357" s="76"/>
      <c r="AU357" s="16"/>
      <c r="AV357" s="76"/>
      <c r="AW357" s="76"/>
      <c r="AX357" s="76"/>
      <c r="AY357" s="76"/>
      <c r="AZ357" s="76"/>
      <c r="BA357" s="76"/>
      <c r="BB357" s="76"/>
      <c r="BC357" s="76"/>
      <c r="BD357" s="76"/>
      <c r="BE357" s="76"/>
      <c r="BF357" s="76"/>
      <c r="BG357" s="76"/>
      <c r="BH357" s="76"/>
      <c r="BI357" s="76"/>
      <c r="BJ357" s="76"/>
      <c r="BK357" s="76"/>
      <c r="BL357" s="76"/>
      <c r="BM357" s="76"/>
      <c r="BN357" s="76"/>
      <c r="BO357" s="76"/>
      <c r="BP357" s="76"/>
      <c r="BQ357" s="76"/>
      <c r="BR357" s="76"/>
      <c r="BS357" s="76"/>
      <c r="BT357" s="76"/>
      <c r="BU357" s="76"/>
      <c r="BV357" s="76"/>
      <c r="BW357" s="76"/>
      <c r="BX357" s="76"/>
      <c r="BY357" s="76"/>
      <c r="BZ357" s="76"/>
      <c r="CA357" s="76"/>
      <c r="CB357" s="76"/>
      <c r="CC357" s="76"/>
      <c r="CD357" s="76"/>
      <c r="CE357" s="76"/>
      <c r="CF357" s="76"/>
      <c r="CG357" s="76"/>
      <c r="CH357" s="76"/>
      <c r="CI357" s="76"/>
      <c r="CJ357" s="76"/>
      <c r="CK357" s="76"/>
      <c r="CL357" s="76"/>
      <c r="CM357" s="76"/>
      <c r="CN357" s="76"/>
      <c r="CO357" s="76"/>
      <c r="CP357" s="76"/>
      <c r="CQ357" s="76"/>
      <c r="CR357" s="76"/>
      <c r="CS357" s="76"/>
      <c r="CT357" s="76"/>
      <c r="CU357" s="76"/>
      <c r="CV357" s="76"/>
      <c r="CW357" s="76"/>
      <c r="CX357" s="76"/>
      <c r="CY357" s="16"/>
      <c r="CZ357" s="16"/>
      <c r="DA357" s="16"/>
    </row>
    <row r="358" spans="1:105" ht="99" x14ac:dyDescent="0.25">
      <c r="A358" s="172" t="s">
        <v>110</v>
      </c>
      <c r="B358" s="172" t="s">
        <v>99</v>
      </c>
      <c r="C358" s="172" t="s">
        <v>99</v>
      </c>
      <c r="D358" s="172" t="s">
        <v>189</v>
      </c>
      <c r="E358" s="172" t="s">
        <v>513</v>
      </c>
      <c r="F358" s="172" t="s">
        <v>831</v>
      </c>
      <c r="G358" s="112" t="s">
        <v>663</v>
      </c>
      <c r="H358" s="54">
        <v>5110</v>
      </c>
      <c r="I358" s="112" t="s">
        <v>524</v>
      </c>
      <c r="J358" s="67">
        <f t="shared" si="56"/>
        <v>22296920.949999999</v>
      </c>
      <c r="K358" s="57">
        <f t="shared" si="51"/>
        <v>22296920.949999999</v>
      </c>
      <c r="L358" s="58"/>
      <c r="M358" s="59">
        <f t="shared" si="52"/>
        <v>0</v>
      </c>
      <c r="N358" s="59">
        <f t="shared" si="53"/>
        <v>0</v>
      </c>
      <c r="O358" s="60">
        <f t="shared" si="54"/>
        <v>0</v>
      </c>
      <c r="P358" s="60">
        <f t="shared" si="55"/>
        <v>22296920.949999999</v>
      </c>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v>22296920.949999999</v>
      </c>
      <c r="AS358" s="61"/>
      <c r="AT358" s="76"/>
      <c r="AU358" s="16"/>
      <c r="AV358" s="76"/>
      <c r="AW358" s="76"/>
      <c r="AX358" s="76"/>
      <c r="AY358" s="76"/>
      <c r="AZ358" s="76"/>
      <c r="BA358" s="76"/>
      <c r="BB358" s="76"/>
      <c r="BC358" s="76"/>
      <c r="BD358" s="76"/>
      <c r="BE358" s="76"/>
      <c r="BF358" s="76"/>
      <c r="BG358" s="76"/>
      <c r="BH358" s="76"/>
      <c r="BI358" s="76"/>
      <c r="BJ358" s="76"/>
      <c r="BK358" s="76"/>
      <c r="BL358" s="76"/>
      <c r="BM358" s="76"/>
      <c r="BN358" s="76"/>
      <c r="BO358" s="76"/>
      <c r="BP358" s="76"/>
      <c r="BQ358" s="76"/>
      <c r="BR358" s="76"/>
      <c r="BS358" s="76"/>
      <c r="BT358" s="76"/>
      <c r="BU358" s="76"/>
      <c r="BV358" s="76"/>
      <c r="BW358" s="76"/>
      <c r="BX358" s="76"/>
      <c r="BY358" s="76"/>
      <c r="BZ358" s="76"/>
      <c r="CA358" s="76"/>
      <c r="CB358" s="76"/>
      <c r="CC358" s="76"/>
      <c r="CD358" s="76"/>
      <c r="CE358" s="76"/>
      <c r="CF358" s="76"/>
      <c r="CG358" s="76"/>
      <c r="CH358" s="76"/>
      <c r="CI358" s="76"/>
      <c r="CJ358" s="76"/>
      <c r="CK358" s="76"/>
      <c r="CL358" s="76"/>
      <c r="CM358" s="76"/>
      <c r="CN358" s="76"/>
      <c r="CO358" s="76"/>
      <c r="CP358" s="76"/>
      <c r="CQ358" s="76"/>
      <c r="CR358" s="76"/>
      <c r="CS358" s="76"/>
      <c r="CT358" s="76"/>
      <c r="CU358" s="76"/>
      <c r="CV358" s="76"/>
      <c r="CW358" s="76"/>
      <c r="CX358" s="76"/>
      <c r="CY358" s="16"/>
      <c r="CZ358" s="16"/>
      <c r="DA358" s="16"/>
    </row>
    <row r="359" spans="1:105" ht="82.5" x14ac:dyDescent="0.25">
      <c r="A359" s="172" t="s">
        <v>110</v>
      </c>
      <c r="B359" s="172" t="s">
        <v>99</v>
      </c>
      <c r="C359" s="172" t="s">
        <v>99</v>
      </c>
      <c r="D359" s="172" t="s">
        <v>189</v>
      </c>
      <c r="E359" s="172" t="s">
        <v>513</v>
      </c>
      <c r="F359" s="172" t="s">
        <v>831</v>
      </c>
      <c r="G359" s="112" t="s">
        <v>663</v>
      </c>
      <c r="H359" s="54">
        <v>5111</v>
      </c>
      <c r="I359" s="112" t="s">
        <v>525</v>
      </c>
      <c r="J359" s="67">
        <f t="shared" si="56"/>
        <v>37000000</v>
      </c>
      <c r="K359" s="57">
        <f>+SUM(M359:P359)+CZ359</f>
        <v>37000000</v>
      </c>
      <c r="L359" s="58"/>
      <c r="M359" s="59">
        <f t="shared" si="52"/>
        <v>0</v>
      </c>
      <c r="N359" s="59">
        <f t="shared" si="53"/>
        <v>0</v>
      </c>
      <c r="O359" s="60">
        <f t="shared" si="54"/>
        <v>0</v>
      </c>
      <c r="P359" s="60">
        <f t="shared" si="55"/>
        <v>17841447.140000001</v>
      </c>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v>17841447.140000001</v>
      </c>
      <c r="AS359" s="61"/>
      <c r="AT359" s="76"/>
      <c r="AU359" s="16"/>
      <c r="AV359" s="76"/>
      <c r="AW359" s="76"/>
      <c r="AX359" s="76"/>
      <c r="AY359" s="76"/>
      <c r="AZ359" s="76"/>
      <c r="BA359" s="76"/>
      <c r="BB359" s="76"/>
      <c r="BC359" s="76"/>
      <c r="BD359" s="76"/>
      <c r="BE359" s="76"/>
      <c r="BF359" s="76"/>
      <c r="BG359" s="76"/>
      <c r="BH359" s="76"/>
      <c r="BI359" s="76"/>
      <c r="BJ359" s="76"/>
      <c r="BK359" s="76"/>
      <c r="BL359" s="76"/>
      <c r="BM359" s="76"/>
      <c r="BN359" s="76"/>
      <c r="BO359" s="76"/>
      <c r="BP359" s="76"/>
      <c r="BQ359" s="76"/>
      <c r="BR359" s="76"/>
      <c r="BS359" s="76"/>
      <c r="BT359" s="76"/>
      <c r="BU359" s="76"/>
      <c r="BV359" s="76"/>
      <c r="BW359" s="76"/>
      <c r="BX359" s="76"/>
      <c r="BY359" s="76"/>
      <c r="BZ359" s="76"/>
      <c r="CA359" s="76"/>
      <c r="CB359" s="76"/>
      <c r="CC359" s="76"/>
      <c r="CD359" s="76"/>
      <c r="CE359" s="76"/>
      <c r="CF359" s="76"/>
      <c r="CG359" s="76"/>
      <c r="CH359" s="76"/>
      <c r="CI359" s="76"/>
      <c r="CJ359" s="76"/>
      <c r="CK359" s="76"/>
      <c r="CL359" s="76"/>
      <c r="CM359" s="76"/>
      <c r="CN359" s="76"/>
      <c r="CO359" s="76"/>
      <c r="CP359" s="76"/>
      <c r="CQ359" s="76"/>
      <c r="CR359" s="76"/>
      <c r="CS359" s="76"/>
      <c r="CT359" s="76"/>
      <c r="CU359" s="76"/>
      <c r="CV359" s="76"/>
      <c r="CW359" s="76"/>
      <c r="CX359" s="76"/>
      <c r="CY359" s="16"/>
      <c r="CZ359" s="76">
        <v>19158552.859999999</v>
      </c>
      <c r="DA359" s="16"/>
    </row>
    <row r="360" spans="1:105" ht="132" x14ac:dyDescent="0.25">
      <c r="A360" s="172" t="s">
        <v>110</v>
      </c>
      <c r="B360" s="172" t="s">
        <v>99</v>
      </c>
      <c r="C360" s="172" t="s">
        <v>99</v>
      </c>
      <c r="D360" s="172" t="s">
        <v>189</v>
      </c>
      <c r="E360" s="172" t="s">
        <v>513</v>
      </c>
      <c r="F360" s="172" t="s">
        <v>831</v>
      </c>
      <c r="G360" s="112" t="s">
        <v>663</v>
      </c>
      <c r="H360" s="54">
        <v>5112</v>
      </c>
      <c r="I360" s="112" t="s">
        <v>526</v>
      </c>
      <c r="J360" s="67">
        <f t="shared" si="56"/>
        <v>40000000</v>
      </c>
      <c r="K360" s="57">
        <f>+SUM(M360:P360)+CZ360</f>
        <v>40000000</v>
      </c>
      <c r="L360" s="58"/>
      <c r="M360" s="59">
        <f t="shared" si="52"/>
        <v>0</v>
      </c>
      <c r="N360" s="59">
        <f t="shared" si="53"/>
        <v>0</v>
      </c>
      <c r="O360" s="60">
        <f t="shared" si="54"/>
        <v>0</v>
      </c>
      <c r="P360" s="60">
        <f t="shared" si="55"/>
        <v>25000000</v>
      </c>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v>25000000</v>
      </c>
      <c r="AS360" s="61"/>
      <c r="AT360" s="76"/>
      <c r="AU360" s="16"/>
      <c r="AV360" s="76"/>
      <c r="AW360" s="76"/>
      <c r="AX360" s="76"/>
      <c r="AY360" s="76"/>
      <c r="AZ360" s="76"/>
      <c r="BA360" s="76"/>
      <c r="BB360" s="76"/>
      <c r="BC360" s="76"/>
      <c r="BD360" s="76"/>
      <c r="BE360" s="76"/>
      <c r="BF360" s="76"/>
      <c r="BG360" s="76"/>
      <c r="BH360" s="76"/>
      <c r="BI360" s="76"/>
      <c r="BJ360" s="76"/>
      <c r="BK360" s="76"/>
      <c r="BL360" s="76"/>
      <c r="BM360" s="76"/>
      <c r="BN360" s="76"/>
      <c r="BO360" s="76"/>
      <c r="BP360" s="76"/>
      <c r="BQ360" s="76"/>
      <c r="BR360" s="76"/>
      <c r="BS360" s="76"/>
      <c r="BT360" s="76"/>
      <c r="BU360" s="76"/>
      <c r="BV360" s="76"/>
      <c r="BW360" s="76"/>
      <c r="BX360" s="76"/>
      <c r="BY360" s="76"/>
      <c r="BZ360" s="76"/>
      <c r="CA360" s="76"/>
      <c r="CB360" s="76"/>
      <c r="CC360" s="76"/>
      <c r="CD360" s="76"/>
      <c r="CE360" s="76"/>
      <c r="CF360" s="76"/>
      <c r="CG360" s="76"/>
      <c r="CH360" s="76"/>
      <c r="CI360" s="76"/>
      <c r="CJ360" s="76"/>
      <c r="CK360" s="76"/>
      <c r="CL360" s="76"/>
      <c r="CM360" s="76"/>
      <c r="CN360" s="76"/>
      <c r="CO360" s="76"/>
      <c r="CP360" s="76"/>
      <c r="CQ360" s="76"/>
      <c r="CR360" s="76"/>
      <c r="CS360" s="76"/>
      <c r="CT360" s="76"/>
      <c r="CU360" s="76"/>
      <c r="CV360" s="76"/>
      <c r="CW360" s="76"/>
      <c r="CX360" s="76"/>
      <c r="CY360" s="16"/>
      <c r="CZ360" s="76">
        <v>15000000</v>
      </c>
      <c r="DA360" s="16"/>
    </row>
    <row r="361" spans="1:105" ht="49.5" x14ac:dyDescent="0.25">
      <c r="A361" s="172" t="s">
        <v>110</v>
      </c>
      <c r="B361" s="172" t="s">
        <v>99</v>
      </c>
      <c r="C361" s="172" t="s">
        <v>99</v>
      </c>
      <c r="D361" s="172" t="s">
        <v>189</v>
      </c>
      <c r="E361" s="172" t="s">
        <v>513</v>
      </c>
      <c r="F361" s="172" t="s">
        <v>831</v>
      </c>
      <c r="G361" s="112" t="s">
        <v>663</v>
      </c>
      <c r="H361" s="54">
        <v>5113</v>
      </c>
      <c r="I361" s="112" t="s">
        <v>527</v>
      </c>
      <c r="J361" s="67">
        <f t="shared" si="56"/>
        <v>2183665291.3699999</v>
      </c>
      <c r="K361" s="57">
        <f>+SUM(M361:P361)+CZ361</f>
        <v>2183665291.3699999</v>
      </c>
      <c r="L361" s="58"/>
      <c r="M361" s="59">
        <f t="shared" si="52"/>
        <v>0</v>
      </c>
      <c r="N361" s="59">
        <f t="shared" si="53"/>
        <v>0</v>
      </c>
      <c r="O361" s="60">
        <f t="shared" si="54"/>
        <v>0</v>
      </c>
      <c r="P361" s="60">
        <f t="shared" si="55"/>
        <v>500000000</v>
      </c>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v>500000000</v>
      </c>
      <c r="AS361" s="61"/>
      <c r="AT361" s="76"/>
      <c r="AU361" s="1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6"/>
      <c r="BT361" s="76"/>
      <c r="BU361" s="76"/>
      <c r="BV361" s="76"/>
      <c r="BW361" s="76"/>
      <c r="BX361" s="76"/>
      <c r="BY361" s="76"/>
      <c r="BZ361" s="76"/>
      <c r="CA361" s="76"/>
      <c r="CB361" s="76"/>
      <c r="CC361" s="76"/>
      <c r="CD361" s="76"/>
      <c r="CE361" s="76"/>
      <c r="CF361" s="76"/>
      <c r="CG361" s="76"/>
      <c r="CH361" s="76"/>
      <c r="CI361" s="76"/>
      <c r="CJ361" s="76"/>
      <c r="CK361" s="76"/>
      <c r="CL361" s="76"/>
      <c r="CM361" s="76"/>
      <c r="CN361" s="76"/>
      <c r="CO361" s="76"/>
      <c r="CP361" s="76"/>
      <c r="CQ361" s="76"/>
      <c r="CR361" s="76"/>
      <c r="CS361" s="76"/>
      <c r="CT361" s="76"/>
      <c r="CU361" s="76"/>
      <c r="CV361" s="76"/>
      <c r="CW361" s="76"/>
      <c r="CX361" s="76"/>
      <c r="CY361" s="16"/>
      <c r="CZ361" s="76">
        <v>1683665291.3699999</v>
      </c>
      <c r="DA361" s="16"/>
    </row>
    <row r="362" spans="1:105" ht="49.5" x14ac:dyDescent="0.25">
      <c r="A362" s="172" t="s">
        <v>110</v>
      </c>
      <c r="B362" s="172" t="s">
        <v>99</v>
      </c>
      <c r="C362" s="172" t="s">
        <v>99</v>
      </c>
      <c r="D362" s="172" t="s">
        <v>189</v>
      </c>
      <c r="E362" s="172" t="s">
        <v>513</v>
      </c>
      <c r="F362" s="172" t="s">
        <v>831</v>
      </c>
      <c r="G362" s="112" t="s">
        <v>663</v>
      </c>
      <c r="H362" s="54">
        <v>5114</v>
      </c>
      <c r="I362" s="112" t="s">
        <v>528</v>
      </c>
      <c r="J362" s="67">
        <f t="shared" si="56"/>
        <v>1917017368.3699999</v>
      </c>
      <c r="K362" s="57">
        <f>+SUM(M362:P362)+CZ362</f>
        <v>1917017368.3699999</v>
      </c>
      <c r="L362" s="58"/>
      <c r="M362" s="59">
        <f t="shared" si="52"/>
        <v>0</v>
      </c>
      <c r="N362" s="59">
        <f t="shared" si="53"/>
        <v>0</v>
      </c>
      <c r="O362" s="60">
        <f t="shared" si="54"/>
        <v>0</v>
      </c>
      <c r="P362" s="60">
        <f t="shared" si="55"/>
        <v>233352077</v>
      </c>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v>233352077</v>
      </c>
      <c r="AS362" s="61"/>
      <c r="AT362" s="76"/>
      <c r="AU362" s="1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6"/>
      <c r="BT362" s="76"/>
      <c r="BU362" s="76"/>
      <c r="BV362" s="76"/>
      <c r="BW362" s="76"/>
      <c r="BX362" s="76"/>
      <c r="BY362" s="76"/>
      <c r="BZ362" s="76"/>
      <c r="CA362" s="76"/>
      <c r="CB362" s="76"/>
      <c r="CC362" s="76"/>
      <c r="CD362" s="76"/>
      <c r="CE362" s="76"/>
      <c r="CF362" s="76"/>
      <c r="CG362" s="76"/>
      <c r="CH362" s="76"/>
      <c r="CI362" s="76"/>
      <c r="CJ362" s="76"/>
      <c r="CK362" s="76"/>
      <c r="CL362" s="76"/>
      <c r="CM362" s="76"/>
      <c r="CN362" s="76"/>
      <c r="CO362" s="76"/>
      <c r="CP362" s="76"/>
      <c r="CQ362" s="76"/>
      <c r="CR362" s="76"/>
      <c r="CS362" s="76"/>
      <c r="CT362" s="76"/>
      <c r="CU362" s="76"/>
      <c r="CV362" s="76"/>
      <c r="CW362" s="76"/>
      <c r="CX362" s="76"/>
      <c r="CY362" s="16"/>
      <c r="CZ362" s="76">
        <v>1683665291.3699999</v>
      </c>
      <c r="DA362" s="16"/>
    </row>
    <row r="363" spans="1:105" ht="66" x14ac:dyDescent="0.25">
      <c r="A363" s="172" t="s">
        <v>110</v>
      </c>
      <c r="B363" s="172" t="s">
        <v>99</v>
      </c>
      <c r="C363" s="172" t="s">
        <v>99</v>
      </c>
      <c r="D363" s="172" t="s">
        <v>189</v>
      </c>
      <c r="E363" s="172" t="s">
        <v>513</v>
      </c>
      <c r="F363" s="172" t="s">
        <v>831</v>
      </c>
      <c r="G363" s="112" t="s">
        <v>663</v>
      </c>
      <c r="H363" s="54">
        <v>5115</v>
      </c>
      <c r="I363" s="112" t="s">
        <v>529</v>
      </c>
      <c r="J363" s="67">
        <f t="shared" si="56"/>
        <v>206868168</v>
      </c>
      <c r="K363" s="57">
        <f>+SUM(M363:P363)+CZ363</f>
        <v>206868168</v>
      </c>
      <c r="L363" s="58"/>
      <c r="M363" s="59">
        <f t="shared" si="52"/>
        <v>0</v>
      </c>
      <c r="N363" s="59">
        <f t="shared" si="53"/>
        <v>0</v>
      </c>
      <c r="O363" s="60">
        <f t="shared" si="54"/>
        <v>0</v>
      </c>
      <c r="P363" s="60">
        <f t="shared" si="55"/>
        <v>206868168</v>
      </c>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v>206868168</v>
      </c>
      <c r="AS363" s="61"/>
      <c r="AT363" s="76"/>
      <c r="AU363" s="1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6"/>
      <c r="BT363" s="76"/>
      <c r="BU363" s="76"/>
      <c r="BV363" s="76"/>
      <c r="BW363" s="76"/>
      <c r="BX363" s="76"/>
      <c r="BY363" s="76"/>
      <c r="BZ363" s="76"/>
      <c r="CA363" s="76"/>
      <c r="CB363" s="76"/>
      <c r="CC363" s="76"/>
      <c r="CD363" s="76"/>
      <c r="CE363" s="76"/>
      <c r="CF363" s="76"/>
      <c r="CG363" s="76"/>
      <c r="CH363" s="76"/>
      <c r="CI363" s="76"/>
      <c r="CJ363" s="76"/>
      <c r="CK363" s="76"/>
      <c r="CL363" s="76"/>
      <c r="CM363" s="76"/>
      <c r="CN363" s="76"/>
      <c r="CO363" s="76"/>
      <c r="CP363" s="76"/>
      <c r="CQ363" s="76"/>
      <c r="CR363" s="76"/>
      <c r="CS363" s="76"/>
      <c r="CT363" s="76"/>
      <c r="CU363" s="76"/>
      <c r="CV363" s="76"/>
      <c r="CW363" s="76"/>
      <c r="CX363" s="76"/>
      <c r="CY363" s="16"/>
      <c r="CZ363" s="16"/>
      <c r="DA363" s="16"/>
    </row>
    <row r="364" spans="1:105" ht="99" x14ac:dyDescent="0.25">
      <c r="A364" s="172" t="s">
        <v>110</v>
      </c>
      <c r="B364" s="172" t="s">
        <v>99</v>
      </c>
      <c r="C364" s="172" t="s">
        <v>99</v>
      </c>
      <c r="D364" s="172" t="s">
        <v>189</v>
      </c>
      <c r="E364" s="172" t="s">
        <v>513</v>
      </c>
      <c r="F364" s="172" t="s">
        <v>831</v>
      </c>
      <c r="G364" s="71" t="s">
        <v>663</v>
      </c>
      <c r="H364" s="341">
        <v>5116</v>
      </c>
      <c r="I364" s="71" t="s">
        <v>530</v>
      </c>
      <c r="J364" s="363">
        <f t="shared" si="56"/>
        <v>64422004957.400002</v>
      </c>
      <c r="K364" s="62">
        <f t="shared" si="51"/>
        <v>64422004957.400002</v>
      </c>
      <c r="L364" s="62"/>
      <c r="M364" s="62">
        <f t="shared" si="52"/>
        <v>0</v>
      </c>
      <c r="N364" s="62">
        <f t="shared" si="53"/>
        <v>0</v>
      </c>
      <c r="O364" s="62">
        <f t="shared" si="54"/>
        <v>0</v>
      </c>
      <c r="P364" s="62">
        <f t="shared" si="55"/>
        <v>64422004957.400002</v>
      </c>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f>67823494093-3401489135.6</f>
        <v>64422004957.400002</v>
      </c>
      <c r="AS364" s="63"/>
      <c r="AT364" s="76"/>
      <c r="AU364" s="16"/>
      <c r="AV364" s="76"/>
      <c r="AW364" s="76"/>
      <c r="AX364" s="76"/>
      <c r="AY364" s="76"/>
      <c r="AZ364" s="76"/>
      <c r="BA364" s="76"/>
      <c r="BB364" s="76"/>
      <c r="BC364" s="76"/>
      <c r="BD364" s="76"/>
      <c r="BE364" s="76"/>
      <c r="BF364" s="76"/>
      <c r="BG364" s="76"/>
      <c r="BH364" s="76"/>
      <c r="BI364" s="76"/>
      <c r="BJ364" s="76"/>
      <c r="BK364" s="76"/>
      <c r="BL364" s="76"/>
      <c r="BM364" s="76"/>
      <c r="BN364" s="76"/>
      <c r="BO364" s="76"/>
      <c r="BP364" s="76"/>
      <c r="BQ364" s="76"/>
      <c r="BR364" s="76"/>
      <c r="BS364" s="76"/>
      <c r="BT364" s="76"/>
      <c r="BU364" s="76"/>
      <c r="BV364" s="76"/>
      <c r="BW364" s="76"/>
      <c r="BX364" s="76"/>
      <c r="BY364" s="76"/>
      <c r="BZ364" s="76"/>
      <c r="CA364" s="76"/>
      <c r="CB364" s="76"/>
      <c r="CC364" s="76"/>
      <c r="CD364" s="76"/>
      <c r="CE364" s="76"/>
      <c r="CF364" s="76"/>
      <c r="CG364" s="76"/>
      <c r="CH364" s="76"/>
      <c r="CI364" s="76"/>
      <c r="CJ364" s="76"/>
      <c r="CK364" s="76"/>
      <c r="CL364" s="76"/>
      <c r="CM364" s="76"/>
      <c r="CN364" s="76"/>
      <c r="CO364" s="76"/>
      <c r="CP364" s="76"/>
      <c r="CQ364" s="76"/>
      <c r="CR364" s="76"/>
      <c r="CS364" s="76"/>
      <c r="CT364" s="76"/>
      <c r="CU364" s="76"/>
      <c r="CV364" s="76"/>
      <c r="CW364" s="76"/>
      <c r="CX364" s="76"/>
      <c r="CY364" s="16"/>
      <c r="CZ364" s="16"/>
      <c r="DA364" s="16"/>
    </row>
    <row r="365" spans="1:105" ht="82.5" x14ac:dyDescent="0.25">
      <c r="A365" s="172" t="s">
        <v>110</v>
      </c>
      <c r="B365" s="172" t="s">
        <v>99</v>
      </c>
      <c r="C365" s="172" t="s">
        <v>99</v>
      </c>
      <c r="D365" s="172" t="s">
        <v>189</v>
      </c>
      <c r="E365" s="172" t="s">
        <v>513</v>
      </c>
      <c r="F365" s="172" t="s">
        <v>831</v>
      </c>
      <c r="G365" s="112" t="s">
        <v>663</v>
      </c>
      <c r="H365" s="54">
        <v>5117</v>
      </c>
      <c r="I365" s="112" t="s">
        <v>531</v>
      </c>
      <c r="J365" s="67">
        <f t="shared" si="56"/>
        <v>2668597914.1999998</v>
      </c>
      <c r="K365" s="57">
        <f t="shared" si="51"/>
        <v>2668597914.1999998</v>
      </c>
      <c r="L365" s="58"/>
      <c r="M365" s="59">
        <f t="shared" si="52"/>
        <v>0</v>
      </c>
      <c r="N365" s="59">
        <f t="shared" si="53"/>
        <v>0</v>
      </c>
      <c r="O365" s="60">
        <f t="shared" si="54"/>
        <v>0</v>
      </c>
      <c r="P365" s="60">
        <f t="shared" si="55"/>
        <v>2668597914.1999998</v>
      </c>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v>2668597914.1999998</v>
      </c>
      <c r="AS365" s="61"/>
      <c r="AT365" s="76"/>
      <c r="AU365" s="1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6"/>
      <c r="BR365" s="76"/>
      <c r="BS365" s="76"/>
      <c r="BT365" s="76"/>
      <c r="BU365" s="76"/>
      <c r="BV365" s="76"/>
      <c r="BW365" s="76"/>
      <c r="BX365" s="76"/>
      <c r="BY365" s="76"/>
      <c r="BZ365" s="76"/>
      <c r="CA365" s="76"/>
      <c r="CB365" s="76"/>
      <c r="CC365" s="76"/>
      <c r="CD365" s="76"/>
      <c r="CE365" s="76"/>
      <c r="CF365" s="76"/>
      <c r="CG365" s="76"/>
      <c r="CH365" s="76"/>
      <c r="CI365" s="76"/>
      <c r="CJ365" s="76"/>
      <c r="CK365" s="76"/>
      <c r="CL365" s="76"/>
      <c r="CM365" s="76"/>
      <c r="CN365" s="76"/>
      <c r="CO365" s="76"/>
      <c r="CP365" s="76"/>
      <c r="CQ365" s="76"/>
      <c r="CR365" s="76"/>
      <c r="CS365" s="76"/>
      <c r="CT365" s="76"/>
      <c r="CU365" s="76"/>
      <c r="CV365" s="76"/>
      <c r="CW365" s="76"/>
      <c r="CX365" s="76"/>
      <c r="CY365" s="16"/>
      <c r="CZ365" s="16"/>
      <c r="DA365" s="16"/>
    </row>
    <row r="366" spans="1:105" ht="66" x14ac:dyDescent="0.25">
      <c r="A366" s="172" t="s">
        <v>110</v>
      </c>
      <c r="B366" s="172" t="s">
        <v>99</v>
      </c>
      <c r="C366" s="172" t="s">
        <v>99</v>
      </c>
      <c r="D366" s="172" t="s">
        <v>189</v>
      </c>
      <c r="E366" s="172" t="s">
        <v>513</v>
      </c>
      <c r="F366" s="172" t="s">
        <v>831</v>
      </c>
      <c r="G366" s="112" t="s">
        <v>663</v>
      </c>
      <c r="H366" s="54">
        <v>5118</v>
      </c>
      <c r="I366" s="112" t="s">
        <v>532</v>
      </c>
      <c r="J366" s="67">
        <f t="shared" si="56"/>
        <v>333574739.27999997</v>
      </c>
      <c r="K366" s="57">
        <f t="shared" si="51"/>
        <v>333574739.27999997</v>
      </c>
      <c r="L366" s="58"/>
      <c r="M366" s="59">
        <f t="shared" si="52"/>
        <v>0</v>
      </c>
      <c r="N366" s="59">
        <f t="shared" si="53"/>
        <v>0</v>
      </c>
      <c r="O366" s="60">
        <f t="shared" si="54"/>
        <v>0</v>
      </c>
      <c r="P366" s="60">
        <f t="shared" si="55"/>
        <v>333574739.27999997</v>
      </c>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v>333574739.27999997</v>
      </c>
      <c r="AS366" s="61"/>
      <c r="AT366" s="76"/>
      <c r="AU366" s="16"/>
      <c r="AV366" s="76"/>
      <c r="AW366" s="76"/>
      <c r="AX366" s="76"/>
      <c r="AY366" s="76"/>
      <c r="AZ366" s="76"/>
      <c r="BA366" s="76"/>
      <c r="BB366" s="76"/>
      <c r="BC366" s="76"/>
      <c r="BD366" s="76"/>
      <c r="BE366" s="76"/>
      <c r="BF366" s="76"/>
      <c r="BG366" s="76"/>
      <c r="BH366" s="76"/>
      <c r="BI366" s="76"/>
      <c r="BJ366" s="76"/>
      <c r="BK366" s="76"/>
      <c r="BL366" s="76"/>
      <c r="BM366" s="76"/>
      <c r="BN366" s="76"/>
      <c r="BO366" s="76"/>
      <c r="BP366" s="76"/>
      <c r="BQ366" s="76"/>
      <c r="BR366" s="76"/>
      <c r="BS366" s="76"/>
      <c r="BT366" s="76"/>
      <c r="BU366" s="76"/>
      <c r="BV366" s="76"/>
      <c r="BW366" s="76"/>
      <c r="BX366" s="76"/>
      <c r="BY366" s="76"/>
      <c r="BZ366" s="76"/>
      <c r="CA366" s="76"/>
      <c r="CB366" s="76"/>
      <c r="CC366" s="76"/>
      <c r="CD366" s="76"/>
      <c r="CE366" s="76"/>
      <c r="CF366" s="76"/>
      <c r="CG366" s="76"/>
      <c r="CH366" s="76"/>
      <c r="CI366" s="76"/>
      <c r="CJ366" s="76"/>
      <c r="CK366" s="76"/>
      <c r="CL366" s="76"/>
      <c r="CM366" s="76"/>
      <c r="CN366" s="76"/>
      <c r="CO366" s="76"/>
      <c r="CP366" s="76"/>
      <c r="CQ366" s="76"/>
      <c r="CR366" s="76"/>
      <c r="CS366" s="76"/>
      <c r="CT366" s="76"/>
      <c r="CU366" s="76"/>
      <c r="CV366" s="76"/>
      <c r="CW366" s="76"/>
      <c r="CX366" s="76"/>
      <c r="CY366" s="16"/>
      <c r="CZ366" s="16"/>
      <c r="DA366" s="16"/>
    </row>
    <row r="367" spans="1:105" ht="82.5" x14ac:dyDescent="0.25">
      <c r="A367" s="172" t="s">
        <v>110</v>
      </c>
      <c r="B367" s="172" t="s">
        <v>99</v>
      </c>
      <c r="C367" s="172" t="s">
        <v>99</v>
      </c>
      <c r="D367" s="172" t="s">
        <v>189</v>
      </c>
      <c r="E367" s="172" t="s">
        <v>513</v>
      </c>
      <c r="F367" s="172" t="s">
        <v>831</v>
      </c>
      <c r="G367" s="112" t="s">
        <v>663</v>
      </c>
      <c r="H367" s="54">
        <v>5119</v>
      </c>
      <c r="I367" s="112" t="s">
        <v>533</v>
      </c>
      <c r="J367" s="67">
        <f t="shared" si="56"/>
        <v>2001448435.6800001</v>
      </c>
      <c r="K367" s="57">
        <f t="shared" si="51"/>
        <v>2001448435.6800001</v>
      </c>
      <c r="L367" s="58"/>
      <c r="M367" s="59">
        <f t="shared" si="52"/>
        <v>0</v>
      </c>
      <c r="N367" s="59">
        <f t="shared" si="53"/>
        <v>0</v>
      </c>
      <c r="O367" s="60">
        <f t="shared" si="54"/>
        <v>0</v>
      </c>
      <c r="P367" s="60">
        <f t="shared" si="55"/>
        <v>2001448435.6800001</v>
      </c>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v>2001448435.6800001</v>
      </c>
      <c r="AS367" s="61"/>
      <c r="AT367" s="76"/>
      <c r="AU367" s="16"/>
      <c r="AV367" s="76"/>
      <c r="AW367" s="76"/>
      <c r="AX367" s="76"/>
      <c r="AY367" s="76"/>
      <c r="AZ367" s="76"/>
      <c r="BA367" s="76"/>
      <c r="BB367" s="76"/>
      <c r="BC367" s="76"/>
      <c r="BD367" s="76"/>
      <c r="BE367" s="76"/>
      <c r="BF367" s="76"/>
      <c r="BG367" s="76"/>
      <c r="BH367" s="76"/>
      <c r="BI367" s="76"/>
      <c r="BJ367" s="76"/>
      <c r="BK367" s="76"/>
      <c r="BL367" s="76"/>
      <c r="BM367" s="76"/>
      <c r="BN367" s="76"/>
      <c r="BO367" s="76"/>
      <c r="BP367" s="76"/>
      <c r="BQ367" s="76"/>
      <c r="BR367" s="76"/>
      <c r="BS367" s="76"/>
      <c r="BT367" s="76"/>
      <c r="BU367" s="76"/>
      <c r="BV367" s="76"/>
      <c r="BW367" s="76"/>
      <c r="BX367" s="76"/>
      <c r="BY367" s="76"/>
      <c r="BZ367" s="76"/>
      <c r="CA367" s="76"/>
      <c r="CB367" s="76"/>
      <c r="CC367" s="76"/>
      <c r="CD367" s="76"/>
      <c r="CE367" s="76"/>
      <c r="CF367" s="76"/>
      <c r="CG367" s="76"/>
      <c r="CH367" s="76"/>
      <c r="CI367" s="76"/>
      <c r="CJ367" s="76"/>
      <c r="CK367" s="76"/>
      <c r="CL367" s="76"/>
      <c r="CM367" s="76"/>
      <c r="CN367" s="76"/>
      <c r="CO367" s="76"/>
      <c r="CP367" s="76"/>
      <c r="CQ367" s="76"/>
      <c r="CR367" s="76"/>
      <c r="CS367" s="76"/>
      <c r="CT367" s="76"/>
      <c r="CU367" s="76"/>
      <c r="CV367" s="76"/>
      <c r="CW367" s="76"/>
      <c r="CX367" s="76"/>
      <c r="CY367" s="16"/>
      <c r="CZ367" s="16"/>
      <c r="DA367" s="16"/>
    </row>
    <row r="368" spans="1:105" ht="82.5" x14ac:dyDescent="0.25">
      <c r="A368" s="172" t="s">
        <v>110</v>
      </c>
      <c r="B368" s="172" t="s">
        <v>99</v>
      </c>
      <c r="C368" s="172" t="s">
        <v>99</v>
      </c>
      <c r="D368" s="172" t="s">
        <v>189</v>
      </c>
      <c r="E368" s="172" t="s">
        <v>513</v>
      </c>
      <c r="F368" s="172" t="s">
        <v>831</v>
      </c>
      <c r="G368" s="112" t="s">
        <v>663</v>
      </c>
      <c r="H368" s="54">
        <v>5120</v>
      </c>
      <c r="I368" s="112" t="s">
        <v>534</v>
      </c>
      <c r="J368" s="67">
        <f t="shared" si="56"/>
        <v>667149478.55999994</v>
      </c>
      <c r="K368" s="57">
        <f t="shared" si="51"/>
        <v>667149478.55999994</v>
      </c>
      <c r="L368" s="58"/>
      <c r="M368" s="59">
        <f t="shared" si="52"/>
        <v>0</v>
      </c>
      <c r="N368" s="59">
        <f t="shared" si="53"/>
        <v>0</v>
      </c>
      <c r="O368" s="60">
        <f t="shared" si="54"/>
        <v>0</v>
      </c>
      <c r="P368" s="60">
        <f t="shared" si="55"/>
        <v>667149478.55999994</v>
      </c>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v>667149478.55999994</v>
      </c>
      <c r="AS368" s="61"/>
      <c r="AT368" s="76"/>
      <c r="AU368" s="16"/>
      <c r="AV368" s="76"/>
      <c r="AW368" s="76"/>
      <c r="AX368" s="76"/>
      <c r="AY368" s="76"/>
      <c r="AZ368" s="76"/>
      <c r="BA368" s="76"/>
      <c r="BB368" s="76"/>
      <c r="BC368" s="76"/>
      <c r="BD368" s="76"/>
      <c r="BE368" s="76"/>
      <c r="BF368" s="76"/>
      <c r="BG368" s="76"/>
      <c r="BH368" s="76"/>
      <c r="BI368" s="76"/>
      <c r="BJ368" s="76"/>
      <c r="BK368" s="76"/>
      <c r="BL368" s="76"/>
      <c r="BM368" s="76"/>
      <c r="BN368" s="76"/>
      <c r="BO368" s="76"/>
      <c r="BP368" s="76"/>
      <c r="BQ368" s="76"/>
      <c r="BR368" s="76"/>
      <c r="BS368" s="76"/>
      <c r="BT368" s="76"/>
      <c r="BU368" s="76"/>
      <c r="BV368" s="76"/>
      <c r="BW368" s="76"/>
      <c r="BX368" s="76"/>
      <c r="BY368" s="76"/>
      <c r="BZ368" s="76"/>
      <c r="CA368" s="76"/>
      <c r="CB368" s="76"/>
      <c r="CC368" s="76"/>
      <c r="CD368" s="76"/>
      <c r="CE368" s="76"/>
      <c r="CF368" s="76"/>
      <c r="CG368" s="76"/>
      <c r="CH368" s="76"/>
      <c r="CI368" s="76"/>
      <c r="CJ368" s="76"/>
      <c r="CK368" s="76"/>
      <c r="CL368" s="76"/>
      <c r="CM368" s="76"/>
      <c r="CN368" s="76"/>
      <c r="CO368" s="76"/>
      <c r="CP368" s="76"/>
      <c r="CQ368" s="76"/>
      <c r="CR368" s="76"/>
      <c r="CS368" s="76"/>
      <c r="CT368" s="76"/>
      <c r="CU368" s="76"/>
      <c r="CV368" s="76"/>
      <c r="CW368" s="76"/>
      <c r="CX368" s="76"/>
      <c r="CY368" s="16"/>
      <c r="CZ368" s="16"/>
      <c r="DA368" s="16"/>
    </row>
    <row r="369" spans="1:105" ht="82.5" x14ac:dyDescent="0.25">
      <c r="A369" s="172" t="s">
        <v>110</v>
      </c>
      <c r="B369" s="172" t="s">
        <v>99</v>
      </c>
      <c r="C369" s="172" t="s">
        <v>99</v>
      </c>
      <c r="D369" s="172" t="s">
        <v>189</v>
      </c>
      <c r="E369" s="172" t="s">
        <v>513</v>
      </c>
      <c r="F369" s="172" t="s">
        <v>831</v>
      </c>
      <c r="G369" s="112" t="s">
        <v>663</v>
      </c>
      <c r="H369" s="54">
        <v>5121</v>
      </c>
      <c r="I369" s="112" t="s">
        <v>535</v>
      </c>
      <c r="J369" s="67">
        <f t="shared" si="56"/>
        <v>333574739.27999997</v>
      </c>
      <c r="K369" s="57">
        <f t="shared" si="51"/>
        <v>333574739.27999997</v>
      </c>
      <c r="L369" s="58"/>
      <c r="M369" s="59">
        <f t="shared" si="52"/>
        <v>0</v>
      </c>
      <c r="N369" s="59">
        <f t="shared" si="53"/>
        <v>0</v>
      </c>
      <c r="O369" s="60">
        <f t="shared" si="54"/>
        <v>0</v>
      </c>
      <c r="P369" s="60">
        <f t="shared" si="55"/>
        <v>333574739.27999997</v>
      </c>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v>333574739.27999997</v>
      </c>
      <c r="AS369" s="61"/>
      <c r="AT369" s="76"/>
      <c r="AU369" s="16"/>
      <c r="AV369" s="76"/>
      <c r="AW369" s="76"/>
      <c r="AX369" s="76"/>
      <c r="AY369" s="76"/>
      <c r="AZ369" s="76"/>
      <c r="BA369" s="76"/>
      <c r="BB369" s="76"/>
      <c r="BC369" s="76"/>
      <c r="BD369" s="76"/>
      <c r="BE369" s="76"/>
      <c r="BF369" s="76"/>
      <c r="BG369" s="76"/>
      <c r="BH369" s="76"/>
      <c r="BI369" s="76"/>
      <c r="BJ369" s="76"/>
      <c r="BK369" s="76"/>
      <c r="BL369" s="76"/>
      <c r="BM369" s="76"/>
      <c r="BN369" s="76"/>
      <c r="BO369" s="76"/>
      <c r="BP369" s="76"/>
      <c r="BQ369" s="76"/>
      <c r="BR369" s="76"/>
      <c r="BS369" s="76"/>
      <c r="BT369" s="76"/>
      <c r="BU369" s="76"/>
      <c r="BV369" s="76"/>
      <c r="BW369" s="76"/>
      <c r="BX369" s="76"/>
      <c r="BY369" s="76"/>
      <c r="BZ369" s="76"/>
      <c r="CA369" s="76"/>
      <c r="CB369" s="76"/>
      <c r="CC369" s="76"/>
      <c r="CD369" s="76"/>
      <c r="CE369" s="76"/>
      <c r="CF369" s="76"/>
      <c r="CG369" s="76"/>
      <c r="CH369" s="76"/>
      <c r="CI369" s="76"/>
      <c r="CJ369" s="76"/>
      <c r="CK369" s="76"/>
      <c r="CL369" s="76"/>
      <c r="CM369" s="76"/>
      <c r="CN369" s="76"/>
      <c r="CO369" s="76"/>
      <c r="CP369" s="76"/>
      <c r="CQ369" s="76"/>
      <c r="CR369" s="76"/>
      <c r="CS369" s="76"/>
      <c r="CT369" s="76"/>
      <c r="CU369" s="76"/>
      <c r="CV369" s="76"/>
      <c r="CW369" s="76"/>
      <c r="CX369" s="76"/>
      <c r="CY369" s="16"/>
      <c r="CZ369" s="16"/>
      <c r="DA369" s="16"/>
    </row>
    <row r="370" spans="1:105" ht="66" x14ac:dyDescent="0.25">
      <c r="A370" s="172" t="s">
        <v>110</v>
      </c>
      <c r="B370" s="172" t="s">
        <v>99</v>
      </c>
      <c r="C370" s="172" t="s">
        <v>99</v>
      </c>
      <c r="D370" s="172" t="s">
        <v>189</v>
      </c>
      <c r="E370" s="172" t="s">
        <v>513</v>
      </c>
      <c r="F370" s="172" t="s">
        <v>831</v>
      </c>
      <c r="G370" s="112" t="s">
        <v>663</v>
      </c>
      <c r="H370" s="54">
        <v>5122</v>
      </c>
      <c r="I370" s="112" t="s">
        <v>536</v>
      </c>
      <c r="J370" s="67">
        <f t="shared" si="56"/>
        <v>5655041022</v>
      </c>
      <c r="K370" s="57">
        <f t="shared" si="51"/>
        <v>5655041022</v>
      </c>
      <c r="L370" s="58"/>
      <c r="M370" s="59">
        <f t="shared" si="52"/>
        <v>0</v>
      </c>
      <c r="N370" s="59">
        <f t="shared" si="53"/>
        <v>0</v>
      </c>
      <c r="O370" s="60">
        <f t="shared" si="54"/>
        <v>0</v>
      </c>
      <c r="P370" s="60">
        <f t="shared" si="55"/>
        <v>5655041022</v>
      </c>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v>5655041022</v>
      </c>
      <c r="AS370" s="61"/>
      <c r="AT370" s="76"/>
      <c r="AU370" s="16"/>
      <c r="AV370" s="76"/>
      <c r="AW370" s="76"/>
      <c r="AX370" s="76"/>
      <c r="AY370" s="76"/>
      <c r="AZ370" s="76"/>
      <c r="BA370" s="76"/>
      <c r="BB370" s="76"/>
      <c r="BC370" s="76"/>
      <c r="BD370" s="76"/>
      <c r="BE370" s="76"/>
      <c r="BF370" s="76"/>
      <c r="BG370" s="76"/>
      <c r="BH370" s="76"/>
      <c r="BI370" s="76"/>
      <c r="BJ370" s="76"/>
      <c r="BK370" s="76"/>
      <c r="BL370" s="76"/>
      <c r="BM370" s="76"/>
      <c r="BN370" s="76"/>
      <c r="BO370" s="76"/>
      <c r="BP370" s="76"/>
      <c r="BQ370" s="76"/>
      <c r="BR370" s="76"/>
      <c r="BS370" s="76"/>
      <c r="BT370" s="76"/>
      <c r="BU370" s="76"/>
      <c r="BV370" s="76"/>
      <c r="BW370" s="76"/>
      <c r="BX370" s="76"/>
      <c r="BY370" s="76"/>
      <c r="BZ370" s="76"/>
      <c r="CA370" s="76"/>
      <c r="CB370" s="76"/>
      <c r="CC370" s="76"/>
      <c r="CD370" s="76"/>
      <c r="CE370" s="76"/>
      <c r="CF370" s="76"/>
      <c r="CG370" s="76"/>
      <c r="CH370" s="76"/>
      <c r="CI370" s="76"/>
      <c r="CJ370" s="76"/>
      <c r="CK370" s="76"/>
      <c r="CL370" s="76"/>
      <c r="CM370" s="76"/>
      <c r="CN370" s="76"/>
      <c r="CO370" s="76"/>
      <c r="CP370" s="76"/>
      <c r="CQ370" s="76"/>
      <c r="CR370" s="76"/>
      <c r="CS370" s="76"/>
      <c r="CT370" s="76"/>
      <c r="CU370" s="76"/>
      <c r="CV370" s="76"/>
      <c r="CW370" s="76"/>
      <c r="CX370" s="76"/>
      <c r="CY370" s="16"/>
      <c r="CZ370" s="16"/>
      <c r="DA370" s="16"/>
    </row>
    <row r="371" spans="1:105" ht="115.5" x14ac:dyDescent="0.25">
      <c r="A371" s="172" t="s">
        <v>110</v>
      </c>
      <c r="B371" s="172" t="s">
        <v>99</v>
      </c>
      <c r="C371" s="172" t="s">
        <v>99</v>
      </c>
      <c r="D371" s="172" t="s">
        <v>189</v>
      </c>
      <c r="E371" s="172" t="s">
        <v>513</v>
      </c>
      <c r="F371" s="172" t="s">
        <v>831</v>
      </c>
      <c r="G371" s="112" t="s">
        <v>663</v>
      </c>
      <c r="H371" s="54">
        <v>5123</v>
      </c>
      <c r="I371" s="112" t="s">
        <v>537</v>
      </c>
      <c r="J371" s="67">
        <f t="shared" si="56"/>
        <v>5004209445</v>
      </c>
      <c r="K371" s="57">
        <f t="shared" si="51"/>
        <v>5004209445</v>
      </c>
      <c r="L371" s="58"/>
      <c r="M371" s="59">
        <f t="shared" si="52"/>
        <v>0</v>
      </c>
      <c r="N371" s="59">
        <f t="shared" si="53"/>
        <v>0</v>
      </c>
      <c r="O371" s="60">
        <f t="shared" si="54"/>
        <v>0</v>
      </c>
      <c r="P371" s="60">
        <f t="shared" si="55"/>
        <v>5004209445</v>
      </c>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v>5004209445</v>
      </c>
      <c r="AS371" s="61"/>
      <c r="AT371" s="76"/>
      <c r="AU371" s="16"/>
      <c r="AV371" s="76"/>
      <c r="AW371" s="76"/>
      <c r="AX371" s="76"/>
      <c r="AY371" s="76"/>
      <c r="AZ371" s="76"/>
      <c r="BA371" s="76"/>
      <c r="BB371" s="76"/>
      <c r="BC371" s="76"/>
      <c r="BD371" s="76"/>
      <c r="BE371" s="76"/>
      <c r="BF371" s="76"/>
      <c r="BG371" s="76"/>
      <c r="BH371" s="76"/>
      <c r="BI371" s="76"/>
      <c r="BJ371" s="76"/>
      <c r="BK371" s="76"/>
      <c r="BL371" s="76"/>
      <c r="BM371" s="76"/>
      <c r="BN371" s="76"/>
      <c r="BO371" s="76"/>
      <c r="BP371" s="76"/>
      <c r="BQ371" s="76"/>
      <c r="BR371" s="76"/>
      <c r="BS371" s="76"/>
      <c r="BT371" s="76"/>
      <c r="BU371" s="76"/>
      <c r="BV371" s="76"/>
      <c r="BW371" s="76"/>
      <c r="BX371" s="76"/>
      <c r="BY371" s="76"/>
      <c r="BZ371" s="76"/>
      <c r="CA371" s="76"/>
      <c r="CB371" s="76"/>
      <c r="CC371" s="76"/>
      <c r="CD371" s="76"/>
      <c r="CE371" s="76"/>
      <c r="CF371" s="76"/>
      <c r="CG371" s="76"/>
      <c r="CH371" s="76"/>
      <c r="CI371" s="76"/>
      <c r="CJ371" s="76"/>
      <c r="CK371" s="76"/>
      <c r="CL371" s="76"/>
      <c r="CM371" s="76"/>
      <c r="CN371" s="76"/>
      <c r="CO371" s="76"/>
      <c r="CP371" s="76"/>
      <c r="CQ371" s="76"/>
      <c r="CR371" s="76"/>
      <c r="CS371" s="76"/>
      <c r="CT371" s="76"/>
      <c r="CU371" s="76"/>
      <c r="CV371" s="76"/>
      <c r="CW371" s="76"/>
      <c r="CX371" s="76"/>
      <c r="CY371" s="16"/>
      <c r="CZ371" s="16"/>
      <c r="DA371" s="16"/>
    </row>
    <row r="372" spans="1:105" ht="82.5" x14ac:dyDescent="0.25">
      <c r="A372" s="172" t="s">
        <v>110</v>
      </c>
      <c r="B372" s="172" t="s">
        <v>99</v>
      </c>
      <c r="C372" s="172" t="s">
        <v>99</v>
      </c>
      <c r="D372" s="172" t="s">
        <v>189</v>
      </c>
      <c r="E372" s="172" t="s">
        <v>513</v>
      </c>
      <c r="F372" s="172" t="s">
        <v>831</v>
      </c>
      <c r="G372" s="112" t="s">
        <v>663</v>
      </c>
      <c r="H372" s="54">
        <v>5124</v>
      </c>
      <c r="I372" s="112" t="s">
        <v>538</v>
      </c>
      <c r="J372" s="67">
        <f t="shared" si="56"/>
        <v>1060862.3999999999</v>
      </c>
      <c r="K372" s="57">
        <f t="shared" si="51"/>
        <v>1060862.3999999999</v>
      </c>
      <c r="L372" s="58"/>
      <c r="M372" s="59">
        <f t="shared" si="52"/>
        <v>0</v>
      </c>
      <c r="N372" s="59">
        <f t="shared" si="53"/>
        <v>0</v>
      </c>
      <c r="O372" s="60">
        <f t="shared" si="54"/>
        <v>0</v>
      </c>
      <c r="P372" s="60">
        <f t="shared" si="55"/>
        <v>1060862.3999999999</v>
      </c>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v>1060862.3999999999</v>
      </c>
      <c r="AS372" s="61"/>
      <c r="AT372" s="76"/>
      <c r="AU372" s="16"/>
      <c r="AV372" s="76"/>
      <c r="AW372" s="76"/>
      <c r="AX372" s="76"/>
      <c r="AY372" s="76"/>
      <c r="AZ372" s="76"/>
      <c r="BA372" s="76"/>
      <c r="BB372" s="76"/>
      <c r="BC372" s="76"/>
      <c r="BD372" s="76"/>
      <c r="BE372" s="76"/>
      <c r="BF372" s="76"/>
      <c r="BG372" s="76"/>
      <c r="BH372" s="76"/>
      <c r="BI372" s="76"/>
      <c r="BJ372" s="76"/>
      <c r="BK372" s="76"/>
      <c r="BL372" s="76"/>
      <c r="BM372" s="76"/>
      <c r="BN372" s="76"/>
      <c r="BO372" s="76"/>
      <c r="BP372" s="76"/>
      <c r="BQ372" s="76"/>
      <c r="BR372" s="76"/>
      <c r="BS372" s="76"/>
      <c r="BT372" s="76"/>
      <c r="BU372" s="76"/>
      <c r="BV372" s="76"/>
      <c r="BW372" s="76"/>
      <c r="BX372" s="76"/>
      <c r="BY372" s="76"/>
      <c r="BZ372" s="76"/>
      <c r="CA372" s="76"/>
      <c r="CB372" s="76"/>
      <c r="CC372" s="76"/>
      <c r="CD372" s="76"/>
      <c r="CE372" s="76"/>
      <c r="CF372" s="76"/>
      <c r="CG372" s="76"/>
      <c r="CH372" s="76"/>
      <c r="CI372" s="76"/>
      <c r="CJ372" s="76"/>
      <c r="CK372" s="76"/>
      <c r="CL372" s="76"/>
      <c r="CM372" s="76"/>
      <c r="CN372" s="76"/>
      <c r="CO372" s="76"/>
      <c r="CP372" s="76"/>
      <c r="CQ372" s="76"/>
      <c r="CR372" s="76"/>
      <c r="CS372" s="76"/>
      <c r="CT372" s="76"/>
      <c r="CU372" s="76"/>
      <c r="CV372" s="76"/>
      <c r="CW372" s="76"/>
      <c r="CX372" s="76"/>
      <c r="CY372" s="16"/>
      <c r="CZ372" s="16"/>
      <c r="DA372" s="16"/>
    </row>
    <row r="373" spans="1:105" ht="66" x14ac:dyDescent="0.25">
      <c r="A373" s="172" t="s">
        <v>110</v>
      </c>
      <c r="B373" s="172" t="s">
        <v>99</v>
      </c>
      <c r="C373" s="172" t="s">
        <v>99</v>
      </c>
      <c r="D373" s="172" t="s">
        <v>189</v>
      </c>
      <c r="E373" s="172" t="s">
        <v>513</v>
      </c>
      <c r="F373" s="172" t="s">
        <v>831</v>
      </c>
      <c r="G373" s="112" t="s">
        <v>663</v>
      </c>
      <c r="H373" s="54">
        <v>5125</v>
      </c>
      <c r="I373" s="112" t="s">
        <v>539</v>
      </c>
      <c r="J373" s="67">
        <f t="shared" si="56"/>
        <v>5393860660</v>
      </c>
      <c r="K373" s="57">
        <f t="shared" si="51"/>
        <v>5393860660</v>
      </c>
      <c r="L373" s="58"/>
      <c r="M373" s="59">
        <f t="shared" si="52"/>
        <v>0</v>
      </c>
      <c r="N373" s="59">
        <f t="shared" si="53"/>
        <v>0</v>
      </c>
      <c r="O373" s="60">
        <f t="shared" si="54"/>
        <v>0</v>
      </c>
      <c r="P373" s="60">
        <f t="shared" si="55"/>
        <v>5393860660</v>
      </c>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v>5393860660</v>
      </c>
      <c r="AS373" s="61"/>
      <c r="AT373" s="76"/>
      <c r="AU373" s="16"/>
      <c r="AV373" s="76"/>
      <c r="AW373" s="76"/>
      <c r="AX373" s="76"/>
      <c r="AY373" s="76"/>
      <c r="AZ373" s="76"/>
      <c r="BA373" s="76"/>
      <c r="BB373" s="76"/>
      <c r="BC373" s="76"/>
      <c r="BD373" s="76"/>
      <c r="BE373" s="76"/>
      <c r="BF373" s="76"/>
      <c r="BG373" s="76"/>
      <c r="BH373" s="76"/>
      <c r="BI373" s="76"/>
      <c r="BJ373" s="76"/>
      <c r="BK373" s="76"/>
      <c r="BL373" s="76"/>
      <c r="BM373" s="76"/>
      <c r="BN373" s="76"/>
      <c r="BO373" s="76"/>
      <c r="BP373" s="76"/>
      <c r="BQ373" s="76"/>
      <c r="BR373" s="76"/>
      <c r="BS373" s="76"/>
      <c r="BT373" s="76"/>
      <c r="BU373" s="76"/>
      <c r="BV373" s="76"/>
      <c r="BW373" s="76"/>
      <c r="BX373" s="76"/>
      <c r="BY373" s="76"/>
      <c r="BZ373" s="76"/>
      <c r="CA373" s="76"/>
      <c r="CB373" s="76"/>
      <c r="CC373" s="76"/>
      <c r="CD373" s="76"/>
      <c r="CE373" s="76"/>
      <c r="CF373" s="76"/>
      <c r="CG373" s="76"/>
      <c r="CH373" s="76"/>
      <c r="CI373" s="76"/>
      <c r="CJ373" s="76"/>
      <c r="CK373" s="76"/>
      <c r="CL373" s="76"/>
      <c r="CM373" s="76"/>
      <c r="CN373" s="76"/>
      <c r="CO373" s="76"/>
      <c r="CP373" s="76"/>
      <c r="CQ373" s="76"/>
      <c r="CR373" s="76"/>
      <c r="CS373" s="76"/>
      <c r="CT373" s="76"/>
      <c r="CU373" s="76"/>
      <c r="CV373" s="76"/>
      <c r="CW373" s="76"/>
      <c r="CX373" s="76"/>
      <c r="CY373" s="16"/>
      <c r="CZ373" s="16"/>
      <c r="DA373" s="16"/>
    </row>
    <row r="374" spans="1:105" ht="82.5" x14ac:dyDescent="0.25">
      <c r="A374" s="172" t="s">
        <v>110</v>
      </c>
      <c r="B374" s="172" t="s">
        <v>99</v>
      </c>
      <c r="C374" s="172" t="s">
        <v>99</v>
      </c>
      <c r="D374" s="172" t="s">
        <v>189</v>
      </c>
      <c r="E374" s="172" t="s">
        <v>513</v>
      </c>
      <c r="F374" s="172" t="s">
        <v>831</v>
      </c>
      <c r="G374" s="112" t="s">
        <v>663</v>
      </c>
      <c r="H374" s="54">
        <v>5126</v>
      </c>
      <c r="I374" s="112" t="s">
        <v>540</v>
      </c>
      <c r="J374" s="67">
        <f t="shared" si="56"/>
        <v>199238271.81</v>
      </c>
      <c r="K374" s="57">
        <f t="shared" si="51"/>
        <v>199238271.81</v>
      </c>
      <c r="L374" s="58"/>
      <c r="M374" s="59">
        <f t="shared" si="52"/>
        <v>0</v>
      </c>
      <c r="N374" s="59">
        <f t="shared" si="53"/>
        <v>0</v>
      </c>
      <c r="O374" s="60">
        <f t="shared" si="54"/>
        <v>0</v>
      </c>
      <c r="P374" s="60">
        <f t="shared" si="55"/>
        <v>199238271.81</v>
      </c>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v>199238271.81</v>
      </c>
      <c r="AS374" s="61"/>
      <c r="AT374" s="76"/>
      <c r="AU374" s="16"/>
      <c r="AV374" s="76"/>
      <c r="AW374" s="76"/>
      <c r="AX374" s="76"/>
      <c r="AY374" s="76"/>
      <c r="AZ374" s="76"/>
      <c r="BA374" s="76"/>
      <c r="BB374" s="76"/>
      <c r="BC374" s="76"/>
      <c r="BD374" s="76"/>
      <c r="BE374" s="76"/>
      <c r="BF374" s="76"/>
      <c r="BG374" s="76"/>
      <c r="BH374" s="76"/>
      <c r="BI374" s="76"/>
      <c r="BJ374" s="76"/>
      <c r="BK374" s="76"/>
      <c r="BL374" s="76"/>
      <c r="BM374" s="76"/>
      <c r="BN374" s="76"/>
      <c r="BO374" s="76"/>
      <c r="BP374" s="76"/>
      <c r="BQ374" s="76"/>
      <c r="BR374" s="76"/>
      <c r="BS374" s="76"/>
      <c r="BT374" s="76"/>
      <c r="BU374" s="76"/>
      <c r="BV374" s="76"/>
      <c r="BW374" s="76"/>
      <c r="BX374" s="76"/>
      <c r="BY374" s="76"/>
      <c r="BZ374" s="76"/>
      <c r="CA374" s="76"/>
      <c r="CB374" s="76"/>
      <c r="CC374" s="76"/>
      <c r="CD374" s="76"/>
      <c r="CE374" s="76"/>
      <c r="CF374" s="76"/>
      <c r="CG374" s="76"/>
      <c r="CH374" s="76"/>
      <c r="CI374" s="76"/>
      <c r="CJ374" s="76"/>
      <c r="CK374" s="76"/>
      <c r="CL374" s="76"/>
      <c r="CM374" s="76"/>
      <c r="CN374" s="76"/>
      <c r="CO374" s="76"/>
      <c r="CP374" s="76"/>
      <c r="CQ374" s="76"/>
      <c r="CR374" s="76"/>
      <c r="CS374" s="76"/>
      <c r="CT374" s="76"/>
      <c r="CU374" s="76"/>
      <c r="CV374" s="76"/>
      <c r="CW374" s="76"/>
      <c r="CX374" s="76"/>
      <c r="CY374" s="16"/>
      <c r="CZ374" s="16"/>
      <c r="DA374" s="16"/>
    </row>
    <row r="375" spans="1:105" ht="82.5" x14ac:dyDescent="0.25">
      <c r="A375" s="172" t="s">
        <v>110</v>
      </c>
      <c r="B375" s="172" t="s">
        <v>99</v>
      </c>
      <c r="C375" s="172" t="s">
        <v>99</v>
      </c>
      <c r="D375" s="172" t="s">
        <v>189</v>
      </c>
      <c r="E375" s="172" t="s">
        <v>513</v>
      </c>
      <c r="F375" s="172" t="s">
        <v>831</v>
      </c>
      <c r="G375" s="112" t="s">
        <v>663</v>
      </c>
      <c r="H375" s="54">
        <v>5127</v>
      </c>
      <c r="I375" s="112" t="s">
        <v>541</v>
      </c>
      <c r="J375" s="67">
        <f t="shared" si="56"/>
        <v>24904783.98</v>
      </c>
      <c r="K375" s="57">
        <f t="shared" si="51"/>
        <v>24904783.98</v>
      </c>
      <c r="L375" s="58"/>
      <c r="M375" s="59">
        <f t="shared" si="52"/>
        <v>0</v>
      </c>
      <c r="N375" s="59">
        <f t="shared" si="53"/>
        <v>0</v>
      </c>
      <c r="O375" s="60">
        <f t="shared" si="54"/>
        <v>0</v>
      </c>
      <c r="P375" s="60">
        <f t="shared" si="55"/>
        <v>24904783.98</v>
      </c>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v>24904783.98</v>
      </c>
      <c r="AS375" s="61"/>
      <c r="AT375" s="76"/>
      <c r="AU375" s="16"/>
      <c r="AV375" s="76"/>
      <c r="AW375" s="76"/>
      <c r="AX375" s="76"/>
      <c r="AY375" s="76"/>
      <c r="AZ375" s="76"/>
      <c r="BA375" s="76"/>
      <c r="BB375" s="76"/>
      <c r="BC375" s="76"/>
      <c r="BD375" s="76"/>
      <c r="BE375" s="76"/>
      <c r="BF375" s="76"/>
      <c r="BG375" s="76"/>
      <c r="BH375" s="76"/>
      <c r="BI375" s="76"/>
      <c r="BJ375" s="76"/>
      <c r="BK375" s="76"/>
      <c r="BL375" s="76"/>
      <c r="BM375" s="76"/>
      <c r="BN375" s="76"/>
      <c r="BO375" s="76"/>
      <c r="BP375" s="76"/>
      <c r="BQ375" s="76"/>
      <c r="BR375" s="76"/>
      <c r="BS375" s="76"/>
      <c r="BT375" s="76"/>
      <c r="BU375" s="76"/>
      <c r="BV375" s="76"/>
      <c r="BW375" s="76"/>
      <c r="BX375" s="76"/>
      <c r="BY375" s="76"/>
      <c r="BZ375" s="76"/>
      <c r="CA375" s="76"/>
      <c r="CB375" s="76"/>
      <c r="CC375" s="76"/>
      <c r="CD375" s="76"/>
      <c r="CE375" s="76"/>
      <c r="CF375" s="76"/>
      <c r="CG375" s="76"/>
      <c r="CH375" s="76"/>
      <c r="CI375" s="76"/>
      <c r="CJ375" s="76"/>
      <c r="CK375" s="76"/>
      <c r="CL375" s="76"/>
      <c r="CM375" s="76"/>
      <c r="CN375" s="76"/>
      <c r="CO375" s="76"/>
      <c r="CP375" s="76"/>
      <c r="CQ375" s="76"/>
      <c r="CR375" s="76"/>
      <c r="CS375" s="76"/>
      <c r="CT375" s="76"/>
      <c r="CU375" s="76"/>
      <c r="CV375" s="76"/>
      <c r="CW375" s="76"/>
      <c r="CX375" s="76"/>
      <c r="CY375" s="16"/>
      <c r="CZ375" s="16"/>
      <c r="DA375" s="16"/>
    </row>
    <row r="376" spans="1:105" ht="82.5" x14ac:dyDescent="0.25">
      <c r="A376" s="172" t="s">
        <v>110</v>
      </c>
      <c r="B376" s="172" t="s">
        <v>99</v>
      </c>
      <c r="C376" s="172" t="s">
        <v>99</v>
      </c>
      <c r="D376" s="172" t="s">
        <v>189</v>
      </c>
      <c r="E376" s="172" t="s">
        <v>513</v>
      </c>
      <c r="F376" s="172" t="s">
        <v>831</v>
      </c>
      <c r="G376" s="112" t="s">
        <v>663</v>
      </c>
      <c r="H376" s="54">
        <v>5128</v>
      </c>
      <c r="I376" s="112" t="s">
        <v>542</v>
      </c>
      <c r="J376" s="67">
        <f t="shared" si="56"/>
        <v>149428703.84999999</v>
      </c>
      <c r="K376" s="57">
        <f t="shared" si="51"/>
        <v>149428703.84999999</v>
      </c>
      <c r="L376" s="58"/>
      <c r="M376" s="59">
        <f t="shared" si="52"/>
        <v>0</v>
      </c>
      <c r="N376" s="59">
        <f t="shared" si="53"/>
        <v>0</v>
      </c>
      <c r="O376" s="60">
        <f t="shared" si="54"/>
        <v>0</v>
      </c>
      <c r="P376" s="60">
        <f t="shared" si="55"/>
        <v>149428703.84999999</v>
      </c>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v>149428703.84999999</v>
      </c>
      <c r="AS376" s="61"/>
      <c r="AT376" s="76"/>
      <c r="AU376" s="16"/>
      <c r="AV376" s="76"/>
      <c r="AW376" s="76"/>
      <c r="AX376" s="76"/>
      <c r="AY376" s="76"/>
      <c r="AZ376" s="76"/>
      <c r="BA376" s="76"/>
      <c r="BB376" s="76"/>
      <c r="BC376" s="76"/>
      <c r="BD376" s="76"/>
      <c r="BE376" s="76"/>
      <c r="BF376" s="76"/>
      <c r="BG376" s="76"/>
      <c r="BH376" s="76"/>
      <c r="BI376" s="76"/>
      <c r="BJ376" s="76"/>
      <c r="BK376" s="76"/>
      <c r="BL376" s="76"/>
      <c r="BM376" s="76"/>
      <c r="BN376" s="76"/>
      <c r="BO376" s="76"/>
      <c r="BP376" s="76"/>
      <c r="BQ376" s="76"/>
      <c r="BR376" s="76"/>
      <c r="BS376" s="76"/>
      <c r="BT376" s="76"/>
      <c r="BU376" s="76"/>
      <c r="BV376" s="76"/>
      <c r="BW376" s="76"/>
      <c r="BX376" s="76"/>
      <c r="BY376" s="76"/>
      <c r="BZ376" s="76"/>
      <c r="CA376" s="76"/>
      <c r="CB376" s="76"/>
      <c r="CC376" s="76"/>
      <c r="CD376" s="76"/>
      <c r="CE376" s="76"/>
      <c r="CF376" s="76"/>
      <c r="CG376" s="76"/>
      <c r="CH376" s="76"/>
      <c r="CI376" s="76"/>
      <c r="CJ376" s="76"/>
      <c r="CK376" s="76"/>
      <c r="CL376" s="76"/>
      <c r="CM376" s="76"/>
      <c r="CN376" s="76"/>
      <c r="CO376" s="76"/>
      <c r="CP376" s="76"/>
      <c r="CQ376" s="76"/>
      <c r="CR376" s="76"/>
      <c r="CS376" s="76"/>
      <c r="CT376" s="76"/>
      <c r="CU376" s="76"/>
      <c r="CV376" s="76"/>
      <c r="CW376" s="76"/>
      <c r="CX376" s="76"/>
      <c r="CY376" s="16"/>
      <c r="CZ376" s="16"/>
      <c r="DA376" s="16"/>
    </row>
    <row r="377" spans="1:105" ht="82.5" x14ac:dyDescent="0.25">
      <c r="A377" s="172" t="s">
        <v>110</v>
      </c>
      <c r="B377" s="172" t="s">
        <v>99</v>
      </c>
      <c r="C377" s="172" t="s">
        <v>99</v>
      </c>
      <c r="D377" s="172" t="s">
        <v>189</v>
      </c>
      <c r="E377" s="172" t="s">
        <v>513</v>
      </c>
      <c r="F377" s="172" t="s">
        <v>831</v>
      </c>
      <c r="G377" s="112" t="s">
        <v>663</v>
      </c>
      <c r="H377" s="54">
        <v>5129</v>
      </c>
      <c r="I377" s="112" t="s">
        <v>543</v>
      </c>
      <c r="J377" s="67">
        <f t="shared" si="56"/>
        <v>49809567.950000003</v>
      </c>
      <c r="K377" s="57">
        <f t="shared" si="51"/>
        <v>49809567.950000003</v>
      </c>
      <c r="L377" s="58"/>
      <c r="M377" s="59">
        <f t="shared" si="52"/>
        <v>0</v>
      </c>
      <c r="N377" s="59">
        <f t="shared" si="53"/>
        <v>0</v>
      </c>
      <c r="O377" s="60">
        <f t="shared" si="54"/>
        <v>0</v>
      </c>
      <c r="P377" s="60">
        <f t="shared" si="55"/>
        <v>49809567.950000003</v>
      </c>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v>49809567.950000003</v>
      </c>
      <c r="AS377" s="61"/>
      <c r="AT377" s="76"/>
      <c r="AU377" s="16"/>
      <c r="AV377" s="76"/>
      <c r="AW377" s="76"/>
      <c r="AX377" s="76"/>
      <c r="AY377" s="76"/>
      <c r="AZ377" s="76"/>
      <c r="BA377" s="76"/>
      <c r="BB377" s="76"/>
      <c r="BC377" s="76"/>
      <c r="BD377" s="76"/>
      <c r="BE377" s="76"/>
      <c r="BF377" s="76"/>
      <c r="BG377" s="76"/>
      <c r="BH377" s="76"/>
      <c r="BI377" s="76"/>
      <c r="BJ377" s="76"/>
      <c r="BK377" s="76"/>
      <c r="BL377" s="76"/>
      <c r="BM377" s="76"/>
      <c r="BN377" s="76"/>
      <c r="BO377" s="76"/>
      <c r="BP377" s="76"/>
      <c r="BQ377" s="76"/>
      <c r="BR377" s="76"/>
      <c r="BS377" s="76"/>
      <c r="BT377" s="76"/>
      <c r="BU377" s="76"/>
      <c r="BV377" s="76"/>
      <c r="BW377" s="76"/>
      <c r="BX377" s="76"/>
      <c r="BY377" s="76"/>
      <c r="BZ377" s="76"/>
      <c r="CA377" s="76"/>
      <c r="CB377" s="76"/>
      <c r="CC377" s="76"/>
      <c r="CD377" s="76"/>
      <c r="CE377" s="76"/>
      <c r="CF377" s="76"/>
      <c r="CG377" s="76"/>
      <c r="CH377" s="76"/>
      <c r="CI377" s="76"/>
      <c r="CJ377" s="76"/>
      <c r="CK377" s="76"/>
      <c r="CL377" s="76"/>
      <c r="CM377" s="76"/>
      <c r="CN377" s="76"/>
      <c r="CO377" s="76"/>
      <c r="CP377" s="76"/>
      <c r="CQ377" s="76"/>
      <c r="CR377" s="76"/>
      <c r="CS377" s="76"/>
      <c r="CT377" s="76"/>
      <c r="CU377" s="76"/>
      <c r="CV377" s="76"/>
      <c r="CW377" s="76"/>
      <c r="CX377" s="76"/>
      <c r="CY377" s="16"/>
      <c r="CZ377" s="16"/>
      <c r="DA377" s="16"/>
    </row>
    <row r="378" spans="1:105" ht="82.5" x14ac:dyDescent="0.25">
      <c r="A378" s="172" t="s">
        <v>110</v>
      </c>
      <c r="B378" s="172" t="s">
        <v>99</v>
      </c>
      <c r="C378" s="172" t="s">
        <v>99</v>
      </c>
      <c r="D378" s="172" t="s">
        <v>189</v>
      </c>
      <c r="E378" s="172" t="s">
        <v>513</v>
      </c>
      <c r="F378" s="172" t="s">
        <v>831</v>
      </c>
      <c r="G378" s="112" t="s">
        <v>663</v>
      </c>
      <c r="H378" s="54">
        <v>5130</v>
      </c>
      <c r="I378" s="112" t="s">
        <v>544</v>
      </c>
      <c r="J378" s="67">
        <f t="shared" si="56"/>
        <v>24904783.98</v>
      </c>
      <c r="K378" s="57">
        <f t="shared" si="51"/>
        <v>24904783.98</v>
      </c>
      <c r="L378" s="58"/>
      <c r="M378" s="59">
        <f t="shared" si="52"/>
        <v>0</v>
      </c>
      <c r="N378" s="59">
        <f t="shared" si="53"/>
        <v>0</v>
      </c>
      <c r="O378" s="60">
        <f t="shared" si="54"/>
        <v>0</v>
      </c>
      <c r="P378" s="60">
        <f t="shared" si="55"/>
        <v>24904783.98</v>
      </c>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v>24904783.98</v>
      </c>
      <c r="AS378" s="61"/>
      <c r="AT378" s="76"/>
      <c r="AU378" s="16"/>
      <c r="AV378" s="76"/>
      <c r="AW378" s="76"/>
      <c r="AX378" s="76"/>
      <c r="AY378" s="76"/>
      <c r="AZ378" s="76"/>
      <c r="BA378" s="76"/>
      <c r="BB378" s="76"/>
      <c r="BC378" s="76"/>
      <c r="BD378" s="76"/>
      <c r="BE378" s="76"/>
      <c r="BF378" s="76"/>
      <c r="BG378" s="76"/>
      <c r="BH378" s="76"/>
      <c r="BI378" s="76"/>
      <c r="BJ378" s="76"/>
      <c r="BK378" s="76"/>
      <c r="BL378" s="76"/>
      <c r="BM378" s="76"/>
      <c r="BN378" s="76"/>
      <c r="BO378" s="76"/>
      <c r="BP378" s="76"/>
      <c r="BQ378" s="76"/>
      <c r="BR378" s="76"/>
      <c r="BS378" s="76"/>
      <c r="BT378" s="76"/>
      <c r="BU378" s="76"/>
      <c r="BV378" s="76"/>
      <c r="BW378" s="76"/>
      <c r="BX378" s="76"/>
      <c r="BY378" s="76"/>
      <c r="BZ378" s="76"/>
      <c r="CA378" s="76"/>
      <c r="CB378" s="76"/>
      <c r="CC378" s="76"/>
      <c r="CD378" s="76"/>
      <c r="CE378" s="76"/>
      <c r="CF378" s="76"/>
      <c r="CG378" s="76"/>
      <c r="CH378" s="76"/>
      <c r="CI378" s="76"/>
      <c r="CJ378" s="76"/>
      <c r="CK378" s="76"/>
      <c r="CL378" s="76"/>
      <c r="CM378" s="76"/>
      <c r="CN378" s="76"/>
      <c r="CO378" s="76"/>
      <c r="CP378" s="76"/>
      <c r="CQ378" s="76"/>
      <c r="CR378" s="76"/>
      <c r="CS378" s="76"/>
      <c r="CT378" s="76"/>
      <c r="CU378" s="76"/>
      <c r="CV378" s="76"/>
      <c r="CW378" s="76"/>
      <c r="CX378" s="76"/>
      <c r="CY378" s="16"/>
      <c r="CZ378" s="16"/>
      <c r="DA378" s="16"/>
    </row>
    <row r="379" spans="1:105" ht="66" x14ac:dyDescent="0.25">
      <c r="A379" s="172" t="s">
        <v>110</v>
      </c>
      <c r="B379" s="172" t="s">
        <v>99</v>
      </c>
      <c r="C379" s="172" t="s">
        <v>99</v>
      </c>
      <c r="D379" s="172" t="s">
        <v>189</v>
      </c>
      <c r="E379" s="172" t="s">
        <v>513</v>
      </c>
      <c r="F379" s="172" t="s">
        <v>831</v>
      </c>
      <c r="G379" s="112" t="s">
        <v>663</v>
      </c>
      <c r="H379" s="54">
        <v>5131</v>
      </c>
      <c r="I379" s="112" t="s">
        <v>545</v>
      </c>
      <c r="J379" s="67">
        <f t="shared" si="56"/>
        <v>447133594.88</v>
      </c>
      <c r="K379" s="57">
        <f t="shared" si="51"/>
        <v>447133594.88</v>
      </c>
      <c r="L379" s="58"/>
      <c r="M379" s="59">
        <f t="shared" si="52"/>
        <v>0</v>
      </c>
      <c r="N379" s="59">
        <f t="shared" si="53"/>
        <v>0</v>
      </c>
      <c r="O379" s="60">
        <f t="shared" si="54"/>
        <v>0</v>
      </c>
      <c r="P379" s="60">
        <f t="shared" si="55"/>
        <v>447133594.88</v>
      </c>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v>447133594.88</v>
      </c>
      <c r="AS379" s="61"/>
      <c r="AT379" s="76"/>
      <c r="AU379" s="16"/>
      <c r="AV379" s="76"/>
      <c r="AW379" s="76"/>
      <c r="AX379" s="76"/>
      <c r="AY379" s="76"/>
      <c r="AZ379" s="76"/>
      <c r="BA379" s="76"/>
      <c r="BB379" s="76"/>
      <c r="BC379" s="76"/>
      <c r="BD379" s="76"/>
      <c r="BE379" s="76"/>
      <c r="BF379" s="76"/>
      <c r="BG379" s="76"/>
      <c r="BH379" s="76"/>
      <c r="BI379" s="76"/>
      <c r="BJ379" s="76"/>
      <c r="BK379" s="76"/>
      <c r="BL379" s="76"/>
      <c r="BM379" s="76"/>
      <c r="BN379" s="76"/>
      <c r="BO379" s="76"/>
      <c r="BP379" s="76"/>
      <c r="BQ379" s="76"/>
      <c r="BR379" s="76"/>
      <c r="BS379" s="76"/>
      <c r="BT379" s="76"/>
      <c r="BU379" s="76"/>
      <c r="BV379" s="76"/>
      <c r="BW379" s="76"/>
      <c r="BX379" s="76"/>
      <c r="BY379" s="76"/>
      <c r="BZ379" s="76"/>
      <c r="CA379" s="76"/>
      <c r="CB379" s="76"/>
      <c r="CC379" s="76"/>
      <c r="CD379" s="76"/>
      <c r="CE379" s="76"/>
      <c r="CF379" s="76"/>
      <c r="CG379" s="76"/>
      <c r="CH379" s="76"/>
      <c r="CI379" s="76"/>
      <c r="CJ379" s="76"/>
      <c r="CK379" s="76"/>
      <c r="CL379" s="76"/>
      <c r="CM379" s="76"/>
      <c r="CN379" s="76"/>
      <c r="CO379" s="76"/>
      <c r="CP379" s="76"/>
      <c r="CQ379" s="76"/>
      <c r="CR379" s="76"/>
      <c r="CS379" s="76"/>
      <c r="CT379" s="76"/>
      <c r="CU379" s="76"/>
      <c r="CV379" s="76"/>
      <c r="CW379" s="76"/>
      <c r="CX379" s="76"/>
      <c r="CY379" s="16"/>
      <c r="CZ379" s="16"/>
      <c r="DA379" s="16"/>
    </row>
    <row r="380" spans="1:105" ht="115.5" x14ac:dyDescent="0.25">
      <c r="A380" s="172" t="s">
        <v>110</v>
      </c>
      <c r="B380" s="172" t="s">
        <v>99</v>
      </c>
      <c r="C380" s="172" t="s">
        <v>99</v>
      </c>
      <c r="D380" s="172" t="s">
        <v>189</v>
      </c>
      <c r="E380" s="172" t="s">
        <v>513</v>
      </c>
      <c r="F380" s="172" t="s">
        <v>831</v>
      </c>
      <c r="G380" s="112" t="s">
        <v>663</v>
      </c>
      <c r="H380" s="54">
        <v>5132</v>
      </c>
      <c r="I380" s="112" t="s">
        <v>546</v>
      </c>
      <c r="J380" s="67">
        <f t="shared" si="56"/>
        <v>401232005.61000001</v>
      </c>
      <c r="K380" s="57">
        <f t="shared" si="51"/>
        <v>401232005.61000001</v>
      </c>
      <c r="L380" s="58"/>
      <c r="M380" s="59">
        <f t="shared" si="52"/>
        <v>0</v>
      </c>
      <c r="N380" s="59">
        <f t="shared" si="53"/>
        <v>0</v>
      </c>
      <c r="O380" s="60">
        <f t="shared" si="54"/>
        <v>0</v>
      </c>
      <c r="P380" s="60">
        <f t="shared" si="55"/>
        <v>401232005.61000001</v>
      </c>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v>401232005.61000001</v>
      </c>
      <c r="AS380" s="61"/>
      <c r="AT380" s="76"/>
      <c r="AU380" s="16"/>
      <c r="AV380" s="76"/>
      <c r="AW380" s="76"/>
      <c r="AX380" s="76"/>
      <c r="AY380" s="76"/>
      <c r="AZ380" s="76"/>
      <c r="BA380" s="76"/>
      <c r="BB380" s="76"/>
      <c r="BC380" s="76"/>
      <c r="BD380" s="76"/>
      <c r="BE380" s="76"/>
      <c r="BF380" s="76"/>
      <c r="BG380" s="76"/>
      <c r="BH380" s="76"/>
      <c r="BI380" s="76"/>
      <c r="BJ380" s="76"/>
      <c r="BK380" s="76"/>
      <c r="BL380" s="76"/>
      <c r="BM380" s="76"/>
      <c r="BN380" s="76"/>
      <c r="BO380" s="76"/>
      <c r="BP380" s="76"/>
      <c r="BQ380" s="76"/>
      <c r="BR380" s="76"/>
      <c r="BS380" s="76"/>
      <c r="BT380" s="76"/>
      <c r="BU380" s="76"/>
      <c r="BV380" s="76"/>
      <c r="BW380" s="76"/>
      <c r="BX380" s="76"/>
      <c r="BY380" s="76"/>
      <c r="BZ380" s="76"/>
      <c r="CA380" s="76"/>
      <c r="CB380" s="76"/>
      <c r="CC380" s="76"/>
      <c r="CD380" s="76"/>
      <c r="CE380" s="76"/>
      <c r="CF380" s="76"/>
      <c r="CG380" s="76"/>
      <c r="CH380" s="76"/>
      <c r="CI380" s="76"/>
      <c r="CJ380" s="76"/>
      <c r="CK380" s="76"/>
      <c r="CL380" s="76"/>
      <c r="CM380" s="76"/>
      <c r="CN380" s="76"/>
      <c r="CO380" s="76"/>
      <c r="CP380" s="76"/>
      <c r="CQ380" s="76"/>
      <c r="CR380" s="76"/>
      <c r="CS380" s="76"/>
      <c r="CT380" s="76"/>
      <c r="CU380" s="76"/>
      <c r="CV380" s="76"/>
      <c r="CW380" s="76"/>
      <c r="CX380" s="76"/>
      <c r="CY380" s="16"/>
      <c r="CZ380" s="16"/>
      <c r="DA380" s="16"/>
    </row>
    <row r="381" spans="1:105" ht="66" x14ac:dyDescent="0.25">
      <c r="A381" s="172" t="s">
        <v>110</v>
      </c>
      <c r="B381" s="172" t="s">
        <v>99</v>
      </c>
      <c r="C381" s="172" t="s">
        <v>99</v>
      </c>
      <c r="D381" s="172" t="s">
        <v>189</v>
      </c>
      <c r="E381" s="172" t="s">
        <v>513</v>
      </c>
      <c r="F381" s="172" t="s">
        <v>831</v>
      </c>
      <c r="G381" s="112" t="s">
        <v>663</v>
      </c>
      <c r="H381" s="54">
        <v>5133</v>
      </c>
      <c r="I381" s="112" t="s">
        <v>547</v>
      </c>
      <c r="J381" s="67">
        <f t="shared" si="56"/>
        <v>4459400</v>
      </c>
      <c r="K381" s="57">
        <f t="shared" si="51"/>
        <v>4459400</v>
      </c>
      <c r="L381" s="58"/>
      <c r="M381" s="59">
        <f t="shared" si="52"/>
        <v>0</v>
      </c>
      <c r="N381" s="59">
        <f t="shared" si="53"/>
        <v>0</v>
      </c>
      <c r="O381" s="60">
        <f t="shared" si="54"/>
        <v>0</v>
      </c>
      <c r="P381" s="60">
        <f t="shared" si="55"/>
        <v>4459400</v>
      </c>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v>4459400</v>
      </c>
      <c r="AS381" s="61"/>
      <c r="AT381" s="76"/>
      <c r="AU381" s="16"/>
      <c r="AV381" s="76"/>
      <c r="AW381" s="76"/>
      <c r="AX381" s="76"/>
      <c r="AY381" s="76"/>
      <c r="AZ381" s="76"/>
      <c r="BA381" s="76"/>
      <c r="BB381" s="76"/>
      <c r="BC381" s="76"/>
      <c r="BD381" s="76"/>
      <c r="BE381" s="76"/>
      <c r="BF381" s="76"/>
      <c r="BG381" s="76"/>
      <c r="BH381" s="76"/>
      <c r="BI381" s="76"/>
      <c r="BJ381" s="76"/>
      <c r="BK381" s="76"/>
      <c r="BL381" s="76"/>
      <c r="BM381" s="76"/>
      <c r="BN381" s="76"/>
      <c r="BO381" s="76"/>
      <c r="BP381" s="76"/>
      <c r="BQ381" s="76"/>
      <c r="BR381" s="76"/>
      <c r="BS381" s="76"/>
      <c r="BT381" s="76"/>
      <c r="BU381" s="76"/>
      <c r="BV381" s="76"/>
      <c r="BW381" s="76"/>
      <c r="BX381" s="76"/>
      <c r="BY381" s="76"/>
      <c r="BZ381" s="76"/>
      <c r="CA381" s="76"/>
      <c r="CB381" s="76"/>
      <c r="CC381" s="76"/>
      <c r="CD381" s="76"/>
      <c r="CE381" s="76"/>
      <c r="CF381" s="76"/>
      <c r="CG381" s="76"/>
      <c r="CH381" s="76"/>
      <c r="CI381" s="76"/>
      <c r="CJ381" s="76"/>
      <c r="CK381" s="76"/>
      <c r="CL381" s="76"/>
      <c r="CM381" s="76"/>
      <c r="CN381" s="76"/>
      <c r="CO381" s="76"/>
      <c r="CP381" s="76"/>
      <c r="CQ381" s="76"/>
      <c r="CR381" s="76"/>
      <c r="CS381" s="76"/>
      <c r="CT381" s="76"/>
      <c r="CU381" s="76"/>
      <c r="CV381" s="76"/>
      <c r="CW381" s="76"/>
      <c r="CX381" s="76"/>
      <c r="CY381" s="16"/>
      <c r="CZ381" s="16"/>
      <c r="DA381" s="16"/>
    </row>
    <row r="382" spans="1:105" ht="49.5" x14ac:dyDescent="0.25">
      <c r="A382" s="172" t="s">
        <v>110</v>
      </c>
      <c r="B382" s="172" t="s">
        <v>99</v>
      </c>
      <c r="C382" s="172" t="s">
        <v>99</v>
      </c>
      <c r="D382" s="172" t="s">
        <v>189</v>
      </c>
      <c r="E382" s="172" t="s">
        <v>513</v>
      </c>
      <c r="F382" s="172" t="s">
        <v>831</v>
      </c>
      <c r="G382" s="112" t="s">
        <v>663</v>
      </c>
      <c r="H382" s="54">
        <v>5134</v>
      </c>
      <c r="I382" s="112" t="s">
        <v>548</v>
      </c>
      <c r="J382" s="67">
        <f t="shared" si="56"/>
        <v>4459400</v>
      </c>
      <c r="K382" s="57">
        <f t="shared" si="51"/>
        <v>4459400</v>
      </c>
      <c r="L382" s="58"/>
      <c r="M382" s="59">
        <f t="shared" si="52"/>
        <v>0</v>
      </c>
      <c r="N382" s="59">
        <f t="shared" si="53"/>
        <v>0</v>
      </c>
      <c r="O382" s="60">
        <f t="shared" si="54"/>
        <v>0</v>
      </c>
      <c r="P382" s="60">
        <f t="shared" si="55"/>
        <v>4459400</v>
      </c>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v>4459400</v>
      </c>
      <c r="AS382" s="61"/>
      <c r="AT382" s="76"/>
      <c r="AU382" s="16"/>
      <c r="AV382" s="76"/>
      <c r="AW382" s="76"/>
      <c r="AX382" s="76"/>
      <c r="AY382" s="76"/>
      <c r="AZ382" s="76"/>
      <c r="BA382" s="76"/>
      <c r="BB382" s="76"/>
      <c r="BC382" s="76"/>
      <c r="BD382" s="76"/>
      <c r="BE382" s="76"/>
      <c r="BF382" s="76"/>
      <c r="BG382" s="76"/>
      <c r="BH382" s="76"/>
      <c r="BI382" s="76"/>
      <c r="BJ382" s="76"/>
      <c r="BK382" s="76"/>
      <c r="BL382" s="76"/>
      <c r="BM382" s="76"/>
      <c r="BN382" s="76"/>
      <c r="BO382" s="76"/>
      <c r="BP382" s="76"/>
      <c r="BQ382" s="76"/>
      <c r="BR382" s="76"/>
      <c r="BS382" s="76"/>
      <c r="BT382" s="76"/>
      <c r="BU382" s="76"/>
      <c r="BV382" s="76"/>
      <c r="BW382" s="76"/>
      <c r="BX382" s="76"/>
      <c r="BY382" s="76"/>
      <c r="BZ382" s="76"/>
      <c r="CA382" s="76"/>
      <c r="CB382" s="76"/>
      <c r="CC382" s="76"/>
      <c r="CD382" s="76"/>
      <c r="CE382" s="76"/>
      <c r="CF382" s="76"/>
      <c r="CG382" s="76"/>
      <c r="CH382" s="76"/>
      <c r="CI382" s="76"/>
      <c r="CJ382" s="76"/>
      <c r="CK382" s="76"/>
      <c r="CL382" s="76"/>
      <c r="CM382" s="76"/>
      <c r="CN382" s="76"/>
      <c r="CO382" s="76"/>
      <c r="CP382" s="76"/>
      <c r="CQ382" s="76"/>
      <c r="CR382" s="76"/>
      <c r="CS382" s="76"/>
      <c r="CT382" s="76"/>
      <c r="CU382" s="76"/>
      <c r="CV382" s="76"/>
      <c r="CW382" s="76"/>
      <c r="CX382" s="76"/>
      <c r="CY382" s="16"/>
      <c r="CZ382" s="16"/>
      <c r="DA382" s="16"/>
    </row>
    <row r="383" spans="1:105" ht="82.5" x14ac:dyDescent="0.25">
      <c r="A383" s="172" t="s">
        <v>110</v>
      </c>
      <c r="B383" s="172" t="s">
        <v>99</v>
      </c>
      <c r="C383" s="172" t="s">
        <v>99</v>
      </c>
      <c r="D383" s="172" t="s">
        <v>189</v>
      </c>
      <c r="E383" s="172" t="s">
        <v>513</v>
      </c>
      <c r="F383" s="172" t="s">
        <v>831</v>
      </c>
      <c r="G383" s="112" t="s">
        <v>663</v>
      </c>
      <c r="H383" s="54">
        <v>5135</v>
      </c>
      <c r="I383" s="112" t="s">
        <v>549</v>
      </c>
      <c r="J383" s="67">
        <f t="shared" si="56"/>
        <v>100000000</v>
      </c>
      <c r="K383" s="57">
        <f t="shared" si="51"/>
        <v>100000000</v>
      </c>
      <c r="L383" s="58"/>
      <c r="M383" s="59">
        <f t="shared" si="52"/>
        <v>0</v>
      </c>
      <c r="N383" s="59">
        <f t="shared" si="53"/>
        <v>0</v>
      </c>
      <c r="O383" s="60">
        <f t="shared" si="54"/>
        <v>0</v>
      </c>
      <c r="P383" s="60">
        <f t="shared" si="55"/>
        <v>100000000</v>
      </c>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v>100000000</v>
      </c>
      <c r="AS383" s="61"/>
      <c r="AT383" s="76"/>
      <c r="AU383" s="16"/>
      <c r="AV383" s="76"/>
      <c r="AW383" s="76"/>
      <c r="AX383" s="76"/>
      <c r="AY383" s="76"/>
      <c r="AZ383" s="76"/>
      <c r="BA383" s="76"/>
      <c r="BB383" s="76"/>
      <c r="BC383" s="76"/>
      <c r="BD383" s="76"/>
      <c r="BE383" s="76"/>
      <c r="BF383" s="76"/>
      <c r="BG383" s="76"/>
      <c r="BH383" s="76"/>
      <c r="BI383" s="76"/>
      <c r="BJ383" s="76"/>
      <c r="BK383" s="76"/>
      <c r="BL383" s="76"/>
      <c r="BM383" s="76"/>
      <c r="BN383" s="76"/>
      <c r="BO383" s="76"/>
      <c r="BP383" s="76"/>
      <c r="BQ383" s="76"/>
      <c r="BR383" s="76"/>
      <c r="BS383" s="76"/>
      <c r="BT383" s="76"/>
      <c r="BU383" s="76"/>
      <c r="BV383" s="76"/>
      <c r="BW383" s="76"/>
      <c r="BX383" s="76"/>
      <c r="BY383" s="76"/>
      <c r="BZ383" s="76"/>
      <c r="CA383" s="76"/>
      <c r="CB383" s="76"/>
      <c r="CC383" s="76"/>
      <c r="CD383" s="76"/>
      <c r="CE383" s="76"/>
      <c r="CF383" s="76"/>
      <c r="CG383" s="76"/>
      <c r="CH383" s="76"/>
      <c r="CI383" s="76"/>
      <c r="CJ383" s="76"/>
      <c r="CK383" s="76"/>
      <c r="CL383" s="76"/>
      <c r="CM383" s="76"/>
      <c r="CN383" s="76"/>
      <c r="CO383" s="76"/>
      <c r="CP383" s="76"/>
      <c r="CQ383" s="76"/>
      <c r="CR383" s="76"/>
      <c r="CS383" s="76"/>
      <c r="CT383" s="76"/>
      <c r="CU383" s="76"/>
      <c r="CV383" s="76"/>
      <c r="CW383" s="76"/>
      <c r="CX383" s="76"/>
      <c r="CY383" s="16"/>
      <c r="CZ383" s="16"/>
      <c r="DA383" s="16"/>
    </row>
    <row r="384" spans="1:105" ht="99" x14ac:dyDescent="0.25">
      <c r="A384" s="172" t="s">
        <v>110</v>
      </c>
      <c r="B384" s="172" t="s">
        <v>99</v>
      </c>
      <c r="C384" s="172" t="s">
        <v>99</v>
      </c>
      <c r="D384" s="172" t="s">
        <v>189</v>
      </c>
      <c r="E384" s="172" t="s">
        <v>513</v>
      </c>
      <c r="F384" s="172" t="s">
        <v>831</v>
      </c>
      <c r="G384" s="112" t="s">
        <v>663</v>
      </c>
      <c r="H384" s="54">
        <v>5136</v>
      </c>
      <c r="I384" s="112" t="s">
        <v>550</v>
      </c>
      <c r="J384" s="67">
        <f t="shared" si="56"/>
        <v>708992260</v>
      </c>
      <c r="K384" s="57">
        <f t="shared" si="51"/>
        <v>708992260</v>
      </c>
      <c r="L384" s="58"/>
      <c r="M384" s="59">
        <f t="shared" si="52"/>
        <v>0</v>
      </c>
      <c r="N384" s="59">
        <f t="shared" si="53"/>
        <v>0</v>
      </c>
      <c r="O384" s="60">
        <f t="shared" si="54"/>
        <v>0</v>
      </c>
      <c r="P384" s="60">
        <f t="shared" si="55"/>
        <v>708992260</v>
      </c>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v>708992260</v>
      </c>
      <c r="AS384" s="61"/>
      <c r="AT384" s="76"/>
      <c r="AU384" s="1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6"/>
      <c r="BS384" s="76"/>
      <c r="BT384" s="76"/>
      <c r="BU384" s="76"/>
      <c r="BV384" s="76"/>
      <c r="BW384" s="76"/>
      <c r="BX384" s="76"/>
      <c r="BY384" s="76"/>
      <c r="BZ384" s="76"/>
      <c r="CA384" s="76"/>
      <c r="CB384" s="76"/>
      <c r="CC384" s="76"/>
      <c r="CD384" s="76"/>
      <c r="CE384" s="76"/>
      <c r="CF384" s="76"/>
      <c r="CG384" s="76"/>
      <c r="CH384" s="76"/>
      <c r="CI384" s="76"/>
      <c r="CJ384" s="76"/>
      <c r="CK384" s="76"/>
      <c r="CL384" s="76"/>
      <c r="CM384" s="76"/>
      <c r="CN384" s="76"/>
      <c r="CO384" s="76"/>
      <c r="CP384" s="76"/>
      <c r="CQ384" s="76"/>
      <c r="CR384" s="76"/>
      <c r="CS384" s="76"/>
      <c r="CT384" s="76"/>
      <c r="CU384" s="76"/>
      <c r="CV384" s="76"/>
      <c r="CW384" s="76"/>
      <c r="CX384" s="76"/>
      <c r="CY384" s="16"/>
      <c r="CZ384" s="16"/>
      <c r="DA384" s="16"/>
    </row>
    <row r="385" spans="1:105" ht="82.5" x14ac:dyDescent="0.25">
      <c r="A385" s="172" t="s">
        <v>110</v>
      </c>
      <c r="B385" s="172" t="s">
        <v>99</v>
      </c>
      <c r="C385" s="172" t="s">
        <v>99</v>
      </c>
      <c r="D385" s="172" t="s">
        <v>189</v>
      </c>
      <c r="E385" s="172" t="s">
        <v>513</v>
      </c>
      <c r="F385" s="172" t="s">
        <v>831</v>
      </c>
      <c r="G385" s="112" t="s">
        <v>663</v>
      </c>
      <c r="H385" s="54">
        <v>5137</v>
      </c>
      <c r="I385" s="112" t="s">
        <v>551</v>
      </c>
      <c r="J385" s="67">
        <f t="shared" si="56"/>
        <v>5000000</v>
      </c>
      <c r="K385" s="57">
        <f t="shared" si="51"/>
        <v>5000000</v>
      </c>
      <c r="L385" s="58"/>
      <c r="M385" s="59">
        <f t="shared" si="52"/>
        <v>0</v>
      </c>
      <c r="N385" s="59">
        <f t="shared" si="53"/>
        <v>0</v>
      </c>
      <c r="O385" s="60">
        <f t="shared" si="54"/>
        <v>0</v>
      </c>
      <c r="P385" s="60">
        <f t="shared" si="55"/>
        <v>5000000</v>
      </c>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v>5000000</v>
      </c>
      <c r="AS385" s="61"/>
      <c r="AT385" s="76"/>
      <c r="AU385" s="16"/>
      <c r="AV385" s="76"/>
      <c r="AW385" s="76"/>
      <c r="AX385" s="76"/>
      <c r="AY385" s="76"/>
      <c r="AZ385" s="76"/>
      <c r="BA385" s="76"/>
      <c r="BB385" s="76"/>
      <c r="BC385" s="76"/>
      <c r="BD385" s="76"/>
      <c r="BE385" s="76"/>
      <c r="BF385" s="76"/>
      <c r="BG385" s="76"/>
      <c r="BH385" s="76"/>
      <c r="BI385" s="76"/>
      <c r="BJ385" s="76"/>
      <c r="BK385" s="76"/>
      <c r="BL385" s="76"/>
      <c r="BM385" s="76"/>
      <c r="BN385" s="76"/>
      <c r="BO385" s="76"/>
      <c r="BP385" s="76"/>
      <c r="BQ385" s="76"/>
      <c r="BR385" s="76"/>
      <c r="BS385" s="76"/>
      <c r="BT385" s="76"/>
      <c r="BU385" s="76"/>
      <c r="BV385" s="76"/>
      <c r="BW385" s="76"/>
      <c r="BX385" s="76"/>
      <c r="BY385" s="76"/>
      <c r="BZ385" s="76"/>
      <c r="CA385" s="76"/>
      <c r="CB385" s="76"/>
      <c r="CC385" s="76"/>
      <c r="CD385" s="76"/>
      <c r="CE385" s="76"/>
      <c r="CF385" s="76"/>
      <c r="CG385" s="76"/>
      <c r="CH385" s="76"/>
      <c r="CI385" s="76"/>
      <c r="CJ385" s="76"/>
      <c r="CK385" s="76"/>
      <c r="CL385" s="76"/>
      <c r="CM385" s="76"/>
      <c r="CN385" s="76"/>
      <c r="CO385" s="76"/>
      <c r="CP385" s="76"/>
      <c r="CQ385" s="76"/>
      <c r="CR385" s="76"/>
      <c r="CS385" s="76"/>
      <c r="CT385" s="76"/>
      <c r="CU385" s="76"/>
      <c r="CV385" s="76"/>
      <c r="CW385" s="76"/>
      <c r="CX385" s="76"/>
      <c r="CY385" s="16"/>
      <c r="CZ385" s="16"/>
      <c r="DA385" s="16"/>
    </row>
    <row r="386" spans="1:105" ht="82.5" x14ac:dyDescent="0.25">
      <c r="A386" s="172" t="s">
        <v>110</v>
      </c>
      <c r="B386" s="172" t="s">
        <v>99</v>
      </c>
      <c r="C386" s="172" t="s">
        <v>99</v>
      </c>
      <c r="D386" s="172" t="s">
        <v>189</v>
      </c>
      <c r="E386" s="172" t="s">
        <v>513</v>
      </c>
      <c r="F386" s="172" t="s">
        <v>831</v>
      </c>
      <c r="G386" s="112" t="s">
        <v>663</v>
      </c>
      <c r="H386" s="54">
        <v>5138</v>
      </c>
      <c r="I386" s="112" t="s">
        <v>552</v>
      </c>
      <c r="J386" s="67">
        <f t="shared" si="56"/>
        <v>50000000</v>
      </c>
      <c r="K386" s="57">
        <f t="shared" si="51"/>
        <v>50000000</v>
      </c>
      <c r="L386" s="58"/>
      <c r="M386" s="59">
        <f t="shared" si="52"/>
        <v>0</v>
      </c>
      <c r="N386" s="59">
        <f t="shared" si="53"/>
        <v>0</v>
      </c>
      <c r="O386" s="60">
        <f t="shared" si="54"/>
        <v>0</v>
      </c>
      <c r="P386" s="60">
        <f t="shared" si="55"/>
        <v>50000000</v>
      </c>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v>50000000</v>
      </c>
      <c r="AS386" s="61"/>
      <c r="AT386" s="76"/>
      <c r="AU386" s="16"/>
      <c r="AV386" s="76"/>
      <c r="AW386" s="76"/>
      <c r="AX386" s="76"/>
      <c r="AY386" s="76"/>
      <c r="AZ386" s="76"/>
      <c r="BA386" s="76"/>
      <c r="BB386" s="76"/>
      <c r="BC386" s="76"/>
      <c r="BD386" s="76"/>
      <c r="BE386" s="76"/>
      <c r="BF386" s="76"/>
      <c r="BG386" s="76"/>
      <c r="BH386" s="76"/>
      <c r="BI386" s="76"/>
      <c r="BJ386" s="76"/>
      <c r="BK386" s="76"/>
      <c r="BL386" s="76"/>
      <c r="BM386" s="76"/>
      <c r="BN386" s="76"/>
      <c r="BO386" s="76"/>
      <c r="BP386" s="76"/>
      <c r="BQ386" s="76"/>
      <c r="BR386" s="76"/>
      <c r="BS386" s="76"/>
      <c r="BT386" s="76"/>
      <c r="BU386" s="76"/>
      <c r="BV386" s="76"/>
      <c r="BW386" s="76"/>
      <c r="BX386" s="76"/>
      <c r="BY386" s="76"/>
      <c r="BZ386" s="76"/>
      <c r="CA386" s="76"/>
      <c r="CB386" s="76"/>
      <c r="CC386" s="76"/>
      <c r="CD386" s="76"/>
      <c r="CE386" s="76"/>
      <c r="CF386" s="76"/>
      <c r="CG386" s="76"/>
      <c r="CH386" s="76"/>
      <c r="CI386" s="76"/>
      <c r="CJ386" s="76"/>
      <c r="CK386" s="76"/>
      <c r="CL386" s="76"/>
      <c r="CM386" s="76"/>
      <c r="CN386" s="76"/>
      <c r="CO386" s="76"/>
      <c r="CP386" s="76"/>
      <c r="CQ386" s="76"/>
      <c r="CR386" s="76"/>
      <c r="CS386" s="76"/>
      <c r="CT386" s="76"/>
      <c r="CU386" s="76"/>
      <c r="CV386" s="76"/>
      <c r="CW386" s="76"/>
      <c r="CX386" s="76"/>
      <c r="CY386" s="16"/>
      <c r="CZ386" s="16"/>
      <c r="DA386" s="16"/>
    </row>
    <row r="387" spans="1:105" ht="66" x14ac:dyDescent="0.25">
      <c r="A387" s="172" t="s">
        <v>110</v>
      </c>
      <c r="B387" s="172" t="s">
        <v>99</v>
      </c>
      <c r="C387" s="172" t="s">
        <v>99</v>
      </c>
      <c r="D387" s="172" t="s">
        <v>189</v>
      </c>
      <c r="E387" s="172" t="s">
        <v>513</v>
      </c>
      <c r="F387" s="172" t="s">
        <v>831</v>
      </c>
      <c r="G387" s="112" t="s">
        <v>663</v>
      </c>
      <c r="H387" s="54">
        <v>5139</v>
      </c>
      <c r="I387" s="112" t="s">
        <v>553</v>
      </c>
      <c r="J387" s="67">
        <f t="shared" si="56"/>
        <v>400000000</v>
      </c>
      <c r="K387" s="57">
        <f t="shared" si="51"/>
        <v>400000000</v>
      </c>
      <c r="L387" s="58"/>
      <c r="M387" s="59">
        <f t="shared" si="52"/>
        <v>0</v>
      </c>
      <c r="N387" s="59">
        <f t="shared" si="53"/>
        <v>0</v>
      </c>
      <c r="O387" s="60">
        <f t="shared" si="54"/>
        <v>0</v>
      </c>
      <c r="P387" s="60">
        <f t="shared" si="55"/>
        <v>400000000</v>
      </c>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v>400000000</v>
      </c>
      <c r="AS387" s="61"/>
      <c r="AT387" s="76"/>
      <c r="AU387" s="1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16"/>
      <c r="CZ387" s="16"/>
      <c r="DA387" s="16"/>
    </row>
    <row r="388" spans="1:105" ht="82.5" x14ac:dyDescent="0.25">
      <c r="A388" s="172" t="s">
        <v>110</v>
      </c>
      <c r="B388" s="172" t="s">
        <v>99</v>
      </c>
      <c r="C388" s="172" t="s">
        <v>99</v>
      </c>
      <c r="D388" s="172" t="s">
        <v>189</v>
      </c>
      <c r="E388" s="172" t="s">
        <v>513</v>
      </c>
      <c r="F388" s="172" t="s">
        <v>831</v>
      </c>
      <c r="G388" s="112" t="s">
        <v>663</v>
      </c>
      <c r="H388" s="54">
        <v>5140</v>
      </c>
      <c r="I388" s="112" t="s">
        <v>554</v>
      </c>
      <c r="J388" s="67">
        <f t="shared" si="56"/>
        <v>80912400</v>
      </c>
      <c r="K388" s="57">
        <f t="shared" si="51"/>
        <v>80912400</v>
      </c>
      <c r="L388" s="58"/>
      <c r="M388" s="59">
        <f t="shared" si="52"/>
        <v>0</v>
      </c>
      <c r="N388" s="59">
        <f t="shared" si="53"/>
        <v>0</v>
      </c>
      <c r="O388" s="60">
        <f t="shared" si="54"/>
        <v>0</v>
      </c>
      <c r="P388" s="60">
        <f t="shared" si="55"/>
        <v>80912400</v>
      </c>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v>80912400</v>
      </c>
      <c r="AS388" s="61"/>
      <c r="AT388" s="76"/>
      <c r="AU388" s="1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16"/>
      <c r="CZ388" s="16"/>
      <c r="DA388" s="16"/>
    </row>
    <row r="389" spans="1:105" ht="49.5" x14ac:dyDescent="0.25">
      <c r="A389" s="172" t="s">
        <v>110</v>
      </c>
      <c r="B389" s="172" t="s">
        <v>99</v>
      </c>
      <c r="C389" s="172" t="s">
        <v>99</v>
      </c>
      <c r="D389" s="172" t="s">
        <v>189</v>
      </c>
      <c r="E389" s="172" t="s">
        <v>513</v>
      </c>
      <c r="F389" s="172" t="s">
        <v>831</v>
      </c>
      <c r="G389" s="112" t="s">
        <v>663</v>
      </c>
      <c r="H389" s="54">
        <v>5141</v>
      </c>
      <c r="I389" s="112" t="s">
        <v>555</v>
      </c>
      <c r="J389" s="67">
        <f t="shared" si="56"/>
        <v>50000000</v>
      </c>
      <c r="K389" s="57">
        <f t="shared" si="51"/>
        <v>50000000</v>
      </c>
      <c r="L389" s="58"/>
      <c r="M389" s="59">
        <f t="shared" si="52"/>
        <v>0</v>
      </c>
      <c r="N389" s="59">
        <f t="shared" si="53"/>
        <v>0</v>
      </c>
      <c r="O389" s="60">
        <f t="shared" si="54"/>
        <v>0</v>
      </c>
      <c r="P389" s="60">
        <f t="shared" si="55"/>
        <v>50000000</v>
      </c>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v>50000000</v>
      </c>
      <c r="AS389" s="61"/>
      <c r="AT389" s="76"/>
      <c r="AU389" s="16"/>
      <c r="AV389" s="76"/>
      <c r="AW389" s="76"/>
      <c r="AX389" s="76"/>
      <c r="AY389" s="76"/>
      <c r="AZ389" s="76"/>
      <c r="BA389" s="76"/>
      <c r="BB389" s="76"/>
      <c r="BC389" s="76"/>
      <c r="BD389" s="76"/>
      <c r="BE389" s="76"/>
      <c r="BF389" s="76"/>
      <c r="BG389" s="76"/>
      <c r="BH389" s="76"/>
      <c r="BI389" s="76"/>
      <c r="BJ389" s="76"/>
      <c r="BK389" s="76"/>
      <c r="BL389" s="76"/>
      <c r="BM389" s="76"/>
      <c r="BN389" s="76"/>
      <c r="BO389" s="76"/>
      <c r="BP389" s="76"/>
      <c r="BQ389" s="76"/>
      <c r="BR389" s="76"/>
      <c r="BS389" s="76"/>
      <c r="BT389" s="76"/>
      <c r="BU389" s="76"/>
      <c r="BV389" s="76"/>
      <c r="BW389" s="76"/>
      <c r="BX389" s="76"/>
      <c r="BY389" s="76"/>
      <c r="BZ389" s="76"/>
      <c r="CA389" s="76"/>
      <c r="CB389" s="76"/>
      <c r="CC389" s="76"/>
      <c r="CD389" s="76"/>
      <c r="CE389" s="76"/>
      <c r="CF389" s="76"/>
      <c r="CG389" s="76"/>
      <c r="CH389" s="76"/>
      <c r="CI389" s="76"/>
      <c r="CJ389" s="76"/>
      <c r="CK389" s="76"/>
      <c r="CL389" s="76"/>
      <c r="CM389" s="76"/>
      <c r="CN389" s="76"/>
      <c r="CO389" s="76"/>
      <c r="CP389" s="76"/>
      <c r="CQ389" s="76"/>
      <c r="CR389" s="76"/>
      <c r="CS389" s="76"/>
      <c r="CT389" s="76"/>
      <c r="CU389" s="76"/>
      <c r="CV389" s="76"/>
      <c r="CW389" s="76"/>
      <c r="CX389" s="76"/>
      <c r="CY389" s="16"/>
      <c r="CZ389" s="16"/>
      <c r="DA389" s="16"/>
    </row>
    <row r="390" spans="1:105" ht="82.5" x14ac:dyDescent="0.25">
      <c r="A390" s="172" t="s">
        <v>110</v>
      </c>
      <c r="B390" s="172" t="s">
        <v>99</v>
      </c>
      <c r="C390" s="172" t="s">
        <v>99</v>
      </c>
      <c r="D390" s="172" t="s">
        <v>189</v>
      </c>
      <c r="E390" s="172" t="s">
        <v>513</v>
      </c>
      <c r="F390" s="172" t="s">
        <v>831</v>
      </c>
      <c r="G390" s="112" t="s">
        <v>663</v>
      </c>
      <c r="H390" s="54">
        <v>5142</v>
      </c>
      <c r="I390" s="112" t="s">
        <v>556</v>
      </c>
      <c r="J390" s="67">
        <f t="shared" si="56"/>
        <v>100000000</v>
      </c>
      <c r="K390" s="57">
        <f t="shared" si="51"/>
        <v>100000000</v>
      </c>
      <c r="L390" s="58"/>
      <c r="M390" s="59">
        <f t="shared" si="52"/>
        <v>0</v>
      </c>
      <c r="N390" s="59">
        <f t="shared" si="53"/>
        <v>0</v>
      </c>
      <c r="O390" s="60">
        <f t="shared" si="54"/>
        <v>0</v>
      </c>
      <c r="P390" s="60">
        <f t="shared" si="55"/>
        <v>100000000</v>
      </c>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v>100000000</v>
      </c>
      <c r="AS390" s="61"/>
      <c r="AT390" s="76"/>
      <c r="AU390" s="16"/>
      <c r="AV390" s="76"/>
      <c r="AW390" s="76"/>
      <c r="AX390" s="76"/>
      <c r="AY390" s="76"/>
      <c r="AZ390" s="76"/>
      <c r="BA390" s="76"/>
      <c r="BB390" s="76"/>
      <c r="BC390" s="76"/>
      <c r="BD390" s="76"/>
      <c r="BE390" s="76"/>
      <c r="BF390" s="76"/>
      <c r="BG390" s="76"/>
      <c r="BH390" s="76"/>
      <c r="BI390" s="76"/>
      <c r="BJ390" s="76"/>
      <c r="BK390" s="76"/>
      <c r="BL390" s="76"/>
      <c r="BM390" s="76"/>
      <c r="BN390" s="76"/>
      <c r="BO390" s="76"/>
      <c r="BP390" s="76"/>
      <c r="BQ390" s="76"/>
      <c r="BR390" s="76"/>
      <c r="BS390" s="76"/>
      <c r="BT390" s="76"/>
      <c r="BU390" s="76"/>
      <c r="BV390" s="76"/>
      <c r="BW390" s="76"/>
      <c r="BX390" s="76"/>
      <c r="BY390" s="76"/>
      <c r="BZ390" s="76"/>
      <c r="CA390" s="76"/>
      <c r="CB390" s="76"/>
      <c r="CC390" s="76"/>
      <c r="CD390" s="76"/>
      <c r="CE390" s="76"/>
      <c r="CF390" s="76"/>
      <c r="CG390" s="76"/>
      <c r="CH390" s="76"/>
      <c r="CI390" s="76"/>
      <c r="CJ390" s="76"/>
      <c r="CK390" s="76"/>
      <c r="CL390" s="76"/>
      <c r="CM390" s="76"/>
      <c r="CN390" s="76"/>
      <c r="CO390" s="76"/>
      <c r="CP390" s="76"/>
      <c r="CQ390" s="76"/>
      <c r="CR390" s="76"/>
      <c r="CS390" s="76"/>
      <c r="CT390" s="76"/>
      <c r="CU390" s="76"/>
      <c r="CV390" s="76"/>
      <c r="CW390" s="76"/>
      <c r="CX390" s="76"/>
      <c r="CY390" s="16"/>
      <c r="CZ390" s="16"/>
      <c r="DA390" s="16"/>
    </row>
    <row r="391" spans="1:105" ht="115.5" x14ac:dyDescent="0.25">
      <c r="A391" s="172" t="s">
        <v>110</v>
      </c>
      <c r="B391" s="172" t="s">
        <v>99</v>
      </c>
      <c r="C391" s="172" t="s">
        <v>99</v>
      </c>
      <c r="D391" s="172" t="s">
        <v>189</v>
      </c>
      <c r="E391" s="172" t="s">
        <v>513</v>
      </c>
      <c r="F391" s="172" t="s">
        <v>831</v>
      </c>
      <c r="G391" s="112" t="s">
        <v>663</v>
      </c>
      <c r="H391" s="54">
        <v>5143</v>
      </c>
      <c r="I391" s="112" t="s">
        <v>557</v>
      </c>
      <c r="J391" s="67">
        <f t="shared" si="56"/>
        <v>464918716</v>
      </c>
      <c r="K391" s="57">
        <f t="shared" si="51"/>
        <v>464918716</v>
      </c>
      <c r="L391" s="58"/>
      <c r="M391" s="59">
        <f t="shared" si="52"/>
        <v>0</v>
      </c>
      <c r="N391" s="59">
        <f t="shared" si="53"/>
        <v>0</v>
      </c>
      <c r="O391" s="60">
        <f t="shared" si="54"/>
        <v>0</v>
      </c>
      <c r="P391" s="60">
        <f t="shared" si="55"/>
        <v>464918716</v>
      </c>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v>464918716</v>
      </c>
      <c r="AS391" s="61"/>
      <c r="AT391" s="76"/>
      <c r="AU391" s="16"/>
      <c r="AV391" s="76"/>
      <c r="AW391" s="76"/>
      <c r="AX391" s="76"/>
      <c r="AY391" s="76"/>
      <c r="AZ391" s="76"/>
      <c r="BA391" s="76"/>
      <c r="BB391" s="76"/>
      <c r="BC391" s="76"/>
      <c r="BD391" s="76"/>
      <c r="BE391" s="76"/>
      <c r="BF391" s="76"/>
      <c r="BG391" s="76"/>
      <c r="BH391" s="76"/>
      <c r="BI391" s="76"/>
      <c r="BJ391" s="76"/>
      <c r="BK391" s="76"/>
      <c r="BL391" s="76"/>
      <c r="BM391" s="76"/>
      <c r="BN391" s="76"/>
      <c r="BO391" s="76"/>
      <c r="BP391" s="76"/>
      <c r="BQ391" s="76"/>
      <c r="BR391" s="76"/>
      <c r="BS391" s="76"/>
      <c r="BT391" s="76"/>
      <c r="BU391" s="76"/>
      <c r="BV391" s="76"/>
      <c r="BW391" s="76"/>
      <c r="BX391" s="76"/>
      <c r="BY391" s="76"/>
      <c r="BZ391" s="76"/>
      <c r="CA391" s="76"/>
      <c r="CB391" s="76"/>
      <c r="CC391" s="76"/>
      <c r="CD391" s="76"/>
      <c r="CE391" s="76"/>
      <c r="CF391" s="76"/>
      <c r="CG391" s="76"/>
      <c r="CH391" s="76"/>
      <c r="CI391" s="76"/>
      <c r="CJ391" s="76"/>
      <c r="CK391" s="76"/>
      <c r="CL391" s="76"/>
      <c r="CM391" s="76"/>
      <c r="CN391" s="76"/>
      <c r="CO391" s="76"/>
      <c r="CP391" s="76"/>
      <c r="CQ391" s="76"/>
      <c r="CR391" s="76"/>
      <c r="CS391" s="76"/>
      <c r="CT391" s="76"/>
      <c r="CU391" s="76"/>
      <c r="CV391" s="76"/>
      <c r="CW391" s="76"/>
      <c r="CX391" s="76"/>
      <c r="CY391" s="16"/>
      <c r="CZ391" s="16"/>
      <c r="DA391" s="16"/>
    </row>
    <row r="392" spans="1:105" x14ac:dyDescent="0.25">
      <c r="A392" s="198" t="s">
        <v>115</v>
      </c>
      <c r="B392" s="198"/>
      <c r="C392" s="198"/>
      <c r="D392" s="198"/>
      <c r="E392" s="198"/>
      <c r="F392" s="198"/>
      <c r="G392" s="20"/>
      <c r="H392" s="19"/>
      <c r="I392" s="20" t="s">
        <v>558</v>
      </c>
      <c r="J392" s="129"/>
      <c r="K392" s="22"/>
      <c r="L392" s="22"/>
      <c r="M392" s="22"/>
      <c r="N392" s="22"/>
      <c r="O392" s="22"/>
      <c r="P392" s="22"/>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137"/>
      <c r="AU392" s="24"/>
      <c r="AV392" s="137"/>
      <c r="AW392" s="137"/>
      <c r="AX392" s="137"/>
      <c r="AY392" s="137"/>
      <c r="AZ392" s="137"/>
      <c r="BA392" s="137"/>
      <c r="BB392" s="137"/>
      <c r="BC392" s="137"/>
      <c r="BD392" s="137"/>
      <c r="BE392" s="137"/>
      <c r="BF392" s="137"/>
      <c r="BG392" s="137"/>
      <c r="BH392" s="137"/>
      <c r="BI392" s="137"/>
      <c r="BJ392" s="137"/>
      <c r="BK392" s="137"/>
      <c r="BL392" s="137"/>
      <c r="BM392" s="137"/>
      <c r="BN392" s="137"/>
      <c r="BO392" s="137"/>
      <c r="BP392" s="137"/>
      <c r="BQ392" s="137"/>
      <c r="BR392" s="137"/>
      <c r="BS392" s="137"/>
      <c r="BT392" s="137"/>
      <c r="BU392" s="137"/>
      <c r="BV392" s="137"/>
      <c r="BW392" s="137"/>
      <c r="BX392" s="137"/>
      <c r="BY392" s="137"/>
      <c r="BZ392" s="137"/>
      <c r="CA392" s="137"/>
      <c r="CB392" s="137"/>
      <c r="CC392" s="137"/>
      <c r="CD392" s="137"/>
      <c r="CE392" s="137"/>
      <c r="CF392" s="137"/>
      <c r="CG392" s="137"/>
      <c r="CH392" s="137"/>
      <c r="CI392" s="137"/>
      <c r="CJ392" s="137"/>
      <c r="CK392" s="137"/>
      <c r="CL392" s="137"/>
      <c r="CM392" s="137"/>
      <c r="CN392" s="137"/>
      <c r="CO392" s="137"/>
      <c r="CP392" s="137"/>
      <c r="CQ392" s="137"/>
      <c r="CR392" s="137"/>
      <c r="CS392" s="137"/>
      <c r="CT392" s="137"/>
      <c r="CU392" s="137"/>
      <c r="CV392" s="137"/>
      <c r="CW392" s="137"/>
      <c r="CX392" s="137"/>
      <c r="CY392" s="16"/>
      <c r="CZ392" s="16"/>
      <c r="DA392" s="16"/>
    </row>
    <row r="393" spans="1:105" x14ac:dyDescent="0.25">
      <c r="A393" s="168" t="s">
        <v>115</v>
      </c>
      <c r="B393" s="168" t="s">
        <v>173</v>
      </c>
      <c r="C393" s="168"/>
      <c r="D393" s="168"/>
      <c r="E393" s="168"/>
      <c r="F393" s="168"/>
      <c r="G393" s="28"/>
      <c r="H393" s="27"/>
      <c r="I393" s="28" t="s">
        <v>559</v>
      </c>
      <c r="J393" s="130"/>
      <c r="K393" s="30"/>
      <c r="L393" s="30"/>
      <c r="M393" s="30"/>
      <c r="N393" s="30"/>
      <c r="O393" s="30"/>
      <c r="P393" s="30"/>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290"/>
      <c r="AU393" s="32"/>
      <c r="AV393" s="290"/>
      <c r="AW393" s="290"/>
      <c r="AX393" s="290"/>
      <c r="AY393" s="290"/>
      <c r="AZ393" s="290"/>
      <c r="BA393" s="290"/>
      <c r="BB393" s="290"/>
      <c r="BC393" s="290"/>
      <c r="BD393" s="290"/>
      <c r="BE393" s="290"/>
      <c r="BF393" s="290"/>
      <c r="BG393" s="290"/>
      <c r="BH393" s="290"/>
      <c r="BI393" s="290"/>
      <c r="BJ393" s="290"/>
      <c r="BK393" s="290"/>
      <c r="BL393" s="290"/>
      <c r="BM393" s="290"/>
      <c r="BN393" s="290"/>
      <c r="BO393" s="290"/>
      <c r="BP393" s="290"/>
      <c r="BQ393" s="290"/>
      <c r="BR393" s="290"/>
      <c r="BS393" s="290"/>
      <c r="BT393" s="290"/>
      <c r="BU393" s="290"/>
      <c r="BV393" s="290"/>
      <c r="BW393" s="290"/>
      <c r="BX393" s="290"/>
      <c r="BY393" s="290"/>
      <c r="BZ393" s="290"/>
      <c r="CA393" s="290"/>
      <c r="CB393" s="290"/>
      <c r="CC393" s="290"/>
      <c r="CD393" s="290"/>
      <c r="CE393" s="290"/>
      <c r="CF393" s="290"/>
      <c r="CG393" s="290"/>
      <c r="CH393" s="290"/>
      <c r="CI393" s="290"/>
      <c r="CJ393" s="290"/>
      <c r="CK393" s="290"/>
      <c r="CL393" s="290"/>
      <c r="CM393" s="290"/>
      <c r="CN393" s="290"/>
      <c r="CO393" s="290"/>
      <c r="CP393" s="290"/>
      <c r="CQ393" s="290"/>
      <c r="CR393" s="290"/>
      <c r="CS393" s="290"/>
      <c r="CT393" s="290"/>
      <c r="CU393" s="290"/>
      <c r="CV393" s="290"/>
      <c r="CW393" s="290"/>
      <c r="CX393" s="290"/>
      <c r="CY393" s="16"/>
      <c r="CZ393" s="16"/>
      <c r="DA393" s="16"/>
    </row>
    <row r="394" spans="1:105" ht="33" x14ac:dyDescent="0.25">
      <c r="A394" s="168" t="s">
        <v>115</v>
      </c>
      <c r="B394" s="168" t="s">
        <v>173</v>
      </c>
      <c r="C394" s="168" t="s">
        <v>189</v>
      </c>
      <c r="D394" s="168"/>
      <c r="E394" s="168"/>
      <c r="F394" s="168"/>
      <c r="G394" s="28"/>
      <c r="H394" s="27"/>
      <c r="I394" s="28" t="s">
        <v>186</v>
      </c>
      <c r="J394" s="130"/>
      <c r="K394" s="30"/>
      <c r="L394" s="30"/>
      <c r="M394" s="30"/>
      <c r="N394" s="30"/>
      <c r="O394" s="30"/>
      <c r="P394" s="30"/>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290"/>
      <c r="AU394" s="32"/>
      <c r="AV394" s="290"/>
      <c r="AW394" s="290"/>
      <c r="AX394" s="290"/>
      <c r="AY394" s="290"/>
      <c r="AZ394" s="290"/>
      <c r="BA394" s="290"/>
      <c r="BB394" s="290"/>
      <c r="BC394" s="290"/>
      <c r="BD394" s="290"/>
      <c r="BE394" s="290"/>
      <c r="BF394" s="290"/>
      <c r="BG394" s="290"/>
      <c r="BH394" s="290"/>
      <c r="BI394" s="290"/>
      <c r="BJ394" s="290"/>
      <c r="BK394" s="290"/>
      <c r="BL394" s="290"/>
      <c r="BM394" s="290"/>
      <c r="BN394" s="290"/>
      <c r="BO394" s="290"/>
      <c r="BP394" s="290"/>
      <c r="BQ394" s="290"/>
      <c r="BR394" s="290"/>
      <c r="BS394" s="290"/>
      <c r="BT394" s="290"/>
      <c r="BU394" s="290"/>
      <c r="BV394" s="290"/>
      <c r="BW394" s="290"/>
      <c r="BX394" s="290"/>
      <c r="BY394" s="290"/>
      <c r="BZ394" s="290"/>
      <c r="CA394" s="290"/>
      <c r="CB394" s="290"/>
      <c r="CC394" s="290"/>
      <c r="CD394" s="290"/>
      <c r="CE394" s="290"/>
      <c r="CF394" s="290"/>
      <c r="CG394" s="290"/>
      <c r="CH394" s="290"/>
      <c r="CI394" s="290"/>
      <c r="CJ394" s="290"/>
      <c r="CK394" s="290"/>
      <c r="CL394" s="290"/>
      <c r="CM394" s="290"/>
      <c r="CN394" s="290"/>
      <c r="CO394" s="290"/>
      <c r="CP394" s="290"/>
      <c r="CQ394" s="290"/>
      <c r="CR394" s="290"/>
      <c r="CS394" s="290"/>
      <c r="CT394" s="290"/>
      <c r="CU394" s="290"/>
      <c r="CV394" s="290"/>
      <c r="CW394" s="290"/>
      <c r="CX394" s="290"/>
      <c r="CY394" s="16"/>
      <c r="CZ394" s="16"/>
      <c r="DA394" s="16"/>
    </row>
    <row r="395" spans="1:105" x14ac:dyDescent="0.25">
      <c r="A395" s="181" t="s">
        <v>115</v>
      </c>
      <c r="B395" s="182" t="s">
        <v>173</v>
      </c>
      <c r="C395" s="182" t="s">
        <v>189</v>
      </c>
      <c r="D395" s="193" t="s">
        <v>190</v>
      </c>
      <c r="E395" s="193"/>
      <c r="F395" s="193"/>
      <c r="G395" s="126"/>
      <c r="H395" s="37"/>
      <c r="I395" s="126" t="s">
        <v>187</v>
      </c>
      <c r="J395" s="81"/>
      <c r="K395" s="40">
        <f t="shared" ref="K395:K406" si="57">+SUM(M395:P395)</f>
        <v>0</v>
      </c>
      <c r="L395" s="40"/>
      <c r="M395" s="40">
        <f t="shared" ref="M395:M406" si="58">+SUM(Q395:R395)</f>
        <v>0</v>
      </c>
      <c r="N395" s="40">
        <f t="shared" ref="N395:N406" si="59">+SUM(S395:AE395)</f>
        <v>0</v>
      </c>
      <c r="O395" s="40">
        <f t="shared" ref="O395:O406" si="60">+SUM(AF395:AJ395)</f>
        <v>0</v>
      </c>
      <c r="P395" s="40">
        <f t="shared" ref="P395:P406" si="61">+SUM(AK395:AS395)</f>
        <v>0</v>
      </c>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124"/>
      <c r="AU395" s="42"/>
      <c r="AV395" s="124"/>
      <c r="AW395" s="124"/>
      <c r="AX395" s="124"/>
      <c r="AY395" s="124"/>
      <c r="AZ395" s="124"/>
      <c r="BA395" s="124"/>
      <c r="BB395" s="124"/>
      <c r="BC395" s="124"/>
      <c r="BD395" s="124"/>
      <c r="BE395" s="124"/>
      <c r="BF395" s="124"/>
      <c r="BG395" s="124"/>
      <c r="BH395" s="124"/>
      <c r="BI395" s="124"/>
      <c r="BJ395" s="124"/>
      <c r="BK395" s="124"/>
      <c r="BL395" s="124"/>
      <c r="BM395" s="124"/>
      <c r="BN395" s="124"/>
      <c r="BO395" s="124"/>
      <c r="BP395" s="124"/>
      <c r="BQ395" s="124"/>
      <c r="BR395" s="124"/>
      <c r="BS395" s="124"/>
      <c r="BT395" s="124"/>
      <c r="BU395" s="124"/>
      <c r="BV395" s="124"/>
      <c r="BW395" s="124"/>
      <c r="BX395" s="124"/>
      <c r="BY395" s="124"/>
      <c r="BZ395" s="124"/>
      <c r="CA395" s="124"/>
      <c r="CB395" s="124"/>
      <c r="CC395" s="124"/>
      <c r="CD395" s="124"/>
      <c r="CE395" s="124"/>
      <c r="CF395" s="124"/>
      <c r="CG395" s="124"/>
      <c r="CH395" s="124"/>
      <c r="CI395" s="124"/>
      <c r="CJ395" s="124"/>
      <c r="CK395" s="124"/>
      <c r="CL395" s="124"/>
      <c r="CM395" s="124"/>
      <c r="CN395" s="124"/>
      <c r="CO395" s="124"/>
      <c r="CP395" s="124"/>
      <c r="CQ395" s="124"/>
      <c r="CR395" s="124"/>
      <c r="CS395" s="124"/>
      <c r="CT395" s="124"/>
      <c r="CU395" s="124"/>
      <c r="CV395" s="124"/>
      <c r="CW395" s="124"/>
      <c r="CX395" s="124"/>
      <c r="CY395" s="16"/>
      <c r="CZ395" s="16"/>
      <c r="DA395" s="16"/>
    </row>
    <row r="396" spans="1:105" x14ac:dyDescent="0.25">
      <c r="A396" s="177" t="s">
        <v>115</v>
      </c>
      <c r="B396" s="178" t="s">
        <v>173</v>
      </c>
      <c r="C396" s="178" t="s">
        <v>189</v>
      </c>
      <c r="D396" s="183" t="s">
        <v>190</v>
      </c>
      <c r="E396" s="165" t="s">
        <v>560</v>
      </c>
      <c r="F396" s="165"/>
      <c r="G396" s="84"/>
      <c r="H396" s="46"/>
      <c r="I396" s="84" t="s">
        <v>561</v>
      </c>
      <c r="J396" s="48"/>
      <c r="K396" s="49">
        <f t="shared" si="57"/>
        <v>0</v>
      </c>
      <c r="L396" s="49"/>
      <c r="M396" s="49">
        <f t="shared" si="58"/>
        <v>0</v>
      </c>
      <c r="N396" s="49">
        <f t="shared" si="59"/>
        <v>0</v>
      </c>
      <c r="O396" s="49">
        <f t="shared" si="60"/>
        <v>0</v>
      </c>
      <c r="P396" s="49">
        <f t="shared" si="61"/>
        <v>0</v>
      </c>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293"/>
      <c r="AU396" s="51"/>
      <c r="AV396" s="293"/>
      <c r="AW396" s="293"/>
      <c r="AX396" s="293"/>
      <c r="AY396" s="293"/>
      <c r="AZ396" s="293"/>
      <c r="BA396" s="293"/>
      <c r="BB396" s="293"/>
      <c r="BC396" s="293"/>
      <c r="BD396" s="293"/>
      <c r="BE396" s="293"/>
      <c r="BF396" s="293"/>
      <c r="BG396" s="293"/>
      <c r="BH396" s="293"/>
      <c r="BI396" s="293"/>
      <c r="BJ396" s="293"/>
      <c r="BK396" s="293"/>
      <c r="BL396" s="293"/>
      <c r="BM396" s="293"/>
      <c r="BN396" s="293"/>
      <c r="BO396" s="293"/>
      <c r="BP396" s="293"/>
      <c r="BQ396" s="293"/>
      <c r="BR396" s="293"/>
      <c r="BS396" s="293"/>
      <c r="BT396" s="293"/>
      <c r="BU396" s="293"/>
      <c r="BV396" s="293"/>
      <c r="BW396" s="293"/>
      <c r="BX396" s="293"/>
      <c r="BY396" s="293"/>
      <c r="BZ396" s="293"/>
      <c r="CA396" s="293"/>
      <c r="CB396" s="293"/>
      <c r="CC396" s="293"/>
      <c r="CD396" s="293"/>
      <c r="CE396" s="293"/>
      <c r="CF396" s="293"/>
      <c r="CG396" s="293"/>
      <c r="CH396" s="293"/>
      <c r="CI396" s="293"/>
      <c r="CJ396" s="293"/>
      <c r="CK396" s="293"/>
      <c r="CL396" s="293"/>
      <c r="CM396" s="293"/>
      <c r="CN396" s="293"/>
      <c r="CO396" s="293"/>
      <c r="CP396" s="293"/>
      <c r="CQ396" s="293"/>
      <c r="CR396" s="293"/>
      <c r="CS396" s="293"/>
      <c r="CT396" s="293"/>
      <c r="CU396" s="293"/>
      <c r="CV396" s="293"/>
      <c r="CW396" s="293"/>
      <c r="CX396" s="293"/>
      <c r="CY396" s="16"/>
      <c r="CZ396" s="16"/>
      <c r="DA396" s="16"/>
    </row>
    <row r="397" spans="1:105" ht="49.5" x14ac:dyDescent="0.25">
      <c r="A397" s="179" t="s">
        <v>115</v>
      </c>
      <c r="B397" s="180" t="s">
        <v>173</v>
      </c>
      <c r="C397" s="180" t="s">
        <v>189</v>
      </c>
      <c r="D397" s="184" t="s">
        <v>190</v>
      </c>
      <c r="E397" s="166">
        <v>55</v>
      </c>
      <c r="F397" s="166" t="s">
        <v>887</v>
      </c>
      <c r="G397" s="77" t="s">
        <v>721</v>
      </c>
      <c r="H397" s="54" t="s">
        <v>562</v>
      </c>
      <c r="I397" s="77" t="s">
        <v>563</v>
      </c>
      <c r="J397" s="56">
        <f t="shared" ref="J397:J406" si="62">+K397</f>
        <v>200000000</v>
      </c>
      <c r="K397" s="57">
        <f t="shared" si="57"/>
        <v>200000000</v>
      </c>
      <c r="L397" s="58"/>
      <c r="M397" s="59">
        <f t="shared" si="58"/>
        <v>0</v>
      </c>
      <c r="N397" s="59">
        <f t="shared" si="59"/>
        <v>0</v>
      </c>
      <c r="O397" s="60">
        <f t="shared" si="60"/>
        <v>0</v>
      </c>
      <c r="P397" s="60">
        <f t="shared" si="61"/>
        <v>200000000</v>
      </c>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v>200000000</v>
      </c>
      <c r="AP397" s="75"/>
      <c r="AQ397" s="75"/>
      <c r="AR397" s="75"/>
      <c r="AS397" s="75"/>
      <c r="AT397" s="76"/>
      <c r="AU397" s="16"/>
      <c r="AV397" s="76"/>
      <c r="AW397" s="76"/>
      <c r="AX397" s="76"/>
      <c r="AY397" s="76"/>
      <c r="AZ397" s="76"/>
      <c r="BA397" s="76"/>
      <c r="BB397" s="76"/>
      <c r="BC397" s="76"/>
      <c r="BD397" s="76"/>
      <c r="BE397" s="76"/>
      <c r="BF397" s="76"/>
      <c r="BG397" s="76"/>
      <c r="BH397" s="76"/>
      <c r="BI397" s="76"/>
      <c r="BJ397" s="76"/>
      <c r="BK397" s="76"/>
      <c r="BL397" s="76"/>
      <c r="BM397" s="76"/>
      <c r="BN397" s="76"/>
      <c r="BO397" s="76"/>
      <c r="BP397" s="76"/>
      <c r="BQ397" s="76"/>
      <c r="BR397" s="76"/>
      <c r="BS397" s="76"/>
      <c r="BT397" s="76"/>
      <c r="BU397" s="76"/>
      <c r="BV397" s="76"/>
      <c r="BW397" s="76"/>
      <c r="BX397" s="76"/>
      <c r="BY397" s="76"/>
      <c r="BZ397" s="76"/>
      <c r="CA397" s="76"/>
      <c r="CB397" s="76"/>
      <c r="CC397" s="76"/>
      <c r="CD397" s="76"/>
      <c r="CE397" s="76"/>
      <c r="CF397" s="76"/>
      <c r="CG397" s="76"/>
      <c r="CH397" s="76"/>
      <c r="CI397" s="76"/>
      <c r="CJ397" s="76"/>
      <c r="CK397" s="76"/>
      <c r="CL397" s="76"/>
      <c r="CM397" s="76"/>
      <c r="CN397" s="76"/>
      <c r="CO397" s="76"/>
      <c r="CP397" s="76"/>
      <c r="CQ397" s="76"/>
      <c r="CR397" s="76"/>
      <c r="CS397" s="76"/>
      <c r="CT397" s="76"/>
      <c r="CU397" s="76"/>
      <c r="CV397" s="76"/>
      <c r="CW397" s="76"/>
      <c r="CX397" s="76"/>
      <c r="CY397" s="16"/>
      <c r="CZ397" s="16"/>
      <c r="DA397" s="16"/>
    </row>
    <row r="398" spans="1:105" ht="33" x14ac:dyDescent="0.25">
      <c r="A398" s="179" t="s">
        <v>115</v>
      </c>
      <c r="B398" s="180" t="s">
        <v>173</v>
      </c>
      <c r="C398" s="180" t="s">
        <v>189</v>
      </c>
      <c r="D398" s="184" t="s">
        <v>190</v>
      </c>
      <c r="E398" s="166">
        <v>55</v>
      </c>
      <c r="F398" s="166" t="s">
        <v>888</v>
      </c>
      <c r="G398" s="77" t="s">
        <v>722</v>
      </c>
      <c r="H398" s="54" t="s">
        <v>564</v>
      </c>
      <c r="I398" s="77" t="s">
        <v>565</v>
      </c>
      <c r="J398" s="56">
        <f t="shared" si="62"/>
        <v>100000000</v>
      </c>
      <c r="K398" s="57">
        <f t="shared" si="57"/>
        <v>100000000</v>
      </c>
      <c r="L398" s="58"/>
      <c r="M398" s="59">
        <f t="shared" si="58"/>
        <v>0</v>
      </c>
      <c r="N398" s="59">
        <f t="shared" si="59"/>
        <v>0</v>
      </c>
      <c r="O398" s="60">
        <f t="shared" si="60"/>
        <v>0</v>
      </c>
      <c r="P398" s="60">
        <f t="shared" si="61"/>
        <v>100000000</v>
      </c>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v>100000000</v>
      </c>
      <c r="AP398" s="75"/>
      <c r="AQ398" s="75"/>
      <c r="AR398" s="75"/>
      <c r="AS398" s="75"/>
      <c r="AT398" s="76"/>
      <c r="AU398" s="16"/>
      <c r="AV398" s="76"/>
      <c r="AW398" s="76"/>
      <c r="AX398" s="76"/>
      <c r="AY398" s="76"/>
      <c r="AZ398" s="76"/>
      <c r="BA398" s="76"/>
      <c r="BB398" s="76"/>
      <c r="BC398" s="76"/>
      <c r="BD398" s="76"/>
      <c r="BE398" s="76"/>
      <c r="BF398" s="76"/>
      <c r="BG398" s="76"/>
      <c r="BH398" s="76"/>
      <c r="BI398" s="76"/>
      <c r="BJ398" s="76"/>
      <c r="BK398" s="76"/>
      <c r="BL398" s="76"/>
      <c r="BM398" s="76"/>
      <c r="BN398" s="76"/>
      <c r="BO398" s="76"/>
      <c r="BP398" s="76"/>
      <c r="BQ398" s="76"/>
      <c r="BR398" s="76"/>
      <c r="BS398" s="76"/>
      <c r="BT398" s="76"/>
      <c r="BU398" s="76"/>
      <c r="BV398" s="76"/>
      <c r="BW398" s="76"/>
      <c r="BX398" s="76"/>
      <c r="BY398" s="76"/>
      <c r="BZ398" s="76"/>
      <c r="CA398" s="76"/>
      <c r="CB398" s="76"/>
      <c r="CC398" s="76"/>
      <c r="CD398" s="76"/>
      <c r="CE398" s="76"/>
      <c r="CF398" s="76"/>
      <c r="CG398" s="76"/>
      <c r="CH398" s="76"/>
      <c r="CI398" s="76"/>
      <c r="CJ398" s="76"/>
      <c r="CK398" s="76"/>
      <c r="CL398" s="76"/>
      <c r="CM398" s="76"/>
      <c r="CN398" s="76"/>
      <c r="CO398" s="76"/>
      <c r="CP398" s="76"/>
      <c r="CQ398" s="76"/>
      <c r="CR398" s="76"/>
      <c r="CS398" s="76"/>
      <c r="CT398" s="76"/>
      <c r="CU398" s="76"/>
      <c r="CV398" s="76"/>
      <c r="CW398" s="76"/>
      <c r="CX398" s="76"/>
      <c r="CY398" s="16"/>
      <c r="CZ398" s="16"/>
      <c r="DA398" s="16"/>
    </row>
    <row r="399" spans="1:105" ht="49.5" x14ac:dyDescent="0.25">
      <c r="A399" s="179" t="s">
        <v>115</v>
      </c>
      <c r="B399" s="180" t="s">
        <v>173</v>
      </c>
      <c r="C399" s="180" t="s">
        <v>189</v>
      </c>
      <c r="D399" s="184" t="s">
        <v>190</v>
      </c>
      <c r="E399" s="166">
        <v>55</v>
      </c>
      <c r="F399" s="166" t="s">
        <v>889</v>
      </c>
      <c r="G399" s="77" t="s">
        <v>723</v>
      </c>
      <c r="H399" s="54" t="s">
        <v>566</v>
      </c>
      <c r="I399" s="77" t="s">
        <v>567</v>
      </c>
      <c r="J399" s="56">
        <f t="shared" si="62"/>
        <v>300000000</v>
      </c>
      <c r="K399" s="57">
        <f t="shared" si="57"/>
        <v>300000000</v>
      </c>
      <c r="L399" s="58"/>
      <c r="M399" s="59">
        <f t="shared" si="58"/>
        <v>0</v>
      </c>
      <c r="N399" s="59">
        <f t="shared" si="59"/>
        <v>0</v>
      </c>
      <c r="O399" s="60">
        <f t="shared" si="60"/>
        <v>0</v>
      </c>
      <c r="P399" s="60">
        <f t="shared" si="61"/>
        <v>300000000</v>
      </c>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v>300000000</v>
      </c>
      <c r="AP399" s="75"/>
      <c r="AQ399" s="75"/>
      <c r="AR399" s="75"/>
      <c r="AS399" s="75"/>
      <c r="AT399" s="76"/>
      <c r="AU399" s="16"/>
      <c r="AV399" s="76"/>
      <c r="AW399" s="76"/>
      <c r="AX399" s="76"/>
      <c r="AY399" s="76"/>
      <c r="AZ399" s="76"/>
      <c r="BA399" s="76"/>
      <c r="BB399" s="76"/>
      <c r="BC399" s="76"/>
      <c r="BD399" s="76"/>
      <c r="BE399" s="76"/>
      <c r="BF399" s="76"/>
      <c r="BG399" s="76"/>
      <c r="BH399" s="76"/>
      <c r="BI399" s="76"/>
      <c r="BJ399" s="76"/>
      <c r="BK399" s="76"/>
      <c r="BL399" s="76"/>
      <c r="BM399" s="76"/>
      <c r="BN399" s="76"/>
      <c r="BO399" s="76"/>
      <c r="BP399" s="76"/>
      <c r="BQ399" s="76"/>
      <c r="BR399" s="76"/>
      <c r="BS399" s="76"/>
      <c r="BT399" s="76"/>
      <c r="BU399" s="76"/>
      <c r="BV399" s="76"/>
      <c r="BW399" s="76"/>
      <c r="BX399" s="76"/>
      <c r="BY399" s="76"/>
      <c r="BZ399" s="76"/>
      <c r="CA399" s="76"/>
      <c r="CB399" s="76"/>
      <c r="CC399" s="76"/>
      <c r="CD399" s="76"/>
      <c r="CE399" s="76"/>
      <c r="CF399" s="76"/>
      <c r="CG399" s="76"/>
      <c r="CH399" s="76"/>
      <c r="CI399" s="76"/>
      <c r="CJ399" s="76"/>
      <c r="CK399" s="76"/>
      <c r="CL399" s="76"/>
      <c r="CM399" s="76"/>
      <c r="CN399" s="76"/>
      <c r="CO399" s="76"/>
      <c r="CP399" s="76"/>
      <c r="CQ399" s="76"/>
      <c r="CR399" s="76"/>
      <c r="CS399" s="76"/>
      <c r="CT399" s="76"/>
      <c r="CU399" s="76"/>
      <c r="CV399" s="76"/>
      <c r="CW399" s="76"/>
      <c r="CX399" s="76"/>
      <c r="CY399" s="16"/>
      <c r="CZ399" s="16"/>
      <c r="DA399" s="16"/>
    </row>
    <row r="400" spans="1:105" ht="49.5" x14ac:dyDescent="0.25">
      <c r="A400" s="179" t="s">
        <v>115</v>
      </c>
      <c r="B400" s="180" t="s">
        <v>173</v>
      </c>
      <c r="C400" s="180" t="s">
        <v>189</v>
      </c>
      <c r="D400" s="184" t="s">
        <v>190</v>
      </c>
      <c r="E400" s="166">
        <v>55</v>
      </c>
      <c r="F400" s="166" t="s">
        <v>890</v>
      </c>
      <c r="G400" s="77" t="s">
        <v>728</v>
      </c>
      <c r="H400" s="54" t="s">
        <v>568</v>
      </c>
      <c r="I400" s="77" t="s">
        <v>569</v>
      </c>
      <c r="J400" s="56">
        <f t="shared" si="62"/>
        <v>180000000</v>
      </c>
      <c r="K400" s="57">
        <f t="shared" si="57"/>
        <v>180000000</v>
      </c>
      <c r="L400" s="58"/>
      <c r="M400" s="59">
        <f t="shared" si="58"/>
        <v>0</v>
      </c>
      <c r="N400" s="59">
        <f t="shared" si="59"/>
        <v>0</v>
      </c>
      <c r="O400" s="60">
        <f t="shared" si="60"/>
        <v>0</v>
      </c>
      <c r="P400" s="60">
        <f t="shared" si="61"/>
        <v>180000000</v>
      </c>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v>180000000</v>
      </c>
      <c r="AP400" s="75"/>
      <c r="AQ400" s="75"/>
      <c r="AR400" s="75"/>
      <c r="AS400" s="75"/>
      <c r="AT400" s="76"/>
      <c r="AU400" s="16"/>
      <c r="AV400" s="76"/>
      <c r="AW400" s="76"/>
      <c r="AX400" s="76"/>
      <c r="AY400" s="76"/>
      <c r="AZ400" s="76"/>
      <c r="BA400" s="76"/>
      <c r="BB400" s="76"/>
      <c r="BC400" s="76"/>
      <c r="BD400" s="76"/>
      <c r="BE400" s="76"/>
      <c r="BF400" s="76"/>
      <c r="BG400" s="76"/>
      <c r="BH400" s="76"/>
      <c r="BI400" s="76"/>
      <c r="BJ400" s="76"/>
      <c r="BK400" s="76"/>
      <c r="BL400" s="76"/>
      <c r="BM400" s="76"/>
      <c r="BN400" s="76"/>
      <c r="BO400" s="76"/>
      <c r="BP400" s="76"/>
      <c r="BQ400" s="76"/>
      <c r="BR400" s="76"/>
      <c r="BS400" s="76"/>
      <c r="BT400" s="76"/>
      <c r="BU400" s="76"/>
      <c r="BV400" s="76"/>
      <c r="BW400" s="76"/>
      <c r="BX400" s="76"/>
      <c r="BY400" s="76"/>
      <c r="BZ400" s="76"/>
      <c r="CA400" s="76"/>
      <c r="CB400" s="76"/>
      <c r="CC400" s="76"/>
      <c r="CD400" s="76"/>
      <c r="CE400" s="76"/>
      <c r="CF400" s="76"/>
      <c r="CG400" s="76"/>
      <c r="CH400" s="76"/>
      <c r="CI400" s="76"/>
      <c r="CJ400" s="76"/>
      <c r="CK400" s="76"/>
      <c r="CL400" s="76"/>
      <c r="CM400" s="76"/>
      <c r="CN400" s="76"/>
      <c r="CO400" s="76"/>
      <c r="CP400" s="76"/>
      <c r="CQ400" s="76"/>
      <c r="CR400" s="76"/>
      <c r="CS400" s="76"/>
      <c r="CT400" s="76"/>
      <c r="CU400" s="76"/>
      <c r="CV400" s="76"/>
      <c r="CW400" s="76"/>
      <c r="CX400" s="76"/>
      <c r="CY400" s="16"/>
      <c r="CZ400" s="16"/>
      <c r="DA400" s="16"/>
    </row>
    <row r="401" spans="1:105" ht="33" x14ac:dyDescent="0.25">
      <c r="A401" s="179" t="s">
        <v>115</v>
      </c>
      <c r="B401" s="180" t="s">
        <v>173</v>
      </c>
      <c r="C401" s="180" t="s">
        <v>189</v>
      </c>
      <c r="D401" s="184" t="s">
        <v>190</v>
      </c>
      <c r="E401" s="166">
        <v>55</v>
      </c>
      <c r="F401" s="166" t="s">
        <v>891</v>
      </c>
      <c r="G401" s="77" t="s">
        <v>724</v>
      </c>
      <c r="H401" s="54" t="s">
        <v>570</v>
      </c>
      <c r="I401" s="77" t="s">
        <v>571</v>
      </c>
      <c r="J401" s="56">
        <f t="shared" si="62"/>
        <v>100000000</v>
      </c>
      <c r="K401" s="57">
        <f t="shared" si="57"/>
        <v>100000000</v>
      </c>
      <c r="L401" s="58"/>
      <c r="M401" s="59">
        <f t="shared" si="58"/>
        <v>0</v>
      </c>
      <c r="N401" s="59">
        <f t="shared" si="59"/>
        <v>0</v>
      </c>
      <c r="O401" s="60">
        <f t="shared" si="60"/>
        <v>0</v>
      </c>
      <c r="P401" s="60">
        <f t="shared" si="61"/>
        <v>100000000</v>
      </c>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v>100000000</v>
      </c>
      <c r="AP401" s="75"/>
      <c r="AQ401" s="75"/>
      <c r="AR401" s="75"/>
      <c r="AS401" s="75"/>
      <c r="AT401" s="76"/>
      <c r="AU401" s="16"/>
      <c r="AV401" s="76"/>
      <c r="AW401" s="76"/>
      <c r="AX401" s="76"/>
      <c r="AY401" s="76"/>
      <c r="AZ401" s="76"/>
      <c r="BA401" s="76"/>
      <c r="BB401" s="76"/>
      <c r="BC401" s="76"/>
      <c r="BD401" s="76"/>
      <c r="BE401" s="76"/>
      <c r="BF401" s="76"/>
      <c r="BG401" s="76"/>
      <c r="BH401" s="76"/>
      <c r="BI401" s="76"/>
      <c r="BJ401" s="76"/>
      <c r="BK401" s="76"/>
      <c r="BL401" s="76"/>
      <c r="BM401" s="76"/>
      <c r="BN401" s="76"/>
      <c r="BO401" s="76"/>
      <c r="BP401" s="76"/>
      <c r="BQ401" s="76"/>
      <c r="BR401" s="76"/>
      <c r="BS401" s="76"/>
      <c r="BT401" s="76"/>
      <c r="BU401" s="76"/>
      <c r="BV401" s="76"/>
      <c r="BW401" s="76"/>
      <c r="BX401" s="76"/>
      <c r="BY401" s="76"/>
      <c r="BZ401" s="76"/>
      <c r="CA401" s="76"/>
      <c r="CB401" s="76"/>
      <c r="CC401" s="76"/>
      <c r="CD401" s="76"/>
      <c r="CE401" s="76"/>
      <c r="CF401" s="76"/>
      <c r="CG401" s="76"/>
      <c r="CH401" s="76"/>
      <c r="CI401" s="76"/>
      <c r="CJ401" s="76"/>
      <c r="CK401" s="76"/>
      <c r="CL401" s="76"/>
      <c r="CM401" s="76"/>
      <c r="CN401" s="76"/>
      <c r="CO401" s="76"/>
      <c r="CP401" s="76"/>
      <c r="CQ401" s="76"/>
      <c r="CR401" s="76"/>
      <c r="CS401" s="76"/>
      <c r="CT401" s="76"/>
      <c r="CU401" s="76"/>
      <c r="CV401" s="76"/>
      <c r="CW401" s="76"/>
      <c r="CX401" s="76"/>
      <c r="CY401" s="16"/>
      <c r="CZ401" s="16"/>
      <c r="DA401" s="16"/>
    </row>
    <row r="402" spans="1:105" ht="33" x14ac:dyDescent="0.25">
      <c r="A402" s="179" t="s">
        <v>115</v>
      </c>
      <c r="B402" s="180" t="s">
        <v>173</v>
      </c>
      <c r="C402" s="180" t="s">
        <v>189</v>
      </c>
      <c r="D402" s="184" t="s">
        <v>190</v>
      </c>
      <c r="E402" s="166">
        <v>55</v>
      </c>
      <c r="F402" s="166" t="s">
        <v>892</v>
      </c>
      <c r="G402" s="77" t="s">
        <v>726</v>
      </c>
      <c r="H402" s="54" t="s">
        <v>572</v>
      </c>
      <c r="I402" s="77" t="s">
        <v>573</v>
      </c>
      <c r="J402" s="56">
        <f t="shared" si="62"/>
        <v>70000000</v>
      </c>
      <c r="K402" s="57">
        <f t="shared" si="57"/>
        <v>70000000</v>
      </c>
      <c r="L402" s="58"/>
      <c r="M402" s="59">
        <f t="shared" si="58"/>
        <v>0</v>
      </c>
      <c r="N402" s="59">
        <f t="shared" si="59"/>
        <v>0</v>
      </c>
      <c r="O402" s="60">
        <f t="shared" si="60"/>
        <v>0</v>
      </c>
      <c r="P402" s="60">
        <f t="shared" si="61"/>
        <v>70000000</v>
      </c>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v>70000000</v>
      </c>
      <c r="AP402" s="75"/>
      <c r="AQ402" s="75"/>
      <c r="AR402" s="75"/>
      <c r="AS402" s="75"/>
      <c r="AT402" s="76"/>
      <c r="AU402" s="16"/>
      <c r="AV402" s="76"/>
      <c r="AW402" s="76"/>
      <c r="AX402" s="76"/>
      <c r="AY402" s="76"/>
      <c r="AZ402" s="76"/>
      <c r="BA402" s="76"/>
      <c r="BB402" s="76"/>
      <c r="BC402" s="76"/>
      <c r="BD402" s="76"/>
      <c r="BE402" s="76"/>
      <c r="BF402" s="76"/>
      <c r="BG402" s="76"/>
      <c r="BH402" s="76"/>
      <c r="BI402" s="76"/>
      <c r="BJ402" s="76"/>
      <c r="BK402" s="76"/>
      <c r="BL402" s="76"/>
      <c r="BM402" s="76"/>
      <c r="BN402" s="76"/>
      <c r="BO402" s="76"/>
      <c r="BP402" s="76"/>
      <c r="BQ402" s="76"/>
      <c r="BR402" s="76"/>
      <c r="BS402" s="76"/>
      <c r="BT402" s="76"/>
      <c r="BU402" s="76"/>
      <c r="BV402" s="76"/>
      <c r="BW402" s="76"/>
      <c r="BX402" s="76"/>
      <c r="BY402" s="76"/>
      <c r="BZ402" s="76"/>
      <c r="CA402" s="76"/>
      <c r="CB402" s="76"/>
      <c r="CC402" s="76"/>
      <c r="CD402" s="76"/>
      <c r="CE402" s="76"/>
      <c r="CF402" s="76"/>
      <c r="CG402" s="76"/>
      <c r="CH402" s="76"/>
      <c r="CI402" s="76"/>
      <c r="CJ402" s="76"/>
      <c r="CK402" s="76"/>
      <c r="CL402" s="76"/>
      <c r="CM402" s="76"/>
      <c r="CN402" s="76"/>
      <c r="CO402" s="76"/>
      <c r="CP402" s="76"/>
      <c r="CQ402" s="76"/>
      <c r="CR402" s="76"/>
      <c r="CS402" s="76"/>
      <c r="CT402" s="76"/>
      <c r="CU402" s="76"/>
      <c r="CV402" s="76"/>
      <c r="CW402" s="76"/>
      <c r="CX402" s="76"/>
      <c r="CY402" s="16"/>
      <c r="CZ402" s="16"/>
      <c r="DA402" s="16"/>
    </row>
    <row r="403" spans="1:105" ht="33" x14ac:dyDescent="0.25">
      <c r="A403" s="179" t="s">
        <v>115</v>
      </c>
      <c r="B403" s="180" t="s">
        <v>173</v>
      </c>
      <c r="C403" s="180" t="s">
        <v>189</v>
      </c>
      <c r="D403" s="184" t="s">
        <v>190</v>
      </c>
      <c r="E403" s="166">
        <v>55</v>
      </c>
      <c r="F403" s="166" t="s">
        <v>893</v>
      </c>
      <c r="G403" s="77" t="s">
        <v>727</v>
      </c>
      <c r="H403" s="54" t="s">
        <v>574</v>
      </c>
      <c r="I403" s="77" t="s">
        <v>575</v>
      </c>
      <c r="J403" s="56">
        <f t="shared" si="62"/>
        <v>80000000</v>
      </c>
      <c r="K403" s="57">
        <f t="shared" si="57"/>
        <v>80000000</v>
      </c>
      <c r="L403" s="58"/>
      <c r="M403" s="59">
        <f t="shared" si="58"/>
        <v>0</v>
      </c>
      <c r="N403" s="59">
        <f t="shared" si="59"/>
        <v>0</v>
      </c>
      <c r="O403" s="60">
        <f t="shared" si="60"/>
        <v>0</v>
      </c>
      <c r="P403" s="60">
        <f t="shared" si="61"/>
        <v>80000000</v>
      </c>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v>80000000</v>
      </c>
      <c r="AP403" s="75"/>
      <c r="AQ403" s="75"/>
      <c r="AR403" s="75"/>
      <c r="AS403" s="75"/>
      <c r="AT403" s="76"/>
      <c r="AU403" s="16"/>
      <c r="AV403" s="76"/>
      <c r="AW403" s="76"/>
      <c r="AX403" s="76"/>
      <c r="AY403" s="76"/>
      <c r="AZ403" s="76"/>
      <c r="BA403" s="76"/>
      <c r="BB403" s="76"/>
      <c r="BC403" s="76"/>
      <c r="BD403" s="76"/>
      <c r="BE403" s="76"/>
      <c r="BF403" s="76"/>
      <c r="BG403" s="76"/>
      <c r="BH403" s="76"/>
      <c r="BI403" s="76"/>
      <c r="BJ403" s="76"/>
      <c r="BK403" s="76"/>
      <c r="BL403" s="76"/>
      <c r="BM403" s="76"/>
      <c r="BN403" s="76"/>
      <c r="BO403" s="76"/>
      <c r="BP403" s="76"/>
      <c r="BQ403" s="76"/>
      <c r="BR403" s="76"/>
      <c r="BS403" s="76"/>
      <c r="BT403" s="76"/>
      <c r="BU403" s="76"/>
      <c r="BV403" s="76"/>
      <c r="BW403" s="76"/>
      <c r="BX403" s="76"/>
      <c r="BY403" s="76"/>
      <c r="BZ403" s="76"/>
      <c r="CA403" s="76"/>
      <c r="CB403" s="76"/>
      <c r="CC403" s="76"/>
      <c r="CD403" s="76"/>
      <c r="CE403" s="76"/>
      <c r="CF403" s="76"/>
      <c r="CG403" s="76"/>
      <c r="CH403" s="76"/>
      <c r="CI403" s="76"/>
      <c r="CJ403" s="76"/>
      <c r="CK403" s="76"/>
      <c r="CL403" s="76"/>
      <c r="CM403" s="76"/>
      <c r="CN403" s="76"/>
      <c r="CO403" s="76"/>
      <c r="CP403" s="76"/>
      <c r="CQ403" s="76"/>
      <c r="CR403" s="76"/>
      <c r="CS403" s="76"/>
      <c r="CT403" s="76"/>
      <c r="CU403" s="76"/>
      <c r="CV403" s="76"/>
      <c r="CW403" s="76"/>
      <c r="CX403" s="76"/>
      <c r="CY403" s="16"/>
      <c r="CZ403" s="16"/>
      <c r="DA403" s="16"/>
    </row>
    <row r="404" spans="1:105" ht="49.5" x14ac:dyDescent="0.25">
      <c r="A404" s="179" t="s">
        <v>115</v>
      </c>
      <c r="B404" s="180" t="s">
        <v>173</v>
      </c>
      <c r="C404" s="180" t="s">
        <v>189</v>
      </c>
      <c r="D404" s="184" t="s">
        <v>190</v>
      </c>
      <c r="E404" s="166">
        <v>55</v>
      </c>
      <c r="F404" s="166" t="s">
        <v>890</v>
      </c>
      <c r="G404" s="77" t="s">
        <v>728</v>
      </c>
      <c r="H404" s="54" t="s">
        <v>576</v>
      </c>
      <c r="I404" s="77" t="s">
        <v>577</v>
      </c>
      <c r="J404" s="56">
        <f t="shared" si="62"/>
        <v>115000000</v>
      </c>
      <c r="K404" s="57">
        <f t="shared" si="57"/>
        <v>115000000</v>
      </c>
      <c r="L404" s="58"/>
      <c r="M404" s="59">
        <f t="shared" si="58"/>
        <v>0</v>
      </c>
      <c r="N404" s="59">
        <f t="shared" si="59"/>
        <v>0</v>
      </c>
      <c r="O404" s="60">
        <f t="shared" si="60"/>
        <v>0</v>
      </c>
      <c r="P404" s="60">
        <f t="shared" si="61"/>
        <v>115000000</v>
      </c>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v>115000000</v>
      </c>
      <c r="AP404" s="75"/>
      <c r="AQ404" s="75"/>
      <c r="AR404" s="75"/>
      <c r="AS404" s="75"/>
      <c r="AT404" s="76"/>
      <c r="AU404" s="16"/>
      <c r="AV404" s="76"/>
      <c r="AW404" s="76"/>
      <c r="AX404" s="76"/>
      <c r="AY404" s="76"/>
      <c r="AZ404" s="76"/>
      <c r="BA404" s="76"/>
      <c r="BB404" s="76"/>
      <c r="BC404" s="76"/>
      <c r="BD404" s="76"/>
      <c r="BE404" s="76"/>
      <c r="BF404" s="76"/>
      <c r="BG404" s="76"/>
      <c r="BH404" s="76"/>
      <c r="BI404" s="76"/>
      <c r="BJ404" s="76"/>
      <c r="BK404" s="76"/>
      <c r="BL404" s="76"/>
      <c r="BM404" s="76"/>
      <c r="BN404" s="76"/>
      <c r="BO404" s="76"/>
      <c r="BP404" s="76"/>
      <c r="BQ404" s="76"/>
      <c r="BR404" s="76"/>
      <c r="BS404" s="76"/>
      <c r="BT404" s="76"/>
      <c r="BU404" s="76"/>
      <c r="BV404" s="76"/>
      <c r="BW404" s="76"/>
      <c r="BX404" s="76"/>
      <c r="BY404" s="76"/>
      <c r="BZ404" s="76"/>
      <c r="CA404" s="76"/>
      <c r="CB404" s="76"/>
      <c r="CC404" s="76"/>
      <c r="CD404" s="76"/>
      <c r="CE404" s="76"/>
      <c r="CF404" s="76"/>
      <c r="CG404" s="76"/>
      <c r="CH404" s="76"/>
      <c r="CI404" s="76"/>
      <c r="CJ404" s="76"/>
      <c r="CK404" s="76"/>
      <c r="CL404" s="76"/>
      <c r="CM404" s="76"/>
      <c r="CN404" s="76"/>
      <c r="CO404" s="76"/>
      <c r="CP404" s="76"/>
      <c r="CQ404" s="76"/>
      <c r="CR404" s="76"/>
      <c r="CS404" s="76"/>
      <c r="CT404" s="76"/>
      <c r="CU404" s="76"/>
      <c r="CV404" s="76"/>
      <c r="CW404" s="76"/>
      <c r="CX404" s="76"/>
      <c r="CY404" s="16"/>
      <c r="CZ404" s="16"/>
      <c r="DA404" s="16"/>
    </row>
    <row r="405" spans="1:105" ht="49.5" x14ac:dyDescent="0.25">
      <c r="A405" s="179" t="s">
        <v>115</v>
      </c>
      <c r="B405" s="180" t="s">
        <v>173</v>
      </c>
      <c r="C405" s="180" t="s">
        <v>189</v>
      </c>
      <c r="D405" s="184" t="s">
        <v>190</v>
      </c>
      <c r="E405" s="166">
        <v>55</v>
      </c>
      <c r="F405" s="166" t="s">
        <v>894</v>
      </c>
      <c r="G405" s="77" t="s">
        <v>725</v>
      </c>
      <c r="H405" s="54" t="s">
        <v>578</v>
      </c>
      <c r="I405" s="77" t="s">
        <v>579</v>
      </c>
      <c r="J405" s="56">
        <f t="shared" si="62"/>
        <v>200000000</v>
      </c>
      <c r="K405" s="57">
        <f t="shared" si="57"/>
        <v>200000000</v>
      </c>
      <c r="L405" s="58"/>
      <c r="M405" s="59">
        <f t="shared" si="58"/>
        <v>0</v>
      </c>
      <c r="N405" s="59">
        <f t="shared" si="59"/>
        <v>0</v>
      </c>
      <c r="O405" s="60">
        <f t="shared" si="60"/>
        <v>0</v>
      </c>
      <c r="P405" s="60">
        <f t="shared" si="61"/>
        <v>200000000</v>
      </c>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v>200000000</v>
      </c>
      <c r="AP405" s="75"/>
      <c r="AQ405" s="75"/>
      <c r="AR405" s="75"/>
      <c r="AS405" s="75"/>
      <c r="AT405" s="76"/>
      <c r="AU405" s="16"/>
      <c r="AV405" s="76"/>
      <c r="AW405" s="76"/>
      <c r="AX405" s="76"/>
      <c r="AY405" s="76"/>
      <c r="AZ405" s="76"/>
      <c r="BA405" s="76"/>
      <c r="BB405" s="76"/>
      <c r="BC405" s="76"/>
      <c r="BD405" s="76"/>
      <c r="BE405" s="76"/>
      <c r="BF405" s="76"/>
      <c r="BG405" s="76"/>
      <c r="BH405" s="76"/>
      <c r="BI405" s="76"/>
      <c r="BJ405" s="76"/>
      <c r="BK405" s="76"/>
      <c r="BL405" s="76"/>
      <c r="BM405" s="76"/>
      <c r="BN405" s="76"/>
      <c r="BO405" s="76"/>
      <c r="BP405" s="76"/>
      <c r="BQ405" s="76"/>
      <c r="BR405" s="76"/>
      <c r="BS405" s="76"/>
      <c r="BT405" s="76"/>
      <c r="BU405" s="76"/>
      <c r="BV405" s="76"/>
      <c r="BW405" s="76"/>
      <c r="BX405" s="76"/>
      <c r="BY405" s="76"/>
      <c r="BZ405" s="76"/>
      <c r="CA405" s="76"/>
      <c r="CB405" s="76"/>
      <c r="CC405" s="76"/>
      <c r="CD405" s="76"/>
      <c r="CE405" s="76"/>
      <c r="CF405" s="76"/>
      <c r="CG405" s="76"/>
      <c r="CH405" s="76"/>
      <c r="CI405" s="76"/>
      <c r="CJ405" s="76"/>
      <c r="CK405" s="76"/>
      <c r="CL405" s="76"/>
      <c r="CM405" s="76"/>
      <c r="CN405" s="76"/>
      <c r="CO405" s="76"/>
      <c r="CP405" s="76"/>
      <c r="CQ405" s="76"/>
      <c r="CR405" s="76"/>
      <c r="CS405" s="76"/>
      <c r="CT405" s="76"/>
      <c r="CU405" s="76"/>
      <c r="CV405" s="76"/>
      <c r="CW405" s="76"/>
      <c r="CX405" s="76"/>
      <c r="CY405" s="16"/>
      <c r="CZ405" s="16"/>
      <c r="DA405" s="16"/>
    </row>
    <row r="406" spans="1:105" ht="49.5" x14ac:dyDescent="0.25">
      <c r="A406" s="179" t="s">
        <v>115</v>
      </c>
      <c r="B406" s="180" t="s">
        <v>173</v>
      </c>
      <c r="C406" s="180" t="s">
        <v>189</v>
      </c>
      <c r="D406" s="184" t="s">
        <v>190</v>
      </c>
      <c r="E406" s="166">
        <v>55</v>
      </c>
      <c r="F406" s="166" t="s">
        <v>894</v>
      </c>
      <c r="G406" s="77" t="s">
        <v>725</v>
      </c>
      <c r="H406" s="54" t="s">
        <v>580</v>
      </c>
      <c r="I406" s="77" t="s">
        <v>581</v>
      </c>
      <c r="J406" s="56">
        <f t="shared" si="62"/>
        <v>205000000</v>
      </c>
      <c r="K406" s="57">
        <f t="shared" si="57"/>
        <v>205000000</v>
      </c>
      <c r="L406" s="58"/>
      <c r="M406" s="59">
        <f t="shared" si="58"/>
        <v>0</v>
      </c>
      <c r="N406" s="59">
        <f t="shared" si="59"/>
        <v>0</v>
      </c>
      <c r="O406" s="60">
        <f t="shared" si="60"/>
        <v>0</v>
      </c>
      <c r="P406" s="60">
        <f t="shared" si="61"/>
        <v>205000000</v>
      </c>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v>205000000</v>
      </c>
      <c r="AP406" s="75"/>
      <c r="AQ406" s="75"/>
      <c r="AR406" s="75"/>
      <c r="AS406" s="75"/>
      <c r="AT406" s="76"/>
      <c r="AU406" s="16"/>
      <c r="AV406" s="76"/>
      <c r="AW406" s="76"/>
      <c r="AX406" s="76"/>
      <c r="AY406" s="76"/>
      <c r="AZ406" s="76"/>
      <c r="BA406" s="76"/>
      <c r="BB406" s="76"/>
      <c r="BC406" s="76"/>
      <c r="BD406" s="76"/>
      <c r="BE406" s="76"/>
      <c r="BF406" s="76"/>
      <c r="BG406" s="76"/>
      <c r="BH406" s="76"/>
      <c r="BI406" s="76"/>
      <c r="BJ406" s="76"/>
      <c r="BK406" s="76"/>
      <c r="BL406" s="76"/>
      <c r="BM406" s="76"/>
      <c r="BN406" s="76"/>
      <c r="BO406" s="76"/>
      <c r="BP406" s="76"/>
      <c r="BQ406" s="76"/>
      <c r="BR406" s="76"/>
      <c r="BS406" s="76"/>
      <c r="BT406" s="76"/>
      <c r="BU406" s="76"/>
      <c r="BV406" s="76"/>
      <c r="BW406" s="76"/>
      <c r="BX406" s="76"/>
      <c r="BY406" s="76"/>
      <c r="BZ406" s="76"/>
      <c r="CA406" s="76"/>
      <c r="CB406" s="76"/>
      <c r="CC406" s="76"/>
      <c r="CD406" s="76"/>
      <c r="CE406" s="76"/>
      <c r="CF406" s="76"/>
      <c r="CG406" s="76"/>
      <c r="CH406" s="76"/>
      <c r="CI406" s="76"/>
      <c r="CJ406" s="76"/>
      <c r="CK406" s="76"/>
      <c r="CL406" s="76"/>
      <c r="CM406" s="76"/>
      <c r="CN406" s="76"/>
      <c r="CO406" s="76"/>
      <c r="CP406" s="76"/>
      <c r="CQ406" s="76"/>
      <c r="CR406" s="76"/>
      <c r="CS406" s="76"/>
      <c r="CT406" s="76"/>
      <c r="CU406" s="76"/>
      <c r="CV406" s="76"/>
      <c r="CW406" s="76"/>
      <c r="CX406" s="76"/>
      <c r="CY406" s="16"/>
      <c r="CZ406" s="16"/>
      <c r="DA406" s="16"/>
    </row>
    <row r="407" spans="1:105" x14ac:dyDescent="0.25">
      <c r="A407" s="198" t="s">
        <v>321</v>
      </c>
      <c r="B407" s="198"/>
      <c r="C407" s="198"/>
      <c r="D407" s="198"/>
      <c r="E407" s="198"/>
      <c r="F407" s="198"/>
      <c r="G407" s="85"/>
      <c r="H407" s="19"/>
      <c r="I407" s="85" t="s">
        <v>582</v>
      </c>
      <c r="J407" s="86"/>
      <c r="K407" s="22"/>
      <c r="L407" s="22"/>
      <c r="M407" s="22"/>
      <c r="N407" s="22"/>
      <c r="O407" s="22"/>
      <c r="P407" s="22"/>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c r="AO407" s="131"/>
      <c r="AP407" s="131"/>
      <c r="AQ407" s="131"/>
      <c r="AR407" s="131"/>
      <c r="AS407" s="131"/>
      <c r="AT407" s="137"/>
      <c r="AU407" s="24"/>
      <c r="AV407" s="137"/>
      <c r="AW407" s="137"/>
      <c r="AX407" s="137"/>
      <c r="AY407" s="137"/>
      <c r="AZ407" s="137"/>
      <c r="BA407" s="137"/>
      <c r="BB407" s="137"/>
      <c r="BC407" s="137"/>
      <c r="BD407" s="137"/>
      <c r="BE407" s="137"/>
      <c r="BF407" s="137"/>
      <c r="BG407" s="137"/>
      <c r="BH407" s="137"/>
      <c r="BI407" s="137"/>
      <c r="BJ407" s="137"/>
      <c r="BK407" s="137"/>
      <c r="BL407" s="137"/>
      <c r="BM407" s="137"/>
      <c r="BN407" s="137"/>
      <c r="BO407" s="137"/>
      <c r="BP407" s="137"/>
      <c r="BQ407" s="137"/>
      <c r="BR407" s="137"/>
      <c r="BS407" s="137"/>
      <c r="BT407" s="137"/>
      <c r="BU407" s="137"/>
      <c r="BV407" s="137"/>
      <c r="BW407" s="137"/>
      <c r="BX407" s="137"/>
      <c r="BY407" s="137"/>
      <c r="BZ407" s="137"/>
      <c r="CA407" s="137"/>
      <c r="CB407" s="137"/>
      <c r="CC407" s="137"/>
      <c r="CD407" s="137"/>
      <c r="CE407" s="137"/>
      <c r="CF407" s="137"/>
      <c r="CG407" s="137"/>
      <c r="CH407" s="137"/>
      <c r="CI407" s="137"/>
      <c r="CJ407" s="137"/>
      <c r="CK407" s="137"/>
      <c r="CL407" s="137"/>
      <c r="CM407" s="137"/>
      <c r="CN407" s="137"/>
      <c r="CO407" s="137"/>
      <c r="CP407" s="137"/>
      <c r="CQ407" s="137"/>
      <c r="CR407" s="137"/>
      <c r="CS407" s="137"/>
      <c r="CT407" s="137"/>
      <c r="CU407" s="137"/>
      <c r="CV407" s="137"/>
      <c r="CW407" s="137"/>
      <c r="CX407" s="137"/>
      <c r="CY407" s="16"/>
      <c r="CZ407" s="16"/>
      <c r="DA407" s="16"/>
    </row>
    <row r="408" spans="1:105" x14ac:dyDescent="0.25">
      <c r="A408" s="168" t="s">
        <v>321</v>
      </c>
      <c r="B408" s="168" t="s">
        <v>99</v>
      </c>
      <c r="C408" s="168"/>
      <c r="D408" s="168"/>
      <c r="E408" s="168"/>
      <c r="F408" s="168"/>
      <c r="G408" s="28"/>
      <c r="H408" s="27"/>
      <c r="I408" s="28" t="s">
        <v>108</v>
      </c>
      <c r="J408" s="121"/>
      <c r="K408" s="30">
        <f>+SUM(M408:P408)</f>
        <v>0</v>
      </c>
      <c r="L408" s="30"/>
      <c r="M408" s="30"/>
      <c r="N408" s="30">
        <f>+SUM(S408:AE408)</f>
        <v>0</v>
      </c>
      <c r="O408" s="30">
        <f>+SUM(AF408:AJ408)</f>
        <v>0</v>
      </c>
      <c r="P408" s="30">
        <f>+SUM(AK408:AS408)</f>
        <v>0</v>
      </c>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290"/>
      <c r="AU408" s="32"/>
      <c r="AV408" s="290"/>
      <c r="AW408" s="290"/>
      <c r="AX408" s="290"/>
      <c r="AY408" s="290"/>
      <c r="AZ408" s="290"/>
      <c r="BA408" s="290"/>
      <c r="BB408" s="290"/>
      <c r="BC408" s="290"/>
      <c r="BD408" s="290"/>
      <c r="BE408" s="290"/>
      <c r="BF408" s="290"/>
      <c r="BG408" s="290"/>
      <c r="BH408" s="290"/>
      <c r="BI408" s="290"/>
      <c r="BJ408" s="290"/>
      <c r="BK408" s="290"/>
      <c r="BL408" s="290"/>
      <c r="BM408" s="290"/>
      <c r="BN408" s="290"/>
      <c r="BO408" s="290"/>
      <c r="BP408" s="290"/>
      <c r="BQ408" s="290"/>
      <c r="BR408" s="290"/>
      <c r="BS408" s="290"/>
      <c r="BT408" s="290"/>
      <c r="BU408" s="290"/>
      <c r="BV408" s="290"/>
      <c r="BW408" s="290"/>
      <c r="BX408" s="290"/>
      <c r="BY408" s="290"/>
      <c r="BZ408" s="290"/>
      <c r="CA408" s="290"/>
      <c r="CB408" s="290"/>
      <c r="CC408" s="290"/>
      <c r="CD408" s="290"/>
      <c r="CE408" s="290"/>
      <c r="CF408" s="290"/>
      <c r="CG408" s="290"/>
      <c r="CH408" s="290"/>
      <c r="CI408" s="290"/>
      <c r="CJ408" s="290"/>
      <c r="CK408" s="290"/>
      <c r="CL408" s="290"/>
      <c r="CM408" s="290"/>
      <c r="CN408" s="290"/>
      <c r="CO408" s="290"/>
      <c r="CP408" s="290"/>
      <c r="CQ408" s="290"/>
      <c r="CR408" s="290"/>
      <c r="CS408" s="290"/>
      <c r="CT408" s="290"/>
      <c r="CU408" s="290"/>
      <c r="CV408" s="290"/>
      <c r="CW408" s="290"/>
      <c r="CX408" s="290"/>
      <c r="CY408" s="16"/>
      <c r="CZ408" s="16"/>
      <c r="DA408" s="16"/>
    </row>
    <row r="409" spans="1:105" ht="33" x14ac:dyDescent="0.25">
      <c r="A409" s="168" t="s">
        <v>321</v>
      </c>
      <c r="B409" s="168" t="s">
        <v>99</v>
      </c>
      <c r="C409" s="168" t="s">
        <v>99</v>
      </c>
      <c r="D409" s="168"/>
      <c r="E409" s="168"/>
      <c r="F409" s="168"/>
      <c r="G409" s="28"/>
      <c r="H409" s="27"/>
      <c r="I409" s="28" t="s">
        <v>109</v>
      </c>
      <c r="J409" s="121"/>
      <c r="K409" s="30"/>
      <c r="L409" s="30"/>
      <c r="M409" s="30"/>
      <c r="N409" s="30"/>
      <c r="O409" s="30"/>
      <c r="P409" s="30"/>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290"/>
      <c r="AU409" s="32"/>
      <c r="AV409" s="290"/>
      <c r="AW409" s="290"/>
      <c r="AX409" s="290"/>
      <c r="AY409" s="290"/>
      <c r="AZ409" s="290"/>
      <c r="BA409" s="290"/>
      <c r="BB409" s="290"/>
      <c r="BC409" s="290"/>
      <c r="BD409" s="290"/>
      <c r="BE409" s="290"/>
      <c r="BF409" s="290"/>
      <c r="BG409" s="290"/>
      <c r="BH409" s="290"/>
      <c r="BI409" s="290"/>
      <c r="BJ409" s="290"/>
      <c r="BK409" s="290"/>
      <c r="BL409" s="290"/>
      <c r="BM409" s="290"/>
      <c r="BN409" s="290"/>
      <c r="BO409" s="290"/>
      <c r="BP409" s="290"/>
      <c r="BQ409" s="290"/>
      <c r="BR409" s="290"/>
      <c r="BS409" s="290"/>
      <c r="BT409" s="290"/>
      <c r="BU409" s="290"/>
      <c r="BV409" s="290"/>
      <c r="BW409" s="290"/>
      <c r="BX409" s="290"/>
      <c r="BY409" s="290"/>
      <c r="BZ409" s="290"/>
      <c r="CA409" s="290"/>
      <c r="CB409" s="290"/>
      <c r="CC409" s="290"/>
      <c r="CD409" s="290"/>
      <c r="CE409" s="290"/>
      <c r="CF409" s="290"/>
      <c r="CG409" s="290"/>
      <c r="CH409" s="290"/>
      <c r="CI409" s="290"/>
      <c r="CJ409" s="290"/>
      <c r="CK409" s="290"/>
      <c r="CL409" s="290"/>
      <c r="CM409" s="290"/>
      <c r="CN409" s="290"/>
      <c r="CO409" s="290"/>
      <c r="CP409" s="290"/>
      <c r="CQ409" s="290"/>
      <c r="CR409" s="290"/>
      <c r="CS409" s="290"/>
      <c r="CT409" s="290"/>
      <c r="CU409" s="290"/>
      <c r="CV409" s="290"/>
      <c r="CW409" s="290"/>
      <c r="CX409" s="290"/>
      <c r="CY409" s="16"/>
      <c r="CZ409" s="16"/>
      <c r="DA409" s="16"/>
    </row>
    <row r="410" spans="1:105" x14ac:dyDescent="0.25">
      <c r="A410" s="167" t="s">
        <v>321</v>
      </c>
      <c r="B410" s="167" t="s">
        <v>99</v>
      </c>
      <c r="C410" s="167" t="s">
        <v>99</v>
      </c>
      <c r="D410" s="167" t="s">
        <v>173</v>
      </c>
      <c r="E410" s="167"/>
      <c r="F410" s="167"/>
      <c r="G410" s="38"/>
      <c r="H410" s="37"/>
      <c r="I410" s="38" t="s">
        <v>583</v>
      </c>
      <c r="J410" s="107"/>
      <c r="K410" s="40"/>
      <c r="L410" s="40"/>
      <c r="M410" s="40"/>
      <c r="N410" s="40"/>
      <c r="O410" s="40"/>
      <c r="P410" s="40"/>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124"/>
      <c r="AU410" s="42"/>
      <c r="AV410" s="124"/>
      <c r="AW410" s="124"/>
      <c r="AX410" s="124"/>
      <c r="AY410" s="124"/>
      <c r="AZ410" s="124"/>
      <c r="BA410" s="124"/>
      <c r="BB410" s="124"/>
      <c r="BC410" s="124"/>
      <c r="BD410" s="124"/>
      <c r="BE410" s="124"/>
      <c r="BF410" s="124"/>
      <c r="BG410" s="124"/>
      <c r="BH410" s="124"/>
      <c r="BI410" s="124"/>
      <c r="BJ410" s="124"/>
      <c r="BK410" s="124"/>
      <c r="BL410" s="124"/>
      <c r="BM410" s="124"/>
      <c r="BN410" s="124"/>
      <c r="BO410" s="124"/>
      <c r="BP410" s="124"/>
      <c r="BQ410" s="124"/>
      <c r="BR410" s="124"/>
      <c r="BS410" s="124"/>
      <c r="BT410" s="124"/>
      <c r="BU410" s="124"/>
      <c r="BV410" s="124"/>
      <c r="BW410" s="124"/>
      <c r="BX410" s="124"/>
      <c r="BY410" s="124"/>
      <c r="BZ410" s="124"/>
      <c r="CA410" s="124"/>
      <c r="CB410" s="124"/>
      <c r="CC410" s="124"/>
      <c r="CD410" s="124"/>
      <c r="CE410" s="124"/>
      <c r="CF410" s="124"/>
      <c r="CG410" s="124"/>
      <c r="CH410" s="124"/>
      <c r="CI410" s="124"/>
      <c r="CJ410" s="124"/>
      <c r="CK410" s="124"/>
      <c r="CL410" s="124"/>
      <c r="CM410" s="124"/>
      <c r="CN410" s="124"/>
      <c r="CO410" s="124"/>
      <c r="CP410" s="124"/>
      <c r="CQ410" s="124"/>
      <c r="CR410" s="124"/>
      <c r="CS410" s="124"/>
      <c r="CT410" s="124"/>
      <c r="CU410" s="124"/>
      <c r="CV410" s="124"/>
      <c r="CW410" s="124"/>
      <c r="CX410" s="124"/>
      <c r="CY410" s="16"/>
      <c r="CZ410" s="16"/>
      <c r="DA410" s="16"/>
    </row>
    <row r="411" spans="1:105" x14ac:dyDescent="0.25">
      <c r="A411" s="165" t="s">
        <v>321</v>
      </c>
      <c r="B411" s="165" t="s">
        <v>99</v>
      </c>
      <c r="C411" s="165" t="s">
        <v>99</v>
      </c>
      <c r="D411" s="165" t="s">
        <v>173</v>
      </c>
      <c r="E411" s="165" t="s">
        <v>199</v>
      </c>
      <c r="F411" s="165"/>
      <c r="G411" s="84"/>
      <c r="H411" s="46"/>
      <c r="I411" s="84" t="s">
        <v>584</v>
      </c>
      <c r="J411" s="132"/>
      <c r="K411" s="49">
        <f>+SUM(M411:P411)</f>
        <v>0</v>
      </c>
      <c r="L411" s="49"/>
      <c r="M411" s="49">
        <f>+SUM(Q411:R411)</f>
        <v>0</v>
      </c>
      <c r="N411" s="49">
        <f>+SUM(S411:AE411)</f>
        <v>0</v>
      </c>
      <c r="O411" s="49">
        <f>+SUM(AF411:AJ411)</f>
        <v>0</v>
      </c>
      <c r="P411" s="49">
        <f>+SUM(AK411:AS411)</f>
        <v>0</v>
      </c>
      <c r="Q411" s="50"/>
      <c r="R411" s="50">
        <v>0</v>
      </c>
      <c r="S411" s="50">
        <v>0</v>
      </c>
      <c r="T411" s="50">
        <v>0</v>
      </c>
      <c r="U411" s="50">
        <v>0</v>
      </c>
      <c r="V411" s="50">
        <v>0</v>
      </c>
      <c r="W411" s="50">
        <v>0</v>
      </c>
      <c r="X411" s="50">
        <v>0</v>
      </c>
      <c r="Y411" s="50">
        <v>0</v>
      </c>
      <c r="Z411" s="50">
        <v>0</v>
      </c>
      <c r="AA411" s="50">
        <v>0</v>
      </c>
      <c r="AB411" s="50">
        <v>0</v>
      </c>
      <c r="AC411" s="50">
        <v>0</v>
      </c>
      <c r="AD411" s="50">
        <v>0</v>
      </c>
      <c r="AE411" s="50"/>
      <c r="AF411" s="50">
        <v>0</v>
      </c>
      <c r="AG411" s="50">
        <v>0</v>
      </c>
      <c r="AH411" s="50">
        <v>0</v>
      </c>
      <c r="AI411" s="50">
        <v>0</v>
      </c>
      <c r="AJ411" s="50">
        <v>0</v>
      </c>
      <c r="AK411" s="50">
        <v>0</v>
      </c>
      <c r="AL411" s="50">
        <v>0</v>
      </c>
      <c r="AM411" s="50">
        <v>0</v>
      </c>
      <c r="AN411" s="50">
        <v>0</v>
      </c>
      <c r="AO411" s="50">
        <v>0</v>
      </c>
      <c r="AP411" s="50">
        <v>0</v>
      </c>
      <c r="AQ411" s="50">
        <v>0</v>
      </c>
      <c r="AR411" s="50">
        <v>0</v>
      </c>
      <c r="AS411" s="50">
        <v>0</v>
      </c>
      <c r="AT411" s="293"/>
      <c r="AU411" s="51"/>
      <c r="AV411" s="293"/>
      <c r="AW411" s="293"/>
      <c r="AX411" s="293"/>
      <c r="AY411" s="293"/>
      <c r="AZ411" s="293"/>
      <c r="BA411" s="293"/>
      <c r="BB411" s="293"/>
      <c r="BC411" s="293"/>
      <c r="BD411" s="293"/>
      <c r="BE411" s="293"/>
      <c r="BF411" s="293"/>
      <c r="BG411" s="293"/>
      <c r="BH411" s="293"/>
      <c r="BI411" s="293"/>
      <c r="BJ411" s="293"/>
      <c r="BK411" s="293"/>
      <c r="BL411" s="293"/>
      <c r="BM411" s="293"/>
      <c r="BN411" s="293"/>
      <c r="BO411" s="293"/>
      <c r="BP411" s="293"/>
      <c r="BQ411" s="293"/>
      <c r="BR411" s="293"/>
      <c r="BS411" s="293"/>
      <c r="BT411" s="293"/>
      <c r="BU411" s="293"/>
      <c r="BV411" s="293"/>
      <c r="BW411" s="293"/>
      <c r="BX411" s="293"/>
      <c r="BY411" s="293"/>
      <c r="BZ411" s="293"/>
      <c r="CA411" s="293"/>
      <c r="CB411" s="293"/>
      <c r="CC411" s="293"/>
      <c r="CD411" s="293"/>
      <c r="CE411" s="293"/>
      <c r="CF411" s="293"/>
      <c r="CG411" s="293"/>
      <c r="CH411" s="293"/>
      <c r="CI411" s="293"/>
      <c r="CJ411" s="293"/>
      <c r="CK411" s="293"/>
      <c r="CL411" s="293"/>
      <c r="CM411" s="293"/>
      <c r="CN411" s="293"/>
      <c r="CO411" s="293"/>
      <c r="CP411" s="293"/>
      <c r="CQ411" s="293"/>
      <c r="CR411" s="293"/>
      <c r="CS411" s="293"/>
      <c r="CT411" s="293"/>
      <c r="CU411" s="293"/>
      <c r="CV411" s="293"/>
      <c r="CW411" s="293"/>
      <c r="CX411" s="293"/>
      <c r="CY411" s="16"/>
      <c r="CZ411" s="16"/>
      <c r="DA411" s="16"/>
    </row>
    <row r="412" spans="1:105" ht="49.5" x14ac:dyDescent="0.25">
      <c r="A412" s="166" t="s">
        <v>321</v>
      </c>
      <c r="B412" s="166" t="s">
        <v>99</v>
      </c>
      <c r="C412" s="166" t="s">
        <v>99</v>
      </c>
      <c r="D412" s="166" t="s">
        <v>173</v>
      </c>
      <c r="E412" s="166" t="s">
        <v>199</v>
      </c>
      <c r="F412" s="166" t="s">
        <v>423</v>
      </c>
      <c r="G412" s="71" t="s">
        <v>643</v>
      </c>
      <c r="H412" s="54" t="s">
        <v>585</v>
      </c>
      <c r="I412" s="71" t="s">
        <v>586</v>
      </c>
      <c r="J412" s="133">
        <v>272150000</v>
      </c>
      <c r="K412" s="57">
        <f>+SUM(M412:P412)</f>
        <v>272150000</v>
      </c>
      <c r="L412" s="58"/>
      <c r="M412" s="59">
        <f>+SUM(Q412:R412)</f>
        <v>272150000</v>
      </c>
      <c r="N412" s="59">
        <f>+SUM(S412:AE412)</f>
        <v>0</v>
      </c>
      <c r="O412" s="60">
        <f>+SUM(AF412:AJ412)</f>
        <v>0</v>
      </c>
      <c r="P412" s="60">
        <f>+SUM(AK412:AS412)</f>
        <v>0</v>
      </c>
      <c r="Q412" s="61">
        <v>272150000</v>
      </c>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76"/>
      <c r="AU412" s="16"/>
      <c r="AV412" s="76"/>
      <c r="AW412" s="76"/>
      <c r="AX412" s="76"/>
      <c r="AY412" s="76"/>
      <c r="AZ412" s="76"/>
      <c r="BA412" s="76"/>
      <c r="BB412" s="76"/>
      <c r="BC412" s="76"/>
      <c r="BD412" s="76"/>
      <c r="BE412" s="76"/>
      <c r="BF412" s="76"/>
      <c r="BG412" s="76"/>
      <c r="BH412" s="76"/>
      <c r="BI412" s="76"/>
      <c r="BJ412" s="76"/>
      <c r="BK412" s="76"/>
      <c r="BL412" s="76"/>
      <c r="BM412" s="76"/>
      <c r="BN412" s="76"/>
      <c r="BO412" s="76"/>
      <c r="BP412" s="76"/>
      <c r="BQ412" s="76"/>
      <c r="BR412" s="76"/>
      <c r="BS412" s="76"/>
      <c r="BT412" s="76"/>
      <c r="BU412" s="76"/>
      <c r="BV412" s="76"/>
      <c r="BW412" s="76"/>
      <c r="BX412" s="76"/>
      <c r="BY412" s="76"/>
      <c r="BZ412" s="76"/>
      <c r="CA412" s="76"/>
      <c r="CB412" s="76"/>
      <c r="CC412" s="76"/>
      <c r="CD412" s="76"/>
      <c r="CE412" s="76"/>
      <c r="CF412" s="76"/>
      <c r="CG412" s="76"/>
      <c r="CH412" s="76"/>
      <c r="CI412" s="76"/>
      <c r="CJ412" s="76"/>
      <c r="CK412" s="76"/>
      <c r="CL412" s="76"/>
      <c r="CM412" s="76"/>
      <c r="CN412" s="76"/>
      <c r="CO412" s="76"/>
      <c r="CP412" s="76"/>
      <c r="CQ412" s="76"/>
      <c r="CR412" s="76"/>
      <c r="CS412" s="76"/>
      <c r="CT412" s="76"/>
      <c r="CU412" s="76"/>
      <c r="CV412" s="76"/>
      <c r="CW412" s="76"/>
      <c r="CX412" s="76"/>
      <c r="CY412" s="16"/>
      <c r="CZ412" s="16"/>
      <c r="DA412" s="16"/>
    </row>
    <row r="413" spans="1:105" ht="49.5" x14ac:dyDescent="0.25">
      <c r="A413" s="166" t="s">
        <v>321</v>
      </c>
      <c r="B413" s="166" t="s">
        <v>99</v>
      </c>
      <c r="C413" s="166" t="s">
        <v>99</v>
      </c>
      <c r="D413" s="166" t="s">
        <v>173</v>
      </c>
      <c r="E413" s="166" t="s">
        <v>199</v>
      </c>
      <c r="F413" s="166" t="s">
        <v>426</v>
      </c>
      <c r="G413" s="71" t="s">
        <v>644</v>
      </c>
      <c r="H413" s="54" t="s">
        <v>587</v>
      </c>
      <c r="I413" s="71" t="s">
        <v>588</v>
      </c>
      <c r="J413" s="133">
        <f>+K413</f>
        <v>3087900441.5900002</v>
      </c>
      <c r="K413" s="57">
        <f>+SUM(M413:P413)+L413</f>
        <v>3087900441.5900002</v>
      </c>
      <c r="L413" s="58">
        <v>2687900441.5900002</v>
      </c>
      <c r="M413" s="59">
        <f>+SUM(Q413:R413)</f>
        <v>400000000</v>
      </c>
      <c r="N413" s="59">
        <f>+SUM(S413:AE413)</f>
        <v>0</v>
      </c>
      <c r="O413" s="60">
        <f>+SUM(AF413:AJ413)</f>
        <v>0</v>
      </c>
      <c r="P413" s="60">
        <f>+SUM(AK413:AS413)</f>
        <v>0</v>
      </c>
      <c r="Q413" s="61">
        <v>400000000</v>
      </c>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76"/>
      <c r="AU413" s="16"/>
      <c r="AV413" s="76"/>
      <c r="AW413" s="76"/>
      <c r="AX413" s="76"/>
      <c r="AY413" s="76"/>
      <c r="AZ413" s="76"/>
      <c r="BA413" s="76"/>
      <c r="BB413" s="76"/>
      <c r="BC413" s="76"/>
      <c r="BD413" s="76"/>
      <c r="BE413" s="76"/>
      <c r="BF413" s="76"/>
      <c r="BG413" s="76"/>
      <c r="BH413" s="76"/>
      <c r="BI413" s="76"/>
      <c r="BJ413" s="76"/>
      <c r="BK413" s="76"/>
      <c r="BL413" s="76"/>
      <c r="BM413" s="76"/>
      <c r="BN413" s="76"/>
      <c r="BO413" s="76"/>
      <c r="BP413" s="76"/>
      <c r="BQ413" s="76"/>
      <c r="BR413" s="76"/>
      <c r="BS413" s="76"/>
      <c r="BT413" s="76"/>
      <c r="BU413" s="76"/>
      <c r="BV413" s="76"/>
      <c r="BW413" s="76"/>
      <c r="BX413" s="76"/>
      <c r="BY413" s="76"/>
      <c r="BZ413" s="76"/>
      <c r="CA413" s="76"/>
      <c r="CB413" s="76"/>
      <c r="CC413" s="76"/>
      <c r="CD413" s="76"/>
      <c r="CE413" s="76"/>
      <c r="CF413" s="76"/>
      <c r="CG413" s="76"/>
      <c r="CH413" s="76"/>
      <c r="CI413" s="76"/>
      <c r="CJ413" s="76"/>
      <c r="CK413" s="76"/>
      <c r="CL413" s="76"/>
      <c r="CM413" s="76"/>
      <c r="CN413" s="76"/>
      <c r="CO413" s="76"/>
      <c r="CP413" s="76"/>
      <c r="CQ413" s="76"/>
      <c r="CR413" s="76"/>
      <c r="CS413" s="76"/>
      <c r="CT413" s="76"/>
      <c r="CU413" s="76"/>
      <c r="CV413" s="76"/>
      <c r="CW413" s="76"/>
      <c r="CX413" s="76"/>
      <c r="CY413" s="16"/>
      <c r="CZ413" s="16"/>
      <c r="DA413" s="16"/>
    </row>
    <row r="414" spans="1:105" ht="66" x14ac:dyDescent="0.25">
      <c r="A414" s="166" t="s">
        <v>321</v>
      </c>
      <c r="B414" s="166" t="s">
        <v>99</v>
      </c>
      <c r="C414" s="166" t="s">
        <v>99</v>
      </c>
      <c r="D414" s="166" t="s">
        <v>173</v>
      </c>
      <c r="E414" s="166" t="s">
        <v>199</v>
      </c>
      <c r="F414" s="166" t="s">
        <v>197</v>
      </c>
      <c r="G414" s="71" t="s">
        <v>645</v>
      </c>
      <c r="H414" s="54" t="s">
        <v>589</v>
      </c>
      <c r="I414" s="71" t="s">
        <v>590</v>
      </c>
      <c r="J414" s="133">
        <v>100000000</v>
      </c>
      <c r="K414" s="57">
        <f>+SUM(L414:P414)</f>
        <v>100000000</v>
      </c>
      <c r="L414" s="58"/>
      <c r="M414" s="59">
        <f>+SUM(Q414:R414)</f>
        <v>100000000</v>
      </c>
      <c r="N414" s="59">
        <f>+SUM(S414:AE414)</f>
        <v>0</v>
      </c>
      <c r="O414" s="60">
        <f>+SUM(AF414:AJ414)</f>
        <v>0</v>
      </c>
      <c r="P414" s="60">
        <f>+SUM(AK414:AS414)</f>
        <v>0</v>
      </c>
      <c r="Q414" s="61">
        <v>100000000</v>
      </c>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76"/>
      <c r="AU414" s="16"/>
      <c r="AV414" s="76"/>
      <c r="AW414" s="76"/>
      <c r="AX414" s="76"/>
      <c r="AY414" s="76"/>
      <c r="AZ414" s="76"/>
      <c r="BA414" s="76"/>
      <c r="BB414" s="76"/>
      <c r="BC414" s="76"/>
      <c r="BD414" s="76"/>
      <c r="BE414" s="76"/>
      <c r="BF414" s="76"/>
      <c r="BG414" s="76"/>
      <c r="BH414" s="76"/>
      <c r="BI414" s="76"/>
      <c r="BJ414" s="76"/>
      <c r="BK414" s="76"/>
      <c r="BL414" s="76"/>
      <c r="BM414" s="76"/>
      <c r="BN414" s="76"/>
      <c r="BO414" s="76"/>
      <c r="BP414" s="76"/>
      <c r="BQ414" s="76"/>
      <c r="BR414" s="76"/>
      <c r="BS414" s="76"/>
      <c r="BT414" s="76"/>
      <c r="BU414" s="76"/>
      <c r="BV414" s="76"/>
      <c r="BW414" s="76"/>
      <c r="BX414" s="76"/>
      <c r="BY414" s="76"/>
      <c r="BZ414" s="76"/>
      <c r="CA414" s="76"/>
      <c r="CB414" s="76"/>
      <c r="CC414" s="76"/>
      <c r="CD414" s="76"/>
      <c r="CE414" s="76"/>
      <c r="CF414" s="76"/>
      <c r="CG414" s="76"/>
      <c r="CH414" s="76"/>
      <c r="CI414" s="76"/>
      <c r="CJ414" s="76"/>
      <c r="CK414" s="76"/>
      <c r="CL414" s="76"/>
      <c r="CM414" s="76"/>
      <c r="CN414" s="76"/>
      <c r="CO414" s="76"/>
      <c r="CP414" s="76"/>
      <c r="CQ414" s="76"/>
      <c r="CR414" s="76"/>
      <c r="CS414" s="76"/>
      <c r="CT414" s="76"/>
      <c r="CU414" s="76"/>
      <c r="CV414" s="76"/>
      <c r="CW414" s="76"/>
      <c r="CX414" s="76"/>
      <c r="CY414" s="16"/>
      <c r="CZ414" s="16"/>
      <c r="DA414" s="16"/>
    </row>
    <row r="415" spans="1:105" ht="33" x14ac:dyDescent="0.25">
      <c r="A415" s="166" t="s">
        <v>321</v>
      </c>
      <c r="B415" s="166" t="s">
        <v>99</v>
      </c>
      <c r="C415" s="166" t="s">
        <v>99</v>
      </c>
      <c r="D415" s="166" t="s">
        <v>173</v>
      </c>
      <c r="E415" s="203" t="s">
        <v>199</v>
      </c>
      <c r="F415" s="203" t="s">
        <v>709</v>
      </c>
      <c r="G415" s="216" t="s">
        <v>646</v>
      </c>
      <c r="H415" s="100">
        <v>5330</v>
      </c>
      <c r="I415" s="216" t="s">
        <v>591</v>
      </c>
      <c r="J415" s="67">
        <v>200000000</v>
      </c>
      <c r="K415" s="57">
        <f>+SUM(L415:P415)</f>
        <v>200000000</v>
      </c>
      <c r="L415" s="220">
        <v>200000000</v>
      </c>
      <c r="M415" s="241"/>
      <c r="N415" s="241"/>
      <c r="O415" s="242"/>
      <c r="P415" s="242"/>
      <c r="Q415" s="243"/>
      <c r="R415" s="243"/>
      <c r="S415" s="243"/>
      <c r="T415" s="243"/>
      <c r="U415" s="243"/>
      <c r="V415" s="243"/>
      <c r="W415" s="243"/>
      <c r="X415" s="243"/>
      <c r="Y415" s="243"/>
      <c r="Z415" s="243"/>
      <c r="AA415" s="243"/>
      <c r="AB415" s="243"/>
      <c r="AC415" s="243"/>
      <c r="AD415" s="243"/>
      <c r="AE415" s="243"/>
      <c r="AF415" s="243"/>
      <c r="AG415" s="243"/>
      <c r="AH415" s="243"/>
      <c r="AI415" s="243"/>
      <c r="AJ415" s="243"/>
      <c r="AK415" s="243"/>
      <c r="AL415" s="243"/>
      <c r="AM415" s="243"/>
      <c r="AN415" s="243"/>
      <c r="AO415" s="243"/>
      <c r="AP415" s="243"/>
      <c r="AQ415" s="243"/>
      <c r="AR415" s="243"/>
      <c r="AS415" s="243"/>
      <c r="AT415" s="305"/>
      <c r="AU415" s="243"/>
      <c r="AV415" s="305"/>
      <c r="AW415" s="305"/>
      <c r="AX415" s="305"/>
      <c r="AY415" s="305"/>
      <c r="AZ415" s="305"/>
      <c r="BA415" s="305"/>
      <c r="BB415" s="305"/>
      <c r="BC415" s="305"/>
      <c r="BD415" s="305"/>
      <c r="BE415" s="305"/>
      <c r="BF415" s="305"/>
      <c r="BG415" s="305"/>
      <c r="BH415" s="305"/>
      <c r="BI415" s="305"/>
      <c r="BJ415" s="305"/>
      <c r="BK415" s="305"/>
      <c r="BL415" s="305"/>
      <c r="BM415" s="305"/>
      <c r="BN415" s="305"/>
      <c r="BO415" s="305"/>
      <c r="BP415" s="305"/>
      <c r="BQ415" s="305"/>
      <c r="BR415" s="305"/>
      <c r="BS415" s="305"/>
      <c r="BT415" s="305"/>
      <c r="BU415" s="305"/>
      <c r="BV415" s="305"/>
      <c r="BW415" s="305"/>
      <c r="BX415" s="305"/>
      <c r="BY415" s="305"/>
      <c r="BZ415" s="305"/>
      <c r="CA415" s="305"/>
      <c r="CB415" s="305"/>
      <c r="CC415" s="305"/>
      <c r="CD415" s="305"/>
      <c r="CE415" s="305"/>
      <c r="CF415" s="305"/>
      <c r="CG415" s="305"/>
      <c r="CH415" s="305"/>
      <c r="CI415" s="305"/>
      <c r="CJ415" s="305"/>
      <c r="CK415" s="305"/>
      <c r="CL415" s="305"/>
      <c r="CM415" s="305"/>
      <c r="CN415" s="305"/>
      <c r="CO415" s="305"/>
      <c r="CP415" s="305"/>
      <c r="CQ415" s="305"/>
      <c r="CR415" s="305"/>
      <c r="CS415" s="305"/>
      <c r="CT415" s="305"/>
      <c r="CU415" s="305"/>
      <c r="CV415" s="305"/>
      <c r="CW415" s="305"/>
      <c r="CX415" s="305"/>
      <c r="CY415" s="16"/>
      <c r="CZ415" s="16"/>
      <c r="DA415" s="16"/>
    </row>
    <row r="416" spans="1:105" ht="49.5" x14ac:dyDescent="0.25">
      <c r="A416" s="166" t="s">
        <v>321</v>
      </c>
      <c r="B416" s="166" t="s">
        <v>99</v>
      </c>
      <c r="C416" s="166" t="s">
        <v>99</v>
      </c>
      <c r="D416" s="166" t="s">
        <v>173</v>
      </c>
      <c r="E416" s="166" t="s">
        <v>199</v>
      </c>
      <c r="F416" s="166" t="s">
        <v>260</v>
      </c>
      <c r="G416" s="71" t="s">
        <v>647</v>
      </c>
      <c r="H416" s="54">
        <v>5397</v>
      </c>
      <c r="I416" s="71" t="s">
        <v>592</v>
      </c>
      <c r="J416" s="133">
        <f t="shared" ref="J416" si="63">+K416</f>
        <v>1000000000</v>
      </c>
      <c r="K416" s="57">
        <f t="shared" ref="K416" si="64">+SUM(L416:AV416)</f>
        <v>1000000000</v>
      </c>
      <c r="L416" s="58"/>
      <c r="M416" s="59"/>
      <c r="N416" s="59"/>
      <c r="O416" s="60"/>
      <c r="P416" s="60"/>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76"/>
      <c r="AU416" s="16"/>
      <c r="AV416" s="76">
        <f>SUM(AW416:CM416)</f>
        <v>1000000000</v>
      </c>
      <c r="AW416" s="76"/>
      <c r="AX416" s="76"/>
      <c r="AY416" s="76"/>
      <c r="AZ416" s="76"/>
      <c r="BA416" s="76"/>
      <c r="BB416" s="76"/>
      <c r="BC416" s="76"/>
      <c r="BD416" s="76"/>
      <c r="BE416" s="76"/>
      <c r="BF416" s="76"/>
      <c r="BG416" s="76"/>
      <c r="BH416" s="76"/>
      <c r="BI416" s="76"/>
      <c r="BJ416" s="76"/>
      <c r="BK416" s="76"/>
      <c r="BL416" s="76"/>
      <c r="BM416" s="76"/>
      <c r="BN416" s="76"/>
      <c r="BO416" s="76"/>
      <c r="BP416" s="76"/>
      <c r="BQ416" s="76"/>
      <c r="BR416" s="76"/>
      <c r="BS416" s="76"/>
      <c r="BT416" s="76"/>
      <c r="BU416" s="76"/>
      <c r="BV416" s="76"/>
      <c r="BW416" s="76"/>
      <c r="BX416" s="76"/>
      <c r="BY416" s="76"/>
      <c r="BZ416" s="76"/>
      <c r="CA416" s="76"/>
      <c r="CB416" s="76"/>
      <c r="CC416" s="76"/>
      <c r="CD416" s="76"/>
      <c r="CE416" s="76"/>
      <c r="CF416" s="76"/>
      <c r="CG416" s="76"/>
      <c r="CH416" s="76"/>
      <c r="CI416" s="76"/>
      <c r="CJ416" s="76"/>
      <c r="CK416" s="76"/>
      <c r="CL416" s="76"/>
      <c r="CM416" s="76">
        <v>1000000000</v>
      </c>
      <c r="CN416" s="76"/>
      <c r="CO416" s="76"/>
      <c r="CP416" s="76"/>
      <c r="CQ416" s="76"/>
      <c r="CR416" s="76"/>
      <c r="CS416" s="76"/>
      <c r="CT416" s="76"/>
      <c r="CU416" s="76"/>
      <c r="CV416" s="76"/>
      <c r="CW416" s="76"/>
      <c r="CX416" s="76"/>
      <c r="CY416" s="16"/>
      <c r="CZ416" s="16"/>
      <c r="DA416" s="16"/>
    </row>
    <row r="417" spans="1:105" ht="33" x14ac:dyDescent="0.25">
      <c r="A417" s="165" t="s">
        <v>321</v>
      </c>
      <c r="B417" s="165" t="s">
        <v>99</v>
      </c>
      <c r="C417" s="165" t="s">
        <v>99</v>
      </c>
      <c r="D417" s="165" t="s">
        <v>173</v>
      </c>
      <c r="E417" s="165" t="s">
        <v>110</v>
      </c>
      <c r="F417" s="165"/>
      <c r="G417" s="217"/>
      <c r="H417" s="46"/>
      <c r="I417" s="217" t="s">
        <v>599</v>
      </c>
      <c r="J417" s="218"/>
      <c r="K417" s="244"/>
      <c r="L417" s="244"/>
      <c r="M417" s="244"/>
      <c r="N417" s="244"/>
      <c r="O417" s="244"/>
      <c r="P417" s="244"/>
      <c r="Q417" s="244"/>
      <c r="R417" s="244"/>
      <c r="S417" s="244"/>
      <c r="T417" s="244"/>
      <c r="U417" s="244"/>
      <c r="V417" s="244"/>
      <c r="W417" s="244"/>
      <c r="X417" s="244"/>
      <c r="Y417" s="244"/>
      <c r="Z417" s="244"/>
      <c r="AA417" s="244"/>
      <c r="AB417" s="244"/>
      <c r="AC417" s="244"/>
      <c r="AD417" s="244"/>
      <c r="AE417" s="244"/>
      <c r="AF417" s="244"/>
      <c r="AG417" s="244"/>
      <c r="AH417" s="244"/>
      <c r="AI417" s="244"/>
      <c r="AJ417" s="244"/>
      <c r="AK417" s="244"/>
      <c r="AL417" s="244"/>
      <c r="AM417" s="244"/>
      <c r="AN417" s="244"/>
      <c r="AO417" s="244"/>
      <c r="AP417" s="244"/>
      <c r="AQ417" s="244"/>
      <c r="AR417" s="244"/>
      <c r="AS417" s="244"/>
      <c r="AT417" s="302"/>
      <c r="AU417" s="244"/>
      <c r="AV417" s="302"/>
      <c r="AW417" s="302"/>
      <c r="AX417" s="302"/>
      <c r="AY417" s="302"/>
      <c r="AZ417" s="302"/>
      <c r="BA417" s="302"/>
      <c r="BB417" s="302"/>
      <c r="BC417" s="302"/>
      <c r="BD417" s="302"/>
      <c r="BE417" s="302"/>
      <c r="BF417" s="302"/>
      <c r="BG417" s="302"/>
      <c r="BH417" s="302"/>
      <c r="BI417" s="302"/>
      <c r="BJ417" s="302"/>
      <c r="BK417" s="302"/>
      <c r="BL417" s="302"/>
      <c r="BM417" s="302"/>
      <c r="BN417" s="302"/>
      <c r="BO417" s="302"/>
      <c r="BP417" s="302"/>
      <c r="BQ417" s="302"/>
      <c r="BR417" s="302"/>
      <c r="BS417" s="302"/>
      <c r="BT417" s="302"/>
      <c r="BU417" s="302"/>
      <c r="BV417" s="302"/>
      <c r="BW417" s="302"/>
      <c r="BX417" s="302"/>
      <c r="BY417" s="302"/>
      <c r="BZ417" s="302"/>
      <c r="CA417" s="302"/>
      <c r="CB417" s="302"/>
      <c r="CC417" s="302"/>
      <c r="CD417" s="302"/>
      <c r="CE417" s="302"/>
      <c r="CF417" s="302"/>
      <c r="CG417" s="302"/>
      <c r="CH417" s="302"/>
      <c r="CI417" s="302"/>
      <c r="CJ417" s="302"/>
      <c r="CK417" s="302"/>
      <c r="CL417" s="302"/>
      <c r="CM417" s="302"/>
      <c r="CN417" s="302"/>
      <c r="CO417" s="302"/>
      <c r="CP417" s="302"/>
      <c r="CQ417" s="302"/>
      <c r="CR417" s="302"/>
      <c r="CS417" s="302"/>
      <c r="CT417" s="302"/>
      <c r="CU417" s="302"/>
      <c r="CV417" s="302"/>
      <c r="CW417" s="302"/>
      <c r="CX417" s="302"/>
      <c r="CY417" s="16"/>
      <c r="CZ417" s="16"/>
      <c r="DA417" s="16"/>
    </row>
    <row r="418" spans="1:105" ht="49.5" x14ac:dyDescent="0.25">
      <c r="A418" s="166" t="s">
        <v>321</v>
      </c>
      <c r="B418" s="166" t="s">
        <v>99</v>
      </c>
      <c r="C418" s="166" t="s">
        <v>99</v>
      </c>
      <c r="D418" s="166" t="s">
        <v>173</v>
      </c>
      <c r="E418" s="166" t="s">
        <v>110</v>
      </c>
      <c r="F418" s="166" t="s">
        <v>327</v>
      </c>
      <c r="G418" s="216" t="s">
        <v>650</v>
      </c>
      <c r="H418" s="100">
        <v>5331</v>
      </c>
      <c r="I418" s="216" t="s">
        <v>600</v>
      </c>
      <c r="J418" s="67">
        <v>1000000000</v>
      </c>
      <c r="K418" s="57">
        <f>+SUM(L418:P418)</f>
        <v>1000000000</v>
      </c>
      <c r="L418" s="220">
        <v>1000000000</v>
      </c>
      <c r="M418" s="241"/>
      <c r="N418" s="241"/>
      <c r="O418" s="242"/>
      <c r="P418" s="242"/>
      <c r="Q418" s="243"/>
      <c r="R418" s="243"/>
      <c r="S418" s="243"/>
      <c r="T418" s="243"/>
      <c r="U418" s="243"/>
      <c r="V418" s="243"/>
      <c r="W418" s="243"/>
      <c r="X418" s="243"/>
      <c r="Y418" s="243"/>
      <c r="Z418" s="243"/>
      <c r="AA418" s="243"/>
      <c r="AB418" s="243"/>
      <c r="AC418" s="243"/>
      <c r="AD418" s="243"/>
      <c r="AE418" s="243"/>
      <c r="AF418" s="243"/>
      <c r="AG418" s="243"/>
      <c r="AH418" s="243"/>
      <c r="AI418" s="243"/>
      <c r="AJ418" s="243"/>
      <c r="AK418" s="243"/>
      <c r="AL418" s="243"/>
      <c r="AM418" s="243"/>
      <c r="AN418" s="243"/>
      <c r="AO418" s="243"/>
      <c r="AP418" s="243"/>
      <c r="AQ418" s="243"/>
      <c r="AR418" s="243"/>
      <c r="AS418" s="243"/>
      <c r="AT418" s="305"/>
      <c r="AU418" s="243"/>
      <c r="AV418" s="305"/>
      <c r="AW418" s="305"/>
      <c r="AX418" s="305"/>
      <c r="AY418" s="305"/>
      <c r="AZ418" s="305"/>
      <c r="BA418" s="305"/>
      <c r="BB418" s="305"/>
      <c r="BC418" s="305"/>
      <c r="BD418" s="305"/>
      <c r="BE418" s="305"/>
      <c r="BF418" s="305"/>
      <c r="BG418" s="305"/>
      <c r="BH418" s="305"/>
      <c r="BI418" s="305"/>
      <c r="BJ418" s="305"/>
      <c r="BK418" s="305"/>
      <c r="BL418" s="305"/>
      <c r="BM418" s="305"/>
      <c r="BN418" s="305"/>
      <c r="BO418" s="305"/>
      <c r="BP418" s="305"/>
      <c r="BQ418" s="305"/>
      <c r="BR418" s="305"/>
      <c r="BS418" s="305"/>
      <c r="BT418" s="305"/>
      <c r="BU418" s="305"/>
      <c r="BV418" s="305"/>
      <c r="BW418" s="305"/>
      <c r="BX418" s="305"/>
      <c r="BY418" s="305"/>
      <c r="BZ418" s="305"/>
      <c r="CA418" s="305"/>
      <c r="CB418" s="305"/>
      <c r="CC418" s="305"/>
      <c r="CD418" s="305"/>
      <c r="CE418" s="305"/>
      <c r="CF418" s="305"/>
      <c r="CG418" s="305"/>
      <c r="CH418" s="305"/>
      <c r="CI418" s="305"/>
      <c r="CJ418" s="305"/>
      <c r="CK418" s="305"/>
      <c r="CL418" s="305"/>
      <c r="CM418" s="305"/>
      <c r="CN418" s="305"/>
      <c r="CO418" s="305"/>
      <c r="CP418" s="305"/>
      <c r="CQ418" s="305"/>
      <c r="CR418" s="305"/>
      <c r="CS418" s="305"/>
      <c r="CT418" s="305"/>
      <c r="CU418" s="305"/>
      <c r="CV418" s="305"/>
      <c r="CW418" s="305"/>
      <c r="CX418" s="305"/>
      <c r="CY418" s="16"/>
      <c r="CZ418" s="16"/>
      <c r="DA418" s="16"/>
    </row>
    <row r="419" spans="1:105" ht="54" customHeight="1" x14ac:dyDescent="0.25">
      <c r="A419" s="166" t="s">
        <v>321</v>
      </c>
      <c r="B419" s="166" t="s">
        <v>99</v>
      </c>
      <c r="C419" s="166" t="s">
        <v>99</v>
      </c>
      <c r="D419" s="166" t="s">
        <v>173</v>
      </c>
      <c r="E419" s="166" t="s">
        <v>110</v>
      </c>
      <c r="F419" s="166" t="s">
        <v>895</v>
      </c>
      <c r="G419" s="71" t="s">
        <v>651</v>
      </c>
      <c r="H419" s="100">
        <v>5332</v>
      </c>
      <c r="I419" s="71" t="s">
        <v>601</v>
      </c>
      <c r="J419" s="67">
        <v>1037000000</v>
      </c>
      <c r="K419" s="57">
        <f>+SUM(L419:P419)</f>
        <v>1037000000</v>
      </c>
      <c r="L419" s="219">
        <v>1037000000</v>
      </c>
      <c r="M419" s="241"/>
      <c r="N419" s="241"/>
      <c r="O419" s="242"/>
      <c r="P419" s="242"/>
      <c r="Q419" s="243"/>
      <c r="R419" s="243"/>
      <c r="S419" s="243"/>
      <c r="T419" s="243"/>
      <c r="U419" s="243"/>
      <c r="V419" s="243"/>
      <c r="W419" s="243"/>
      <c r="X419" s="243"/>
      <c r="Y419" s="243"/>
      <c r="Z419" s="243"/>
      <c r="AA419" s="243"/>
      <c r="AB419" s="243"/>
      <c r="AC419" s="243"/>
      <c r="AD419" s="243"/>
      <c r="AE419" s="243"/>
      <c r="AF419" s="243"/>
      <c r="AG419" s="243"/>
      <c r="AH419" s="243"/>
      <c r="AI419" s="243"/>
      <c r="AJ419" s="243"/>
      <c r="AK419" s="243"/>
      <c r="AL419" s="243"/>
      <c r="AM419" s="243"/>
      <c r="AN419" s="243"/>
      <c r="AO419" s="243"/>
      <c r="AP419" s="243"/>
      <c r="AQ419" s="243"/>
      <c r="AR419" s="243"/>
      <c r="AS419" s="243"/>
      <c r="AT419" s="305"/>
      <c r="AU419" s="243"/>
      <c r="AV419" s="305"/>
      <c r="AW419" s="305"/>
      <c r="AX419" s="305"/>
      <c r="AY419" s="305"/>
      <c r="AZ419" s="305"/>
      <c r="BA419" s="305"/>
      <c r="BB419" s="305"/>
      <c r="BC419" s="305"/>
      <c r="BD419" s="305"/>
      <c r="BE419" s="305"/>
      <c r="BF419" s="305"/>
      <c r="BG419" s="305"/>
      <c r="BH419" s="305"/>
      <c r="BI419" s="305"/>
      <c r="BJ419" s="305"/>
      <c r="BK419" s="305"/>
      <c r="BL419" s="305"/>
      <c r="BM419" s="305"/>
      <c r="BN419" s="305"/>
      <c r="BO419" s="305"/>
      <c r="BP419" s="305"/>
      <c r="BQ419" s="305"/>
      <c r="BR419" s="305"/>
      <c r="BS419" s="305"/>
      <c r="BT419" s="305"/>
      <c r="BU419" s="305"/>
      <c r="BV419" s="305"/>
      <c r="BW419" s="305"/>
      <c r="BX419" s="305"/>
      <c r="BY419" s="305"/>
      <c r="BZ419" s="305"/>
      <c r="CA419" s="305"/>
      <c r="CB419" s="305"/>
      <c r="CC419" s="305"/>
      <c r="CD419" s="305"/>
      <c r="CE419" s="305"/>
      <c r="CF419" s="305"/>
      <c r="CG419" s="305"/>
      <c r="CH419" s="305"/>
      <c r="CI419" s="305"/>
      <c r="CJ419" s="305"/>
      <c r="CK419" s="305"/>
      <c r="CL419" s="305"/>
      <c r="CM419" s="305"/>
      <c r="CN419" s="305"/>
      <c r="CO419" s="305"/>
      <c r="CP419" s="305"/>
      <c r="CQ419" s="305"/>
      <c r="CR419" s="305"/>
      <c r="CS419" s="305"/>
      <c r="CT419" s="305"/>
      <c r="CU419" s="305"/>
      <c r="CV419" s="305"/>
      <c r="CW419" s="305"/>
      <c r="CX419" s="305"/>
      <c r="CY419" s="16"/>
      <c r="CZ419" s="16"/>
      <c r="DA419" s="16"/>
    </row>
    <row r="420" spans="1:105" ht="132" x14ac:dyDescent="0.25">
      <c r="A420" s="166" t="s">
        <v>321</v>
      </c>
      <c r="B420" s="166" t="s">
        <v>99</v>
      </c>
      <c r="C420" s="166" t="s">
        <v>99</v>
      </c>
      <c r="D420" s="166" t="s">
        <v>173</v>
      </c>
      <c r="E420" s="166" t="s">
        <v>110</v>
      </c>
      <c r="F420" s="166" t="s">
        <v>896</v>
      </c>
      <c r="G420" s="71" t="s">
        <v>652</v>
      </c>
      <c r="H420" s="100">
        <v>5333</v>
      </c>
      <c r="I420" s="71" t="s">
        <v>602</v>
      </c>
      <c r="J420" s="67">
        <f>+K420</f>
        <v>8312099558.4099998</v>
      </c>
      <c r="K420" s="57">
        <f>+SUM(L420:P420)</f>
        <v>8312099558.4099998</v>
      </c>
      <c r="L420" s="220">
        <f>11000000000-2687900441.59</f>
        <v>8312099558.4099998</v>
      </c>
      <c r="M420" s="241"/>
      <c r="N420" s="241"/>
      <c r="O420" s="242"/>
      <c r="P420" s="242"/>
      <c r="Q420" s="243"/>
      <c r="R420" s="243"/>
      <c r="S420" s="243"/>
      <c r="T420" s="243"/>
      <c r="U420" s="243"/>
      <c r="V420" s="243"/>
      <c r="W420" s="243"/>
      <c r="X420" s="243"/>
      <c r="Y420" s="243"/>
      <c r="Z420" s="243"/>
      <c r="AA420" s="243"/>
      <c r="AB420" s="243"/>
      <c r="AC420" s="243"/>
      <c r="AD420" s="243"/>
      <c r="AE420" s="243"/>
      <c r="AF420" s="243"/>
      <c r="AG420" s="243"/>
      <c r="AH420" s="243"/>
      <c r="AI420" s="243"/>
      <c r="AJ420" s="243"/>
      <c r="AK420" s="243"/>
      <c r="AL420" s="243"/>
      <c r="AM420" s="243"/>
      <c r="AN420" s="243"/>
      <c r="AO420" s="243"/>
      <c r="AP420" s="243"/>
      <c r="AQ420" s="243"/>
      <c r="AR420" s="243"/>
      <c r="AS420" s="243"/>
      <c r="AT420" s="305"/>
      <c r="AU420" s="243"/>
      <c r="AV420" s="305"/>
      <c r="AW420" s="305"/>
      <c r="AX420" s="305"/>
      <c r="AY420" s="305"/>
      <c r="AZ420" s="305"/>
      <c r="BA420" s="305"/>
      <c r="BB420" s="305"/>
      <c r="BC420" s="305"/>
      <c r="BD420" s="305"/>
      <c r="BE420" s="305"/>
      <c r="BF420" s="305"/>
      <c r="BG420" s="305"/>
      <c r="BH420" s="305"/>
      <c r="BI420" s="305"/>
      <c r="BJ420" s="305"/>
      <c r="BK420" s="305"/>
      <c r="BL420" s="305"/>
      <c r="BM420" s="305"/>
      <c r="BN420" s="305"/>
      <c r="BO420" s="305"/>
      <c r="BP420" s="305"/>
      <c r="BQ420" s="305"/>
      <c r="BR420" s="305"/>
      <c r="BS420" s="305"/>
      <c r="BT420" s="305"/>
      <c r="BU420" s="305"/>
      <c r="BV420" s="305"/>
      <c r="BW420" s="305"/>
      <c r="BX420" s="305"/>
      <c r="BY420" s="305"/>
      <c r="BZ420" s="305"/>
      <c r="CA420" s="305"/>
      <c r="CB420" s="305"/>
      <c r="CC420" s="305"/>
      <c r="CD420" s="305"/>
      <c r="CE420" s="305"/>
      <c r="CF420" s="305"/>
      <c r="CG420" s="305"/>
      <c r="CH420" s="305"/>
      <c r="CI420" s="305"/>
      <c r="CJ420" s="305"/>
      <c r="CK420" s="305"/>
      <c r="CL420" s="305"/>
      <c r="CM420" s="305"/>
      <c r="CN420" s="305"/>
      <c r="CO420" s="305"/>
      <c r="CP420" s="305"/>
      <c r="CQ420" s="305"/>
      <c r="CR420" s="305"/>
      <c r="CS420" s="305"/>
      <c r="CT420" s="305"/>
      <c r="CU420" s="305"/>
      <c r="CV420" s="305"/>
      <c r="CW420" s="305"/>
      <c r="CX420" s="305"/>
      <c r="CY420" s="16"/>
      <c r="CZ420" s="16"/>
      <c r="DA420" s="16"/>
    </row>
    <row r="421" spans="1:105" ht="33" x14ac:dyDescent="0.25">
      <c r="A421" s="166" t="s">
        <v>321</v>
      </c>
      <c r="B421" s="166" t="s">
        <v>99</v>
      </c>
      <c r="C421" s="166" t="s">
        <v>99</v>
      </c>
      <c r="D421" s="166" t="s">
        <v>173</v>
      </c>
      <c r="E421" s="166" t="s">
        <v>110</v>
      </c>
      <c r="F421" s="166" t="s">
        <v>897</v>
      </c>
      <c r="G421" s="71" t="s">
        <v>653</v>
      </c>
      <c r="H421" s="54" t="s">
        <v>603</v>
      </c>
      <c r="I421" s="71" t="s">
        <v>604</v>
      </c>
      <c r="J421" s="133">
        <v>59875000</v>
      </c>
      <c r="K421" s="57">
        <f>+SUM(M421:P421)</f>
        <v>59875000</v>
      </c>
      <c r="L421" s="58"/>
      <c r="M421" s="59">
        <f>+SUM(Q421:R421)</f>
        <v>0</v>
      </c>
      <c r="N421" s="59">
        <f t="shared" ref="N421:N432" si="65">+SUM(S421:AE421)</f>
        <v>59875000</v>
      </c>
      <c r="O421" s="60">
        <f t="shared" ref="O421:O432" si="66">+SUM(AF421:AJ421)</f>
        <v>0</v>
      </c>
      <c r="P421" s="60">
        <f t="shared" ref="P421:P432" si="67">+SUM(AK421:AS421)</f>
        <v>0</v>
      </c>
      <c r="Q421" s="61"/>
      <c r="R421" s="61"/>
      <c r="S421" s="61"/>
      <c r="T421" s="61"/>
      <c r="U421" s="61"/>
      <c r="V421" s="61"/>
      <c r="W421" s="61"/>
      <c r="X421" s="61">
        <v>59875000</v>
      </c>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76"/>
      <c r="AU421" s="16"/>
      <c r="AV421" s="76"/>
      <c r="AW421" s="76"/>
      <c r="AX421" s="76"/>
      <c r="AY421" s="76"/>
      <c r="AZ421" s="76"/>
      <c r="BA421" s="76"/>
      <c r="BB421" s="76"/>
      <c r="BC421" s="76"/>
      <c r="BD421" s="76"/>
      <c r="BE421" s="76"/>
      <c r="BF421" s="76"/>
      <c r="BG421" s="76"/>
      <c r="BH421" s="76"/>
      <c r="BI421" s="76"/>
      <c r="BJ421" s="76"/>
      <c r="BK421" s="76"/>
      <c r="BL421" s="76"/>
      <c r="BM421" s="76"/>
      <c r="BN421" s="76"/>
      <c r="BO421" s="76"/>
      <c r="BP421" s="76"/>
      <c r="BQ421" s="76"/>
      <c r="BR421" s="76"/>
      <c r="BS421" s="76"/>
      <c r="BT421" s="76"/>
      <c r="BU421" s="76"/>
      <c r="BV421" s="76"/>
      <c r="BW421" s="76"/>
      <c r="BX421" s="76"/>
      <c r="BY421" s="76"/>
      <c r="BZ421" s="76"/>
      <c r="CA421" s="76"/>
      <c r="CB421" s="76"/>
      <c r="CC421" s="76"/>
      <c r="CD421" s="76"/>
      <c r="CE421" s="76"/>
      <c r="CF421" s="76"/>
      <c r="CG421" s="76"/>
      <c r="CH421" s="76"/>
      <c r="CI421" s="76"/>
      <c r="CJ421" s="76"/>
      <c r="CK421" s="76"/>
      <c r="CL421" s="76"/>
      <c r="CM421" s="76"/>
      <c r="CN421" s="76"/>
      <c r="CO421" s="76"/>
      <c r="CP421" s="76"/>
      <c r="CQ421" s="76"/>
      <c r="CR421" s="76"/>
      <c r="CS421" s="76"/>
      <c r="CT421" s="76"/>
      <c r="CU421" s="76"/>
      <c r="CV421" s="76"/>
      <c r="CW421" s="76"/>
      <c r="CX421" s="76"/>
      <c r="CY421" s="16"/>
      <c r="CZ421" s="16"/>
      <c r="DA421" s="16"/>
    </row>
    <row r="422" spans="1:105" ht="33" x14ac:dyDescent="0.25">
      <c r="A422" s="166" t="s">
        <v>321</v>
      </c>
      <c r="B422" s="166" t="s">
        <v>99</v>
      </c>
      <c r="C422" s="166" t="s">
        <v>99</v>
      </c>
      <c r="D422" s="166" t="s">
        <v>173</v>
      </c>
      <c r="E422" s="166" t="s">
        <v>110</v>
      </c>
      <c r="F422" s="166" t="s">
        <v>898</v>
      </c>
      <c r="G422" s="71" t="s">
        <v>654</v>
      </c>
      <c r="H422" s="54" t="s">
        <v>605</v>
      </c>
      <c r="I422" s="71" t="s">
        <v>606</v>
      </c>
      <c r="J422" s="133">
        <v>59875000</v>
      </c>
      <c r="K422" s="57">
        <f>+SUM(M422:P422)</f>
        <v>59875000</v>
      </c>
      <c r="L422" s="58"/>
      <c r="M422" s="59">
        <f>+SUM(Q422:R422)</f>
        <v>0</v>
      </c>
      <c r="N422" s="59">
        <f t="shared" si="65"/>
        <v>59875000</v>
      </c>
      <c r="O422" s="60">
        <f t="shared" si="66"/>
        <v>0</v>
      </c>
      <c r="P422" s="60">
        <f t="shared" si="67"/>
        <v>0</v>
      </c>
      <c r="Q422" s="61"/>
      <c r="R422" s="61"/>
      <c r="S422" s="61"/>
      <c r="T422" s="61"/>
      <c r="U422" s="61"/>
      <c r="V422" s="61"/>
      <c r="W422" s="61"/>
      <c r="X422" s="61">
        <v>59875000</v>
      </c>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76"/>
      <c r="AU422" s="16"/>
      <c r="AV422" s="76"/>
      <c r="AW422" s="76"/>
      <c r="AX422" s="76"/>
      <c r="AY422" s="76"/>
      <c r="AZ422" s="76"/>
      <c r="BA422" s="76"/>
      <c r="BB422" s="76"/>
      <c r="BC422" s="76"/>
      <c r="BD422" s="76"/>
      <c r="BE422" s="76"/>
      <c r="BF422" s="76"/>
      <c r="BG422" s="76"/>
      <c r="BH422" s="76"/>
      <c r="BI422" s="76"/>
      <c r="BJ422" s="76"/>
      <c r="BK422" s="76"/>
      <c r="BL422" s="76"/>
      <c r="BM422" s="76"/>
      <c r="BN422" s="76"/>
      <c r="BO422" s="76"/>
      <c r="BP422" s="76"/>
      <c r="BQ422" s="76"/>
      <c r="BR422" s="76"/>
      <c r="BS422" s="76"/>
      <c r="BT422" s="76"/>
      <c r="BU422" s="76"/>
      <c r="BV422" s="76"/>
      <c r="BW422" s="76"/>
      <c r="BX422" s="76"/>
      <c r="BY422" s="76"/>
      <c r="BZ422" s="76"/>
      <c r="CA422" s="76"/>
      <c r="CB422" s="76"/>
      <c r="CC422" s="76"/>
      <c r="CD422" s="76"/>
      <c r="CE422" s="76"/>
      <c r="CF422" s="76"/>
      <c r="CG422" s="76"/>
      <c r="CH422" s="76"/>
      <c r="CI422" s="76"/>
      <c r="CJ422" s="76"/>
      <c r="CK422" s="76"/>
      <c r="CL422" s="76"/>
      <c r="CM422" s="76"/>
      <c r="CN422" s="76"/>
      <c r="CO422" s="76"/>
      <c r="CP422" s="76"/>
      <c r="CQ422" s="76"/>
      <c r="CR422" s="76"/>
      <c r="CS422" s="76"/>
      <c r="CT422" s="76"/>
      <c r="CU422" s="76"/>
      <c r="CV422" s="76"/>
      <c r="CW422" s="76"/>
      <c r="CX422" s="76"/>
      <c r="CY422" s="16"/>
      <c r="CZ422" s="16"/>
      <c r="DA422" s="16"/>
    </row>
    <row r="423" spans="1:105" ht="49.5" x14ac:dyDescent="0.25">
      <c r="A423" s="166" t="s">
        <v>321</v>
      </c>
      <c r="B423" s="166" t="s">
        <v>99</v>
      </c>
      <c r="C423" s="166" t="s">
        <v>99</v>
      </c>
      <c r="D423" s="166" t="s">
        <v>173</v>
      </c>
      <c r="E423" s="166" t="s">
        <v>110</v>
      </c>
      <c r="F423" s="166" t="s">
        <v>899</v>
      </c>
      <c r="G423" s="71" t="s">
        <v>655</v>
      </c>
      <c r="H423" s="54" t="s">
        <v>607</v>
      </c>
      <c r="I423" s="71" t="s">
        <v>608</v>
      </c>
      <c r="J423" s="133">
        <v>100000000</v>
      </c>
      <c r="K423" s="57">
        <f>+SUM(M423:P423)</f>
        <v>100000000</v>
      </c>
      <c r="L423" s="58"/>
      <c r="M423" s="59">
        <f>+SUM(Q423:R423)</f>
        <v>0</v>
      </c>
      <c r="N423" s="59">
        <f t="shared" si="65"/>
        <v>100000000</v>
      </c>
      <c r="O423" s="60">
        <f t="shared" si="66"/>
        <v>0</v>
      </c>
      <c r="P423" s="60">
        <f t="shared" si="67"/>
        <v>0</v>
      </c>
      <c r="Q423" s="61"/>
      <c r="R423" s="61"/>
      <c r="S423" s="61"/>
      <c r="T423" s="61"/>
      <c r="U423" s="61"/>
      <c r="V423" s="61"/>
      <c r="W423" s="61"/>
      <c r="X423" s="61">
        <v>100000000</v>
      </c>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76"/>
      <c r="AU423" s="16"/>
      <c r="AV423" s="76"/>
      <c r="AW423" s="76"/>
      <c r="AX423" s="76"/>
      <c r="AY423" s="76"/>
      <c r="AZ423" s="76"/>
      <c r="BA423" s="76"/>
      <c r="BB423" s="76"/>
      <c r="BC423" s="76"/>
      <c r="BD423" s="76"/>
      <c r="BE423" s="76"/>
      <c r="BF423" s="76"/>
      <c r="BG423" s="76"/>
      <c r="BH423" s="76"/>
      <c r="BI423" s="76"/>
      <c r="BJ423" s="76"/>
      <c r="BK423" s="76"/>
      <c r="BL423" s="76"/>
      <c r="BM423" s="76"/>
      <c r="BN423" s="76"/>
      <c r="BO423" s="76"/>
      <c r="BP423" s="76"/>
      <c r="BQ423" s="76"/>
      <c r="BR423" s="76"/>
      <c r="BS423" s="76"/>
      <c r="BT423" s="76"/>
      <c r="BU423" s="76"/>
      <c r="BV423" s="76"/>
      <c r="BW423" s="76"/>
      <c r="BX423" s="76"/>
      <c r="BY423" s="76"/>
      <c r="BZ423" s="76"/>
      <c r="CA423" s="76"/>
      <c r="CB423" s="76"/>
      <c r="CC423" s="76"/>
      <c r="CD423" s="76"/>
      <c r="CE423" s="76"/>
      <c r="CF423" s="76"/>
      <c r="CG423" s="76"/>
      <c r="CH423" s="76"/>
      <c r="CI423" s="76"/>
      <c r="CJ423" s="76"/>
      <c r="CK423" s="76"/>
      <c r="CL423" s="76"/>
      <c r="CM423" s="76"/>
      <c r="CN423" s="76"/>
      <c r="CO423" s="76"/>
      <c r="CP423" s="76"/>
      <c r="CQ423" s="76"/>
      <c r="CR423" s="76"/>
      <c r="CS423" s="76"/>
      <c r="CT423" s="76"/>
      <c r="CU423" s="76"/>
      <c r="CV423" s="76"/>
      <c r="CW423" s="76"/>
      <c r="CX423" s="76"/>
      <c r="CY423" s="16"/>
      <c r="CZ423" s="16"/>
      <c r="DA423" s="16"/>
    </row>
    <row r="424" spans="1:105" ht="66" x14ac:dyDescent="0.25">
      <c r="A424" s="166" t="s">
        <v>321</v>
      </c>
      <c r="B424" s="166" t="s">
        <v>99</v>
      </c>
      <c r="C424" s="166" t="s">
        <v>99</v>
      </c>
      <c r="D424" s="166" t="s">
        <v>173</v>
      </c>
      <c r="E424" s="166" t="s">
        <v>110</v>
      </c>
      <c r="F424" s="166" t="s">
        <v>900</v>
      </c>
      <c r="G424" s="71" t="s">
        <v>649</v>
      </c>
      <c r="H424" s="54" t="s">
        <v>609</v>
      </c>
      <c r="I424" s="71" t="s">
        <v>610</v>
      </c>
      <c r="J424" s="133">
        <v>200600000</v>
      </c>
      <c r="K424" s="57">
        <f>+SUM(M424:P424)</f>
        <v>200600000</v>
      </c>
      <c r="L424" s="58"/>
      <c r="M424" s="59">
        <f>+SUM(Q424:R424)</f>
        <v>50600000</v>
      </c>
      <c r="N424" s="59">
        <f t="shared" si="65"/>
        <v>150000000</v>
      </c>
      <c r="O424" s="60">
        <f t="shared" si="66"/>
        <v>0</v>
      </c>
      <c r="P424" s="60">
        <f t="shared" si="67"/>
        <v>0</v>
      </c>
      <c r="Q424" s="61">
        <v>50600000</v>
      </c>
      <c r="R424" s="61"/>
      <c r="S424" s="61"/>
      <c r="T424" s="61"/>
      <c r="U424" s="61"/>
      <c r="V424" s="61"/>
      <c r="W424" s="61"/>
      <c r="X424" s="61">
        <v>137250000</v>
      </c>
      <c r="Y424" s="61">
        <v>12750000</v>
      </c>
      <c r="Z424" s="61"/>
      <c r="AA424" s="61"/>
      <c r="AB424" s="61"/>
      <c r="AC424" s="61"/>
      <c r="AD424" s="61"/>
      <c r="AE424" s="61"/>
      <c r="AF424" s="61"/>
      <c r="AG424" s="61"/>
      <c r="AH424" s="61"/>
      <c r="AI424" s="61"/>
      <c r="AJ424" s="61"/>
      <c r="AK424" s="61"/>
      <c r="AL424" s="61"/>
      <c r="AM424" s="61"/>
      <c r="AN424" s="61"/>
      <c r="AO424" s="61"/>
      <c r="AP424" s="61"/>
      <c r="AQ424" s="61"/>
      <c r="AR424" s="61"/>
      <c r="AS424" s="61"/>
      <c r="AT424" s="76"/>
      <c r="AU424" s="16"/>
      <c r="AV424" s="76"/>
      <c r="AW424" s="76"/>
      <c r="AX424" s="76"/>
      <c r="AY424" s="76"/>
      <c r="AZ424" s="76"/>
      <c r="BA424" s="76"/>
      <c r="BB424" s="76"/>
      <c r="BC424" s="76"/>
      <c r="BD424" s="76"/>
      <c r="BE424" s="76"/>
      <c r="BF424" s="76"/>
      <c r="BG424" s="76"/>
      <c r="BH424" s="76"/>
      <c r="BI424" s="76"/>
      <c r="BJ424" s="76"/>
      <c r="BK424" s="76"/>
      <c r="BL424" s="76"/>
      <c r="BM424" s="76"/>
      <c r="BN424" s="76"/>
      <c r="BO424" s="76"/>
      <c r="BP424" s="76"/>
      <c r="BQ424" s="76"/>
      <c r="BR424" s="76"/>
      <c r="BS424" s="76"/>
      <c r="BT424" s="76"/>
      <c r="BU424" s="76"/>
      <c r="BV424" s="76"/>
      <c r="BW424" s="76"/>
      <c r="BX424" s="76"/>
      <c r="BY424" s="76"/>
      <c r="BZ424" s="76"/>
      <c r="CA424" s="76"/>
      <c r="CB424" s="76"/>
      <c r="CC424" s="76"/>
      <c r="CD424" s="76"/>
      <c r="CE424" s="76"/>
      <c r="CF424" s="76"/>
      <c r="CG424" s="76"/>
      <c r="CH424" s="76"/>
      <c r="CI424" s="76"/>
      <c r="CJ424" s="76"/>
      <c r="CK424" s="76"/>
      <c r="CL424" s="76"/>
      <c r="CM424" s="76"/>
      <c r="CN424" s="76"/>
      <c r="CO424" s="76"/>
      <c r="CP424" s="76"/>
      <c r="CQ424" s="76"/>
      <c r="CR424" s="76"/>
      <c r="CS424" s="76"/>
      <c r="CT424" s="76"/>
      <c r="CU424" s="76"/>
      <c r="CV424" s="76"/>
      <c r="CW424" s="76"/>
      <c r="CX424" s="76"/>
      <c r="CY424" s="16"/>
      <c r="CZ424" s="16"/>
      <c r="DA424" s="16"/>
    </row>
    <row r="425" spans="1:105" ht="66" x14ac:dyDescent="0.25">
      <c r="A425" s="166" t="s">
        <v>321</v>
      </c>
      <c r="B425" s="166" t="s">
        <v>99</v>
      </c>
      <c r="C425" s="166" t="s">
        <v>99</v>
      </c>
      <c r="D425" s="166" t="s">
        <v>173</v>
      </c>
      <c r="E425" s="166" t="s">
        <v>110</v>
      </c>
      <c r="F425" s="166" t="s">
        <v>442</v>
      </c>
      <c r="G425" s="71" t="s">
        <v>648</v>
      </c>
      <c r="H425" s="54">
        <v>5398</v>
      </c>
      <c r="I425" s="71" t="s">
        <v>593</v>
      </c>
      <c r="J425" s="133">
        <f t="shared" ref="J425:J430" si="68">+K425</f>
        <v>500000000</v>
      </c>
      <c r="K425" s="57">
        <f t="shared" ref="K425:K430" si="69">+SUM(L425:AV425)</f>
        <v>500000000</v>
      </c>
      <c r="L425" s="58"/>
      <c r="M425" s="59"/>
      <c r="N425" s="59"/>
      <c r="O425" s="60"/>
      <c r="P425" s="60"/>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76"/>
      <c r="AU425" s="16"/>
      <c r="AV425" s="76">
        <f>SUM(AW425:CM425)</f>
        <v>500000000</v>
      </c>
      <c r="AW425" s="76"/>
      <c r="AX425" s="76"/>
      <c r="AY425" s="76"/>
      <c r="AZ425" s="76"/>
      <c r="BA425" s="76"/>
      <c r="BB425" s="76"/>
      <c r="BC425" s="76"/>
      <c r="BD425" s="76"/>
      <c r="BE425" s="76"/>
      <c r="BF425" s="76"/>
      <c r="BG425" s="76"/>
      <c r="BH425" s="76"/>
      <c r="BI425" s="76"/>
      <c r="BJ425" s="76"/>
      <c r="BK425" s="76"/>
      <c r="BL425" s="76"/>
      <c r="BM425" s="76"/>
      <c r="BN425" s="76"/>
      <c r="BO425" s="76"/>
      <c r="BP425" s="76"/>
      <c r="BQ425" s="76"/>
      <c r="BR425" s="76"/>
      <c r="BS425" s="76"/>
      <c r="BT425" s="76"/>
      <c r="BU425" s="76"/>
      <c r="BV425" s="76"/>
      <c r="BW425" s="76"/>
      <c r="BX425" s="76"/>
      <c r="BY425" s="76"/>
      <c r="BZ425" s="76"/>
      <c r="CA425" s="76"/>
      <c r="CB425" s="76"/>
      <c r="CC425" s="76"/>
      <c r="CD425" s="76"/>
      <c r="CE425" s="76"/>
      <c r="CF425" s="76"/>
      <c r="CG425" s="76"/>
      <c r="CH425" s="76"/>
      <c r="CI425" s="76"/>
      <c r="CJ425" s="76"/>
      <c r="CK425" s="76"/>
      <c r="CL425" s="76"/>
      <c r="CM425" s="76">
        <v>500000000</v>
      </c>
      <c r="CN425" s="76"/>
      <c r="CO425" s="76"/>
      <c r="CP425" s="76"/>
      <c r="CQ425" s="76"/>
      <c r="CR425" s="76"/>
      <c r="CS425" s="76"/>
      <c r="CT425" s="76"/>
      <c r="CU425" s="76"/>
      <c r="CV425" s="76"/>
      <c r="CW425" s="76"/>
      <c r="CX425" s="76"/>
      <c r="CY425" s="16"/>
      <c r="CZ425" s="16"/>
      <c r="DA425" s="16"/>
    </row>
    <row r="426" spans="1:105" ht="49.5" x14ac:dyDescent="0.25">
      <c r="A426" s="166" t="s">
        <v>321</v>
      </c>
      <c r="B426" s="166" t="s">
        <v>99</v>
      </c>
      <c r="C426" s="166" t="s">
        <v>99</v>
      </c>
      <c r="D426" s="166" t="s">
        <v>173</v>
      </c>
      <c r="E426" s="166" t="s">
        <v>110</v>
      </c>
      <c r="F426" s="166" t="s">
        <v>902</v>
      </c>
      <c r="G426" s="71" t="s">
        <v>901</v>
      </c>
      <c r="H426" s="54">
        <v>5399</v>
      </c>
      <c r="I426" s="71" t="s">
        <v>594</v>
      </c>
      <c r="J426" s="133">
        <f t="shared" si="68"/>
        <v>800000000</v>
      </c>
      <c r="K426" s="57">
        <f t="shared" si="69"/>
        <v>800000000</v>
      </c>
      <c r="L426" s="58"/>
      <c r="M426" s="59"/>
      <c r="N426" s="59"/>
      <c r="O426" s="60"/>
      <c r="P426" s="60"/>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76"/>
      <c r="AU426" s="16"/>
      <c r="AV426" s="76">
        <f>SUM(AW426:CM426)</f>
        <v>800000000</v>
      </c>
      <c r="AW426" s="76"/>
      <c r="AX426" s="76"/>
      <c r="AY426" s="76"/>
      <c r="AZ426" s="76"/>
      <c r="BA426" s="76"/>
      <c r="BB426" s="76"/>
      <c r="BC426" s="76"/>
      <c r="BD426" s="76"/>
      <c r="BE426" s="76"/>
      <c r="BF426" s="76"/>
      <c r="BG426" s="76"/>
      <c r="BH426" s="76"/>
      <c r="BI426" s="76"/>
      <c r="BJ426" s="76"/>
      <c r="BK426" s="76"/>
      <c r="BL426" s="76"/>
      <c r="BM426" s="76"/>
      <c r="BN426" s="76"/>
      <c r="BO426" s="76"/>
      <c r="BP426" s="76"/>
      <c r="BQ426" s="76"/>
      <c r="BR426" s="76"/>
      <c r="BS426" s="76"/>
      <c r="BT426" s="76"/>
      <c r="BU426" s="76"/>
      <c r="BV426" s="76"/>
      <c r="BW426" s="76"/>
      <c r="BX426" s="76"/>
      <c r="BY426" s="76"/>
      <c r="BZ426" s="76"/>
      <c r="CA426" s="76"/>
      <c r="CB426" s="76"/>
      <c r="CC426" s="76"/>
      <c r="CD426" s="76"/>
      <c r="CE426" s="76"/>
      <c r="CF426" s="76"/>
      <c r="CG426" s="76"/>
      <c r="CH426" s="76"/>
      <c r="CI426" s="76"/>
      <c r="CJ426" s="76"/>
      <c r="CK426" s="76"/>
      <c r="CL426" s="76"/>
      <c r="CM426" s="76">
        <v>800000000</v>
      </c>
      <c r="CN426" s="76"/>
      <c r="CO426" s="76"/>
      <c r="CP426" s="76"/>
      <c r="CQ426" s="76"/>
      <c r="CR426" s="76"/>
      <c r="CS426" s="76"/>
      <c r="CT426" s="76"/>
      <c r="CU426" s="76"/>
      <c r="CV426" s="76"/>
      <c r="CW426" s="76"/>
      <c r="CX426" s="76"/>
      <c r="CY426" s="16"/>
      <c r="CZ426" s="16"/>
      <c r="DA426" s="16"/>
    </row>
    <row r="427" spans="1:105" ht="66" x14ac:dyDescent="0.25">
      <c r="A427" s="166" t="s">
        <v>321</v>
      </c>
      <c r="B427" s="166" t="s">
        <v>99</v>
      </c>
      <c r="C427" s="166" t="s">
        <v>99</v>
      </c>
      <c r="D427" s="166" t="s">
        <v>173</v>
      </c>
      <c r="E427" s="203" t="s">
        <v>110</v>
      </c>
      <c r="F427" s="203" t="s">
        <v>900</v>
      </c>
      <c r="G427" s="216" t="s">
        <v>649</v>
      </c>
      <c r="H427" s="100">
        <v>5400</v>
      </c>
      <c r="I427" s="216" t="s">
        <v>595</v>
      </c>
      <c r="J427" s="67">
        <f t="shared" si="68"/>
        <v>900000000</v>
      </c>
      <c r="K427" s="57">
        <f t="shared" si="69"/>
        <v>900000000</v>
      </c>
      <c r="L427" s="220"/>
      <c r="M427" s="241"/>
      <c r="N427" s="241"/>
      <c r="O427" s="242"/>
      <c r="P427" s="242"/>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305"/>
      <c r="AU427" s="243"/>
      <c r="AV427" s="305">
        <f>SUM(AW427:CN427)</f>
        <v>900000000</v>
      </c>
      <c r="AW427" s="305"/>
      <c r="AX427" s="305"/>
      <c r="AY427" s="305"/>
      <c r="AZ427" s="305"/>
      <c r="BA427" s="305"/>
      <c r="BB427" s="305"/>
      <c r="BC427" s="305"/>
      <c r="BD427" s="305"/>
      <c r="BE427" s="305"/>
      <c r="BF427" s="305"/>
      <c r="BG427" s="305"/>
      <c r="BH427" s="305"/>
      <c r="BI427" s="305"/>
      <c r="BJ427" s="305"/>
      <c r="BK427" s="305"/>
      <c r="BL427" s="305"/>
      <c r="BM427" s="305"/>
      <c r="BN427" s="305"/>
      <c r="BO427" s="305"/>
      <c r="BP427" s="305"/>
      <c r="BQ427" s="305"/>
      <c r="BR427" s="305"/>
      <c r="BS427" s="305"/>
      <c r="BT427" s="305"/>
      <c r="BU427" s="305"/>
      <c r="BV427" s="305"/>
      <c r="BW427" s="305"/>
      <c r="BX427" s="305"/>
      <c r="BY427" s="305"/>
      <c r="BZ427" s="305"/>
      <c r="CA427" s="305"/>
      <c r="CB427" s="305"/>
      <c r="CC427" s="305"/>
      <c r="CD427" s="305"/>
      <c r="CE427" s="305"/>
      <c r="CF427" s="305"/>
      <c r="CG427" s="305"/>
      <c r="CH427" s="305"/>
      <c r="CI427" s="305"/>
      <c r="CJ427" s="305"/>
      <c r="CK427" s="305"/>
      <c r="CL427" s="305"/>
      <c r="CM427" s="305">
        <v>475660622</v>
      </c>
      <c r="CN427" s="305">
        <v>424339378</v>
      </c>
      <c r="CO427" s="305"/>
      <c r="CP427" s="305"/>
      <c r="CQ427" s="305"/>
      <c r="CR427" s="305"/>
      <c r="CS427" s="305"/>
      <c r="CT427" s="305"/>
      <c r="CU427" s="305"/>
      <c r="CV427" s="305"/>
      <c r="CW427" s="305"/>
      <c r="CX427" s="305"/>
      <c r="CY427" s="16"/>
      <c r="CZ427" s="16"/>
      <c r="DA427" s="16"/>
    </row>
    <row r="428" spans="1:105" ht="49.5" x14ac:dyDescent="0.25">
      <c r="A428" s="166" t="s">
        <v>321</v>
      </c>
      <c r="B428" s="166" t="s">
        <v>99</v>
      </c>
      <c r="C428" s="166" t="s">
        <v>99</v>
      </c>
      <c r="D428" s="166" t="s">
        <v>173</v>
      </c>
      <c r="E428" s="166" t="s">
        <v>110</v>
      </c>
      <c r="F428" s="166" t="s">
        <v>929</v>
      </c>
      <c r="G428" s="71" t="s">
        <v>928</v>
      </c>
      <c r="H428" s="54">
        <v>5401</v>
      </c>
      <c r="I428" s="71" t="s">
        <v>596</v>
      </c>
      <c r="J428" s="133">
        <f t="shared" si="68"/>
        <v>739467062.53999996</v>
      </c>
      <c r="K428" s="57">
        <f t="shared" si="69"/>
        <v>739467062.53999996</v>
      </c>
      <c r="L428" s="58"/>
      <c r="M428" s="59"/>
      <c r="N428" s="59"/>
      <c r="O428" s="60"/>
      <c r="P428" s="60"/>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76"/>
      <c r="AU428" s="16"/>
      <c r="AV428" s="76">
        <f>SUM(AW428:CQ428)</f>
        <v>739467062.53999996</v>
      </c>
      <c r="AW428" s="76"/>
      <c r="AX428" s="76"/>
      <c r="AY428" s="76"/>
      <c r="AZ428" s="76"/>
      <c r="BA428" s="76"/>
      <c r="BB428" s="76"/>
      <c r="BC428" s="76"/>
      <c r="BD428" s="76"/>
      <c r="BE428" s="76"/>
      <c r="BF428" s="76"/>
      <c r="BG428" s="76"/>
      <c r="BH428" s="76"/>
      <c r="BI428" s="76"/>
      <c r="BJ428" s="76"/>
      <c r="BK428" s="76"/>
      <c r="BL428" s="76"/>
      <c r="BM428" s="76"/>
      <c r="BN428" s="76"/>
      <c r="BO428" s="76"/>
      <c r="BP428" s="76"/>
      <c r="BQ428" s="76">
        <v>76988076.299999997</v>
      </c>
      <c r="BR428" s="76"/>
      <c r="BS428" s="76"/>
      <c r="BT428" s="76"/>
      <c r="BU428" s="76"/>
      <c r="BV428" s="76">
        <v>216818221.84</v>
      </c>
      <c r="BW428" s="76"/>
      <c r="BX428" s="76"/>
      <c r="BY428" s="76"/>
      <c r="BZ428" s="76"/>
      <c r="CA428" s="76"/>
      <c r="CB428" s="76"/>
      <c r="CC428" s="76"/>
      <c r="CD428" s="76"/>
      <c r="CE428" s="76"/>
      <c r="CF428" s="76"/>
      <c r="CG428" s="76"/>
      <c r="CH428" s="76"/>
      <c r="CI428" s="76"/>
      <c r="CJ428" s="76"/>
      <c r="CK428" s="76"/>
      <c r="CL428" s="76"/>
      <c r="CM428" s="76"/>
      <c r="CN428" s="76">
        <v>260008454</v>
      </c>
      <c r="CO428" s="76">
        <v>5252897.08</v>
      </c>
      <c r="CP428" s="76">
        <v>75395596.159999996</v>
      </c>
      <c r="CQ428" s="76">
        <v>105003817.16</v>
      </c>
      <c r="CR428" s="76"/>
      <c r="CS428" s="76"/>
      <c r="CT428" s="76"/>
      <c r="CU428" s="76"/>
      <c r="CV428" s="76"/>
      <c r="CW428" s="76"/>
      <c r="CX428" s="76"/>
      <c r="CY428" s="16"/>
      <c r="CZ428" s="16"/>
      <c r="DA428" s="16"/>
    </row>
    <row r="429" spans="1:105" ht="33" x14ac:dyDescent="0.25">
      <c r="A429" s="166" t="s">
        <v>321</v>
      </c>
      <c r="B429" s="166" t="s">
        <v>99</v>
      </c>
      <c r="C429" s="166" t="s">
        <v>99</v>
      </c>
      <c r="D429" s="166" t="s">
        <v>173</v>
      </c>
      <c r="E429" s="166" t="s">
        <v>110</v>
      </c>
      <c r="F429" s="166" t="s">
        <v>709</v>
      </c>
      <c r="G429" s="71" t="s">
        <v>646</v>
      </c>
      <c r="H429" s="54">
        <v>5402</v>
      </c>
      <c r="I429" s="71" t="s">
        <v>597</v>
      </c>
      <c r="J429" s="133">
        <f t="shared" si="68"/>
        <v>100000000</v>
      </c>
      <c r="K429" s="57">
        <f t="shared" si="69"/>
        <v>100000000</v>
      </c>
      <c r="L429" s="58"/>
      <c r="M429" s="59"/>
      <c r="N429" s="59"/>
      <c r="O429" s="60"/>
      <c r="P429" s="60"/>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76"/>
      <c r="AU429" s="16"/>
      <c r="AV429" s="76">
        <f>SUM(AW429:CQ429)</f>
        <v>100000000</v>
      </c>
      <c r="AW429" s="76"/>
      <c r="AX429" s="76"/>
      <c r="AY429" s="76"/>
      <c r="AZ429" s="76"/>
      <c r="BA429" s="76"/>
      <c r="BB429" s="76"/>
      <c r="BC429" s="76"/>
      <c r="BD429" s="76"/>
      <c r="BE429" s="76"/>
      <c r="BF429" s="76"/>
      <c r="BG429" s="76"/>
      <c r="BH429" s="76"/>
      <c r="BI429" s="76"/>
      <c r="BJ429" s="76"/>
      <c r="BK429" s="76"/>
      <c r="BL429" s="76"/>
      <c r="BM429" s="76"/>
      <c r="BN429" s="76"/>
      <c r="BO429" s="76"/>
      <c r="BP429" s="76"/>
      <c r="BQ429" s="76"/>
      <c r="BR429" s="76"/>
      <c r="BS429" s="76"/>
      <c r="BT429" s="76"/>
      <c r="BU429" s="76"/>
      <c r="BV429" s="76">
        <v>91796662.719999999</v>
      </c>
      <c r="BW429" s="76"/>
      <c r="BX429" s="76"/>
      <c r="BY429" s="76"/>
      <c r="BZ429" s="76"/>
      <c r="CA429" s="76"/>
      <c r="CB429" s="76"/>
      <c r="CC429" s="76"/>
      <c r="CD429" s="76"/>
      <c r="CE429" s="76"/>
      <c r="CF429" s="76"/>
      <c r="CG429" s="76"/>
      <c r="CH429" s="76"/>
      <c r="CI429" s="76"/>
      <c r="CJ429" s="76"/>
      <c r="CK429" s="76"/>
      <c r="CL429" s="76"/>
      <c r="CM429" s="76"/>
      <c r="CN429" s="76"/>
      <c r="CO429" s="76"/>
      <c r="CP429" s="76">
        <v>8203337.2800000003</v>
      </c>
      <c r="CQ429" s="76"/>
      <c r="CR429" s="76">
        <v>8203337.2800000003</v>
      </c>
      <c r="CS429" s="76"/>
      <c r="CT429" s="76"/>
      <c r="CU429" s="76"/>
      <c r="CV429" s="76"/>
      <c r="CW429" s="76"/>
      <c r="CX429" s="76"/>
      <c r="CY429" s="16"/>
      <c r="CZ429" s="16"/>
      <c r="DA429" s="16"/>
    </row>
    <row r="430" spans="1:105" ht="66" x14ac:dyDescent="0.25">
      <c r="A430" s="166" t="s">
        <v>321</v>
      </c>
      <c r="B430" s="166" t="s">
        <v>99</v>
      </c>
      <c r="C430" s="166" t="s">
        <v>99</v>
      </c>
      <c r="D430" s="166" t="s">
        <v>173</v>
      </c>
      <c r="E430" s="166" t="s">
        <v>110</v>
      </c>
      <c r="F430" s="166" t="s">
        <v>900</v>
      </c>
      <c r="G430" s="71" t="s">
        <v>649</v>
      </c>
      <c r="H430" s="54">
        <v>5403</v>
      </c>
      <c r="I430" s="71" t="s">
        <v>598</v>
      </c>
      <c r="J430" s="133">
        <f t="shared" si="68"/>
        <v>127740066.28</v>
      </c>
      <c r="K430" s="57">
        <f t="shared" si="69"/>
        <v>127740066.28</v>
      </c>
      <c r="L430" s="58"/>
      <c r="M430" s="59"/>
      <c r="N430" s="59"/>
      <c r="O430" s="60"/>
      <c r="P430" s="60"/>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76"/>
      <c r="AU430" s="16"/>
      <c r="AV430" s="76">
        <f>SUM(AW430:CR430)</f>
        <v>127740066.28</v>
      </c>
      <c r="AW430" s="76"/>
      <c r="AX430" s="76"/>
      <c r="AY430" s="76"/>
      <c r="AZ430" s="76"/>
      <c r="BA430" s="76"/>
      <c r="BB430" s="76"/>
      <c r="BC430" s="76"/>
      <c r="BD430" s="76"/>
      <c r="BE430" s="76"/>
      <c r="BF430" s="76"/>
      <c r="BG430" s="76"/>
      <c r="BH430" s="76"/>
      <c r="BI430" s="76"/>
      <c r="BJ430" s="76"/>
      <c r="BK430" s="76"/>
      <c r="BL430" s="76"/>
      <c r="BM430" s="76"/>
      <c r="BN430" s="76"/>
      <c r="BO430" s="76"/>
      <c r="BP430" s="76"/>
      <c r="BQ430" s="76"/>
      <c r="BR430" s="76"/>
      <c r="BS430" s="76"/>
      <c r="BT430" s="76"/>
      <c r="BU430" s="76"/>
      <c r="BV430" s="76">
        <v>95786109.079999998</v>
      </c>
      <c r="BW430" s="76"/>
      <c r="BX430" s="76"/>
      <c r="BY430" s="76"/>
      <c r="BZ430" s="76"/>
      <c r="CA430" s="76"/>
      <c r="CB430" s="76"/>
      <c r="CC430" s="76"/>
      <c r="CD430" s="76"/>
      <c r="CE430" s="76"/>
      <c r="CF430" s="76"/>
      <c r="CG430" s="76"/>
      <c r="CH430" s="76"/>
      <c r="CI430" s="76"/>
      <c r="CJ430" s="76"/>
      <c r="CK430" s="76"/>
      <c r="CL430" s="76"/>
      <c r="CM430" s="76"/>
      <c r="CN430" s="76"/>
      <c r="CO430" s="76"/>
      <c r="CP430" s="76"/>
      <c r="CQ430" s="76"/>
      <c r="CR430" s="76">
        <v>31953957.199999999</v>
      </c>
      <c r="CS430" s="76"/>
      <c r="CT430" s="76"/>
      <c r="CU430" s="76"/>
      <c r="CV430" s="76"/>
      <c r="CW430" s="76"/>
      <c r="CX430" s="76"/>
      <c r="CY430" s="16"/>
      <c r="CZ430" s="16"/>
      <c r="DA430" s="16"/>
    </row>
    <row r="431" spans="1:105" ht="49.5" x14ac:dyDescent="0.25">
      <c r="A431" s="263" t="s">
        <v>176</v>
      </c>
      <c r="B431" s="198"/>
      <c r="C431" s="198"/>
      <c r="D431" s="198"/>
      <c r="E431" s="198"/>
      <c r="F431" s="198"/>
      <c r="G431" s="20"/>
      <c r="H431" s="19"/>
      <c r="I431" s="20" t="s">
        <v>611</v>
      </c>
      <c r="J431" s="134"/>
      <c r="K431" s="135"/>
      <c r="L431" s="136"/>
      <c r="M431" s="22">
        <f>+SUM(Q431:R431)</f>
        <v>0</v>
      </c>
      <c r="N431" s="22">
        <f t="shared" si="65"/>
        <v>0</v>
      </c>
      <c r="O431" s="22">
        <f t="shared" si="66"/>
        <v>0</v>
      </c>
      <c r="P431" s="22">
        <f t="shared" si="67"/>
        <v>0</v>
      </c>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76"/>
      <c r="AU431" s="16"/>
      <c r="AV431" s="76"/>
      <c r="AW431" s="76"/>
      <c r="AX431" s="76"/>
      <c r="AY431" s="76"/>
      <c r="AZ431" s="76"/>
      <c r="BA431" s="76"/>
      <c r="BB431" s="76"/>
      <c r="BC431" s="76"/>
      <c r="BD431" s="76"/>
      <c r="BE431" s="76"/>
      <c r="BF431" s="76"/>
      <c r="BG431" s="76"/>
      <c r="BH431" s="76"/>
      <c r="BI431" s="76"/>
      <c r="BJ431" s="76"/>
      <c r="BK431" s="76"/>
      <c r="BL431" s="76"/>
      <c r="BM431" s="76"/>
      <c r="BN431" s="76"/>
      <c r="BO431" s="76"/>
      <c r="BP431" s="76"/>
      <c r="BQ431" s="76"/>
      <c r="BR431" s="76"/>
      <c r="BS431" s="76"/>
      <c r="BT431" s="76"/>
      <c r="BU431" s="76"/>
      <c r="BV431" s="76"/>
      <c r="BW431" s="76"/>
      <c r="BX431" s="76"/>
      <c r="BY431" s="76"/>
      <c r="BZ431" s="76"/>
      <c r="CA431" s="76"/>
      <c r="CB431" s="76"/>
      <c r="CC431" s="76"/>
      <c r="CD431" s="76"/>
      <c r="CE431" s="76"/>
      <c r="CF431" s="76"/>
      <c r="CG431" s="76"/>
      <c r="CH431" s="76"/>
      <c r="CI431" s="76"/>
      <c r="CJ431" s="76"/>
      <c r="CK431" s="76"/>
      <c r="CL431" s="76"/>
      <c r="CM431" s="76"/>
      <c r="CN431" s="76"/>
      <c r="CO431" s="76"/>
      <c r="CP431" s="76"/>
      <c r="CQ431" s="76"/>
      <c r="CR431" s="76"/>
      <c r="CS431" s="76"/>
      <c r="CT431" s="76"/>
      <c r="CU431" s="76"/>
      <c r="CV431" s="76"/>
      <c r="CW431" s="76"/>
      <c r="CX431" s="76"/>
      <c r="CY431" s="16"/>
      <c r="CZ431" s="16"/>
      <c r="DA431" s="16"/>
    </row>
    <row r="432" spans="1:105" x14ac:dyDescent="0.25">
      <c r="A432" s="168" t="s">
        <v>176</v>
      </c>
      <c r="B432" s="168" t="s">
        <v>213</v>
      </c>
      <c r="C432" s="168"/>
      <c r="D432" s="168"/>
      <c r="E432" s="168"/>
      <c r="F432" s="168"/>
      <c r="G432" s="28"/>
      <c r="H432" s="27"/>
      <c r="I432" s="28" t="s">
        <v>421</v>
      </c>
      <c r="J432" s="29"/>
      <c r="K432" s="30">
        <f>+SUM(M432:P432)</f>
        <v>0</v>
      </c>
      <c r="L432" s="30"/>
      <c r="M432" s="30"/>
      <c r="N432" s="30">
        <f t="shared" si="65"/>
        <v>0</v>
      </c>
      <c r="O432" s="30">
        <f t="shared" si="66"/>
        <v>0</v>
      </c>
      <c r="P432" s="30">
        <f t="shared" si="67"/>
        <v>0</v>
      </c>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290"/>
      <c r="AU432" s="32"/>
      <c r="AV432" s="290"/>
      <c r="AW432" s="290"/>
      <c r="AX432" s="290"/>
      <c r="AY432" s="290"/>
      <c r="AZ432" s="290"/>
      <c r="BA432" s="290"/>
      <c r="BB432" s="290"/>
      <c r="BC432" s="290"/>
      <c r="BD432" s="290"/>
      <c r="BE432" s="290"/>
      <c r="BF432" s="290"/>
      <c r="BG432" s="290"/>
      <c r="BH432" s="290"/>
      <c r="BI432" s="290"/>
      <c r="BJ432" s="290"/>
      <c r="BK432" s="290"/>
      <c r="BL432" s="290"/>
      <c r="BM432" s="290"/>
      <c r="BN432" s="290"/>
      <c r="BO432" s="290"/>
      <c r="BP432" s="290"/>
      <c r="BQ432" s="290"/>
      <c r="BR432" s="290"/>
      <c r="BS432" s="290"/>
      <c r="BT432" s="290"/>
      <c r="BU432" s="290"/>
      <c r="BV432" s="290"/>
      <c r="BW432" s="290"/>
      <c r="BX432" s="290"/>
      <c r="BY432" s="290"/>
      <c r="BZ432" s="290"/>
      <c r="CA432" s="290"/>
      <c r="CB432" s="290"/>
      <c r="CC432" s="290"/>
      <c r="CD432" s="290"/>
      <c r="CE432" s="290"/>
      <c r="CF432" s="290"/>
      <c r="CG432" s="290"/>
      <c r="CH432" s="290"/>
      <c r="CI432" s="290"/>
      <c r="CJ432" s="290"/>
      <c r="CK432" s="290"/>
      <c r="CL432" s="290"/>
      <c r="CM432" s="290"/>
      <c r="CN432" s="290"/>
      <c r="CO432" s="290"/>
      <c r="CP432" s="290"/>
      <c r="CQ432" s="290"/>
      <c r="CR432" s="290"/>
      <c r="CS432" s="290"/>
      <c r="CT432" s="290"/>
      <c r="CU432" s="290"/>
      <c r="CV432" s="290"/>
      <c r="CW432" s="290"/>
      <c r="CX432" s="290"/>
      <c r="CY432" s="16"/>
      <c r="CZ432" s="16"/>
      <c r="DA432" s="16"/>
    </row>
    <row r="433" spans="1:105" ht="33" x14ac:dyDescent="0.25">
      <c r="A433" s="168" t="s">
        <v>176</v>
      </c>
      <c r="B433" s="168" t="s">
        <v>213</v>
      </c>
      <c r="C433" s="168" t="s">
        <v>213</v>
      </c>
      <c r="D433" s="168"/>
      <c r="E433" s="168"/>
      <c r="F433" s="168"/>
      <c r="G433" s="28"/>
      <c r="H433" s="27"/>
      <c r="I433" s="28" t="s">
        <v>422</v>
      </c>
      <c r="J433" s="29"/>
      <c r="K433" s="30"/>
      <c r="L433" s="30"/>
      <c r="M433" s="30"/>
      <c r="N433" s="30"/>
      <c r="O433" s="30"/>
      <c r="P433" s="30"/>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290"/>
      <c r="AU433" s="32"/>
      <c r="AV433" s="290"/>
      <c r="AW433" s="290"/>
      <c r="AX433" s="290"/>
      <c r="AY433" s="290"/>
      <c r="AZ433" s="290"/>
      <c r="BA433" s="290"/>
      <c r="BB433" s="290"/>
      <c r="BC433" s="290"/>
      <c r="BD433" s="290"/>
      <c r="BE433" s="290"/>
      <c r="BF433" s="290"/>
      <c r="BG433" s="290"/>
      <c r="BH433" s="290"/>
      <c r="BI433" s="290"/>
      <c r="BJ433" s="290"/>
      <c r="BK433" s="290"/>
      <c r="BL433" s="290"/>
      <c r="BM433" s="290"/>
      <c r="BN433" s="290"/>
      <c r="BO433" s="290"/>
      <c r="BP433" s="290"/>
      <c r="BQ433" s="290"/>
      <c r="BR433" s="290"/>
      <c r="BS433" s="290"/>
      <c r="BT433" s="290"/>
      <c r="BU433" s="290"/>
      <c r="BV433" s="290"/>
      <c r="BW433" s="290"/>
      <c r="BX433" s="290"/>
      <c r="BY433" s="290"/>
      <c r="BZ433" s="290"/>
      <c r="CA433" s="290"/>
      <c r="CB433" s="290"/>
      <c r="CC433" s="290"/>
      <c r="CD433" s="290"/>
      <c r="CE433" s="290"/>
      <c r="CF433" s="290"/>
      <c r="CG433" s="290"/>
      <c r="CH433" s="290"/>
      <c r="CI433" s="290"/>
      <c r="CJ433" s="290"/>
      <c r="CK433" s="290"/>
      <c r="CL433" s="290"/>
      <c r="CM433" s="290"/>
      <c r="CN433" s="290"/>
      <c r="CO433" s="290"/>
      <c r="CP433" s="290"/>
      <c r="CQ433" s="290"/>
      <c r="CR433" s="290"/>
      <c r="CS433" s="290"/>
      <c r="CT433" s="290"/>
      <c r="CU433" s="290"/>
      <c r="CV433" s="290"/>
      <c r="CW433" s="290"/>
      <c r="CX433" s="290"/>
      <c r="CY433" s="16"/>
      <c r="CZ433" s="16"/>
      <c r="DA433" s="16"/>
    </row>
    <row r="434" spans="1:105" ht="33" x14ac:dyDescent="0.25">
      <c r="A434" s="167" t="s">
        <v>176</v>
      </c>
      <c r="B434" s="167" t="s">
        <v>213</v>
      </c>
      <c r="C434" s="167" t="s">
        <v>213</v>
      </c>
      <c r="D434" s="167" t="s">
        <v>321</v>
      </c>
      <c r="E434" s="167"/>
      <c r="F434" s="167"/>
      <c r="G434" s="38"/>
      <c r="H434" s="37"/>
      <c r="I434" s="38" t="s">
        <v>322</v>
      </c>
      <c r="J434" s="39"/>
      <c r="K434" s="40"/>
      <c r="L434" s="40"/>
      <c r="M434" s="40"/>
      <c r="N434" s="40"/>
      <c r="O434" s="40"/>
      <c r="P434" s="40"/>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124"/>
      <c r="AU434" s="42"/>
      <c r="AV434" s="124"/>
      <c r="AW434" s="124"/>
      <c r="AX434" s="124"/>
      <c r="AY434" s="124"/>
      <c r="AZ434" s="124"/>
      <c r="BA434" s="124"/>
      <c r="BB434" s="124"/>
      <c r="BC434" s="124"/>
      <c r="BD434" s="124"/>
      <c r="BE434" s="124"/>
      <c r="BF434" s="124"/>
      <c r="BG434" s="124"/>
      <c r="BH434" s="124"/>
      <c r="BI434" s="124"/>
      <c r="BJ434" s="124"/>
      <c r="BK434" s="124"/>
      <c r="BL434" s="124"/>
      <c r="BM434" s="124"/>
      <c r="BN434" s="124"/>
      <c r="BO434" s="124"/>
      <c r="BP434" s="124"/>
      <c r="BQ434" s="124"/>
      <c r="BR434" s="124"/>
      <c r="BS434" s="124"/>
      <c r="BT434" s="124"/>
      <c r="BU434" s="124"/>
      <c r="BV434" s="124"/>
      <c r="BW434" s="124"/>
      <c r="BX434" s="124"/>
      <c r="BY434" s="124"/>
      <c r="BZ434" s="124"/>
      <c r="CA434" s="124"/>
      <c r="CB434" s="124"/>
      <c r="CC434" s="124"/>
      <c r="CD434" s="124"/>
      <c r="CE434" s="124"/>
      <c r="CF434" s="124"/>
      <c r="CG434" s="124"/>
      <c r="CH434" s="124"/>
      <c r="CI434" s="124"/>
      <c r="CJ434" s="124"/>
      <c r="CK434" s="124"/>
      <c r="CL434" s="124"/>
      <c r="CM434" s="124"/>
      <c r="CN434" s="124"/>
      <c r="CO434" s="124"/>
      <c r="CP434" s="124"/>
      <c r="CQ434" s="124"/>
      <c r="CR434" s="124"/>
      <c r="CS434" s="124"/>
      <c r="CT434" s="124"/>
      <c r="CU434" s="124"/>
      <c r="CV434" s="124"/>
      <c r="CW434" s="124"/>
      <c r="CX434" s="124"/>
      <c r="CY434" s="16"/>
      <c r="CZ434" s="16"/>
      <c r="DA434" s="16"/>
    </row>
    <row r="435" spans="1:105" ht="17.25" thickBot="1" x14ac:dyDescent="0.3">
      <c r="A435" s="165" t="s">
        <v>176</v>
      </c>
      <c r="B435" s="165" t="s">
        <v>213</v>
      </c>
      <c r="C435" s="165" t="s">
        <v>213</v>
      </c>
      <c r="D435" s="165" t="s">
        <v>321</v>
      </c>
      <c r="E435" s="165" t="s">
        <v>426</v>
      </c>
      <c r="F435" s="165"/>
      <c r="G435" s="84"/>
      <c r="H435" s="46"/>
      <c r="I435" s="84" t="s">
        <v>427</v>
      </c>
      <c r="J435" s="48"/>
      <c r="K435" s="49">
        <f>+SUM(M435:P435)</f>
        <v>0</v>
      </c>
      <c r="L435" s="49"/>
      <c r="M435" s="49">
        <f>+SUM(Q435:R435)</f>
        <v>0</v>
      </c>
      <c r="N435" s="49">
        <f>+SUM(S435:AE435)</f>
        <v>0</v>
      </c>
      <c r="O435" s="49">
        <f>+SUM(AF435:AJ435)</f>
        <v>0</v>
      </c>
      <c r="P435" s="49">
        <f>+SUM(AK435:AS435)</f>
        <v>0</v>
      </c>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293"/>
      <c r="AU435" s="51"/>
      <c r="AV435" s="293"/>
      <c r="AW435" s="293"/>
      <c r="AX435" s="293"/>
      <c r="AY435" s="293"/>
      <c r="AZ435" s="293"/>
      <c r="BA435" s="293"/>
      <c r="BB435" s="293"/>
      <c r="BC435" s="293"/>
      <c r="BD435" s="293"/>
      <c r="BE435" s="293"/>
      <c r="BF435" s="293"/>
      <c r="BG435" s="293"/>
      <c r="BH435" s="293"/>
      <c r="BI435" s="293"/>
      <c r="BJ435" s="293"/>
      <c r="BK435" s="293"/>
      <c r="BL435" s="293"/>
      <c r="BM435" s="293"/>
      <c r="BN435" s="293"/>
      <c r="BO435" s="293"/>
      <c r="BP435" s="293"/>
      <c r="BQ435" s="293"/>
      <c r="BR435" s="293"/>
      <c r="BS435" s="293"/>
      <c r="BT435" s="293"/>
      <c r="BU435" s="293"/>
      <c r="BV435" s="293"/>
      <c r="BW435" s="293"/>
      <c r="BX435" s="293"/>
      <c r="BY435" s="293"/>
      <c r="BZ435" s="293"/>
      <c r="CA435" s="293"/>
      <c r="CB435" s="293"/>
      <c r="CC435" s="293"/>
      <c r="CD435" s="293"/>
      <c r="CE435" s="293"/>
      <c r="CF435" s="293"/>
      <c r="CG435" s="293"/>
      <c r="CH435" s="293"/>
      <c r="CI435" s="293"/>
      <c r="CJ435" s="293"/>
      <c r="CK435" s="293"/>
      <c r="CL435" s="293"/>
      <c r="CM435" s="293"/>
      <c r="CN435" s="293"/>
      <c r="CO435" s="293"/>
      <c r="CP435" s="293"/>
      <c r="CQ435" s="293"/>
      <c r="CR435" s="293"/>
      <c r="CS435" s="293"/>
      <c r="CT435" s="293"/>
      <c r="CU435" s="293"/>
      <c r="CV435" s="293"/>
      <c r="CW435" s="293"/>
      <c r="CX435" s="293"/>
      <c r="CY435" s="16"/>
      <c r="CZ435" s="16"/>
      <c r="DA435" s="16"/>
    </row>
    <row r="436" spans="1:105" ht="66.75" thickBot="1" x14ac:dyDescent="0.3">
      <c r="A436" s="185">
        <v>12</v>
      </c>
      <c r="B436" s="186" t="s">
        <v>213</v>
      </c>
      <c r="C436" s="186" t="s">
        <v>213</v>
      </c>
      <c r="D436" s="187">
        <v>11</v>
      </c>
      <c r="E436" s="187">
        <v>46</v>
      </c>
      <c r="F436" s="187" t="s">
        <v>904</v>
      </c>
      <c r="G436" s="159" t="s">
        <v>903</v>
      </c>
      <c r="H436" s="156">
        <v>5404</v>
      </c>
      <c r="I436" s="159" t="s">
        <v>612</v>
      </c>
      <c r="J436" s="56">
        <f>+K436</f>
        <v>37678304.740000002</v>
      </c>
      <c r="K436" s="57">
        <f>+SUM(L436:AV436)</f>
        <v>37678304.740000002</v>
      </c>
      <c r="L436" s="58"/>
      <c r="M436" s="59"/>
      <c r="N436" s="59"/>
      <c r="O436" s="60"/>
      <c r="P436" s="60"/>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6"/>
      <c r="AU436" s="16"/>
      <c r="AV436" s="76">
        <f>SUM(AW436:CS436)</f>
        <v>37678304.740000002</v>
      </c>
      <c r="AW436" s="76"/>
      <c r="AX436" s="76"/>
      <c r="AY436" s="76"/>
      <c r="AZ436" s="76"/>
      <c r="BA436" s="76"/>
      <c r="BB436" s="76"/>
      <c r="BC436" s="76"/>
      <c r="BD436" s="76"/>
      <c r="BE436" s="76"/>
      <c r="BF436" s="76"/>
      <c r="BG436" s="76"/>
      <c r="BH436" s="76"/>
      <c r="BI436" s="76"/>
      <c r="BJ436" s="76"/>
      <c r="BK436" s="76"/>
      <c r="BL436" s="76"/>
      <c r="BM436" s="76"/>
      <c r="BN436" s="76"/>
      <c r="BO436" s="76"/>
      <c r="BP436" s="76"/>
      <c r="BQ436" s="76"/>
      <c r="BR436" s="76"/>
      <c r="BS436" s="76"/>
      <c r="BT436" s="76"/>
      <c r="BU436" s="76"/>
      <c r="BV436" s="76"/>
      <c r="BW436" s="76"/>
      <c r="BX436" s="76"/>
      <c r="BY436" s="76"/>
      <c r="BZ436" s="76"/>
      <c r="CA436" s="76"/>
      <c r="CB436" s="76"/>
      <c r="CC436" s="76"/>
      <c r="CD436" s="76"/>
      <c r="CE436" s="76"/>
      <c r="CF436" s="76"/>
      <c r="CG436" s="76"/>
      <c r="CH436" s="76"/>
      <c r="CI436" s="76"/>
      <c r="CJ436" s="76"/>
      <c r="CK436" s="76"/>
      <c r="CL436" s="76"/>
      <c r="CM436" s="76"/>
      <c r="CN436" s="76"/>
      <c r="CO436" s="76"/>
      <c r="CP436" s="76"/>
      <c r="CQ436" s="76"/>
      <c r="CR436" s="76"/>
      <c r="CS436" s="76">
        <v>37678304.740000002</v>
      </c>
      <c r="CT436" s="76"/>
      <c r="CU436" s="76"/>
      <c r="CV436" s="76"/>
      <c r="CW436" s="76"/>
      <c r="CX436" s="76"/>
      <c r="CY436" s="16"/>
      <c r="CZ436" s="16"/>
      <c r="DA436" s="16"/>
    </row>
    <row r="437" spans="1:105" ht="33" x14ac:dyDescent="0.25">
      <c r="A437" s="185">
        <v>12</v>
      </c>
      <c r="B437" s="186" t="s">
        <v>213</v>
      </c>
      <c r="C437" s="186" t="s">
        <v>213</v>
      </c>
      <c r="D437" s="187">
        <v>11</v>
      </c>
      <c r="E437" s="187">
        <v>46</v>
      </c>
      <c r="F437" s="348" t="s">
        <v>869</v>
      </c>
      <c r="G437" s="356" t="s">
        <v>434</v>
      </c>
      <c r="H437" s="349">
        <v>5416</v>
      </c>
      <c r="I437" s="356" t="s">
        <v>924</v>
      </c>
      <c r="J437" s="56">
        <f>+K437</f>
        <v>20000000</v>
      </c>
      <c r="K437" s="57">
        <f>+SUM(L437:AV437)+DA437</f>
        <v>20000000</v>
      </c>
      <c r="L437" s="58"/>
      <c r="M437" s="59"/>
      <c r="N437" s="59"/>
      <c r="O437" s="60"/>
      <c r="P437" s="60"/>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6"/>
      <c r="AU437" s="16"/>
      <c r="AV437" s="76"/>
      <c r="AW437" s="76"/>
      <c r="AX437" s="76"/>
      <c r="AY437" s="76"/>
      <c r="AZ437" s="76"/>
      <c r="BA437" s="76"/>
      <c r="BB437" s="76"/>
      <c r="BC437" s="76"/>
      <c r="BD437" s="76"/>
      <c r="BE437" s="76"/>
      <c r="BF437" s="76"/>
      <c r="BG437" s="76"/>
      <c r="BH437" s="76"/>
      <c r="BI437" s="76"/>
      <c r="BJ437" s="76"/>
      <c r="BK437" s="76"/>
      <c r="BL437" s="76"/>
      <c r="BM437" s="76"/>
      <c r="BN437" s="76"/>
      <c r="BO437" s="76"/>
      <c r="BP437" s="76"/>
      <c r="BQ437" s="76"/>
      <c r="BR437" s="76"/>
      <c r="BS437" s="76"/>
      <c r="BT437" s="76"/>
      <c r="BU437" s="76"/>
      <c r="BV437" s="76"/>
      <c r="BW437" s="76"/>
      <c r="BX437" s="76"/>
      <c r="BY437" s="76"/>
      <c r="BZ437" s="76"/>
      <c r="CA437" s="76"/>
      <c r="CB437" s="76"/>
      <c r="CC437" s="76"/>
      <c r="CD437" s="76"/>
      <c r="CE437" s="76"/>
      <c r="CF437" s="76"/>
      <c r="CG437" s="76"/>
      <c r="CH437" s="76"/>
      <c r="CI437" s="76"/>
      <c r="CJ437" s="76"/>
      <c r="CK437" s="76"/>
      <c r="CL437" s="76"/>
      <c r="CM437" s="76"/>
      <c r="CN437" s="76"/>
      <c r="CO437" s="76"/>
      <c r="CP437" s="76"/>
      <c r="CQ437" s="76"/>
      <c r="CR437" s="76"/>
      <c r="CS437" s="76"/>
      <c r="CT437" s="76"/>
      <c r="CU437" s="76"/>
      <c r="CV437" s="76"/>
      <c r="CW437" s="76"/>
      <c r="CX437" s="76"/>
      <c r="CY437" s="16"/>
      <c r="CZ437" s="16"/>
      <c r="DA437" s="76">
        <v>20000000</v>
      </c>
    </row>
    <row r="438" spans="1:105" x14ac:dyDescent="0.25">
      <c r="A438" s="253">
        <v>16</v>
      </c>
      <c r="B438" s="264"/>
      <c r="C438" s="264"/>
      <c r="D438" s="267"/>
      <c r="E438" s="267"/>
      <c r="F438" s="267"/>
      <c r="G438" s="272"/>
      <c r="H438" s="278"/>
      <c r="I438" s="272" t="s">
        <v>613</v>
      </c>
      <c r="J438" s="86"/>
      <c r="K438" s="22"/>
      <c r="L438" s="22"/>
      <c r="M438" s="22"/>
      <c r="N438" s="22"/>
      <c r="O438" s="22"/>
      <c r="P438" s="22"/>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87"/>
      <c r="AN438" s="87"/>
      <c r="AO438" s="87"/>
      <c r="AP438" s="87"/>
      <c r="AQ438" s="87"/>
      <c r="AR438" s="87"/>
      <c r="AS438" s="87"/>
      <c r="AT438" s="137"/>
      <c r="AU438" s="24"/>
      <c r="AV438" s="137"/>
      <c r="AW438" s="137"/>
      <c r="AX438" s="137"/>
      <c r="AY438" s="137"/>
      <c r="AZ438" s="137"/>
      <c r="BA438" s="137"/>
      <c r="BB438" s="137"/>
      <c r="BC438" s="137"/>
      <c r="BD438" s="137"/>
      <c r="BE438" s="137"/>
      <c r="BF438" s="137"/>
      <c r="BG438" s="137"/>
      <c r="BH438" s="137"/>
      <c r="BI438" s="137"/>
      <c r="BJ438" s="137"/>
      <c r="BK438" s="137"/>
      <c r="BL438" s="137"/>
      <c r="BM438" s="137"/>
      <c r="BN438" s="137"/>
      <c r="BO438" s="137"/>
      <c r="BP438" s="137"/>
      <c r="BQ438" s="137"/>
      <c r="BR438" s="137"/>
      <c r="BS438" s="137"/>
      <c r="BT438" s="137"/>
      <c r="BU438" s="137"/>
      <c r="BV438" s="137"/>
      <c r="BW438" s="137"/>
      <c r="BX438" s="137"/>
      <c r="BY438" s="137"/>
      <c r="BZ438" s="137"/>
      <c r="CA438" s="137"/>
      <c r="CB438" s="137"/>
      <c r="CC438" s="137"/>
      <c r="CD438" s="137"/>
      <c r="CE438" s="137"/>
      <c r="CF438" s="137"/>
      <c r="CG438" s="137"/>
      <c r="CH438" s="137"/>
      <c r="CI438" s="137"/>
      <c r="CJ438" s="137"/>
      <c r="CK438" s="137"/>
      <c r="CL438" s="137"/>
      <c r="CM438" s="137"/>
      <c r="CN438" s="137"/>
      <c r="CO438" s="137"/>
      <c r="CP438" s="137"/>
      <c r="CQ438" s="137"/>
      <c r="CR438" s="137"/>
      <c r="CS438" s="137"/>
      <c r="CT438" s="137"/>
      <c r="CU438" s="137"/>
      <c r="CV438" s="137"/>
      <c r="CW438" s="137"/>
      <c r="CX438" s="137"/>
      <c r="CY438" s="16"/>
      <c r="CZ438" s="16"/>
      <c r="DA438" s="16"/>
    </row>
    <row r="439" spans="1:105" x14ac:dyDescent="0.25">
      <c r="A439" s="211">
        <v>16</v>
      </c>
      <c r="B439" s="212" t="s">
        <v>189</v>
      </c>
      <c r="C439" s="212"/>
      <c r="D439" s="213"/>
      <c r="E439" s="213"/>
      <c r="F439" s="213"/>
      <c r="G439" s="240"/>
      <c r="H439" s="213"/>
      <c r="I439" s="240" t="s">
        <v>614</v>
      </c>
      <c r="J439" s="56"/>
      <c r="K439" s="57"/>
      <c r="L439" s="58"/>
      <c r="M439" s="59"/>
      <c r="N439" s="59"/>
      <c r="O439" s="60"/>
      <c r="P439" s="60"/>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6"/>
      <c r="AU439" s="16"/>
      <c r="AV439" s="76"/>
      <c r="AW439" s="76"/>
      <c r="AX439" s="76"/>
      <c r="AY439" s="76"/>
      <c r="AZ439" s="76"/>
      <c r="BA439" s="76"/>
      <c r="BB439" s="76"/>
      <c r="BC439" s="76"/>
      <c r="BD439" s="76"/>
      <c r="BE439" s="76"/>
      <c r="BF439" s="76"/>
      <c r="BG439" s="76"/>
      <c r="BH439" s="76"/>
      <c r="BI439" s="76"/>
      <c r="BJ439" s="76"/>
      <c r="BK439" s="76"/>
      <c r="BL439" s="76"/>
      <c r="BM439" s="76"/>
      <c r="BN439" s="76"/>
      <c r="BO439" s="76"/>
      <c r="BP439" s="76"/>
      <c r="BQ439" s="76"/>
      <c r="BR439" s="76"/>
      <c r="BS439" s="76"/>
      <c r="BT439" s="76"/>
      <c r="BU439" s="76"/>
      <c r="BV439" s="76"/>
      <c r="BW439" s="76"/>
      <c r="BX439" s="76"/>
      <c r="BY439" s="76"/>
      <c r="BZ439" s="76"/>
      <c r="CA439" s="76"/>
      <c r="CB439" s="76"/>
      <c r="CC439" s="76"/>
      <c r="CD439" s="76"/>
      <c r="CE439" s="76"/>
      <c r="CF439" s="76"/>
      <c r="CG439" s="76"/>
      <c r="CH439" s="76"/>
      <c r="CI439" s="76"/>
      <c r="CJ439" s="76"/>
      <c r="CK439" s="76"/>
      <c r="CL439" s="76"/>
      <c r="CM439" s="76"/>
      <c r="CN439" s="76"/>
      <c r="CO439" s="76"/>
      <c r="CP439" s="76"/>
      <c r="CQ439" s="76"/>
      <c r="CR439" s="76"/>
      <c r="CS439" s="76"/>
      <c r="CT439" s="76"/>
      <c r="CU439" s="76"/>
      <c r="CV439" s="76"/>
      <c r="CW439" s="76"/>
      <c r="CX439" s="76"/>
      <c r="CY439" s="16"/>
      <c r="CZ439" s="16"/>
      <c r="DA439" s="16"/>
    </row>
    <row r="440" spans="1:105" ht="33" x14ac:dyDescent="0.25">
      <c r="A440" s="211" t="s">
        <v>364</v>
      </c>
      <c r="B440" s="212" t="s">
        <v>189</v>
      </c>
      <c r="C440" s="212" t="s">
        <v>204</v>
      </c>
      <c r="D440" s="213"/>
      <c r="E440" s="213"/>
      <c r="F440" s="213"/>
      <c r="G440" s="239"/>
      <c r="H440" s="213"/>
      <c r="I440" s="239" t="s">
        <v>205</v>
      </c>
      <c r="J440" s="56"/>
      <c r="K440" s="57"/>
      <c r="L440" s="58"/>
      <c r="M440" s="59"/>
      <c r="N440" s="59"/>
      <c r="O440" s="60"/>
      <c r="P440" s="60"/>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6"/>
      <c r="AU440" s="16"/>
      <c r="AV440" s="76"/>
      <c r="AW440" s="76"/>
      <c r="AX440" s="76"/>
      <c r="AY440" s="76"/>
      <c r="AZ440" s="76"/>
      <c r="BA440" s="76"/>
      <c r="BB440" s="76"/>
      <c r="BC440" s="76"/>
      <c r="BD440" s="76"/>
      <c r="BE440" s="76"/>
      <c r="BF440" s="76"/>
      <c r="BG440" s="76"/>
      <c r="BH440" s="76"/>
      <c r="BI440" s="76"/>
      <c r="BJ440" s="76"/>
      <c r="BK440" s="76"/>
      <c r="BL440" s="76"/>
      <c r="BM440" s="76"/>
      <c r="BN440" s="76"/>
      <c r="BO440" s="76"/>
      <c r="BP440" s="76"/>
      <c r="BQ440" s="76"/>
      <c r="BR440" s="76"/>
      <c r="BS440" s="76"/>
      <c r="BT440" s="76"/>
      <c r="BU440" s="76"/>
      <c r="BV440" s="76"/>
      <c r="BW440" s="76"/>
      <c r="BX440" s="76"/>
      <c r="BY440" s="76"/>
      <c r="BZ440" s="76"/>
      <c r="CA440" s="76"/>
      <c r="CB440" s="76"/>
      <c r="CC440" s="76"/>
      <c r="CD440" s="76"/>
      <c r="CE440" s="76"/>
      <c r="CF440" s="294"/>
      <c r="CG440" s="76"/>
      <c r="CH440" s="76"/>
      <c r="CI440" s="76"/>
      <c r="CJ440" s="76"/>
      <c r="CK440" s="76"/>
      <c r="CL440" s="76"/>
      <c r="CM440" s="76"/>
      <c r="CN440" s="76"/>
      <c r="CO440" s="76"/>
      <c r="CP440" s="76"/>
      <c r="CQ440" s="76"/>
      <c r="CR440" s="76"/>
      <c r="CS440" s="76"/>
      <c r="CT440" s="76"/>
      <c r="CU440" s="76"/>
      <c r="CV440" s="76"/>
      <c r="CW440" s="76"/>
      <c r="CX440" s="76"/>
      <c r="CY440" s="16"/>
      <c r="CZ440" s="16"/>
      <c r="DA440" s="16"/>
    </row>
    <row r="441" spans="1:105" x14ac:dyDescent="0.25">
      <c r="A441" s="211" t="s">
        <v>364</v>
      </c>
      <c r="B441" s="212" t="s">
        <v>189</v>
      </c>
      <c r="C441" s="212" t="s">
        <v>204</v>
      </c>
      <c r="D441" s="213" t="s">
        <v>206</v>
      </c>
      <c r="E441" s="213"/>
      <c r="F441" s="213"/>
      <c r="G441" s="239"/>
      <c r="H441" s="213"/>
      <c r="I441" s="239" t="s">
        <v>207</v>
      </c>
      <c r="J441" s="56"/>
      <c r="K441" s="57"/>
      <c r="L441" s="58"/>
      <c r="M441" s="59"/>
      <c r="N441" s="59"/>
      <c r="O441" s="60"/>
      <c r="P441" s="60"/>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6"/>
      <c r="AU441" s="16"/>
      <c r="AV441" s="76"/>
      <c r="AW441" s="76"/>
      <c r="AX441" s="76"/>
      <c r="AY441" s="76"/>
      <c r="AZ441" s="76"/>
      <c r="BA441" s="76"/>
      <c r="BB441" s="76"/>
      <c r="BC441" s="76"/>
      <c r="BD441" s="76"/>
      <c r="BE441" s="76"/>
      <c r="BF441" s="76"/>
      <c r="BG441" s="76"/>
      <c r="BH441" s="76"/>
      <c r="BI441" s="76"/>
      <c r="BJ441" s="76"/>
      <c r="BK441" s="76"/>
      <c r="BL441" s="76"/>
      <c r="BM441" s="76"/>
      <c r="BN441" s="76"/>
      <c r="BO441" s="76"/>
      <c r="BP441" s="76"/>
      <c r="BQ441" s="76"/>
      <c r="BR441" s="76"/>
      <c r="BS441" s="76"/>
      <c r="BT441" s="76"/>
      <c r="BU441" s="76"/>
      <c r="BV441" s="76"/>
      <c r="BW441" s="76"/>
      <c r="BX441" s="76"/>
      <c r="BY441" s="76"/>
      <c r="BZ441" s="76"/>
      <c r="CA441" s="76"/>
      <c r="CB441" s="76"/>
      <c r="CC441" s="76"/>
      <c r="CD441" s="76"/>
      <c r="CE441" s="76"/>
      <c r="CF441" s="294"/>
      <c r="CG441" s="76"/>
      <c r="CH441" s="76"/>
      <c r="CI441" s="76"/>
      <c r="CJ441" s="76"/>
      <c r="CK441" s="76"/>
      <c r="CL441" s="76"/>
      <c r="CM441" s="76"/>
      <c r="CN441" s="76"/>
      <c r="CO441" s="76"/>
      <c r="CP441" s="76"/>
      <c r="CQ441" s="76"/>
      <c r="CR441" s="76"/>
      <c r="CS441" s="76"/>
      <c r="CT441" s="76"/>
      <c r="CU441" s="76"/>
      <c r="CV441" s="76"/>
      <c r="CW441" s="76"/>
      <c r="CX441" s="76"/>
      <c r="CY441" s="16"/>
      <c r="CZ441" s="16"/>
      <c r="DA441" s="16"/>
    </row>
    <row r="442" spans="1:105" ht="17.25" thickBot="1" x14ac:dyDescent="0.3">
      <c r="A442" s="255" t="s">
        <v>364</v>
      </c>
      <c r="B442" s="266" t="s">
        <v>189</v>
      </c>
      <c r="C442" s="266" t="s">
        <v>204</v>
      </c>
      <c r="D442" s="268" t="s">
        <v>206</v>
      </c>
      <c r="E442" s="269" t="s">
        <v>208</v>
      </c>
      <c r="F442" s="271"/>
      <c r="G442" s="273"/>
      <c r="H442" s="279"/>
      <c r="I442" s="273" t="s">
        <v>209</v>
      </c>
      <c r="J442" s="48"/>
      <c r="K442" s="49"/>
      <c r="L442" s="49"/>
      <c r="M442" s="49"/>
      <c r="N442" s="49"/>
      <c r="O442" s="49"/>
      <c r="P442" s="49"/>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293"/>
      <c r="AU442" s="51"/>
      <c r="AV442" s="293"/>
      <c r="AW442" s="293"/>
      <c r="AX442" s="293"/>
      <c r="AY442" s="293"/>
      <c r="AZ442" s="293"/>
      <c r="BA442" s="293"/>
      <c r="BB442" s="293"/>
      <c r="BC442" s="293"/>
      <c r="BD442" s="293"/>
      <c r="BE442" s="293"/>
      <c r="BF442" s="293"/>
      <c r="BG442" s="293"/>
      <c r="BH442" s="293"/>
      <c r="BI442" s="293"/>
      <c r="BJ442" s="293"/>
      <c r="BK442" s="293"/>
      <c r="BL442" s="293"/>
      <c r="BM442" s="293"/>
      <c r="BN442" s="293"/>
      <c r="BO442" s="293"/>
      <c r="BP442" s="293"/>
      <c r="BQ442" s="293"/>
      <c r="BR442" s="293"/>
      <c r="BS442" s="293"/>
      <c r="BT442" s="293"/>
      <c r="BU442" s="293"/>
      <c r="BV442" s="293"/>
      <c r="BW442" s="293"/>
      <c r="BX442" s="293"/>
      <c r="BY442" s="293"/>
      <c r="BZ442" s="293"/>
      <c r="CA442" s="293"/>
      <c r="CB442" s="293"/>
      <c r="CC442" s="293"/>
      <c r="CD442" s="293"/>
      <c r="CE442" s="293"/>
      <c r="CF442" s="292"/>
      <c r="CG442" s="293"/>
      <c r="CH442" s="293"/>
      <c r="CI442" s="293"/>
      <c r="CJ442" s="293"/>
      <c r="CK442" s="293"/>
      <c r="CL442" s="293"/>
      <c r="CM442" s="293"/>
      <c r="CN442" s="293"/>
      <c r="CO442" s="293"/>
      <c r="CP442" s="293"/>
      <c r="CQ442" s="293"/>
      <c r="CR442" s="293"/>
      <c r="CS442" s="293"/>
      <c r="CT442" s="293"/>
      <c r="CU442" s="293"/>
      <c r="CV442" s="293"/>
      <c r="CW442" s="293"/>
      <c r="CX442" s="293"/>
      <c r="CY442" s="16"/>
      <c r="CZ442" s="16"/>
      <c r="DA442" s="16"/>
    </row>
    <row r="443" spans="1:105" ht="50.25" thickBot="1" x14ac:dyDescent="0.3">
      <c r="A443" s="257" t="s">
        <v>364</v>
      </c>
      <c r="B443" s="189" t="s">
        <v>189</v>
      </c>
      <c r="C443" s="189" t="s">
        <v>204</v>
      </c>
      <c r="D443" s="189" t="s">
        <v>206</v>
      </c>
      <c r="E443" s="189" t="s">
        <v>208</v>
      </c>
      <c r="F443" s="189" t="s">
        <v>788</v>
      </c>
      <c r="G443" s="158" t="s">
        <v>739</v>
      </c>
      <c r="H443" s="280" t="s">
        <v>615</v>
      </c>
      <c r="I443" s="158" t="s">
        <v>616</v>
      </c>
      <c r="J443" s="56">
        <f t="shared" ref="J443:J450" si="70">+K443</f>
        <v>1000000000</v>
      </c>
      <c r="K443" s="57">
        <f t="shared" ref="K443:K451" si="71">+SUM(L443:AV443)</f>
        <v>1000000000</v>
      </c>
      <c r="L443" s="58"/>
      <c r="M443" s="59"/>
      <c r="N443" s="59"/>
      <c r="O443" s="60"/>
      <c r="P443" s="60"/>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6"/>
      <c r="AU443" s="16"/>
      <c r="AV443" s="76">
        <f>SUM(AW443:CS443)</f>
        <v>1000000000</v>
      </c>
      <c r="AW443" s="76"/>
      <c r="AX443" s="76"/>
      <c r="AY443" s="76"/>
      <c r="AZ443" s="76"/>
      <c r="BA443" s="76"/>
      <c r="BB443" s="76"/>
      <c r="BC443" s="76"/>
      <c r="BD443" s="76"/>
      <c r="BE443" s="76"/>
      <c r="BF443" s="76"/>
      <c r="BG443" s="76"/>
      <c r="BH443" s="76"/>
      <c r="BI443" s="76"/>
      <c r="BJ443" s="76"/>
      <c r="BK443" s="76"/>
      <c r="BL443" s="76"/>
      <c r="BM443" s="76"/>
      <c r="BN443" s="76"/>
      <c r="BO443" s="76"/>
      <c r="BP443" s="76"/>
      <c r="BQ443" s="76"/>
      <c r="BR443" s="76">
        <v>1000000000</v>
      </c>
      <c r="BS443" s="76"/>
      <c r="BT443" s="76"/>
      <c r="BU443" s="76"/>
      <c r="BV443" s="76"/>
      <c r="BW443" s="76"/>
      <c r="BX443" s="76"/>
      <c r="BY443" s="76"/>
      <c r="BZ443" s="76"/>
      <c r="CA443" s="76"/>
      <c r="CB443" s="76"/>
      <c r="CC443" s="76"/>
      <c r="CD443" s="76"/>
      <c r="CE443" s="76"/>
      <c r="CF443" s="294"/>
      <c r="CG443" s="76"/>
      <c r="CH443" s="76"/>
      <c r="CI443" s="76"/>
      <c r="CJ443" s="76"/>
      <c r="CK443" s="76"/>
      <c r="CL443" s="76"/>
      <c r="CM443" s="76"/>
      <c r="CN443" s="76"/>
      <c r="CO443" s="76"/>
      <c r="CP443" s="76"/>
      <c r="CQ443" s="76"/>
      <c r="CR443" s="76"/>
      <c r="CS443" s="76"/>
      <c r="CT443" s="76"/>
      <c r="CU443" s="76"/>
      <c r="CV443" s="76"/>
      <c r="CW443" s="76"/>
      <c r="CX443" s="76"/>
      <c r="CY443" s="16"/>
      <c r="CZ443" s="16"/>
      <c r="DA443" s="16"/>
    </row>
    <row r="444" spans="1:105" ht="50.25" thickBot="1" x14ac:dyDescent="0.3">
      <c r="A444" s="170">
        <v>16</v>
      </c>
      <c r="B444" s="171" t="s">
        <v>189</v>
      </c>
      <c r="C444" s="171" t="s">
        <v>204</v>
      </c>
      <c r="D444" s="171" t="s">
        <v>206</v>
      </c>
      <c r="E444" s="171" t="s">
        <v>208</v>
      </c>
      <c r="F444" s="171" t="s">
        <v>788</v>
      </c>
      <c r="G444" s="158" t="s">
        <v>739</v>
      </c>
      <c r="H444" s="156">
        <v>5406</v>
      </c>
      <c r="I444" s="158" t="s">
        <v>617</v>
      </c>
      <c r="J444" s="56">
        <f t="shared" si="70"/>
        <v>199582844.68000001</v>
      </c>
      <c r="K444" s="57">
        <f t="shared" si="71"/>
        <v>199582844.68000001</v>
      </c>
      <c r="L444" s="58"/>
      <c r="M444" s="59"/>
      <c r="N444" s="59"/>
      <c r="O444" s="60"/>
      <c r="P444" s="60"/>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6"/>
      <c r="AU444" s="16"/>
      <c r="AV444" s="76">
        <f>SUM(AW444:CS444)</f>
        <v>199582844.68000001</v>
      </c>
      <c r="AW444" s="76"/>
      <c r="AX444" s="76"/>
      <c r="AY444" s="76"/>
      <c r="AZ444" s="76"/>
      <c r="BA444" s="76"/>
      <c r="BB444" s="76"/>
      <c r="BC444" s="76"/>
      <c r="BD444" s="76"/>
      <c r="BE444" s="76"/>
      <c r="BF444" s="76"/>
      <c r="BG444" s="76"/>
      <c r="BH444" s="76"/>
      <c r="BI444" s="76"/>
      <c r="BJ444" s="76"/>
      <c r="BK444" s="76"/>
      <c r="BL444" s="76"/>
      <c r="BM444" s="76"/>
      <c r="BN444" s="76"/>
      <c r="BO444" s="76"/>
      <c r="BP444" s="76"/>
      <c r="BQ444" s="76"/>
      <c r="BR444" s="76"/>
      <c r="BS444" s="76"/>
      <c r="BT444" s="76"/>
      <c r="BU444" s="76"/>
      <c r="BV444" s="76"/>
      <c r="BW444" s="76"/>
      <c r="BX444" s="76"/>
      <c r="BY444" s="76"/>
      <c r="BZ444" s="76"/>
      <c r="CA444" s="76"/>
      <c r="CB444" s="76"/>
      <c r="CC444" s="76"/>
      <c r="CD444" s="76"/>
      <c r="CE444" s="76"/>
      <c r="CF444" s="294"/>
      <c r="CG444" s="76"/>
      <c r="CH444" s="76"/>
      <c r="CI444" s="76"/>
      <c r="CJ444" s="76"/>
      <c r="CK444" s="76"/>
      <c r="CL444" s="76"/>
      <c r="CM444" s="76"/>
      <c r="CN444" s="76"/>
      <c r="CO444" s="76"/>
      <c r="CP444" s="76">
        <f>47039173.84+105504497</f>
        <v>152543670.84</v>
      </c>
      <c r="CQ444" s="76">
        <v>47039173.840000004</v>
      </c>
      <c r="CR444" s="76"/>
      <c r="CS444" s="76"/>
      <c r="CT444" s="76"/>
      <c r="CU444" s="76"/>
      <c r="CV444" s="76"/>
      <c r="CW444" s="76"/>
      <c r="CX444" s="76"/>
      <c r="CY444" s="16"/>
      <c r="CZ444" s="16"/>
      <c r="DA444" s="16"/>
    </row>
    <row r="445" spans="1:105" ht="66.75" thickBot="1" x14ac:dyDescent="0.3">
      <c r="A445" s="170">
        <v>16</v>
      </c>
      <c r="B445" s="171" t="s">
        <v>189</v>
      </c>
      <c r="C445" s="171" t="s">
        <v>204</v>
      </c>
      <c r="D445" s="171" t="s">
        <v>206</v>
      </c>
      <c r="E445" s="171" t="s">
        <v>208</v>
      </c>
      <c r="F445" s="171" t="s">
        <v>788</v>
      </c>
      <c r="G445" s="158" t="s">
        <v>739</v>
      </c>
      <c r="H445" s="156">
        <v>5407</v>
      </c>
      <c r="I445" s="158" t="s">
        <v>618</v>
      </c>
      <c r="J445" s="56">
        <f t="shared" si="70"/>
        <v>71839781</v>
      </c>
      <c r="K445" s="57">
        <f t="shared" si="71"/>
        <v>71839781</v>
      </c>
      <c r="L445" s="58"/>
      <c r="M445" s="59"/>
      <c r="N445" s="59"/>
      <c r="O445" s="60"/>
      <c r="P445" s="60"/>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6"/>
      <c r="AU445" s="16"/>
      <c r="AV445" s="76">
        <f>SUM(AW445:CU445)</f>
        <v>71839781</v>
      </c>
      <c r="AW445" s="76"/>
      <c r="AX445" s="76"/>
      <c r="AY445" s="76"/>
      <c r="AZ445" s="76"/>
      <c r="BA445" s="76"/>
      <c r="BB445" s="76"/>
      <c r="BC445" s="76"/>
      <c r="BD445" s="76"/>
      <c r="BE445" s="76"/>
      <c r="BF445" s="76"/>
      <c r="BG445" s="76"/>
      <c r="BH445" s="76"/>
      <c r="BI445" s="76"/>
      <c r="BJ445" s="76"/>
      <c r="BK445" s="76"/>
      <c r="BL445" s="76"/>
      <c r="BM445" s="76"/>
      <c r="BN445" s="76"/>
      <c r="BO445" s="76"/>
      <c r="BP445" s="76"/>
      <c r="BQ445" s="76"/>
      <c r="BR445" s="76"/>
      <c r="BS445" s="76"/>
      <c r="BT445" s="76"/>
      <c r="BU445" s="76"/>
      <c r="BV445" s="76"/>
      <c r="BW445" s="76"/>
      <c r="BX445" s="76"/>
      <c r="BY445" s="76"/>
      <c r="BZ445" s="76"/>
      <c r="CA445" s="76"/>
      <c r="CB445" s="76"/>
      <c r="CC445" s="76"/>
      <c r="CD445" s="76"/>
      <c r="CE445" s="76"/>
      <c r="CF445" s="294"/>
      <c r="CG445" s="76"/>
      <c r="CH445" s="76"/>
      <c r="CI445" s="76"/>
      <c r="CJ445" s="76"/>
      <c r="CK445" s="76"/>
      <c r="CL445" s="76"/>
      <c r="CM445" s="76"/>
      <c r="CN445" s="76"/>
      <c r="CO445" s="76"/>
      <c r="CP445" s="76"/>
      <c r="CQ445" s="76">
        <v>71832031</v>
      </c>
      <c r="CR445" s="76"/>
      <c r="CS445" s="76"/>
      <c r="CT445" s="76">
        <v>7750</v>
      </c>
      <c r="CU445" s="76"/>
      <c r="CV445" s="76"/>
      <c r="CW445" s="76"/>
      <c r="CX445" s="76"/>
      <c r="CY445" s="16"/>
      <c r="CZ445" s="16"/>
      <c r="DA445" s="16"/>
    </row>
    <row r="446" spans="1:105" ht="49.5" x14ac:dyDescent="0.25">
      <c r="A446" s="170">
        <v>16</v>
      </c>
      <c r="B446" s="171" t="s">
        <v>189</v>
      </c>
      <c r="C446" s="171" t="s">
        <v>204</v>
      </c>
      <c r="D446" s="171" t="s">
        <v>206</v>
      </c>
      <c r="E446" s="171" t="s">
        <v>208</v>
      </c>
      <c r="F446" s="171" t="s">
        <v>788</v>
      </c>
      <c r="G446" s="158" t="s">
        <v>739</v>
      </c>
      <c r="H446" s="156">
        <v>5408</v>
      </c>
      <c r="I446" s="158" t="s">
        <v>619</v>
      </c>
      <c r="J446" s="56">
        <f t="shared" si="70"/>
        <v>70000000</v>
      </c>
      <c r="K446" s="57">
        <f t="shared" si="71"/>
        <v>70000000</v>
      </c>
      <c r="L446" s="58"/>
      <c r="M446" s="59"/>
      <c r="N446" s="59"/>
      <c r="O446" s="60"/>
      <c r="P446" s="60"/>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6"/>
      <c r="AU446" s="16"/>
      <c r="AV446" s="76">
        <f>SUM(AW446:CU446)</f>
        <v>70000000</v>
      </c>
      <c r="AW446" s="76"/>
      <c r="AX446" s="76"/>
      <c r="AY446" s="76"/>
      <c r="AZ446" s="76"/>
      <c r="BA446" s="76"/>
      <c r="BB446" s="76"/>
      <c r="BC446" s="76"/>
      <c r="BD446" s="76"/>
      <c r="BE446" s="76"/>
      <c r="BF446" s="76"/>
      <c r="BG446" s="76"/>
      <c r="BH446" s="76"/>
      <c r="BI446" s="76"/>
      <c r="BJ446" s="76"/>
      <c r="BK446" s="76"/>
      <c r="BL446" s="76"/>
      <c r="BM446" s="76"/>
      <c r="BN446" s="76"/>
      <c r="BO446" s="76"/>
      <c r="BP446" s="76"/>
      <c r="BQ446" s="76"/>
      <c r="BR446" s="76"/>
      <c r="BS446" s="76"/>
      <c r="BT446" s="76"/>
      <c r="BU446" s="76"/>
      <c r="BV446" s="76"/>
      <c r="BW446" s="76"/>
      <c r="BX446" s="76"/>
      <c r="BY446" s="76"/>
      <c r="BZ446" s="76"/>
      <c r="CA446" s="76"/>
      <c r="CB446" s="76"/>
      <c r="CC446" s="76"/>
      <c r="CD446" s="76"/>
      <c r="CE446" s="76"/>
      <c r="CF446" s="294"/>
      <c r="CG446" s="76"/>
      <c r="CH446" s="76"/>
      <c r="CI446" s="76"/>
      <c r="CJ446" s="76"/>
      <c r="CK446" s="76"/>
      <c r="CL446" s="76"/>
      <c r="CM446" s="76"/>
      <c r="CN446" s="76"/>
      <c r="CO446" s="76"/>
      <c r="CP446" s="76">
        <f>53934940+16065000</f>
        <v>69999940</v>
      </c>
      <c r="CQ446" s="76"/>
      <c r="CR446" s="76"/>
      <c r="CS446" s="76"/>
      <c r="CT446" s="76"/>
      <c r="CU446" s="76">
        <v>60</v>
      </c>
      <c r="CV446" s="76"/>
      <c r="CW446" s="76"/>
      <c r="CX446" s="76"/>
      <c r="CY446" s="16"/>
      <c r="CZ446" s="16"/>
      <c r="DA446" s="16"/>
    </row>
    <row r="447" spans="1:105" ht="50.25" thickBot="1" x14ac:dyDescent="0.3">
      <c r="A447" s="261">
        <v>16</v>
      </c>
      <c r="B447" s="189" t="s">
        <v>189</v>
      </c>
      <c r="C447" s="189" t="s">
        <v>204</v>
      </c>
      <c r="D447" s="189" t="s">
        <v>206</v>
      </c>
      <c r="E447" s="189" t="s">
        <v>208</v>
      </c>
      <c r="F447" s="189" t="s">
        <v>788</v>
      </c>
      <c r="G447" s="277" t="s">
        <v>739</v>
      </c>
      <c r="H447" s="280">
        <v>5409</v>
      </c>
      <c r="I447" s="277" t="s">
        <v>620</v>
      </c>
      <c r="J447" s="56">
        <f t="shared" si="70"/>
        <v>100000000</v>
      </c>
      <c r="K447" s="57">
        <f t="shared" si="71"/>
        <v>100000000</v>
      </c>
      <c r="L447" s="58"/>
      <c r="M447" s="59"/>
      <c r="N447" s="59"/>
      <c r="O447" s="60"/>
      <c r="P447" s="60"/>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6"/>
      <c r="AU447" s="16"/>
      <c r="AV447" s="76">
        <f>SUM(AW447:CU447)</f>
        <v>100000000</v>
      </c>
      <c r="AW447" s="76"/>
      <c r="AX447" s="76"/>
      <c r="AY447" s="76"/>
      <c r="AZ447" s="76"/>
      <c r="BA447" s="76"/>
      <c r="BB447" s="76"/>
      <c r="BC447" s="76"/>
      <c r="BD447" s="76"/>
      <c r="BE447" s="76"/>
      <c r="BF447" s="76"/>
      <c r="BG447" s="76"/>
      <c r="BH447" s="76"/>
      <c r="BI447" s="76"/>
      <c r="BJ447" s="76">
        <v>100000000</v>
      </c>
      <c r="BK447" s="76"/>
      <c r="BL447" s="76"/>
      <c r="BM447" s="76"/>
      <c r="BN447" s="76"/>
      <c r="BO447" s="76"/>
      <c r="BP447" s="76"/>
      <c r="BQ447" s="76"/>
      <c r="BR447" s="76"/>
      <c r="BS447" s="76"/>
      <c r="BT447" s="76"/>
      <c r="BU447" s="76"/>
      <c r="BV447" s="76"/>
      <c r="BW447" s="76"/>
      <c r="BX447" s="76"/>
      <c r="BY447" s="76"/>
      <c r="BZ447" s="76"/>
      <c r="CA447" s="76"/>
      <c r="CB447" s="76"/>
      <c r="CC447" s="76"/>
      <c r="CD447" s="76"/>
      <c r="CE447" s="76"/>
      <c r="CF447" s="294"/>
      <c r="CG447" s="76"/>
      <c r="CH447" s="76"/>
      <c r="CI447" s="76"/>
      <c r="CJ447" s="76"/>
      <c r="CK447" s="76"/>
      <c r="CL447" s="76"/>
      <c r="CM447" s="76"/>
      <c r="CN447" s="76"/>
      <c r="CO447" s="76"/>
      <c r="CP447" s="76"/>
      <c r="CQ447" s="76"/>
      <c r="CR447" s="76"/>
      <c r="CS447" s="76"/>
      <c r="CT447" s="76"/>
      <c r="CU447" s="76"/>
      <c r="CV447" s="76"/>
      <c r="CW447" s="76"/>
      <c r="CX447" s="76"/>
      <c r="CY447" s="16"/>
      <c r="CZ447" s="16"/>
      <c r="DA447" s="16"/>
    </row>
    <row r="448" spans="1:105" ht="50.25" thickBot="1" x14ac:dyDescent="0.3">
      <c r="A448" s="170">
        <v>16</v>
      </c>
      <c r="B448" s="171" t="s">
        <v>189</v>
      </c>
      <c r="C448" s="171" t="s">
        <v>204</v>
      </c>
      <c r="D448" s="171" t="s">
        <v>206</v>
      </c>
      <c r="E448" s="171" t="s">
        <v>208</v>
      </c>
      <c r="F448" s="171" t="s">
        <v>788</v>
      </c>
      <c r="G448" s="158" t="s">
        <v>739</v>
      </c>
      <c r="H448" s="156">
        <v>5410</v>
      </c>
      <c r="I448" s="158" t="s">
        <v>621</v>
      </c>
      <c r="J448" s="56">
        <f t="shared" si="70"/>
        <v>500000000</v>
      </c>
      <c r="K448" s="57">
        <f t="shared" si="71"/>
        <v>500000000</v>
      </c>
      <c r="L448" s="58"/>
      <c r="M448" s="59"/>
      <c r="N448" s="59"/>
      <c r="O448" s="60"/>
      <c r="P448" s="60"/>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6"/>
      <c r="AU448" s="16"/>
      <c r="AV448" s="76">
        <f>SUM(AW448:CU448)</f>
        <v>500000000</v>
      </c>
      <c r="AW448" s="76"/>
      <c r="AX448" s="76"/>
      <c r="AY448" s="76"/>
      <c r="AZ448" s="76"/>
      <c r="BA448" s="76"/>
      <c r="BB448" s="76"/>
      <c r="BC448" s="76"/>
      <c r="BD448" s="76"/>
      <c r="BE448" s="76"/>
      <c r="BF448" s="76"/>
      <c r="BG448" s="76"/>
      <c r="BH448" s="76"/>
      <c r="BI448" s="76"/>
      <c r="BJ448" s="76"/>
      <c r="BK448" s="76"/>
      <c r="BL448" s="76"/>
      <c r="BM448" s="76"/>
      <c r="BN448" s="76"/>
      <c r="BO448" s="76"/>
      <c r="BP448" s="76"/>
      <c r="BQ448" s="76"/>
      <c r="BR448" s="76">
        <v>500000000</v>
      </c>
      <c r="BS448" s="76"/>
      <c r="BT448" s="76"/>
      <c r="BU448" s="76"/>
      <c r="BV448" s="76"/>
      <c r="BW448" s="76"/>
      <c r="BX448" s="76"/>
      <c r="BY448" s="76"/>
      <c r="BZ448" s="76"/>
      <c r="CA448" s="76"/>
      <c r="CB448" s="76"/>
      <c r="CC448" s="76"/>
      <c r="CD448" s="76"/>
      <c r="CE448" s="76"/>
      <c r="CF448" s="294"/>
      <c r="CG448" s="76"/>
      <c r="CH448" s="76"/>
      <c r="CI448" s="76"/>
      <c r="CJ448" s="76"/>
      <c r="CK448" s="76"/>
      <c r="CL448" s="76"/>
      <c r="CM448" s="76"/>
      <c r="CN448" s="76"/>
      <c r="CO448" s="76"/>
      <c r="CP448" s="76"/>
      <c r="CQ448" s="76"/>
      <c r="CR448" s="76"/>
      <c r="CS448" s="76"/>
      <c r="CT448" s="76"/>
      <c r="CU448" s="76"/>
      <c r="CV448" s="76"/>
      <c r="CW448" s="76"/>
      <c r="CX448" s="76"/>
      <c r="CY448" s="16"/>
      <c r="CZ448" s="16"/>
      <c r="DA448" s="16"/>
    </row>
    <row r="449" spans="1:105" ht="33.75" thickBot="1" x14ac:dyDescent="0.3">
      <c r="A449" s="170">
        <v>16</v>
      </c>
      <c r="B449" s="171" t="s">
        <v>189</v>
      </c>
      <c r="C449" s="171" t="s">
        <v>204</v>
      </c>
      <c r="D449" s="171" t="s">
        <v>206</v>
      </c>
      <c r="E449" s="171" t="s">
        <v>208</v>
      </c>
      <c r="F449" s="171" t="s">
        <v>785</v>
      </c>
      <c r="G449" s="158" t="s">
        <v>737</v>
      </c>
      <c r="H449" s="156">
        <v>5411</v>
      </c>
      <c r="I449" s="158" t="s">
        <v>622</v>
      </c>
      <c r="J449" s="56">
        <f t="shared" si="70"/>
        <v>942780584.96999991</v>
      </c>
      <c r="K449" s="57">
        <f t="shared" si="71"/>
        <v>942780584.96999991</v>
      </c>
      <c r="L449" s="58"/>
      <c r="M449" s="59"/>
      <c r="N449" s="59"/>
      <c r="O449" s="60"/>
      <c r="P449" s="60"/>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6"/>
      <c r="AU449" s="16"/>
      <c r="AV449" s="76">
        <f>SUM(AW449:CV449)</f>
        <v>942780584.96999991</v>
      </c>
      <c r="AW449" s="76"/>
      <c r="AX449" s="76"/>
      <c r="AY449" s="76"/>
      <c r="AZ449" s="76"/>
      <c r="BA449" s="76"/>
      <c r="BB449" s="76"/>
      <c r="BC449" s="76"/>
      <c r="BD449" s="76"/>
      <c r="BE449" s="76"/>
      <c r="BF449" s="76"/>
      <c r="BG449" s="76"/>
      <c r="BH449" s="76"/>
      <c r="BI449" s="76"/>
      <c r="BJ449" s="76">
        <v>61837613.93</v>
      </c>
      <c r="BK449" s="76"/>
      <c r="BL449" s="76"/>
      <c r="BM449" s="76"/>
      <c r="BN449" s="76"/>
      <c r="BO449" s="76"/>
      <c r="BP449" s="76"/>
      <c r="BQ449" s="76"/>
      <c r="BR449" s="76">
        <v>598760788.32000005</v>
      </c>
      <c r="BS449" s="76"/>
      <c r="BT449" s="76"/>
      <c r="BU449" s="76"/>
      <c r="BV449" s="76"/>
      <c r="BW449" s="76"/>
      <c r="BX449" s="76"/>
      <c r="BY449" s="76"/>
      <c r="BZ449" s="76"/>
      <c r="CA449" s="76"/>
      <c r="CB449" s="76"/>
      <c r="CC449" s="76"/>
      <c r="CD449" s="76"/>
      <c r="CE449" s="76"/>
      <c r="CF449" s="294"/>
      <c r="CG449" s="76"/>
      <c r="CH449" s="76"/>
      <c r="CI449" s="76"/>
      <c r="CJ449" s="76"/>
      <c r="CK449" s="76"/>
      <c r="CL449" s="76"/>
      <c r="CM449" s="76"/>
      <c r="CN449" s="76"/>
      <c r="CO449" s="76">
        <v>23011922.93</v>
      </c>
      <c r="CP449" s="76"/>
      <c r="CQ449" s="76"/>
      <c r="CR449" s="76"/>
      <c r="CS449" s="76"/>
      <c r="CT449" s="76"/>
      <c r="CU449" s="76"/>
      <c r="CV449" s="76">
        <v>259170259.78999999</v>
      </c>
      <c r="CW449" s="76"/>
      <c r="CX449" s="76"/>
      <c r="CY449" s="16"/>
      <c r="CZ449" s="16"/>
      <c r="DA449" s="16"/>
    </row>
    <row r="450" spans="1:105" ht="33.75" thickBot="1" x14ac:dyDescent="0.3">
      <c r="A450" s="170">
        <v>16</v>
      </c>
      <c r="B450" s="171" t="s">
        <v>189</v>
      </c>
      <c r="C450" s="171" t="s">
        <v>204</v>
      </c>
      <c r="D450" s="171" t="s">
        <v>206</v>
      </c>
      <c r="E450" s="171" t="s">
        <v>208</v>
      </c>
      <c r="F450" s="171" t="s">
        <v>905</v>
      </c>
      <c r="G450" s="158" t="s">
        <v>740</v>
      </c>
      <c r="H450" s="156">
        <v>5412</v>
      </c>
      <c r="I450" s="158" t="s">
        <v>623</v>
      </c>
      <c r="J450" s="56">
        <f t="shared" si="70"/>
        <v>51811441.420000002</v>
      </c>
      <c r="K450" s="57">
        <f t="shared" si="71"/>
        <v>51811441.420000002</v>
      </c>
      <c r="L450" s="58"/>
      <c r="M450" s="59"/>
      <c r="N450" s="59"/>
      <c r="O450" s="60"/>
      <c r="P450" s="60"/>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6"/>
      <c r="AU450" s="16"/>
      <c r="AV450" s="76">
        <f>SUM(AW450:CX450)</f>
        <v>51811441.420000002</v>
      </c>
      <c r="AW450" s="76"/>
      <c r="AX450" s="76"/>
      <c r="AY450" s="76"/>
      <c r="AZ450" s="76"/>
      <c r="BA450" s="76"/>
      <c r="BB450" s="76"/>
      <c r="BC450" s="76"/>
      <c r="BD450" s="76"/>
      <c r="BE450" s="76"/>
      <c r="BF450" s="76"/>
      <c r="BG450" s="76"/>
      <c r="BH450" s="76"/>
      <c r="BI450" s="76"/>
      <c r="BJ450" s="76"/>
      <c r="BK450" s="76"/>
      <c r="BL450" s="76"/>
      <c r="BM450" s="76"/>
      <c r="BN450" s="76"/>
      <c r="BO450" s="76"/>
      <c r="BP450" s="76"/>
      <c r="BQ450" s="76"/>
      <c r="BR450" s="76"/>
      <c r="BS450" s="76"/>
      <c r="BT450" s="76"/>
      <c r="BU450" s="76"/>
      <c r="BV450" s="76"/>
      <c r="BW450" s="76"/>
      <c r="BX450" s="76"/>
      <c r="BY450" s="76"/>
      <c r="BZ450" s="76"/>
      <c r="CA450" s="76"/>
      <c r="CB450" s="76"/>
      <c r="CC450" s="76"/>
      <c r="CD450" s="76"/>
      <c r="CE450" s="76"/>
      <c r="CF450" s="294"/>
      <c r="CG450" s="76"/>
      <c r="CH450" s="76"/>
      <c r="CI450" s="76"/>
      <c r="CJ450" s="76"/>
      <c r="CK450" s="76"/>
      <c r="CL450" s="76"/>
      <c r="CM450" s="76"/>
      <c r="CN450" s="76"/>
      <c r="CO450" s="76"/>
      <c r="CP450" s="76"/>
      <c r="CQ450" s="76"/>
      <c r="CR450" s="76"/>
      <c r="CS450" s="76"/>
      <c r="CT450" s="76"/>
      <c r="CU450" s="76"/>
      <c r="CV450" s="76"/>
      <c r="CW450" s="76">
        <v>4969425.82</v>
      </c>
      <c r="CX450" s="76">
        <v>46842015.600000001</v>
      </c>
      <c r="CY450" s="16"/>
      <c r="CZ450" s="16"/>
      <c r="DA450" s="16"/>
    </row>
    <row r="451" spans="1:105" ht="66" x14ac:dyDescent="0.25">
      <c r="A451" s="328" t="s">
        <v>364</v>
      </c>
      <c r="B451" s="329" t="s">
        <v>189</v>
      </c>
      <c r="C451" s="329" t="s">
        <v>204</v>
      </c>
      <c r="D451" s="330">
        <v>14</v>
      </c>
      <c r="E451" s="364">
        <v>60</v>
      </c>
      <c r="F451" s="365">
        <v>491</v>
      </c>
      <c r="G451" s="158" t="s">
        <v>739</v>
      </c>
      <c r="H451" s="331">
        <v>5345</v>
      </c>
      <c r="I451" s="277" t="s">
        <v>758</v>
      </c>
      <c r="J451" s="56">
        <f>+K451</f>
        <v>379000000</v>
      </c>
      <c r="K451" s="57">
        <f t="shared" si="71"/>
        <v>379000000</v>
      </c>
      <c r="L451" s="58"/>
      <c r="M451" s="59"/>
      <c r="N451" s="59"/>
      <c r="O451" s="60"/>
      <c r="P451" s="60"/>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6">
        <v>379000000</v>
      </c>
      <c r="AU451" s="16"/>
      <c r="AV451" s="76"/>
      <c r="AW451" s="327"/>
      <c r="AX451" s="327"/>
      <c r="AY451" s="327"/>
      <c r="AZ451" s="327"/>
      <c r="BA451" s="327"/>
      <c r="BB451" s="327"/>
      <c r="BC451" s="327"/>
      <c r="BD451" s="327"/>
      <c r="BE451" s="327"/>
      <c r="BF451" s="327"/>
      <c r="BG451" s="327"/>
      <c r="BH451" s="327"/>
      <c r="BI451" s="327"/>
      <c r="BJ451" s="327"/>
      <c r="BK451" s="327"/>
      <c r="BL451" s="327"/>
      <c r="BM451" s="327"/>
      <c r="BN451" s="327"/>
      <c r="BO451" s="327"/>
      <c r="BP451" s="327"/>
      <c r="BQ451" s="327"/>
      <c r="BR451" s="327"/>
      <c r="BS451" s="327"/>
      <c r="BT451" s="327"/>
      <c r="BU451" s="327"/>
      <c r="BV451" s="327"/>
      <c r="BW451" s="327"/>
      <c r="BX451" s="327"/>
      <c r="BY451" s="327"/>
      <c r="BZ451" s="327"/>
      <c r="CA451" s="327"/>
      <c r="CB451" s="327"/>
      <c r="CC451" s="327"/>
      <c r="CD451" s="327"/>
      <c r="CE451" s="327"/>
      <c r="CF451" s="327"/>
      <c r="CG451" s="76"/>
      <c r="CH451" s="76"/>
      <c r="CI451" s="76"/>
      <c r="CJ451" s="76"/>
      <c r="CK451" s="76"/>
      <c r="CL451" s="76"/>
      <c r="CM451" s="76"/>
      <c r="CN451" s="76"/>
      <c r="CO451" s="76"/>
      <c r="CP451" s="76"/>
      <c r="CQ451" s="76"/>
      <c r="CR451" s="76"/>
      <c r="CS451" s="76"/>
      <c r="CT451" s="76"/>
      <c r="CU451" s="76"/>
      <c r="CV451" s="76"/>
      <c r="CW451" s="76"/>
      <c r="CX451" s="76"/>
      <c r="CY451" s="16"/>
      <c r="CZ451" s="16"/>
      <c r="DA451" s="16"/>
    </row>
    <row r="452" spans="1:105" ht="33" x14ac:dyDescent="0.25">
      <c r="A452" s="166" t="s">
        <v>364</v>
      </c>
      <c r="B452" s="166" t="s">
        <v>189</v>
      </c>
      <c r="C452" s="166" t="s">
        <v>204</v>
      </c>
      <c r="D452" s="166" t="s">
        <v>206</v>
      </c>
      <c r="E452" s="166" t="s">
        <v>208</v>
      </c>
      <c r="F452" s="166" t="s">
        <v>785</v>
      </c>
      <c r="G452" s="77" t="s">
        <v>737</v>
      </c>
      <c r="H452" s="54" t="s">
        <v>210</v>
      </c>
      <c r="I452" s="77" t="s">
        <v>786</v>
      </c>
      <c r="J452" s="56">
        <v>100000000</v>
      </c>
      <c r="K452" s="57">
        <f>+SUM(M452:P452)</f>
        <v>100000000</v>
      </c>
      <c r="L452" s="58"/>
      <c r="M452" s="59">
        <f>+SUM(Q452:R452)</f>
        <v>0</v>
      </c>
      <c r="N452" s="59">
        <f>+SUM(S452:AE452)</f>
        <v>100000000</v>
      </c>
      <c r="O452" s="60">
        <f>+SUM(AF452:AJ452)</f>
        <v>0</v>
      </c>
      <c r="P452" s="60">
        <f>+SUM(AK452:AS452)</f>
        <v>0</v>
      </c>
      <c r="Q452" s="75"/>
      <c r="R452" s="75"/>
      <c r="S452" s="75"/>
      <c r="T452" s="75"/>
      <c r="U452" s="75"/>
      <c r="V452" s="75"/>
      <c r="W452" s="75"/>
      <c r="X452" s="75"/>
      <c r="Y452" s="75"/>
      <c r="Z452" s="75"/>
      <c r="AA452" s="75"/>
      <c r="AB452" s="75"/>
      <c r="AC452" s="75"/>
      <c r="AD452" s="75"/>
      <c r="AE452" s="75">
        <v>100000000</v>
      </c>
      <c r="AF452" s="75"/>
      <c r="AG452" s="75"/>
      <c r="AH452" s="75"/>
      <c r="AI452" s="75"/>
      <c r="AJ452" s="75"/>
      <c r="AK452" s="75"/>
      <c r="AL452" s="75"/>
      <c r="AM452" s="75"/>
      <c r="AN452" s="75"/>
      <c r="AO452" s="75"/>
      <c r="AP452" s="75"/>
      <c r="AQ452" s="75"/>
      <c r="AR452" s="75"/>
      <c r="AS452" s="75"/>
      <c r="AT452" s="76"/>
      <c r="AU452" s="16"/>
      <c r="AV452" s="298"/>
      <c r="AW452" s="76"/>
      <c r="AX452" s="76"/>
      <c r="AY452" s="76"/>
      <c r="AZ452" s="76"/>
      <c r="BA452" s="76"/>
      <c r="BB452" s="76"/>
      <c r="BC452" s="76"/>
      <c r="BD452" s="76"/>
      <c r="BE452" s="76"/>
      <c r="BF452" s="76"/>
      <c r="BG452" s="76"/>
      <c r="BH452" s="76"/>
      <c r="BI452" s="76"/>
      <c r="BJ452" s="76"/>
      <c r="BK452" s="76"/>
      <c r="BL452" s="76"/>
      <c r="BM452" s="76"/>
      <c r="BN452" s="76"/>
      <c r="BO452" s="76"/>
      <c r="BP452" s="76"/>
      <c r="BQ452" s="76"/>
      <c r="BR452" s="76"/>
      <c r="BS452" s="76"/>
      <c r="BT452" s="76"/>
      <c r="BU452" s="76"/>
      <c r="BV452" s="76"/>
      <c r="BW452" s="76"/>
      <c r="BX452" s="76"/>
      <c r="BY452" s="76"/>
      <c r="BZ452" s="76"/>
      <c r="CA452" s="76"/>
      <c r="CB452" s="76"/>
      <c r="CC452" s="76"/>
      <c r="CD452" s="76"/>
      <c r="CE452" s="76"/>
      <c r="CF452" s="294"/>
      <c r="CG452" s="76"/>
      <c r="CH452" s="76"/>
      <c r="CI452" s="76"/>
      <c r="CJ452" s="76"/>
      <c r="CK452" s="76"/>
      <c r="CL452" s="76"/>
      <c r="CM452" s="76"/>
      <c r="CN452" s="76"/>
      <c r="CO452" s="76"/>
      <c r="CP452" s="76"/>
      <c r="CQ452" s="76"/>
      <c r="CR452" s="76"/>
      <c r="CS452" s="76"/>
      <c r="CT452" s="76"/>
      <c r="CU452" s="76"/>
      <c r="CV452" s="76"/>
      <c r="CW452" s="76"/>
      <c r="CX452" s="76"/>
      <c r="CY452" s="16"/>
      <c r="CZ452" s="16"/>
      <c r="DA452" s="16"/>
    </row>
    <row r="453" spans="1:105" ht="33.75" thickBot="1" x14ac:dyDescent="0.3">
      <c r="A453" s="166" t="s">
        <v>364</v>
      </c>
      <c r="B453" s="166" t="s">
        <v>189</v>
      </c>
      <c r="C453" s="166" t="s">
        <v>204</v>
      </c>
      <c r="D453" s="166" t="s">
        <v>206</v>
      </c>
      <c r="E453" s="166" t="s">
        <v>208</v>
      </c>
      <c r="F453" s="166" t="s">
        <v>787</v>
      </c>
      <c r="G453" s="77" t="s">
        <v>738</v>
      </c>
      <c r="H453" s="54" t="s">
        <v>211</v>
      </c>
      <c r="I453" s="77" t="s">
        <v>212</v>
      </c>
      <c r="J453" s="56">
        <v>100000000</v>
      </c>
      <c r="K453" s="57">
        <f>+SUM(M453:P453)</f>
        <v>100000000</v>
      </c>
      <c r="L453" s="58"/>
      <c r="M453" s="59">
        <f>+SUM(Q453:R453)</f>
        <v>100000000</v>
      </c>
      <c r="N453" s="59">
        <f>+SUM(S453:AE453)</f>
        <v>0</v>
      </c>
      <c r="O453" s="60">
        <f>+SUM(AF453:AJ453)</f>
        <v>0</v>
      </c>
      <c r="P453" s="60">
        <f>+SUM(AK453:AS453)</f>
        <v>0</v>
      </c>
      <c r="Q453" s="75">
        <v>100000000</v>
      </c>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6"/>
      <c r="AU453" s="16"/>
      <c r="AV453" s="76"/>
      <c r="AW453" s="76"/>
      <c r="AX453" s="76"/>
      <c r="AY453" s="76"/>
      <c r="AZ453" s="76"/>
      <c r="BA453" s="76"/>
      <c r="BB453" s="76"/>
      <c r="BC453" s="76"/>
      <c r="BD453" s="76"/>
      <c r="BE453" s="76"/>
      <c r="BF453" s="76"/>
      <c r="BG453" s="76"/>
      <c r="BH453" s="76"/>
      <c r="BI453" s="76"/>
      <c r="BJ453" s="76"/>
      <c r="BK453" s="76"/>
      <c r="BL453" s="76"/>
      <c r="BM453" s="76"/>
      <c r="BN453" s="76"/>
      <c r="BO453" s="76"/>
      <c r="BP453" s="76"/>
      <c r="BQ453" s="76"/>
      <c r="BR453" s="76"/>
      <c r="BS453" s="76"/>
      <c r="BT453" s="76"/>
      <c r="BU453" s="76"/>
      <c r="BV453" s="76"/>
      <c r="BW453" s="76"/>
      <c r="BX453" s="76"/>
      <c r="BY453" s="76"/>
      <c r="BZ453" s="76"/>
      <c r="CA453" s="76"/>
      <c r="CB453" s="76"/>
      <c r="CC453" s="76"/>
      <c r="CD453" s="76"/>
      <c r="CE453" s="76"/>
      <c r="CF453" s="294"/>
      <c r="CG453" s="76"/>
      <c r="CH453" s="76"/>
      <c r="CI453" s="76"/>
      <c r="CJ453" s="76"/>
      <c r="CK453" s="76"/>
      <c r="CL453" s="76"/>
      <c r="CM453" s="76"/>
      <c r="CN453" s="76"/>
      <c r="CO453" s="76"/>
      <c r="CP453" s="76"/>
      <c r="CQ453" s="76"/>
      <c r="CR453" s="76"/>
      <c r="CS453" s="76"/>
      <c r="CT453" s="76"/>
      <c r="CU453" s="76"/>
      <c r="CV453" s="76"/>
      <c r="CW453" s="76"/>
      <c r="CX453" s="76"/>
      <c r="CY453" s="16"/>
      <c r="CZ453" s="16"/>
      <c r="DA453" s="16"/>
    </row>
    <row r="454" spans="1:105" ht="49.5" x14ac:dyDescent="0.25">
      <c r="A454" s="323" t="s">
        <v>364</v>
      </c>
      <c r="B454" s="334" t="s">
        <v>189</v>
      </c>
      <c r="C454" s="334" t="s">
        <v>204</v>
      </c>
      <c r="D454" s="334" t="s">
        <v>206</v>
      </c>
      <c r="E454" s="334" t="s">
        <v>208</v>
      </c>
      <c r="F454" s="172" t="s">
        <v>788</v>
      </c>
      <c r="G454" s="358" t="s">
        <v>739</v>
      </c>
      <c r="H454" s="357">
        <v>5176</v>
      </c>
      <c r="I454" s="358" t="s">
        <v>926</v>
      </c>
      <c r="J454" s="91">
        <f>+K454</f>
        <v>84.94</v>
      </c>
      <c r="K454" s="57">
        <f>+SUM(M454:P454)+BR454</f>
        <v>84.94</v>
      </c>
      <c r="L454" s="359"/>
      <c r="M454" s="361"/>
      <c r="N454" s="361"/>
      <c r="O454" s="360"/>
      <c r="P454" s="360"/>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7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v>84.94</v>
      </c>
      <c r="BS454" s="16"/>
      <c r="BT454" s="16"/>
      <c r="BU454" s="16"/>
      <c r="BV454" s="16"/>
      <c r="BW454" s="16"/>
      <c r="BX454" s="16"/>
      <c r="BY454" s="16"/>
      <c r="BZ454" s="16"/>
      <c r="CA454" s="16"/>
      <c r="CB454" s="16"/>
      <c r="CC454" s="16"/>
      <c r="CD454" s="16"/>
      <c r="CE454" s="16"/>
      <c r="CF454" s="362"/>
      <c r="CG454" s="16"/>
      <c r="CH454" s="16"/>
      <c r="CI454" s="16"/>
      <c r="CJ454" s="16"/>
      <c r="CK454" s="16"/>
      <c r="CL454" s="16"/>
      <c r="CM454" s="16"/>
      <c r="CN454" s="16"/>
      <c r="CO454" s="16"/>
      <c r="CP454" s="16"/>
      <c r="CQ454" s="16"/>
      <c r="CR454" s="16"/>
      <c r="CS454" s="16"/>
      <c r="CT454" s="16"/>
      <c r="CU454" s="16"/>
      <c r="CV454" s="16"/>
      <c r="CW454" s="16"/>
      <c r="CX454" s="16"/>
      <c r="CY454" s="16"/>
      <c r="CZ454" s="16"/>
      <c r="DA454" s="16"/>
    </row>
    <row r="455" spans="1:105" x14ac:dyDescent="0.25">
      <c r="A455" s="198"/>
      <c r="B455" s="198"/>
      <c r="C455" s="198"/>
      <c r="D455" s="198"/>
      <c r="E455" s="198"/>
      <c r="F455" s="198"/>
      <c r="G455" s="138"/>
      <c r="H455" s="19"/>
      <c r="I455" s="138" t="s">
        <v>624</v>
      </c>
      <c r="J455" s="128">
        <f>SUM(J2:J454)</f>
        <v>301861591355.0899</v>
      </c>
      <c r="K455" s="128">
        <f>SUM(K2:K454)</f>
        <v>301861591355.0899</v>
      </c>
      <c r="L455" s="128">
        <f t="shared" ref="L455:AS455" si="72">SUM(L2:L435)</f>
        <v>46073968845</v>
      </c>
      <c r="M455" s="128">
        <f t="shared" si="72"/>
        <v>45700000000</v>
      </c>
      <c r="N455" s="128">
        <f t="shared" si="72"/>
        <v>5486866184</v>
      </c>
      <c r="O455" s="128">
        <f t="shared" si="72"/>
        <v>2491000000</v>
      </c>
      <c r="P455" s="128">
        <f t="shared" si="72"/>
        <v>121204685594.30998</v>
      </c>
      <c r="Q455" s="128">
        <f t="shared" si="72"/>
        <v>7700000000</v>
      </c>
      <c r="R455" s="128">
        <f t="shared" si="72"/>
        <v>38000000000</v>
      </c>
      <c r="S455" s="128">
        <f t="shared" si="72"/>
        <v>13200000</v>
      </c>
      <c r="T455" s="128">
        <f t="shared" si="72"/>
        <v>18900000</v>
      </c>
      <c r="U455" s="128">
        <f t="shared" si="72"/>
        <v>0</v>
      </c>
      <c r="V455" s="128">
        <f t="shared" si="72"/>
        <v>2011348702</v>
      </c>
      <c r="W455" s="128">
        <f t="shared" si="72"/>
        <v>5400000</v>
      </c>
      <c r="X455" s="128">
        <f t="shared" si="72"/>
        <v>714000000</v>
      </c>
      <c r="Y455" s="128">
        <f t="shared" si="72"/>
        <v>25500000</v>
      </c>
      <c r="Z455" s="128">
        <f t="shared" si="72"/>
        <v>20250000</v>
      </c>
      <c r="AA455" s="128">
        <f t="shared" si="72"/>
        <v>32400000</v>
      </c>
      <c r="AB455" s="128">
        <f t="shared" si="72"/>
        <v>20196000</v>
      </c>
      <c r="AC455" s="128">
        <f t="shared" si="72"/>
        <v>25500000</v>
      </c>
      <c r="AD455" s="128">
        <f t="shared" si="72"/>
        <v>250000000</v>
      </c>
      <c r="AE455" s="128">
        <f t="shared" si="72"/>
        <v>2350171482</v>
      </c>
      <c r="AF455" s="128">
        <f t="shared" si="72"/>
        <v>500000000</v>
      </c>
      <c r="AG455" s="128">
        <f t="shared" si="72"/>
        <v>245000000</v>
      </c>
      <c r="AH455" s="128">
        <f t="shared" si="72"/>
        <v>285000000</v>
      </c>
      <c r="AI455" s="128">
        <f t="shared" si="72"/>
        <v>1100000000</v>
      </c>
      <c r="AJ455" s="128">
        <f t="shared" si="72"/>
        <v>361000000</v>
      </c>
      <c r="AK455" s="128">
        <f t="shared" si="72"/>
        <v>382000000</v>
      </c>
      <c r="AL455" s="128">
        <f t="shared" si="72"/>
        <v>280000000</v>
      </c>
      <c r="AM455" s="128">
        <f t="shared" si="72"/>
        <v>10000000</v>
      </c>
      <c r="AN455" s="128">
        <f t="shared" si="72"/>
        <v>20000000</v>
      </c>
      <c r="AO455" s="128">
        <f t="shared" si="72"/>
        <v>1550000000</v>
      </c>
      <c r="AP455" s="128">
        <f t="shared" si="72"/>
        <v>6615000</v>
      </c>
      <c r="AQ455" s="128">
        <f t="shared" si="72"/>
        <v>1550000000</v>
      </c>
      <c r="AR455" s="128">
        <f t="shared" si="72"/>
        <v>97144139891.349976</v>
      </c>
      <c r="AS455" s="128">
        <f t="shared" si="72"/>
        <v>0</v>
      </c>
      <c r="AT455" s="322">
        <f>SUM(AT7:AT451)</f>
        <v>30492042876.959999</v>
      </c>
      <c r="AU455" s="139"/>
      <c r="AV455" s="140">
        <f>SUM(AV7:AV450)</f>
        <v>42389928578.529991</v>
      </c>
    </row>
    <row r="456" spans="1:105" x14ac:dyDescent="0.25">
      <c r="A456" s="199"/>
      <c r="B456" s="199"/>
      <c r="C456" s="199"/>
      <c r="D456" s="199"/>
      <c r="E456" s="199"/>
      <c r="F456" s="199"/>
      <c r="G456" s="141"/>
      <c r="H456" s="1"/>
      <c r="I456" s="141"/>
      <c r="J456" s="2">
        <v>158442110210.94986</v>
      </c>
      <c r="K456" s="142"/>
      <c r="L456" s="143">
        <f>+L455-L457</f>
        <v>0</v>
      </c>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U456" s="144"/>
    </row>
    <row r="457" spans="1:105" x14ac:dyDescent="0.25">
      <c r="L457" s="321">
        <v>46073968845</v>
      </c>
    </row>
    <row r="463" spans="1:105" x14ac:dyDescent="0.25">
      <c r="J463" s="321">
        <v>158442110210.95001</v>
      </c>
    </row>
    <row r="464" spans="1:105" x14ac:dyDescent="0.25">
      <c r="J464" s="146">
        <v>46073968845</v>
      </c>
    </row>
  </sheetData>
  <autoFilter ref="A1:CX456"/>
  <mergeCells count="16">
    <mergeCell ref="H80:H82"/>
    <mergeCell ref="I80:I82"/>
    <mergeCell ref="H83:H84"/>
    <mergeCell ref="I83:I84"/>
    <mergeCell ref="I7:I11"/>
    <mergeCell ref="H7:H11"/>
    <mergeCell ref="H28:H29"/>
    <mergeCell ref="I28:I29"/>
    <mergeCell ref="H68:H70"/>
    <mergeCell ref="I68:I70"/>
    <mergeCell ref="H152:H154"/>
    <mergeCell ref="I152:I154"/>
    <mergeCell ref="H124:H125"/>
    <mergeCell ref="I124:I125"/>
    <mergeCell ref="H132:H135"/>
    <mergeCell ref="I132:I135"/>
  </mergeCells>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2013 UNIFICADO</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lastModifiedBy>MARTHA LOPEZ</cp:lastModifiedBy>
  <cp:lastPrinted>2013-05-17T16:34:02Z</cp:lastPrinted>
  <dcterms:created xsi:type="dcterms:W3CDTF">2013-04-22T14:07:58Z</dcterms:created>
  <dcterms:modified xsi:type="dcterms:W3CDTF">2013-06-06T16:21:14Z</dcterms:modified>
</cp:coreProperties>
</file>