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770" windowHeight="8535" firstSheet="2" activeTab="2"/>
  </bookViews>
  <sheets>
    <sheet name="EDUCACION" sheetId="1" r:id="rId1"/>
    <sheet name="SALUD" sheetId="2" r:id="rId2"/>
    <sheet name="APSB Y SSPP DIF AAA" sheetId="3" r:id="rId3"/>
    <sheet name="CULTURA " sheetId="4" r:id="rId4"/>
    <sheet name="DEPORTES Y RECREACIÓN " sheetId="5" r:id="rId5"/>
    <sheet name="TURISMO" sheetId="6" r:id="rId6"/>
    <sheet name="TRANSPORTE" sheetId="7" r:id="rId7"/>
    <sheet name="AGROPECUARIO" sheetId="8" r:id="rId8"/>
    <sheet name="MEDIO AMBIENTE" sheetId="9" r:id="rId9"/>
    <sheet name="PLAN ACCIÓN BIEN Y EQUID SOCIAL" sheetId="10" r:id="rId10"/>
    <sheet name="SEGURIDAD" sheetId="11" r:id="rId11"/>
    <sheet name="EQUIPAMENTO" sheetId="12" r:id="rId12"/>
    <sheet name=" VIVIENDA" sheetId="13" r:id="rId13"/>
    <sheet name="FORTALECIMIENTO INSTITUCIONAL" sheetId="14" r:id="rId14"/>
    <sheet name="Hoja1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0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0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0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0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8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8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8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1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2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3.xml><?xml version="1.0" encoding="utf-8"?>
<comments xmlns="http://schemas.openxmlformats.org/spreadsheetml/2006/main">
  <authors>
    <author>dcherrera</author>
    <author>Diana</author>
  </authors>
  <commentList>
    <comment ref="B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4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3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7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7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7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8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8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8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9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9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9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0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0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0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1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1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1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125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25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25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A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A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dcherrera</author>
    <author>Diana</author>
  </authors>
  <commentList>
    <comment ref="A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8.xml><?xml version="1.0" encoding="utf-8"?>
<comments xmlns="http://schemas.openxmlformats.org/spreadsheetml/2006/main">
  <authors>
    <author>dcherrera</author>
    <author>Diana</author>
  </authors>
  <commentList>
    <comment ref="B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9.xml><?xml version="1.0" encoding="utf-8"?>
<comments xmlns="http://schemas.openxmlformats.org/spreadsheetml/2006/main">
  <authors>
    <author>dcherrera</author>
    <author>Diana</author>
  </authors>
  <commentList>
    <comment ref="B3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3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3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<sst xmlns="http://schemas.openxmlformats.org/spreadsheetml/2006/main" count="3542" uniqueCount="602">
  <si>
    <t>EJE: BIENESTAR SOCIAL</t>
  </si>
  <si>
    <t>SECTOR : BIENESTAR Y EQUIDAD SOCIAL</t>
  </si>
  <si>
    <t>TOTAL SECTOR:</t>
  </si>
  <si>
    <t xml:space="preserve">OBJETIVO DEL EJE / DIMENSIÓN: </t>
  </si>
  <si>
    <t>PROGRAMA:                    MEJOREMOS NUESTRAS AULAS</t>
  </si>
  <si>
    <t>OBJETIVOS:                            N/A</t>
  </si>
  <si>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</si>
  <si>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</si>
  <si>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</si>
  <si>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</si>
  <si>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</si>
  <si>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</si>
  <si>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</si>
  <si>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</si>
  <si>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</si>
  <si>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</si>
  <si>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</si>
  <si>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</si>
  <si>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</si>
  <si>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</si>
  <si>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</si>
  <si>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</si>
  <si>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</si>
  <si>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</si>
  <si>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</si>
  <si>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</si>
  <si>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</si>
  <si>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</si>
  <si>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</si>
  <si>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</si>
  <si>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</si>
  <si>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NOMBRE  -  Secretario de XXXXXXXX</t>
  </si>
  <si>
    <t>AUMENTAR EN UN 3% (140 ALUMNOS) EL NÚMERO DE ESTUDIANTES MATRICULADOS EN EL MUNICIPIO EN EDUCACIÓN BÁSICA Y MEDIA</t>
  </si>
  <si>
    <t>NÚMERO DE ESTUDIANTES MATRICULADOS EN EL MUNICIPIO EN EDUCACIÓN BÁSICA Y MEDIA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</si>
  <si>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</si>
  <si>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</si>
  <si>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</si>
  <si>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</si>
  <si>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</si>
  <si>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</si>
  <si>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</t>
  </si>
  <si>
    <t>INDICADOR</t>
  </si>
  <si>
    <t>Numero</t>
  </si>
  <si>
    <t>UNIDAD DE MEDIDA</t>
  </si>
  <si>
    <t>PROGRAMA:                      REGIMEN SUBSIDIADO</t>
  </si>
  <si>
    <t>OBJETIVOS:                             N/A</t>
  </si>
  <si>
    <t>AFILIAR AL 100% DE LA POBLACIÓN VÍCTIMA DE LA VIOLENCIA REGISTRADA EN EL MUNICIPIO AL RÉGIMEN SUBSIDIADO EN SALUD</t>
  </si>
  <si>
    <t>TASA DE MORTALIDAD EN MENORES DE 5 AÑOS</t>
  </si>
  <si>
    <t>REDUCIR EN UN 15% LA MORBILIDAD POR IRA EN MENORES DE 5 AÑOS</t>
  </si>
  <si>
    <t>REDUCIR EL CONSUMO DE SUSTANCIAS PSICOACTIVAS EN EL MUNICIPIO AL 34%</t>
  </si>
  <si>
    <t>DAR COBERTURA AL 100% DE LAS MADRES GESTANTES Y MUJERES EN EDAD FÉRTIL, VÍCTIMAS DE LA VIOLENCIA REGISTRADAS EN EL MUNICIPIO, CON EL ESQUEMA COMPLETO DE VACUNACIÓN</t>
  </si>
  <si>
    <t>REDUCIR LAS ETS (ENFERMEDADES DE TRANSMISIÓN SEXUAL) EN UN 10%</t>
  </si>
  <si>
    <t>MANTENER EN FUNCIONAMIENTO AL 100% LA RED DE PROMOCIÓN DEL BUEN TRATO</t>
  </si>
  <si>
    <t xml:space="preserve">REALIZAR DOTACIÓN A TRES INSTITUCIONES EDUCATIVAS DEL MUNICIPIO ANUELAMENTE
</t>
  </si>
  <si>
    <t>NUMERO DE INSTITUCIONES EDUCATIVAS DOTADAS</t>
  </si>
  <si>
    <t>Se realizo el convenio con computadores para educar -  se efectuo la licitaciòn pùblica para adquirir los computadores</t>
  </si>
  <si>
    <t>DOTACIÓN INSTITUCIONAL DE MATERIAL Y MEDIOS PEDAGOGICOS</t>
  </si>
  <si>
    <t xml:space="preserve">NOMBRE  -  Secretario de Constanza </t>
  </si>
  <si>
    <t xml:space="preserve">AUMENTAR EN UN 10% EL NÚMERO DE ESTUDIANTES MATRICULADOS EN LAS UNIVERSIDADES E INSTITUCIONES DE EDUCACIÓN SUPERIOR Y TÉCNICA QUE OPERAN EN LE MUNICIPIO
</t>
  </si>
  <si>
    <t>NOMBRE  -  Secretario de Constanza</t>
  </si>
  <si>
    <t>NUMERO DE ESTIDIANTES MATRICULADOS EN LAS UNIVERSIDADES QUE OPERAN EN EL MUNICIPIO.</t>
  </si>
  <si>
    <t xml:space="preserve">REALIZAR MANTENIMIENTO ANUAL DE LA INFRAESTRUCTURA DE LAS INSTITUCIONES EDUCATIVAS
</t>
  </si>
  <si>
    <t>NUMERO DE INSTITUCIONES EDUCATIVAS CON MENTENIMIENTO DE INFRAESTRUCTURA</t>
  </si>
  <si>
    <t>MANTENIMIENTO DE INFRAESTRUCTURA EDUCATIVA</t>
  </si>
  <si>
    <t>LOGRAR QUE LAS TRES INSTITUCIONES EDUCATIVAS MUNICIPALES QUEDEN CLASIFICADAS EN EL NIVEL ALTO DE RESULTADOS DE LAS PRUEBAS ICFES</t>
  </si>
  <si>
    <t>NUMERO DE INSTITUCIONES EDUCATIVAS CON ALTO NIVEL DE RESULTADOS EN EL ICFES</t>
  </si>
  <si>
    <t xml:space="preserve">DAR EDUCACIÓN BÁSICA Y MEDIA AL 100% DE LAS VÍCTIMAS DE LA VIOLENCIA REGISTRADAS EN EL MUNICIPIO
</t>
  </si>
  <si>
    <t xml:space="preserve">MANTENER LA COBERTURA DE REFRIGERIOS DIARIOS A ESTUDIANTES DEL MUNICIPIO (ALIMENTACION ESCOLAR)
</t>
  </si>
  <si>
    <t>NUMERO DE CUPOS EN ALIMENTACIÒN ESCOLAR</t>
  </si>
  <si>
    <t>ALIMENTACIÓN ESCOLAR</t>
  </si>
  <si>
    <t>Convenio con el ICBF y a Nutrialianza</t>
  </si>
  <si>
    <t>MANTENER LA COBERTURA DE TRANSPORTE ESCOLAR A LOS ESTUDIANTES DE NIVELES 1 Y 2 DEL SISBEN QUE CUMPLAN CON LOS LINEAMIENTOS PARA TAL FIN</t>
  </si>
  <si>
    <t>TRANSPORTE ESCOLAR</t>
  </si>
  <si>
    <t>Se efectuo el convenio con la gobernaciòn de cundinamarca</t>
  </si>
  <si>
    <t>NUMERO DE CUPOS DE TRANSPORTE ESCOLAR OTROGADOS</t>
  </si>
  <si>
    <t>PORCENTAJE DE VISCTIMAS DE LA VIOLENCIA CON EDUCACIÒN BASICA Y MEDIA</t>
  </si>
  <si>
    <t xml:space="preserve">LLEVAR AL 80% EL PORCENTAJE DE AFILIACIÓN AL RÉGIMEN SUBSIDIADO EN SALUD
</t>
  </si>
  <si>
    <t>PORCENTAJE DE POBLACIÒN AFILIADA AL REGIMEN SUBSIDIADO DE SALUD</t>
  </si>
  <si>
    <t>PORCENTAJE DE POBLACIÒN VICTIMA DEL CONFLICTO AFILIADA ALA REGIMEN SUBSIDIADO</t>
  </si>
  <si>
    <t xml:space="preserve">MANTENER A CERO LA MORTALIDAD EN MENORES DE 5 AÑOS
</t>
  </si>
  <si>
    <t xml:space="preserve">REDUCIR EN UN 15% LA MORBILIDAD POR EDA EN MENORES DE 5 AÑOS
</t>
  </si>
  <si>
    <t xml:space="preserve">REDUCIR LA DESNUTRICIÓN CRÓNICA EN MENORES DE 5 AÑOS AL 16%
</t>
  </si>
  <si>
    <t xml:space="preserve">MANTENER EN FUNCIONAMIENTO AL 100% LA RED DE PROMOCIÓN DEL BUEN
TRATO
</t>
  </si>
  <si>
    <t>DAR COBERTURAS AL 100% DE LOS MENORES DE 5 AÑOS, VÍCTIMAS DE LA
VIOLENCIA REGISTRADAS EN EL MUNICIPIO, CON EL ESQUEMA COMPLETO DE VACUNACIÓN</t>
  </si>
  <si>
    <t xml:space="preserve">AUMENTAR COBERTURAS A UN 80 % EN MADRES GESTANTES Y MUJERES EN EDAD FÉRTIL, CON EL ESQUEMA COMPLETO DE VACUNACIÓN
</t>
  </si>
  <si>
    <t>AUMENTAR COBERTURAS A UN 85% EN MENORES DE 5 AÑOS EN EL ESQUEMA
COMPLETO DE VACUNACIÓN</t>
  </si>
  <si>
    <t xml:space="preserve">AUMENTAR EN UN 20% LA TOMA DE CITOLOGÍAS
</t>
  </si>
  <si>
    <t>AUMENTAR LOS CUPOS NUTRICIONALES PARA NIÑOS MENORES DE 5 AÑOS CON
ALGÚN RIESGO NUTRICIONAL</t>
  </si>
  <si>
    <t xml:space="preserve">AUMENTAR LOS ESTILOS DE VIDA SALUDABLE DE LA POBLACIÓN CON 4 CAPACITACIONES
</t>
  </si>
  <si>
    <t xml:space="preserve">FORTALECER EL SISTEMA DE VIGILANCIA NUTRICIONAL, MEDIANTE LA ACTUALIZACIÓN CONSTANTE DE LA INFORMACIÓN  ANUAL
</t>
  </si>
  <si>
    <t xml:space="preserve">FORTALECER LA ESTRATEGIA DE CRECIMIENTO Y DESARROLLO EN MENORES DE 5
AÑOS MEDIANTE 4 CAPACITACIONES
</t>
  </si>
  <si>
    <t xml:space="preserve">REALIZAR 4 CAPACITACIONES EN MÉTODOS DE PLANIFICACIÓN
FAMILIAR
</t>
  </si>
  <si>
    <t xml:space="preserve">GARANTIZAR Y MANTENER EL FUNCIONAMIENTO DE LAS EPS EN EL MUNICIPIO
</t>
  </si>
  <si>
    <t xml:space="preserve">IMPLEMENTAR EL PLAN DE CHOQUE (MATERNIDAD SEGURA) ANUAL
</t>
  </si>
  <si>
    <t xml:space="preserve">IMPLEMENTAR ESTRATEGIAS AL 100% PARA LA BÚSQUEDA ACTIVA INSTITUCIONAL Y COMUNITARIA CON LA ERRADICACIÓN AL 100% DE LAS ENFERMEDADES INMUNOPREVENIBLES (PARÁLISIS FLÁCIDA, PARÁLISIS NEONATAL, PARÁLISIS CONGÉNITA, SARAMPIÓN, RUBEOLA)
</t>
  </si>
  <si>
    <t xml:space="preserve">IMPLEMENTAR 2 ESTRATEGIAS PARA REDUCIR EL ABUSO SEXUAL
</t>
  </si>
  <si>
    <t>PREVENIR Y PROMOCIONAR EN 4 CAPACITACIONES  LOS DEBERES Y DERECHOS EN SALUD, RIESGOS EN SALUD Y PLANES DE ACCIÓN</t>
  </si>
  <si>
    <t xml:space="preserve">REDUCIR LOS EVENTOS EPIDEMIOLÓGICOS (VARICELA, EXPOSICIONES RÁBICAS,
PAROTIDITIS, EDA E IRAS)
</t>
  </si>
  <si>
    <t>SALUD PUBLICA</t>
  </si>
  <si>
    <t>SALUD MATERNA</t>
  </si>
  <si>
    <t>SALUD SEXUAL Y REPRODUCTIVA</t>
  </si>
  <si>
    <t>SALUD INFANTIL</t>
  </si>
  <si>
    <t>SALUD PÙBLICA</t>
  </si>
  <si>
    <t>NOMBRE  -  Secretario de CONSTANZA</t>
  </si>
  <si>
    <t>PORCENTAJE DE COBERTURA</t>
  </si>
  <si>
    <t>_</t>
  </si>
  <si>
    <t>Se efecuo el seguimiento al control prenatal de las gestantes del municipio</t>
  </si>
  <si>
    <t>PORCENTAJE DE COBERTURA EN EL ESUQEMA DE VACUNACION MENORES DE 5 AÑOS</t>
  </si>
  <si>
    <t>jornadas de vacunacion - seguimiento del hospital de caqueza -monitoreos</t>
  </si>
  <si>
    <t>PORCENTAJE DE CITOLOGIAS TOMADAS</t>
  </si>
  <si>
    <t>Realizar los encuentros de familias en accion</t>
  </si>
  <si>
    <t xml:space="preserve">Se efectuaron talleres con beneficiarios y mamas. </t>
  </si>
  <si>
    <t>NUMERO DE CUPOS NUTRICIONALES PARA MENORES DE 5 AÑOS</t>
  </si>
  <si>
    <t>PORCENTAJE DE CONSUMO DE SUSTANCIAS PSCOACTIVAS</t>
  </si>
  <si>
    <t>PORCENTAJE DE MORBILIDADA POR EDA EN MENORES DE 5 AÑOS</t>
  </si>
  <si>
    <t>Se efectuaron talleres con escuela priorizadas y madres comunitarias</t>
  </si>
  <si>
    <t>NUMERO DE CAPACITACIONES REALIZADAS EN ESTILOS DE VIDA SALUDABLE</t>
  </si>
  <si>
    <t>Se contrato el servicio de encargado del PIC</t>
  </si>
  <si>
    <t>PORCENTAJE DE MORBILIDAD POR IRA</t>
  </si>
  <si>
    <t>PORCENTAJE DE AVANCE EN LOS SISTEMAS DE VIGILANCIA</t>
  </si>
  <si>
    <t>PORCENTAJE DE DESNUTRICIÒN EN MENORES DE 5 AÑOS</t>
  </si>
  <si>
    <t>NUMERO DE ACCIONES EMPRENDIDAS</t>
  </si>
  <si>
    <t>Se realizo la contratación de personal de apoyo, para poner en marcha las iniciativas</t>
  </si>
  <si>
    <t>NUMERO DE CAPACITACIONES REALIZADAS</t>
  </si>
  <si>
    <t>Se contrato el personal para dictar las capacitaciones resoectivas, en las escuelas priorizadas</t>
  </si>
  <si>
    <t>PORCENTAJE DE ENFERMEDADES DE TRANSAMISIÓN SEXUAL PREVALENTES</t>
  </si>
  <si>
    <t xml:space="preserve">MANTENER EN FUNCIONAMIENTO AL 100% EL COMITÉ DE SUSTANCIAS
PSICOACTIVAS
</t>
  </si>
  <si>
    <t>PORCENTAJE DE FUNCIONAMIENTO DEL COMITÉ DE SUSTANCIAS PSICOACTIVAS</t>
  </si>
  <si>
    <t>NUMERO DE EPS EN FUNCIONAMIENTO</t>
  </si>
  <si>
    <t>Se realizó el convenio para giros a las EPS</t>
  </si>
  <si>
    <t xml:space="preserve">Numero </t>
  </si>
  <si>
    <t>PORCENTAJE DE FUNCIONAMIENTO DE LA RED DE BUEN TRATO</t>
  </si>
  <si>
    <t>Se realizaron las capacitaciones e informe pertinente</t>
  </si>
  <si>
    <t>NUMERO DE PLAN CHOQUES IMPLEMENTADOS EN SALUD MATERNA</t>
  </si>
  <si>
    <t>PORCENTAJE DE MADRES GESTANTES VICTIMAS DE LA VIOLENCIA CON ESUQEMA DE VACUNACIÓN.</t>
  </si>
  <si>
    <t>ISABEL  CRISTINA</t>
  </si>
  <si>
    <t>PORCENTAJE DE ESTRATEGIAS IMPLEMENTADAS</t>
  </si>
  <si>
    <t>Se efectuo las jornadas de vacunación y de monitoreo</t>
  </si>
  <si>
    <t>NUMERO</t>
  </si>
  <si>
    <t>PORCENTAJE DE COBERTURA EN LOS MENOSREES DE 5 AÑOS CON ESUQEMA DE VACUNACIÓN COMPLETA.</t>
  </si>
  <si>
    <t>NUMERO DE ESTRATEGIASIMPLEMENTADAS PARA REDUCIR EL ABUSO SEXUAL</t>
  </si>
  <si>
    <t>Se efectuaron los talleres en las escuelas priorizadas</t>
  </si>
  <si>
    <t>NUMERO DE EVENTOS EPIDEMIOLOGICOS</t>
  </si>
  <si>
    <t>META  VIGENCIA (2014)</t>
  </si>
  <si>
    <t>Se efectuo el convenio 023 de 2014 con la gobernaciòn de cundinamarca</t>
  </si>
  <si>
    <t>PLAN DE DESARROLLO: “CONSTRUYENDO EL CHOACHÍ SOÑADO” 2012-2015</t>
  </si>
  <si>
    <t>COMPONENTE DE EFICACIA - PLAN DE ACCIÓN - VIGENCIA  2014</t>
  </si>
  <si>
    <t>SECTOR: AGUA POTABLE Y SANEAMIENTO BÁSICO - SERVICIOS PÚBLICOS DIFERENTES A ACUEDCUTO ALCANTARILLADO Y ASEO</t>
  </si>
  <si>
    <t>PROGRAMA: SERVICIOS PUBLICOS CON CALIDAD Y COBERTURA</t>
  </si>
  <si>
    <t>OBJETIVOS:</t>
  </si>
  <si>
    <t>MANTENER EN 100% LA TASA DE COBERTURA EN ACUEDUCTO EN EL ÁREA URBANA</t>
  </si>
  <si>
    <t>TASA DE COBERTURA EN ACUEDUCTO EN ÁREA URBANA</t>
  </si>
  <si>
    <t>CONSTRUCCIÓN DE SISTEMAS DE ACUEDUCTO  (EXCEPTO OBRAS PARA EL TRATAMIENTO DE AGUA POTABLE)</t>
  </si>
  <si>
    <t>Realizar mantenimientos a las plantas de agua potable</t>
  </si>
  <si>
    <t>numero</t>
  </si>
  <si>
    <t xml:space="preserve">SUBSIDIOS - FONDO DE SOLIDARIDAD Y PREDISTRIBUCIÓN DEL INGRESO  </t>
  </si>
  <si>
    <t>Desarrollar estrategias para el aumento de los uruarios de la red de acuedcuto</t>
  </si>
  <si>
    <t>VINCULAR ANUALMENTE 25 NUEVOS USUARIOS URBANOS A LA RED DE ACUEDUCTO</t>
  </si>
  <si>
    <t>NÚMERO DE NUEVOS USUARIOS URBANOS DE ACUEDUCTO VINCULADOS A LA RED</t>
  </si>
  <si>
    <t>Realizar el mantenimieto peridodico de la red de acueducto</t>
  </si>
  <si>
    <t>REDUCIR EN 10% ANUAL EL NÚMERO DE QUEJAS Y RECLAMOS POR PRESTACIÓN DE SERVICIOS PÚBLICOS DOMICILIARIOS</t>
  </si>
  <si>
    <t>NÚMERO DE QUEJAS Y RECLAMOS ANUALES POR PRESTACIÓN DE SERVICIOS PÚBLICOS DOMICILIARIOS</t>
  </si>
  <si>
    <t>DISEÑO E IMPLANTACIÓN DE ESQUEMAS ORGANIZACIONALES PARA LA ADMINISTRACIÓN Y OPERACIÓN DEL SISTEMA DE ALCANTARILLADO</t>
  </si>
  <si>
    <t>Gestionar su formulacion ante la empresa de aguas del departamento</t>
  </si>
  <si>
    <t>FORMULAR UN PLAN MAESTRO DE ACUEDUCTO Y ALCANTARILLADO PARA EL MUNICIPIO</t>
  </si>
  <si>
    <t>NÚMERO DE PLANES MAESTROS DE ACUEDUCTO Y ALCANTARILLADO</t>
  </si>
  <si>
    <t>TRANSFERENCIAS PARA EL PLAN DEPARTAMENTAL DE AGUA POTABLE Y SANEAMIENTO BÁSICO</t>
  </si>
  <si>
    <t>FORMULAR Y GESTIONAR LA CONSTRUCCIÓN UNA NUEVA PLANTA DE TRATAMIENTO DE AGUA POTABLE</t>
  </si>
  <si>
    <t>NÚMERO DE PLANTAS DE TRATAMIENTO DE AGUA POTABLE CONSTRUIDAS</t>
  </si>
  <si>
    <t>OBJETIVOS:                              N/A</t>
  </si>
  <si>
    <t>MANTENER POR ENCIMA DEL 98% LA COBERTURA PROMEDIO DE SERVICIOS PÚBLICOS DOMICILIARIOS EN EL MUNICIPIO (ENERGÍA ELÉCTRICA, ALCANTARILLADO, RECOLECCIÓN DE BASURAS Y ACUEDUCTO)</t>
  </si>
  <si>
    <t>PORCENTAJE DE COBERTURA PROMEDIO DE SERVICIOS PÚBLICOS DOMICILIARIOS EN EL MUNICIPIO (ENERGÍA ELÉCTRICA, ALCANTARILLADO, RECOLECCIÓN DE BASURAS Y ACUEDUCTO)</t>
  </si>
  <si>
    <t xml:space="preserve">MANTENIMIENTO DEL SERVICIO DE ALUMBRADO PÚBLICO  </t>
  </si>
  <si>
    <t>Instalación de redes de electrificación en el caso urbano del municipio</t>
  </si>
  <si>
    <t>AMPLIAR EN UN 2% LAS REDES DE ALUMBRADO PÚBLICO URBANO</t>
  </si>
  <si>
    <t>REDES DE ALUMBRADO PÚBLICO URBANO</t>
  </si>
  <si>
    <t xml:space="preserve">AMPLIACIÓN DE SISTEMAS DE ALCANTARILLADO SANITARIO </t>
  </si>
  <si>
    <t>Ampliar las redes de alcantarillado</t>
  </si>
  <si>
    <t>ALCANZAR UNA TASA DE COBERTURA DEL 100% EN ALCANTARILLADO SANITARIO URBANO</t>
  </si>
  <si>
    <t>TASA DE COBERTURA EN ALCANTARILLADO SANITARIO URBANO</t>
  </si>
  <si>
    <t>CONSTRUCCIÓN DE SISTEMAS DE ACUEDUCTO  (EXCEPTO OBRAS PARA EL TRATAMIENTO DE AGUA POTABLE</t>
  </si>
  <si>
    <t>Radicación de un proyecto para el aduceducto veredal uvocar
Se gestionaron recursos para los acuedcuto de la habana y chatasuba</t>
  </si>
  <si>
    <t>REALIZAR ACCIONES DE MEJORAMIENTO PARA PRESTACIÓN DEL SERVICIO DE AGUA POTABLE EN 8 ACUEDUCTOS RURALES</t>
  </si>
  <si>
    <t>NÚMERO DE ACUEDUCTOS RURALES CON ACCIONES DE MEJORAMIENTO PARA LA PRESTACIÓN DEL SERVICIO</t>
  </si>
  <si>
    <t>CONSTRUCCIÓN DE SISTEMAS DE TRATAMIENTO DE AGUAS RESIDUALES</t>
  </si>
  <si>
    <t>FORMULAR Y GESTIONAR 1 PROYECTO PARA LA CONSTRUCCIÓN DE UNA PLANTA DE TRATAMIENTO DE AGUAS RESIDUALES</t>
  </si>
  <si>
    <t>NÚMERO DE PROYECTOS FORMULADOS Y GESTIONADOS PARA LA CONSTRUCCIÓN DE PLANTAS DE TRATAMIENTO DE AGUAS RESIDUALES</t>
  </si>
  <si>
    <t>radicación de proyecto ante la secretaria de minas y energia del departamento con la participacion de tres municpios fomeque, ubaque y choachi</t>
  </si>
  <si>
    <t>FORMULAR Y GESTIONAR UN PROYECTO REGIONAL DE GAS NATURAL</t>
  </si>
  <si>
    <t>NÚMERO DE PROYECTOS REGIONALES DE GAS NATURAL</t>
  </si>
  <si>
    <t xml:space="preserve">RECOLECCIÓN DE RESIDUOS SÓLIDOS </t>
  </si>
  <si>
    <t>Revisión y ajustes tecnicomecanico de los equipo, implementos y elementos para el manejo de residuos solidos</t>
  </si>
  <si>
    <t>REALIZAR LA ADQUISICIÓN Y REPARACIÓN DE EQUIPOS PARA EL MANEJO DE RESIDUOS SÓLIDOS EN EL MUNICIPIO</t>
  </si>
  <si>
    <t>NÚMERO DE EQUIPOS ADQUIRIDOS Y REPARADOS PARA EL MANEJO DE RESIDUOS SÓLIDOS EN EL MUNICIPIO</t>
  </si>
  <si>
    <t xml:space="preserve">TRANSFERENCIAS PARA EL PLAN DEPARTAMENTAL DE AGUA POTABLE Y SANEAMIENTO BÁSICO </t>
  </si>
  <si>
    <t>Desarrollo de procesos donde se incorpora a la sociedad para el buen manejo de residus solidos</t>
  </si>
  <si>
    <t>IMPLEMENTAR UN PLAN DE GESTIÓN INTEGRAL DE RESIDUOS SÓLIDOS, MEDIANTE PROGRAMAS DE SENSIBILIZACIÓN Y APLICACIÓN DE COMPARENDOS AMBIENTALES</t>
  </si>
  <si>
    <t>NÚMERO DE PLANES DE GESTIÓN INTEGRAL DE RESIDUOS SÓLIDOS IMPLEMENTADOS, MEDIANTE PROGRAMAS DE SENSIBILIZACIÓN Y APLICACIÓN DE COMPARENDOS AMBIENTALES</t>
  </si>
  <si>
    <t>EJE: PRODUCTIVIDAD SOSTENIBLE</t>
  </si>
  <si>
    <t>SECTOR : INFRAESTRUCTURA Y DESARROLLO URBANO</t>
  </si>
  <si>
    <t>PROGRAMA: MOVILIDAD VIAL EFICIENTE</t>
  </si>
  <si>
    <t>MANTENER POR ENCIMA DEL 80% EL PORCENTAJE DE VÍAS EN BUEN ESTADO DEL MUNICIPIO</t>
  </si>
  <si>
    <t>PORCENTAJE DE VÍAS EN BUEN ESTADO DEL MUNICIPIO</t>
  </si>
  <si>
    <t>CONSTRUCCIÓN DE TERMINALES DE TRANSPORTE Y AEROPUERTOS</t>
  </si>
  <si>
    <t>Presentación de proyectos ante el departamento</t>
  </si>
  <si>
    <t>GESTIONAR LA CONSTRUCCIÓN DEL TERMINAL DE TRANSPORTE INTERMUNICIPAL E INTERVEREDAL EN ZONA URBANA DEL MUNICIPIO</t>
  </si>
  <si>
    <t>GESTIONAR Y FORMULAR PROYECTO TERMINAL DE TRANSPORTE  INTERMUNICIPAL E INTERVEREDAL</t>
  </si>
  <si>
    <t>COMPRA DE MAQUINARIA Y EQUIPO</t>
  </si>
  <si>
    <t>ADQUIRIR MAQUINARIA PARA EL MANTENIMIENTO DE VÍAS</t>
  </si>
  <si>
    <t>MAQUINARIA MANTENIMIENTO DE VÍAS</t>
  </si>
  <si>
    <t xml:space="preserve">REHABILITACIÓN DE VÍAS </t>
  </si>
  <si>
    <t>Determinar la malla vial en mal estado para intervenir</t>
  </si>
  <si>
    <t>REALIZAR ACCIONES DE MANTENIMIENTO EN 100 KILÓMETROS CARRIL DE MALLA VIAL VEREDAL</t>
  </si>
  <si>
    <t>NÚMERO DE KILÓMETROS CARRIL DE MALLA VIAL VEREDAL CON ACCIONES DE MANTENIMIENTO</t>
  </si>
  <si>
    <t>MEJORAMIENTO DE VÍAS</t>
  </si>
  <si>
    <t>Gestionar los recursos para la intervención de vias pavimentadas para su mejoramiento</t>
  </si>
  <si>
    <t xml:space="preserve">REALIZAR ACCIONES DE MANTENIMIENTO Y MEJORAMIENTO EN 2 KILÓMETROS CARRIL DE VÍAS PAVIMENTADAS MUNICIPALES </t>
  </si>
  <si>
    <t>NÚMERO DE KILÓMETROS CARRIL DE VÍAS MUNICIPALES CON ACCIONES DE MANTENIMIENTO Y MEJORAMIENTO</t>
  </si>
  <si>
    <t>Identificacion de caminos de urgente intervención</t>
  </si>
  <si>
    <t>RECUPERACIÓN Y MANTENIMIENTO DE 10 KILÓMETROS DE CAMINOS DE HERRADURA</t>
  </si>
  <si>
    <t>NÚMERO DE KILÓMETROS DE CAMINOS DE HERRADURA CON ACCIONES DE RECUPERACIÓN Y/O MANTENIMIENTO</t>
  </si>
  <si>
    <t>Intervencipon de la malla vial veredal en mal estado</t>
  </si>
  <si>
    <t>REALIZAR ACCIONES DE MEJORAMIENTO DE INFRAESTRUCTURA EN 10.000 METROS DE MALLA VIAL VEREDAL</t>
  </si>
  <si>
    <t>NÚMERO DE METROS DE MALLA VIAL VEREDAL CON ACCIONES DE MEJORAMIENTO</t>
  </si>
  <si>
    <t xml:space="preserve">CONSTRUCCIÓN DE VÍAS  </t>
  </si>
  <si>
    <t xml:space="preserve">CONSTRUIR TRES PUENTES PEATONALES </t>
  </si>
  <si>
    <t>NÚMERO DE PUENTES PEATONALES CONSTRUIDOS</t>
  </si>
  <si>
    <t>CONSTRUIR Y/O RECUPERAR TRES PUENTES VEHICULARES</t>
  </si>
  <si>
    <t>NÚMERO DE PUENTES VEHICULARES CONSTRUIDOS Y/O RECUPERADOS</t>
  </si>
  <si>
    <t>MANTENIMIENTO RUTINARIO DE VÍAS</t>
  </si>
  <si>
    <t>realizar los estudios para determinar la intervención a realizar en la malla vial urbana</t>
  </si>
  <si>
    <t>MEJORAR EL 25% DE LA MALLA VIAL URBANA</t>
  </si>
  <si>
    <t>PORCENTAJE DE LA MALLA VIAL URBANA MEJORADA</t>
  </si>
  <si>
    <t>PAVIMENTAR EL 40% DE LA MALLA VIAL URBANA QUE ACTUALMENTE CUENTA CON ALCANTARILLADO SANITARIO Y PLUVIAL</t>
  </si>
  <si>
    <t>PORCENTAJE DE LA MALLA VIAL URBANA, QUE ACTUALMENTE CUENTA CON ALCANTARILLADO SANITARIO Y PLUVIAL, PAVIMENTADA</t>
  </si>
  <si>
    <t>elaboración del proyecto para la construcción de los puentes</t>
  </si>
  <si>
    <t>REALIZAR LOS ESTUDIOS, DISEÑOS Y CONSTRUCCIÓN DE TRES SENDEROS PEATONALES</t>
  </si>
  <si>
    <t>NÚMERO DE ESTUDIOS, DISEÑOS PARA CONSTRUCCIÓN DE SENDEROS PEATONALES</t>
  </si>
  <si>
    <t>APERTURA DE 4 KILÓMETROS DE NUEVAS VÍAS RURALES</t>
  </si>
  <si>
    <t>NÚMERO DE KILÓMETROS DE NUEVAS VÍAS RURALES</t>
  </si>
  <si>
    <t>PROGRAMA:                       CHOACHI APOYA LA RECREACION Y EL DEPORTE</t>
  </si>
  <si>
    <t>VIGENCIA 2014
TOTAL DEPORTE Y RECREACION : 84.617.142</t>
  </si>
  <si>
    <t>INCREMENTAR EN UN 10% (46) EL NÚMERO DE NIÑOS, NIÑAS Y ADOLESCENTES DE 5 A 17 AÑOS QUE PARTICIPAN EN PROGRAMAS RECREATIVOS Y DEPORTIVO</t>
  </si>
  <si>
    <t>NÚMERO DE NIÑOS, NIÑAS Y ADOLESCENTES DE 5 A 17 AÑOS QUE PARTICIPAN EN PROGRAMAS RECREATIVOS Y DEPORTIVO</t>
  </si>
  <si>
    <t xml:space="preserve">DOTACIÓN DE ESCENARIOS DEPORTIVOS E IMPLEMENTOS PARA LA PRACTICA DEL DEPORTE </t>
  </si>
  <si>
    <t xml:space="preserve">Dotacion en balones para las escuelas rurales urbanas  del municipio.
Confeccion de uniformes  para los niños que representaran al municipio en los juegos intercolegiados en chipaque y une Cundinamarca. 
compra e implementacion deportiva y uniformes para la escuela de formación de Ajedrez. Municipio de choachi
</t>
  </si>
  <si>
    <t xml:space="preserve">Numero
</t>
  </si>
  <si>
    <t>ADQUIRIR IMPLEMENTOS DEPORTIVOS ANUALMENTE, COMO UNIFORMES, SUDADERAS, PETOS, BALONES, PITOS, CRONÓMETROS, MALLAS, TABLEROS Y RELOJES PARA AJEDREZ, TABLERO ELECTRÓNICO PARA PUNTUACIÓN Y OTROS</t>
  </si>
  <si>
    <t>CANTIDAD DE IMPLEMENTOS DEPORTIVOS, PARA LAS DIFERENTES DISCIPLINAS</t>
  </si>
  <si>
    <t>CONSTRUCCIÓN, MANTENIMIENTO Y/O ADECUACIÓN DE LOS ESCENARIOS DEPORTIVOS Y RECRATIVOS</t>
  </si>
  <si>
    <t xml:space="preserve">Adquisición  e  instalación  de un parque  Biosaludable.
 Construcción cerramiento polideportivo el pino. </t>
  </si>
  <si>
    <t>CONSTRUIR Y/O ADECUAR CUATRO ESCENARIOS DEPORTIVOS Y RECREATIVOS</t>
  </si>
  <si>
    <t>NÚMERO DE ESCENARIOS DEPORTIVOS Y RECREATIVOS CONSTRUIDOS Y/O READECUADOS</t>
  </si>
  <si>
    <t>Mejoramoiento  Polideporitivo Chatasuga.
Compra de materiales con destino a mantenimiento y mejoramiento de instalaciones deportivas.
Terminacion cubierta campo deportivo colegio ignacio pescador chochi.
Mantenimiento de la parte electrica del polideportivo municipal.
 Mantenimiento y mejoramiento polodeportivo San Francisco.</t>
  </si>
  <si>
    <t>REALIZAR ACCIONES DE MANTENIMIENTO Y ADECUACIÓN EN 10 ESCENARIOS DEPORTIVOS, RECREATIVOS Y CULTURALES DEL MUNICIPIO</t>
  </si>
  <si>
    <t>NÚMERO DE ESCENARIOS DEPORTIVOS, RECREATIVOS Y CULTURALES, CON ACCIONES DE MANTENIMIENTO Y ADECUACIÓN</t>
  </si>
  <si>
    <t xml:space="preserve">PAGO DE INSTRUCTORES CONTRATADOS PARA LA PRÁCTICA DEL DEPORTE Y LA RECREACIÓN </t>
  </si>
  <si>
    <t xml:space="preserve"> Pago instructor de deportes  y organización de eventos a nivel deportivo.
Pago  instructor de la escuela de futbol de salón. 
Pago  instructor escuela de formación de ajedrez .
Pago instructor de la escuela de formacion deportiva de baloncesto y voleibol.
</t>
  </si>
  <si>
    <t>APOYAR ANUALMENTE A CUATRO ESCUELAS DE FORMACIÓN DEPORTIVA</t>
  </si>
  <si>
    <t>NÚMERO DE ESCUELAS DE FORMACIÓN DEPORTIVA APOYADAS AL AÑO</t>
  </si>
  <si>
    <t xml:space="preserve">FOMENTO, DESARROLLO Y PRÁCTICA DEL DEPORTE, LA RECREACIÓN Y EL APROVECHAMIENTO DEL TIEMPO LIBRE </t>
  </si>
  <si>
    <t>Servicio de transporte a los deportistas que se desplazaran a ubate ida y regreso, en represntacion del municipio.</t>
  </si>
  <si>
    <t>Servicio de transporte a los deportistas que se desplazaran a ubate ida y regreso, en represntacion del municipi</t>
  </si>
  <si>
    <t>REALIZAR Y PARTICIPAR EN UN EVENTO DE FESTIVALES ESCOLARES DE CADA FASE AL AÑO</t>
  </si>
  <si>
    <t>NÚMERO DE EVENTOS DE FESTIVALES ESCOLARES MUNICIPALES, ZONALES Y DEPARTAMENTAL REALIZADOS</t>
  </si>
  <si>
    <t xml:space="preserve">Contratar transporte para los participantes de los  juegos intercolegiados.
</t>
  </si>
  <si>
    <t xml:space="preserve">Numero 
</t>
  </si>
  <si>
    <t>REALIZAR Y PARTICIPAR EN EVENTOS DE INTERCOLEGIADOS EN LAS FASES MUNICIPAL, ZONAL, REGIONAL, DEPARTAMENTAL Y NACIONAL AL AÑO</t>
  </si>
  <si>
    <t>NÚMERO DE EVENTOS DE INTERCOLEGIADOS EN SUS CINCO FASES</t>
  </si>
  <si>
    <t xml:space="preserve"> Ejercitar  habilidades a los integrantes de las escuelas de formacion.
Realizacion de torneos.</t>
  </si>
  <si>
    <t>REALIZAR UN EVENTO ANUAL DE RECONOCIMIENTO A LOS DEPORTISTAS DEL MUNICIPIO</t>
  </si>
  <si>
    <t>NÚMERO DE EVENTOS DE RECONOCIMIENTO A LOS DEPORTISTAS DEL MUNICIPIO</t>
  </si>
  <si>
    <t xml:space="preserve">Servicios de transporte con destino a encuentro deportivo regional juegs comunales y grupo juvenil
 Realizar  juzgamiento arbitral  dentro del primer torneo hexagonal de futbol.
Apoyo logistico eventos deportivos y recreativos en
</t>
  </si>
  <si>
    <t xml:space="preserve">Numero
</t>
  </si>
  <si>
    <t>REALIZAR UN EVENTO ANUAL DE JUEGOS COMUNALES EN LAS FASES MUNICIPALES Y CAMPESINOS MUNICIPALES, ZONALES, REGIONALES, DEPARTAMENTAL Y NACIONAL</t>
  </si>
  <si>
    <t>NÚMERO DE EVENTOS DEPORTIVOS, JUEGOS COMUNALES Y CAMPESINOS EN SUS CINCO FASES REALIZADOS</t>
  </si>
  <si>
    <t>Adquisición mater con destino al programa vacaciones Recreodep en e municipio, por la temporada vacacional  de la niñez.</t>
  </si>
  <si>
    <t>REALIZAR DOS EVENTOS RECREATIVOS EN VACACIONES ESCOLARES POR AÑO</t>
  </si>
  <si>
    <t>NÚMERO DE EVENTOS RECREATIVOS AL AÑO</t>
  </si>
  <si>
    <t>PROGRAMA:                      PRESERVEMOS NUESTRO PATRIMONIO CULTURAL</t>
  </si>
  <si>
    <t>VIGENCIA 2014
TOTAL CULTURA: 76.601.356</t>
  </si>
  <si>
    <t>INCREMENTAR EN UN 16% (40) EL NÚMERO DE NIÑOS, NIÑAS Y ADOLESCENTES DE 5 A 17 AÑOS QUE PARTICIPAN EN PROGRAMAS CULTURALES</t>
  </si>
  <si>
    <t>NÚMERO DE NIÑOS, NIÑAS Y ADOLESCENTES DE 5 A 17 AÑOS QUE PARTICIPAN EN PROGRAMAS CULTURALES</t>
  </si>
  <si>
    <t xml:space="preserve">DOTACIÓN DE LA INFRAESTRUCTURA ARTÍSTICA Y CULTURAL </t>
  </si>
  <si>
    <t>Entrega de vestuarios a los  artististas para pas presentaciones  culturales.</t>
  </si>
  <si>
    <t>ASEGURAR EL VESTUARIO REQUERIDO PARA LAS DIFERENTES ACTIVIDADES CULTURALES EN EL AÑO</t>
  </si>
  <si>
    <t>NÚMERO DE ALQUILERES Y/O ADQUISICIONES DE VESTUARIO</t>
  </si>
  <si>
    <t xml:space="preserve">FORMACIÓN, CAPACITACIÓN E INVESTIGACIÓN ARTÍSTICA Y CULTURAL </t>
  </si>
  <si>
    <t>Contratación instructores.</t>
  </si>
  <si>
    <t>APOYAR AL AÑO A CUATRO ESCUELAS DE FORMACIÓN ARTÍSTICA Y CULTURAL</t>
  </si>
  <si>
    <t>NÚMERO DE ESCUELAS DE FORMACIÓN ARTÍSTICA Y CULTURAL APOYADAS AL AÑO</t>
  </si>
  <si>
    <t xml:space="preserve">FOMENTO, APOYO Y DIFUSIÓN DE EVENTOS Y EXPRESIONES ARTÍSTICAS Y CULTURALES </t>
  </si>
  <si>
    <t xml:space="preserve">Fortalecimiento de las actividades culturales, mediante su promocion en la emisora institucional.
Apoyo logistico en el evento cultural y turistico campaña  contra la violencia  de genero.
</t>
  </si>
  <si>
    <t>Numero
Numero
Numero
Numero</t>
  </si>
  <si>
    <t>REALIZAR UNA SEMANA CULTURAL AL AÑO</t>
  </si>
  <si>
    <t>NÚMERO DE EVENTOS CULTURALES DENOMINADOS SEMANA CULTURAL REALIZADOS</t>
  </si>
  <si>
    <t>CONSTRUCCIÓN, MANTENIMIENTO Y ADECUACIÓN DE LA INFRAESTRUCTURA ARTÍSTICA Y CULTURAL</t>
  </si>
  <si>
    <t>Mantenimiento casa de la cultura y sistematización bienes muebles e inmuebles de propiedad del  municipio.
Mejoramiento y mantenimiento e las zonas verdes de la plazoleta ubicada en las instalaciones de la casa de la cultura municipal
Mantenimiento y adecuación del alumbrado, redes eléctricas de la plazoleta y de las instalaciones de la casa de la cultura</t>
  </si>
  <si>
    <t>MEJORAR, READECUAR Y AMPLIAR LAS INSTALACIONES DE LA CASA DE LA CULTURA</t>
  </si>
  <si>
    <t>NÚMERO DE INMUEBLES PÚBLICOS, QUE SEAN PATRIMONIO CULTURAL, MEJORADOS, READECUADOS Y AMPLIADOS</t>
  </si>
  <si>
    <t>Presentación artística y cultural  dentro del programa velada cultural.
Alquiler de sonido con destino a  celebración  veladas culturales y juveniles</t>
  </si>
  <si>
    <t>REALIZAR TRES VELADAS CULTURALES AL AÑO</t>
  </si>
  <si>
    <t>NÚMERO DE VELADAS CULTURALES REALIZADAS</t>
  </si>
  <si>
    <t>SECTOR : PRODUCTIVIDAD Y DESARROLLO ECONOMICO</t>
  </si>
  <si>
    <t>PROGRAMA:                       CHOACHI TURISTICO</t>
  </si>
  <si>
    <t>IMPLEMENTAR EL PLAN DE DESARROLLO TURÍSTICO DEL MUNICIPIO (ACUERDO 10 DE 2011)</t>
  </si>
  <si>
    <t>NÚMERO DE PLANES DE DESARROLLO TURÍSTICO IMPLEMENTADOS</t>
  </si>
  <si>
    <t xml:space="preserve">PROMOCIÓN DEL DESARROLLO TURÍSTICO </t>
  </si>
  <si>
    <t>Número</t>
  </si>
  <si>
    <t>DAR CONTINUIDAD A LAS FERIAS Y FIESTAS Y OTROS EVENTOS A REALIZARSE CADA AÑO</t>
  </si>
  <si>
    <t>NÚMERO DE ACTIVIDADES A DESARROLLAR PARA PROMOCIONAR TURÍSTICA Y ECONÓMICAMENTE EL MUNICIPIO</t>
  </si>
  <si>
    <t xml:space="preserve"> Apoyo a la gestion 054-2014  para el desarrollo de programas con enfasis en turismo municipa</t>
  </si>
  <si>
    <t xml:space="preserve">Número </t>
  </si>
  <si>
    <t>REALIZAR CAPACITACIONES A LOS DIFERENTES PRESTADORES DE SERVICIOS TURÍSTICOS DEL MUNICIPIO</t>
  </si>
  <si>
    <t>NÚMERO DE CAPACITACIONES POR AÑO</t>
  </si>
  <si>
    <t>DESARROLLO DE PROGRAMAS Y PROYECTOS PRODUCTIVOS EN EL MARCO DEL PLAN AGROPECUARIO</t>
  </si>
  <si>
    <t>Apoyo al colegio de Ferralarada gestionando ante el ministerio de industria, comercio y turismo para incluirlos en el programa “Colegios amigos del Turismo”.</t>
  </si>
  <si>
    <t xml:space="preserve">APOYAR LA IMPLEMENTACIÓN DE GRANJAS TEMÁTICAS EXPERIMENTALES </t>
  </si>
  <si>
    <t>NÚMERO DE GRANJAS TEMÁTICAS EXPERIMENTALES INCLUIDAS EN EL PROGRAMA DE TURISMO</t>
  </si>
  <si>
    <t>Diseño y creación de publicidad.
Promocion  de los sitios  turisticos del  municpio.</t>
  </si>
  <si>
    <t>IMPLEMENTAR UNA GUÍA TURÍSTICA DE PUNTO DE INFORMACIÓN Y PUBLICIDAD DEL MUNICIPIO</t>
  </si>
  <si>
    <t>NÚMERO DE GUÍAS DE INFORMACIÓN TURÍSTICAS DEL MUNICIPIO ELABORADOS</t>
  </si>
  <si>
    <t>Encuentro  municipal  de prestadores de servicios turisticos  Choachí</t>
  </si>
  <si>
    <t>APOYAR A LOS PRESTADORES DE SERVICIOS TURÍSTICOS DEL MUNICIPIO PARA QUE SE REGISTREN EN EL REGISTRO NACIONAL DE TURISMO</t>
  </si>
  <si>
    <t>NÚMERO DE PRESTADORES DE SERVICIOS TURÍSTICOS DEL MUNICIPIO REGISTRADOS EN EL REGISTRO NACIONAL DE TURISMO</t>
  </si>
  <si>
    <t>Suministro de una carpa inflable y un pendon para el punto de informacion turistica</t>
  </si>
  <si>
    <t xml:space="preserve">IMPLEMENTAR UN PUNTO DE INFORMACIÓN TURÍSTICA </t>
  </si>
  <si>
    <t xml:space="preserve">NÚMERO DE PUNTOS DE INFORMACIÓN TURÍSTICA IMPLEMENTADOS </t>
  </si>
  <si>
    <t>CONSTRUCCIÓN, MEJORAMIENTO Y MANTENIMIENTO DE INFRAESTRUCTURA FÍSICA</t>
  </si>
  <si>
    <t>Contratación</t>
  </si>
  <si>
    <t>CONSTRUIR INFRAESTRUCTURA DE SERVICIOS SANITARIOS PÚBLICOS (COMO BAÑOS PÚBLICOS) EN EL ÁREA URBANA DEL MUNICIPIO</t>
  </si>
  <si>
    <t>NÚMERO DE OBRAS DE INFRAESTRUCTURA DE SERVICIOS SANITARIOS PÚBLICOS (COMO BAÑOS PÚBLICOS) CONSTRUIDAS EN EL ÁREA URBANA DEL MUNICIPIO</t>
  </si>
  <si>
    <t>SECTOR : AMBIENTE Y DESARROLLO AGROPECUARIO</t>
  </si>
  <si>
    <t>PROGRAMA:                     DESARROLLEMOS NUESTRO AGRO</t>
  </si>
  <si>
    <t>OFICINA DEL PROGRAMA AGRICOLA PECUARIO Y AMBIENTAL</t>
  </si>
  <si>
    <t>INCREMENTAR EN UN 5% EL PORCENTAJE DE PRODUCTOS AGRÍCOLAS PERMANENTES EN EL MUNICIPIO</t>
  </si>
  <si>
    <t>PORCENTAJE DE PRODUCTOS AGRÍCOLAS PERMANENTES EN EL MUNICIPIO</t>
  </si>
  <si>
    <t xml:space="preserve">EJECUCIÓN DE OBRAS DE 
REDUCCIÓN DEL RIESGO </t>
  </si>
  <si>
    <t>PRESENTAR, VIABILIZAR, GESTIONAR Y CONSTRUIR DOS DISTRITOS DE RIEGO</t>
  </si>
  <si>
    <t>NÚMERO DE DISTRITOS DE RIEGO CONSTRUIDOS</t>
  </si>
  <si>
    <t>PREINVERSIÓN EN 
INFRAESTRUCTURA</t>
  </si>
  <si>
    <t>CONSTRUCCIÓN DE INFRAESTRUCTURA Y DOTACIÓN PARA CENTROS AGROINDUSTRIALES</t>
  </si>
  <si>
    <t>NÚMERO DE ACCIONES DE CONSTRUCCIÓN DE INFRAESTRUCTURA Y DOTACIÓN PARA CENTROS AGROINDUSTRIALES</t>
  </si>
  <si>
    <t xml:space="preserve">DESARROLLO DE PROGRAMAS Y PROYECTOS PRODUCTIVOS EN EL MARCO DEL PLAN AGROPECUARIO </t>
  </si>
  <si>
    <t>FORMULAR Y GESTIONAR 1 PROYECTO PARA LA CONSTRUCCIÓN DE UNA PLANTA REGIONAL DE SACRIFICIO DE GANADO</t>
  </si>
  <si>
    <t>NÚMERO DE PROYECTOS FORMULADOS Y GESTIONADOS PARA LA CONSTRUCCIÓN DE PLANTA DE SACRIFICIO DE GANADO</t>
  </si>
  <si>
    <t>REALIZAR ACCIONES DE ASISTENCIA A 200 PEQUEÑOS PRODUCTORES DEL MUNICIPIO EN SUS DIFERENTES PROYECTOS PRODUCTIVOS</t>
  </si>
  <si>
    <t>ACCIONES DE ASISTENCIA A PEQUEÑOS PRODUCTORES EN SUS DIFERENTES PROYECTOS PRODUCTIVOS</t>
  </si>
  <si>
    <t>MONTAJE, DOTACIÓN Y 
MANTENIMIENTO DE 
GRANJAS EXPERIMENTALES</t>
  </si>
  <si>
    <t>20 HUERTAS ORGÁNICAS ESTABLECIDAS Y PRODUCIENDO</t>
  </si>
  <si>
    <t>HUERTAS ORGÁNICAS ESTABLECIDAS</t>
  </si>
  <si>
    <t xml:space="preserve">PROMOCIÓN DE ALIANZAS, ASOCIACIONES U OTRAS FORMAS ASOCIATIVAS DE PRODUCTORES </t>
  </si>
  <si>
    <t>1 ASOCIACIÓN CREADA Y 1 FORTALECIDA ANUALMENTE</t>
  </si>
  <si>
    <t>NÚMERO DE ASOCIACIONES DE PRODUCTORES CREADAS Y FORTALECIDAS</t>
  </si>
  <si>
    <t>PROGRAMAS Y PROYECTOS DE ASISTENCIA TÉCNICA DIRECTA RURAL</t>
  </si>
  <si>
    <t>20 FAMILIAS CAPACITADAS EN AGRICULTURA ORGÁNICA</t>
  </si>
  <si>
    <t>NÚMERO DE FAMILIAS CAPACITADAS EN AGRICULTURA ORGÁNICA</t>
  </si>
  <si>
    <t xml:space="preserve">5 FINCAS CERTIFICADAS ANUALMENTE, 500 BOVINOS INMUNIZADOS CON TRIPLE BOVINA </t>
  </si>
  <si>
    <t>NÚMERO DE FINCAS CERTIFICADAS LIBRES DE BRUCELOSIS Y TUBERCULOSIS, ANIMALES INMUNIZADOS CONTRA ENFERMEDADES ENDÉMICAS,</t>
  </si>
  <si>
    <t>CERTIFICAR 8 GRANJAS AJUSTADAS A LA NORMATIVIDAD AMBIENTAL VIGENTE</t>
  </si>
  <si>
    <t>NÚMERO DE GRANJAS CERTIFICADAS AJUSTADAS ALA NORMATIVIDAD AMBIENTAL VIGENTE</t>
  </si>
  <si>
    <t>CAPACITAR 60 PRODUCTORES AGRÍCOLAS EN BPA (BUENAS PRÁCTICAS AGRÍCOLAS)</t>
  </si>
  <si>
    <t>NÚMERO DE PRODUCTORES CAPACITADOS EN BPA</t>
  </si>
  <si>
    <t>APOYAR 8 PROYECTOS PILOTO DE SEMIESTABULACIÓN</t>
  </si>
  <si>
    <t>NÚMERO DE PROYECTOS DE SEMIESTABULACIÓN INICIADOS, FORTALECIDOS Y FINCAS CERTIFICADAS EN BPG</t>
  </si>
  <si>
    <t>REALIZAR ACCIONES ANUALES DE ADECUACIÓN, REPARACIÓN Y DOTACIÓN DE CENTROS DE ACOPIO Y PLAZAS DE MERCADO</t>
  </si>
  <si>
    <t>NÚMERO DE ACCIONES DE ADECUACIÓN, REPARACIÓN Y DOTACIÓN DE CENTROS DE ACOPIO Y PLAZAS DE MERCADO</t>
  </si>
  <si>
    <t>APOYAR DOS PROYECTOS PILOTO EN FINCAS GANADERAS RECONVERTIDAS A SILVOPASTOREO</t>
  </si>
  <si>
    <t>NÚMERO DE PROYECTOS PILOTO APOYADOS EN FINCAS GANADERAS RECONVERTIDAS A SILVOPASTOREO</t>
  </si>
  <si>
    <t>APOYAR EL ESTABLECIMIENTO DE 20 PROYECTOS DE PRODUCCIÓN DE FRUTAS</t>
  </si>
  <si>
    <t>NÚMERO DE PROYECTOS PRODUCTIVOS EN FRUTAS (MORA, TOMATE DE ÁRBOL, AGUACATE) ESTABLECIDOS</t>
  </si>
  <si>
    <t>INSEMINAR UN TOTAL DE 100 VACAS ANUALMENTE</t>
  </si>
  <si>
    <t>NÚMERO VACAS INSEMINADAS, Y CRÍAS NACIDAS DEL PROGRAMA</t>
  </si>
  <si>
    <t>ADQUISICIÓN Y REPARACIÓN DE EQUIPOS PARA EL DESARROLLO DEL SECTOR AGROPECUARIO</t>
  </si>
  <si>
    <t>NÚMERO DE EQUIPOS ADQUIRIDOS Y REPARADOS PARA EL DESARROLLO DEL SECTOR AGROPECUARIO</t>
  </si>
  <si>
    <t xml:space="preserve">CONSERVACIÓN DE MICROCUENCAS QUE ABASTECEN EL ACUEDUCTO, PROTECCIÓN DE FUENTES Y REFORESTACIÓN DE DICHAS CUENCAS </t>
  </si>
  <si>
    <t>GESTIONAR CUATRO ESTUDIOS PARA ZONAS DE DESLIZAMIENTO DEL MUNICIPIO</t>
  </si>
  <si>
    <t>NÚMERO DE ESTUDIOS GESTIONADOS PARA ZONAS DE DESLIZAMIENTO DEL MUNICIPIO</t>
  </si>
  <si>
    <t xml:space="preserve">PAGO DEL PERSONAL TÉCNICO VINCULADO A LA PRESTACIÓN DEL SERVICIO DE ASISTENCIA TÉCNICA DIRECTA RURAL </t>
  </si>
  <si>
    <t>PROMOVER LA PRODUCCIÓN GANADERA SEMIESTABULADA MEDIANTE LA CAPACITACIÓN DE 40 PRODUCTORES</t>
  </si>
  <si>
    <t>NÚMERO DE PRODUCTORES CAPACITADOS PARA PROMOVER LA PRODUCCIÓN GANADERA SEMIESTABULADA</t>
  </si>
  <si>
    <t>REALIZAR ACCIONES ANUALES DE MANTENIMIENTO Y ADECUACIÓN DE LA PLAZA DE GANADO</t>
  </si>
  <si>
    <t>NÚMERO DE ACCIONES DE MANTENIMIENTO Y ADECUACIÓN DE LA PLAZA DE GANADO</t>
  </si>
  <si>
    <t xml:space="preserve">CONSERVACIÓN, PROTECCIÓN, RESTAURACIÓN Y APROVECHAMIENTO DE RECURSOS NATURALES Y DEL MEDIO AMBIENTE </t>
  </si>
  <si>
    <t>REALIZAR ACCIONES ANUALES PARA PREVENIR, CONTROLAR Y MITIGAR LOS DESLIZAMIENTOS DE TIERRA</t>
  </si>
  <si>
    <t>NÚMERO DE ACCIONES PARA PREVENIR, CONTROLAR Y MITIGAR LOS DESLIZAMIENTOS DE TIERRA</t>
  </si>
  <si>
    <t>REALIZAR ACCIONES DE RECUPERACIÓN DE RONDAS DE FUENTES HÍDRICAS EN 150 PREDIOS</t>
  </si>
  <si>
    <t>NÚMERO DE ACCIONES DE RECUPERACIÓN DE RONDAS DE FUENTES HÍDRICAS</t>
  </si>
  <si>
    <t xml:space="preserve">EDUCACIÓN AMBIENTAL NO FORMAL </t>
  </si>
  <si>
    <t>SENSIBILIZAR A LOS HABITANTES DEL MUNICIPIO EN TEMAS DE CUIDADO Y PROTECCIÓN DEL AMBIENTE, MEDIANTE LA REALIZACIÓN DE 8 JORNADAS DE CAPACITACIÓN</t>
  </si>
  <si>
    <t>NÚMERO DE JORNADAS DE CAPACITACIÓN PARA SENSIBILIZAR A LOS HABITANTES DEL MUNICIPIO EN TEMAS DE CUIDADO Y PROTECCIÓN DEL AMBIENTE</t>
  </si>
  <si>
    <t>PROGRAMAS DE CAPACITACIÓN Y ASISTENCIA TÉCNICA ORIENTADOS AL DESARROLLO EFICIENTE DE LAS COMPETENCIAS DE LEY</t>
  </si>
  <si>
    <t>SUSCRIBIR UN CONVENIO CON EL INCODER PARA LEGALIZACIÓN DE PREDIOS</t>
  </si>
  <si>
    <t>NÚMERO DE CONVENIOS SUSCRITOS CON EL INCODER PARA LEGALIZACIÓN DE PREDIOS</t>
  </si>
  <si>
    <t xml:space="preserve">PROGRAMAS Y PROYECTOS DE ASISTENCIA TÉCNICA DIRECTA RURAL </t>
  </si>
  <si>
    <t>VACUNACIÓN, DESPARASITACIÓN Y VITAMINIZACIÓN DE 2.000 BOVINOS PARA MEJORAR SANIDAD ANIMAL</t>
  </si>
  <si>
    <t>NÚMERO DE BOVINOS VACUNADOS, DESPARASITADOS Y VITAMINIZADOS PARA MEJORAR SANIDAD ANIMAL</t>
  </si>
  <si>
    <t>META  VIGENCIA 2014</t>
  </si>
  <si>
    <t>PROGRAMA:                     PRESERVEMOS NUESTRO RECURSO HÍDRICO</t>
  </si>
  <si>
    <t>MANTENER EN POR LO MENOS EL 35% EL PORCENTAJE DE ECOSISTEMA DE PÁRAMO DEL MUNICIPIO</t>
  </si>
  <si>
    <t>PORCENTAJE DE ECOSISTEMA DE PARAMO DEL MPIO</t>
  </si>
  <si>
    <t xml:space="preserve">MANEJO Y APROVECHAMIENTO DE CUENCAS Y MICROCUENCAS HIDROGRÁFICAS </t>
  </si>
  <si>
    <t>REALIZAR ACCIONES PARA REDUCIR EL MAL MANEJO DE LAS AGUAS, LA DEFORESTACIÓN Y EL USO INADECUADO DEL SUELO PARA LAS ACTIVIDADES AGROPECUARIAS, CON EL FIN DE PREVENIR RIESGOS DE DESLIZAMIENTO</t>
  </si>
  <si>
    <t>ÁREAS VULNERABLES Y EN RIESGO, REFORESTADAS</t>
  </si>
  <si>
    <t>MANEJO ARTIFICIAL DE 
CAUDALES</t>
  </si>
  <si>
    <t>CANALIZAR 300 METROS DE FUENTES HÍDRICAS EN EL ÁREA URBANA</t>
  </si>
  <si>
    <t>NÚMERO DE FUENTES HÍDRICAS EN EL ÁREA URBANA</t>
  </si>
  <si>
    <t>CONSERVACION, PROTECCION, RESTAURACION Y APROVECHAMIENTO DE RECURSOS NATURALES Y DE MEDIO AMBIENTE</t>
  </si>
  <si>
    <t>REALIZAR ACTIVIDADES DE IDENTIFICACIÓN Y CARACTERIZACIÓN DE ECOSISTEMAS ESTRATÉGICOS PRESENTES EN EL MUNICIPIO</t>
  </si>
  <si>
    <t>NÚMERO DE ACTIVIDADES DE IDENTIFICACIÓN Y CARACTERIZACIÓN DE ECOSISTEMAS ESTRATÉGICOS PRESENTES EN EL MUNICIPIO</t>
  </si>
  <si>
    <t>ADQUISICIÓN DE PREDIOS DE RESERVA HÍDRICA Y ZONAS DE RESERVA NATURALES</t>
  </si>
  <si>
    <t>ADQUIRIR 50 HECTÁREAS PARA PREDIOS DE RESERVA HÍDRICA, COMO ÁREA DE INTERÉS PARA ACUEDUCTOS</t>
  </si>
  <si>
    <t>NÚMERO DE HECTÁREAS ADQUIRIDAS PARA PREDIOS DE RESERVA HÍDRICA</t>
  </si>
  <si>
    <t>REALIZAR ACCIONES DE PROTECCIÓN A 20 NACIMIENTOS DE AGUA PARA EVITAR CONTAMINACIÓN POR GANADO Y REDUCCIÓN DE CAUDAL</t>
  </si>
  <si>
    <t>NÚMERO DE NACEDEROS Y FUENTES HÍDRICAS PROTEGIDAS</t>
  </si>
  <si>
    <t xml:space="preserve">REFORESTACIÓN Y CONTROL DE EROSIÓN </t>
  </si>
  <si>
    <t>APOYAR 8 PROYECTOS PILOTO DE REFORESTACIÓN COMERCIAL</t>
  </si>
  <si>
    <t>NÚMERO DE PROYECTOS PILOTO APOYADOS PARA REFORESTACIÓN COMERCIAL</t>
  </si>
  <si>
    <t xml:space="preserve"> </t>
  </si>
  <si>
    <t>IMPLEMENTAR UN PROGRAMA DE AHORRO Y USO EFICIENTE DEL AGUA</t>
  </si>
  <si>
    <t>NÚMERO DE PROGRAMAS DE AHORRO Y USO EFICIENTE DEL AGUA IMPLEMENTADOS</t>
  </si>
  <si>
    <t>CONFORMAR EL COMITÉ TÉCNICO INTERINSTITUCIONAL DE EDUCACIÓN AMBIENTAL (CIDEA) DEL MUNICIPIO</t>
  </si>
  <si>
    <t>EDUCACION AMBIENTAL NO FORMAL</t>
  </si>
  <si>
    <t>IMPULSAR LA CREACIÓN DE POR LO MENOS UN PROYECTO CIUDADANO DE EDUCACIÓN AMBIENTAL (PROCEDA) EN EL MUNICIPIO</t>
  </si>
  <si>
    <t>NÚMERO DE PROYECTOS CIUDADANOS DE EDUCACIÓN AMBIENTAL (PROCEDA) CREADOS</t>
  </si>
  <si>
    <t>IMPLEMENTAR PROYECTOS AMBIENTALES ESCOLARES (PRAE) EN LAS INSTITUCIONES EDUCATIVAS DEL MUNICIPIO</t>
  </si>
  <si>
    <t>NÚMERO DE PROYECTOS AMBIENTALES ESCOLARES (PRAE) IMPLEMENTADOS EN LAS INSTITUCIONES EDUCATIVAS DEL MUNICIPIO</t>
  </si>
  <si>
    <t>DESARROLLAR ANUALMENTE POR LO MENOS DOS TALLERES CONTEXTUALIZADOS DE SENSIBILIZACIÓN AMBIENTAL Y ADAPTACIÓN AL CAMBIO CLIMÁTICO</t>
  </si>
  <si>
    <t>NÚMERO DE TALLERES CONTEXTUALIZADOS DE SENSIBILIZACIÓN AMBIENTAL Y ADAPTACIÓN AL CAMBIO CLIMÁTICO DESARROLLADOS</t>
  </si>
  <si>
    <t xml:space="preserve">PLAN DE DESARROLLO: PLAN DE DESARROLLO: “CONSTRUYENDO EL CHOACHÍ SOÑADO” 2012-2015
 </t>
  </si>
  <si>
    <t>COMPONENTE DE EFICACIA - PLAN DE ACCIÒN - VIGENCIA  2014</t>
  </si>
  <si>
    <t xml:space="preserve">EJE: </t>
  </si>
  <si>
    <t>SECTOR : ATENCIÓN A GRUPOS VULNERABLES - PROMOCIÓN SOCIAL</t>
  </si>
  <si>
    <t xml:space="preserve">TOTAL SECTOR </t>
  </si>
  <si>
    <t>OBJETIVO DEL EJE / DIMENSIÓN: Objetivo
estratégico 1: Garantizar dentro de la estrategia TOTOYA el componente de existencia de la infancia y Adolescencia, Objetivo estratégico 2: Garantizar dentro de la estrategia TOTOYA el componente de desarrollo para la infancia y adolescencia, Objetivo estratégico 3: Garantizar dentro de la estrategia TOTOYA el componente de CIUDADANIA para la infancia y adolescencia, Objetivo estratégico 4: Garantizar dentro de la estrategia TOTOYA el componente de PROTECCION para la infancia y adolescencia</t>
  </si>
  <si>
    <t>PROGRAMA: MEJOREMOS LA CALIDAD DE VIDA A LA POBLACION VULNERABLE</t>
  </si>
  <si>
    <t>OBJETIVOS:                              n/a</t>
  </si>
  <si>
    <t>AUMENTAR EN 15% EL NÚMERO DE ADULTOS MAYORES CUBIERTOS POR LOS PROGRAMAS DE BIENESTAR SOCIAL Y PROTECCIÓN</t>
  </si>
  <si>
    <t>COBERTURA DE ADULTOS MAYORES CUBIERTOS CON PROGRAMAS DE BIENESTAR SOCIAL Y PROTECCIÓN</t>
  </si>
  <si>
    <t>ATENCIÓN Y APOYO AL ALDULTO MAYOR</t>
  </si>
  <si>
    <t>CUBRIR EL 100% DE ADULTOS MAYORES VÍCTIMAS DE LA VIOLENCIA REGISTRADOS EN EL MUNICIPIO CON PROGRAMAS DE BIENESTAR SOCIAL Y PROTECCIÓN</t>
  </si>
  <si>
    <t>COBERTURA DE ADULTOS MAYORES VÍCTIMAS DE LA VIOLENCIA CUBIERTOS CON PROGRAMAS DE BIENESTAR SOCIAL Y PROTECCIÓN</t>
  </si>
  <si>
    <t>ATENCIÓN INTEGRAL A LA PRIMERA NIÑEZ</t>
  </si>
  <si>
    <t>ESTIMULAR EL CUMPLIMIENTO DE LOS DERECHOS DE LOS NIÑOS</t>
  </si>
  <si>
    <t>NÚMERO DE ACCIONES DE ESTÍMULO EL CUMPLIMIENTO DE LOS DERECHOS DE LOS NIÑOS</t>
  </si>
  <si>
    <t>PROGRAMAS DE DISCAPACIDAD ( EXLCUYENDO ACCIONES DE SALUD PÚBLICA)</t>
  </si>
  <si>
    <t>CUBRIR A 20 PERSONAS EN SITUACIÓN DE DISCAPACIDAD CON PROGRAMAS DE AYUDA</t>
  </si>
  <si>
    <t>COBERTURA DE PERSONAS EN SITUACIÓN DE DISCAPACIDAD EN PROGRAMAS DE AYUDA</t>
  </si>
  <si>
    <t>CUBRIR AL 100% DE LAS PERSONAS EN SITUACIÓN DE DISCAPACIDAD, VÍCTIMAS DE LA VIOLENCIA, CON PROGRAMAS DE AYUDA</t>
  </si>
  <si>
    <t>COBERTURA DE PERSONAS EN SITUACIÓN DE DISCAPACIDAD, VÍCTIMAS DE LA VIOLENCIA, EN PROGRAMAS DE AYUDA</t>
  </si>
  <si>
    <t>PROGRAMA:                     MEJOREMOS LA CALIDAD DE VIDA A LA POBLACION VULNERABLE</t>
  </si>
  <si>
    <t>VINCULAR AL 10% (76) DE LAS MADRES CABEZA DE FAMILIA DEL MUNICIPIO, A PROGRAMAS SOCIALES E INCLUSIÓN EN PROYECTOS PRODUCTIVOS</t>
  </si>
  <si>
    <t>COBERTURA DE MADRES CABEZA DE FAMILIA VINCULADAS A PROGRAMAS SOCIALES E INCLUSIÓN EN PROYECTOS PRODUCTIVOS</t>
  </si>
  <si>
    <t>PROGRAMAS DISEÑADOS  PARA LA SUPERACIÓN DE LA POBREZA  EXTREMA EN EL MARCO DE LA RED JUNTOS - FAMILIAS EN ACCIÓN</t>
  </si>
  <si>
    <t>GESTION SOCIAL</t>
  </si>
  <si>
    <t>TODAS LAS MUJERES DESPLAZADAS SE ENCUENTRAN PROTEGIDAS FRENTE A VULNERACIONES DE SU LIBERTAD, INTEGRIDAD Y SEGURIDAD PERSONAL</t>
  </si>
  <si>
    <t>PORCENTAJE DE MUJERES DESPLAZADAS QUE SE ENCUENTRAN PROTEGIDAS FRENTE A VULNERACIONES DE SU LIBERTAD, INTEGRIDAD Y SEGURIDAD PERSONAL</t>
  </si>
  <si>
    <t>VINCULAR AL 50% DE LAS FAMILIAS EN CONDICIÓN DE DESPLAZAMIENTO Y/O VÍCTIMAS DE LA VIOLENCIA A PROGRAMAS SOCIALES E INCLUSIÓN EN PROYECTOS PRODUCTIVOS</t>
  </si>
  <si>
    <t>COBERTURA DE FAMILIAS EN CONDICIÓN DE DESPLAZAMIENTO FORZADO Y/O VÍCTIMAS DE LA VIOLENCIA EN PROGRAMAS SOCIALES E INCLUSIÓN EN PROYECTOS PRODUCTIVOS</t>
  </si>
  <si>
    <t>VINCULAR AL 100% DE LAS MADRES CABEZA DE FAMILIA VÍCTIMAS DE LA VIOLENCIA REGISTRADAS EN EL MUNICIPIO, A PROGRAMAS SOCIALES E INCLUSIÓN EN PROYECTOS PRODUCTIVOS</t>
  </si>
  <si>
    <t>COBERTURA DE MADRES CABEZA DE FAMILIA VÍCTIMAS DE LA VIOLENCIA VINCULADAS A PROGRAMAS SOCIALES E INCLUSIÓN EN PROYECTOS PRODUCTIVOS</t>
  </si>
  <si>
    <t>AUMENTAR EN 10% EL NÚMERO DE JÓVENES CUBIERTOS POR LOS PROGRAMAS DE BIENESTAR SOCIAL Y PROTECCIÓN</t>
  </si>
  <si>
    <t>COBERTURA DE JÓVENES POR PROGRAMAS DE  BIENESTAR SOCIAL Y PROTECCIÓN</t>
  </si>
  <si>
    <t>PROTECCIÓN INTEGRAL A LA ADOLESCENCIA</t>
  </si>
  <si>
    <t>PROTECCIÓN INTEGRAL A LA PRIMERA INFANCIA</t>
  </si>
  <si>
    <t>TODOS LOS NIÑOS DEL HOGAR QUE NO ESTÁN AL CUIDADO DE UN ADULTO ASISTEN A PROGRAMAS DE ATENCIÓN AL MENOR</t>
  </si>
  <si>
    <t>PORCENTAJE DE NIÑOS QUE NO ESTÁN AL CUIDADO DE UN ADULTO QUE ASISTEN A PROGRAMAS DE ATENCIÓN AL MENOR</t>
  </si>
  <si>
    <t>TODOS LOS NIÑOS Y NIÑAS QUE NACIERON DESPUÉS DEL DESPLAZAMIENTO ESTÁN INCLUIDOS EN EL RUPD</t>
  </si>
  <si>
    <t>PORCENTAJE DE NIÑOS Y NIÑAS QUE NACIERON DESPUÉS DEL DESPLAZAMIENTO QUE ESTÁN INCLUIDOS EN EL RUPD</t>
  </si>
  <si>
    <t>CUBRIR AL 100% DE LOS JÓVENES VÍCTIMAS DE LA VIOLENCIA REGISTRADOS EN EL MUNICIPIO CON PROGRAMAS DE BIENESTAR SOCIAL Y PROTECCIÓN</t>
  </si>
  <si>
    <t>COBERTURA DE JÓVENES VÍCTIMAS DE LA VIOLENCIA POR PROGRAMAS DE  BIENESTAR SOCIAL Y PROTECCIÓN</t>
  </si>
  <si>
    <t>VINCULAR AL 100% DE LOS NIÑOS VÍCTIMAS DE LA VIOLENCIA REGISTRADOS EN EL MUNICIPIO, ENTRE CERO Y CINCO AÑOS, A LOS BENEFICIOS DEL PROGRAMA PRESIDENCIAL "DE CERO A SIEMPRE"</t>
  </si>
  <si>
    <t>NÚMERO DE NIÑOS ENTRE CERO Y CINCO AÑOS VÍCTIMAS DE LA VIOLENCIA VINCULADOS A PROGRAMAS DE PROTECCIÓN INTEGRAL A LA PRIMERA INFANCIA</t>
  </si>
  <si>
    <t>PROTECCIÓN INTEGRAL A LA JUVENTUD</t>
  </si>
  <si>
    <t>GESTIONAR UN CONVENIO INTERADMINISTRATIVO PARA UTILIZACIÓN DE CENTROS TRANSITORIOS</t>
  </si>
  <si>
    <t>NÚMERO DE CONVENIOS INTERADMINISTRATIVOS GESTIONADOS PARA UTILIZACIÓN DEL CENTROS TRANSITORIOS</t>
  </si>
  <si>
    <t>GESTIÓN SOCIAL</t>
  </si>
  <si>
    <t>DAR PRIORIDAD A LAS VÍCTIMAS DEL CONFLICTO ARMADO EN LOS PROGRAMAS DE ATENCIÓN A POBLACIÓN VULNERABLE QUE REALICE EL MUNICIPIO</t>
  </si>
  <si>
    <t>NÚMERO DE GRUPOS VULNERABLES PRIORIZADOS EN LOS PROGRAMAS DE ATENCIÓN A POBLACIÓN VULNERABLE QUE REALICE EL MUNICIPIO</t>
  </si>
  <si>
    <t xml:space="preserve">ACCIONES HUMANITARIAS </t>
  </si>
  <si>
    <t>ACCIONES HUMANITARIAS</t>
  </si>
  <si>
    <t>GARANTIZAR LA ATENCIÓN HUMANITARIA DE EMERGENCIA Y URGENCIA AL 100% DE LAS VÍCTIMAS DE LA VIOLENCIA REGISTRADAS EN EL MUNICIPIO</t>
  </si>
  <si>
    <t>PORCENTAJE DE VÍCTIMAS DE LA VIOLENCIA REGISTRADAS EN EL MUNICIPIO CON ATENCIÓN HUMANITARIA DE EMERGENCIA Y URGENCIA</t>
  </si>
  <si>
    <t>PROGRAMA:MEJOREMOS LA CALIDAD DE VIDA A LA POBLACION VULNERABLE</t>
  </si>
  <si>
    <t>PROTEGER INTEGRALMENTE AL 100% DE LA POBLACIÓN DESPLAZADA Y VÍCTIMA DEL CONFLICTO</t>
  </si>
  <si>
    <t>PORCENTAJE DE LA POBLACIÓN DESPLAZADA Y VÍCTIMA DEL CONFLICTO CON MEDIDAS ORIENTADAS HACIA SU PROTECCIÓN INTEGRAL</t>
  </si>
  <si>
    <t xml:space="preserve">
BENEFICIAR A LAS FAMILIAS EN CONDICION DE POBREZA EXTREMA CON EL PROGRAMA RED UNIDOS
</t>
  </si>
  <si>
    <t>TODOS LOS HOGARES POSEEN AL MENOS UNA FUENTE DE INGRESOS AUTÓNOMA Y SU INGRESO SE UBICA POR ENCIMA DE LA LÍNEA DE POBREZA (RESULTADO)</t>
  </si>
  <si>
    <t>PORCENTAJE DE HOGARES CON AL MENOS UNA FUENTE DE INGRESOS AUTÓNOMA Y SU INGRESO SE UBICA POR ENCIMA DE LA LÍNEA DE POBREZA (RESULTADO)</t>
  </si>
  <si>
    <t>TODOS LOS HOGARES POSEEN AL MENOS UNA FUENTE DE INGRESOS AUTÓNOMA Y SU INGRESO SUPERA COMO MÍNIMO LA LÍNEA DE INDIGENCIA (ETAPA)</t>
  </si>
  <si>
    <t>PORCENTAJE DE HOGARES CON AL MENOS UNA FUENTE DE INGRESOS AUTÓNOMA Y SU INGRESO SUPERA COMO MÍNIMO LA LÍNEA DE INDIGENCIA (ETAPA)</t>
  </si>
  <si>
    <t>EL NIVEL DE INGRESO DE LOS HOGARES DESPLAZADOS CON JEFATURA FEMENINA ES ADECUADO</t>
  </si>
  <si>
    <t>PORCENTAJE DE HOGARES DESPLAZADOS CON JEFATURA FEMENINA CON NIVEL DE INGRESO ADECUADO</t>
  </si>
  <si>
    <t>EL 100% DE LOS HOGARES HABITA LEGALMENTE EL PREDIO EN CONDICIONES DIGNAS</t>
  </si>
  <si>
    <t>PORCENTAJE DE LOS HOGARES VÍCTIMA DEL CONFLICTO QUE HABITA LEGALMENTE EL PREDIO EN CONDICIONES DIGNAS</t>
  </si>
  <si>
    <t>TODOS LOS MIEMBROS DEL HOGAR CUENTAN CON SUS DOCUMENTOS DE IDENTIFICACIÓN COMPLETOS</t>
  </si>
  <si>
    <t>PORCENTAJE DE PERSONAS QUE CUENTAN CON SUS DOCUMENTOS DE IDENTIFICACIÓN COMPLETOS</t>
  </si>
  <si>
    <t xml:space="preserve">ATENCIÓN Y APOYO A LA POBLACIÓN DESPLAZADA POR LA VIOLENCIA </t>
  </si>
  <si>
    <t>TODOS LOS MIEMBROS DEL HOGAR EN SITUACIÓN DE DESPLAZAMIENTO PRESERVAN LA VIDA</t>
  </si>
  <si>
    <t>PORCENTAJE DE PERSONAS EN SITUACIÓN DE DESPLAZAMIENTO QUE PRESERVAN LA VIDA</t>
  </si>
  <si>
    <t>ATENCIÓN HUMANITARIA Y DE EMERGENCIA</t>
  </si>
  <si>
    <t>NINGUNO DE LOS MIEMBROS DEL HOGAR HA SIDO VÍCTIMA DE ACCIONES CONTRA SU INTEGRIDAD PERSONAL DESPUÉS DEL DESPLAZAMIENTO (NO INCLUYE MUERTE)</t>
  </si>
  <si>
    <t>PORCENTAJE DE PERSONAS QUE HA SIDO VÍCTIMAS DE ACCIONES CONTRA SU INTEGRIDAD PERSONAL DESPUÉS DEL DESPLAZAMIENTO (NO INCLUYE MUERTE)</t>
  </si>
  <si>
    <t>NINGÚN MIEMBRO DEL HOGAR HA SIDO PRIVADO DE LA LIBERTAD DE FORMA ARBITRARIA</t>
  </si>
  <si>
    <t>PORCENTAJE DE PERSONAS QUE HA SIDO PRIVADO DE LA LIBERTAD DE FORMA ARBITRARIA</t>
  </si>
  <si>
    <t>NINGÚN MIEMBRO DEL HOGAR ES VÍCTIMA DE ACCIONES QUE ATENTAN CONTRA SU SEGURIDAD PERSONAL</t>
  </si>
  <si>
    <t>PORCENTAJE DE PERSONAS QUE SON VÍCTIMAS DE ACCIONES QUE ATENTAN CONTRA SU SEGURIDAD PERSONAL</t>
  </si>
  <si>
    <t>TODOS LOS HOGARES EN SITUACIÓN DE DESPLAZAMIENTO QUE HAN SUFRIDO FRAGMENTACIÓN A CAUSA DEL DESPLAZAMIENTO HA LOGRADO LA REUNIFICACIÓN FAMILIAR CUANDO LA SOLICITAN</t>
  </si>
  <si>
    <t>PORCENTAJE DE HOGARES EN SITUACIÓN DE DESPLAZAMIENTO QUE HAN SUFRIDO FRAGMENTACIÓN A CAUSA DEL DESPLAZAMIENTO QUE HAN LOGRADO LA REUNIFICACIÓN FAMILIAR CUANDO LA SOLICITAN</t>
  </si>
  <si>
    <t>TODAS LAS ORGANIZACIONES DE POBLACIÓN DESPLAZADA PARTICIPAN EFECTIVAMENTE EN LAS DECISIONES DE POLÍTICA PÚBLICA SOBRE DESPLAZAMIENTO FORZADO</t>
  </si>
  <si>
    <t>PORCENTAJE DE ORGANIZACIONES DE POBLACIÓN DESPLAZADA QUE PARTICIPAN EFECTIVAMENTE EN LAS DECISIONES DE POLÍTICA PÚBLICA SOBRE DESPLAZAMIENTO FORZADO</t>
  </si>
  <si>
    <t>TODAS LAS VÍCTIMAS INDIVIDUALES DEL DELITO DE DESPLAZAMIENTO FORZADO INTERNO HAN SIDO REPARADAS INTEGRALMENTE POR VÍA ADMINISTRATIVA</t>
  </si>
  <si>
    <t>PORCENTAJE DE PERSONAS VÍCTIMAS INDIVIDUALES DEL DELITO DE DESPLAZAMIENTO FORZADO INTERNO QUE HAN SIDO REPARADAS INTEGRALMENTE POR VÍA ADMINISTRATIVA</t>
  </si>
  <si>
    <t>TODAS LAS VÍCTIMAS INDIVIDUALES DEL DELITO DE DESPLAZAMIENTO FORZADO INTERNO HAN SIDO REPARADAS INTEGRALMENTE</t>
  </si>
  <si>
    <t>PORCENTAJE DE PERSONAS VÍCTIMAS INDIVIDUALES DEL DELITO DE DESPLAZAMIENTO FORZADO INTERNO QUE HAN SIDO REPARADAS INTEGRALMENTE</t>
  </si>
  <si>
    <t>TODOS LOS DESPLAZAMIENTOS MASIVOS REGISTRADOS HAN SIDO OBJETO DE DENUNCIA PENAL</t>
  </si>
  <si>
    <t>PORCENTAJE DE DESPLAZAMIENTOS MASIVOS REGISTRADOS QUE HAN SIDO OBJETO DE DENUNCIA PENAL</t>
  </si>
  <si>
    <t>NINGUNA VÍCTIMA DE DESPLAZAMIENTO FORZADO INTERNO ES OBJETO DE UN NUEVO DESPLAZAMIENTO FORZADO</t>
  </si>
  <si>
    <t>PORCENTAJE DE PERSONAS VÍCTIMAS DE DESPLAZAMIENTO FORZADO INTERNO QUE SON OBJETO DE UN NUEVO DESPLAZAMIENTO FORZADO</t>
  </si>
  <si>
    <t>TODOS LOS HOGARES QUE HAN DECLARADO SU SITUACIÓN DE DESPLAZAMIENTO ANTE LAS INSTANCIAS RESPECTIVAS RECIBEN AYUDA INMEDIATA</t>
  </si>
  <si>
    <t>PORCENTAJE DE HOGARES QUE HAN DECLARADO SU SITUACIÓN DE DESPLAZAMIENTO ANTE LAS INSTANCIAS RESPECTIVAS QUE RECIBEN AYUDA INMEDIATA</t>
  </si>
  <si>
    <t>TODOS LOS HOGARES INCLUIDOS EN EL RUPD RECIBEN AYUDA HUMANITARIA DE EMERGENCIA</t>
  </si>
  <si>
    <t>PORCENTAJE DE HOGARES INCLUIDOS EN EL RUPD QUE RECIBEN AYUDA HUMANITARIA DE EMERGENCIA</t>
  </si>
  <si>
    <t>TODOS LOS HOGARES EN SITUACIÓN DE EMERGENCIA O VULNERABILIDAD EXTREMA TIENE CUBIERTAS SUS NECESIDADES RELACIONADAS CON LA SUBSISTENCIA MÍNIMA</t>
  </si>
  <si>
    <t>PORCENTAJE DE HOGARES EN SITUACIÓN DE EMERGENCIA O VULNERABILIDAD EXTREMA QUE TIENE CUBIERTAS SUS NECESIDADES RELACIONADAS CON LA SUBSISTENCIA MÍNIMA</t>
  </si>
  <si>
    <t>EJE: FORTALECIMIENTO OPERATIVO E INSTITUCIONAL DE LA ADMINISTRACIÓN PÚBLICA</t>
  </si>
  <si>
    <t>SECTOR : FORTALECIMIENTO OPERATIVO E INSTITUCIONAL</t>
  </si>
  <si>
    <t>PROGRAMA: PREVENCIÓN Y SEGURIAD</t>
  </si>
  <si>
    <t>META  VIGENCIA (2013)</t>
  </si>
  <si>
    <t>NOMBRE  -  Secretario de Planeación.</t>
  </si>
  <si>
    <t>MANTENER LA TASA DE DELITOS COMUNES EN EL MUNICIPIO EN MENOS DE 10 POR CADA MIL HABITANTES</t>
  </si>
  <si>
    <t>MANTENER LA TASA DE DELITOS COMUNES</t>
  </si>
  <si>
    <t>&lt;10</t>
  </si>
  <si>
    <t xml:space="preserve">COMPRA DE EQUIPO DE COMUNICACIÓN, MONTAJE Y OPERACIÓN DE REDES DE INTELIGENCIA </t>
  </si>
  <si>
    <t>MEJORAR ANUALMENTE LA DOTACIÓN EN EQUIPOS DE SEGURIDAD PARA EL MUNICIPIO</t>
  </si>
  <si>
    <t>NÚMERO DE ACCIONES PARA MEJORAR ANUALMENTE LA DOTACIÓN EN EQUIPOS DE SEGURIDAD PARA EL MUNICIPIO</t>
  </si>
  <si>
    <t>REALIZAR 1 ACCIÓN ANUAL DE MANTENIMIENTO A LA INFRAESTRUCTURA FÍSICA DE LAS PROPIEDADES DEL MUNICIPIO</t>
  </si>
  <si>
    <t>NÚMERO DE ACCIONES ANUALES DE MANTENIMIENTO A LA INFRAESTRUCTURA FÍSICA DE LAS PROPIEDADES DEL MUNICIPIO</t>
  </si>
  <si>
    <t>PROGRAMA:                VIVIENDA DIGNA</t>
  </si>
  <si>
    <t>OBJETIVOS:                           N/A</t>
  </si>
  <si>
    <t>REALIZAR ACCIONES DE MEJORAMIENTO EN 30 VIVIENDAS RURALES</t>
  </si>
  <si>
    <t>NÚMERO DE VIVIENDAS RURALES CON ACCIONES DE MEJORAMIENTO</t>
  </si>
  <si>
    <t xml:space="preserve">PLANES Y PROYECTOS DE MEJORAMIENTO DE VIVIENDA Y SANEAMIENTO BÁSICO </t>
  </si>
  <si>
    <t xml:space="preserve">CONSTRUCCIÓN, MEJORAMIENTO Y MANTENIMIENTO DE INFRAESTRUCTURA FÍSICA </t>
  </si>
  <si>
    <t>REALIZAR ACCIONES DE EMBELLECIMIENTO Y OBRAS DE ORNATO EN 825 METROS CUADRADOS DE FACHADAS URBANAS</t>
  </si>
  <si>
    <t>NÚMERO DE 825 METROS CUADRADOS DE FACHADAS URBANAS CON ACCIONES DE EMBELLECIMIENTO Y OBRAS DE ORNATO</t>
  </si>
  <si>
    <t>CONSTRUIR 60 VIVIENDAS RURALES DE INTERÉS SOCIAL EN LOS 4 AÑOS DE GESTIÓN</t>
  </si>
  <si>
    <t>NÚMERO DE VIVIENDAS RURALES DE INTERÉS SOCIAL CONSTRUIDAS</t>
  </si>
  <si>
    <t xml:space="preserve">PLANES Y PROYECTOS DE CONSTRUCCIÓN DE VIVIENDA EN SITIO PROPIO </t>
  </si>
  <si>
    <t>SUBSIDIOS PARA ADQUISICIÓN DE VIVIENDA DE INTERÉS SOCIAL</t>
  </si>
  <si>
    <t>GESTIONAR Y FORMULAR UN PROYECTO DE VIVIENDA DE INTERÉS SOCIAL</t>
  </si>
  <si>
    <t>PROGRAMA:                      ADMINISTRACIÓN EFICIENTE Y PARTICIPATIVA</t>
  </si>
  <si>
    <t>MANTENER EL ÍNDICE DE DESEMPEÑO INTEGRAL DEL MUNICIPIO EN EL RANGO SOBRESALIENTE (&gt;=80)</t>
  </si>
  <si>
    <t>&gt;=80</t>
  </si>
  <si>
    <t>ELABORACIÓN Y ACTUALIZACIÓN DEL PLAN DE ORDENAMIENTO TERRITORIA</t>
  </si>
  <si>
    <t>ACTUALIZAR EL ESQUEMA DE ORDENAMIENTO TERRITORIAL</t>
  </si>
  <si>
    <t>NÚMERO DE ESQUEMAS DE ORDENAMIENTO TERRITORIAL FORMULADOS</t>
  </si>
  <si>
    <t>PROGRAMAS DE CAPACITACIÓN, ASESORÍA Y ASISTENCIA TÉCNICA PARA CONSOLIDAR PROCESOS DE PARTICIPACIÓN CIUDADANA Y CONTROL SOCIAL</t>
  </si>
  <si>
    <t>DISEÑAR UN PLAN DE CAPACITACIÓN SOBRE TEMAS DE ADMINISTRACIÓN PÚBLICA NECESARIOS PARA UNA EFECTIVA GESTIÓN</t>
  </si>
  <si>
    <t>NÚMERO DE PLANES DE CAPACITACIÓN ANUAL SOBRE TEMAS DE ADMINISTRACIÓN PÚBLICA NECESARIOS PARA UNA EFECTIVA GESTIÓN DISEÑADOS</t>
  </si>
  <si>
    <t>EJECUTAR UN PLAN DE CAPACITACIÓN SOBRE TEMAS DE ADMINISTRACIÓN PÚBLICA NECESARIOS PARA UNA EFECTIVA GESTIÓN</t>
  </si>
  <si>
    <t>NÚMERO DE PLANES DE CAPACITACIÓN ANUAL SOBRE TEMAS DE ADMINISTRACIÓN PÚBLICA NECESARIOS PARA UNA EFECTIVA GESTIÓN EJECUTADOS</t>
  </si>
  <si>
    <t>EJECUTAR UN PROGRAMA DE EFICIENCIA FISCAL PARA RECUPERAR CARTERA Y EVITAR LA EVASIÓN Y ELUSIÓN DE IMPUESTOS</t>
  </si>
  <si>
    <t>NÚMERO DE PROGRAMAS DE EFICIENCIA FISCAL EJECUTADOS PARA RECUPERAR CARTERA Y EVITAR LA EVASIÓN Y ELUSIÓN DE IMPUESTOS</t>
  </si>
  <si>
    <t>GARANTIZAR EL APOYO A LA ADMINISTRACIÓN MUNICIPAL PARA LA GESTIÓN DE LOS INSTRUMENTOS DE PLANEACIÓN QUE REQUIERE EL MUNICIPIO</t>
  </si>
  <si>
    <t>ACTUALIZACIÓN CATASTRAL</t>
  </si>
  <si>
    <t>GESTIONAR LA ACTUALIZACIÓN CATASTRAL</t>
  </si>
  <si>
    <t>NÚMERO DE ACCIONES PARA GESTIONAR LA ACTUALIZACIÓN CATASTRAL</t>
  </si>
  <si>
    <t>GARANTIZAR LA EJECUCIÓN DE LOS RECURSOS PROVENIENTES DE REGALÍAS</t>
  </si>
  <si>
    <t>NÚMERO DE ACCIONES PARA GARANTIZAR LA EJECUCIÓN DE LOS RECURSOS PROVENIENTES DE REGALÍAS</t>
  </si>
  <si>
    <t>REALIZAR ACCIONES ANUALES DE REPARACIÓN, ADECUACIÓN Y CONSTRUCCIÓN DE INFRAESTRUCTURA INSTITUCIONAL</t>
  </si>
  <si>
    <t>NÚMERO DE ACCIONES ANUALES DE REPARACIÓN, ADECUACIÓN Y CONSTRUCCIÓN DE INFRAESTRUCTURA INSTITUCIONAL</t>
  </si>
  <si>
    <t xml:space="preserve">PROGRAMAS DE CAPACITACIÓN Y ASISTENCIA TÉCNICA ORIENTADOS AL DESARROLLO EFICIENTE DE LAS COMPETENCIAS DE LEY </t>
  </si>
  <si>
    <t>IMPLEMENTAR EN EL MUNICIPIO EL MODELO ESTÁNDAR DE CONTROL INTERNO MECI</t>
  </si>
  <si>
    <t>NÚMERO DE ACCIONES PARA IMPLEMENTAR EN EL MUNICIPIO EL MODELO ESTÁNDAR DE CONTROL INTERNO MECI</t>
  </si>
  <si>
    <t>PROGRAMA:                       PREVENCIÓN Y SEGURIAD</t>
  </si>
  <si>
    <t xml:space="preserve">AYUDA HUMANITARIA EN SITUACIONES DECLARADAS DE DESASTRES </t>
  </si>
  <si>
    <t>ELABORAR UN INVENTARIO DE ZONAS DE AMENAZAS Y POSIBLES ZONAS DE DESASTRE</t>
  </si>
  <si>
    <t>NÚMERO DE INVENTARIOS DE ZONAS DE AMENAZAS Y POSIBLES ZONAS DE DESASTRE</t>
  </si>
  <si>
    <t>ACTUALIZAR EL PLAN LOCAL DE PREVENCIÓN Y ATENCIÓN DE DESASTRES</t>
  </si>
  <si>
    <t>NÚMERO DE PLANES LOCALES DE PREVENCIÓN Y ATENCIÓN DE DESASTRES ACTUALIZADOS</t>
  </si>
  <si>
    <t xml:space="preserve">CONTRATOS CELEBRADOS CON CUERPOS DE BOMBEROS PARA LA PREVENCIÓN Y CONTROL DE INCENDIOS </t>
  </si>
  <si>
    <t>CAPACITAR A 25 PERSONAS EN TEMAS RELACIONADOS CON ATENCIÓN DE EMERGENCIAS</t>
  </si>
  <si>
    <t>NÚMERO DE PERSONAS CAPACITADAS PARA ATENCIÓN DE EMERGENCIAS</t>
  </si>
  <si>
    <t>FORMULAR UN PLAN DE GESTIÓN DEL RIESGO DE DESASTRES Y UNA ESTRATEGIA PARA LA RESPUESTA A EMERGENCIAS EN EL MUNICIPIO</t>
  </si>
  <si>
    <t>NÚMERO DE PLANES DE GESTIÓN DEL RIESGO DE DESASTRES Y ESTRATEGIAS PARA LA RESPUESTA A EMERGENCIAS FORMULADOS EN EL MUNICIPIO</t>
  </si>
  <si>
    <t>GARANTIZAR, EN LA ACTUALIZACIÓN DEL ESQUEMA DE ORDENAMIENTO TERRITORIAL DEL MUNICIPIO, LA DELIMITACIÓN Y ZONIFICACIÓN DE LAS ÁREAS DE AMENAZA Y DE LAS ÁREAS CON CONDICIONES DE RIESGO, ADEMÁS DE LA DETERMINACIÓN DE LAS MEDIDAS ESPECÍFICAS PARA SU MITIGACIÓN</t>
  </si>
  <si>
    <t>NÚMERO DE ACCIONES PARA GARANTIZAR, EN LA ACTUALIZACIÓN DEL ESQUEMA DE ORDENAMIENTO TERRITORIAL DEL MUNICIPIO, LA DELIMITACIÓN Y ZONIFICACIÓN DE LAS ÁREAS DE AMENAZA Y DE LAS ÁREAS CON CONDICIONES DE RIESGO, ADEMÁS DE LA DETERMINACIÓN DE LAS MEDIDAS ESPECÍFICAS PARA SU MITIGACIÓN</t>
  </si>
  <si>
    <t>GARANTIZAR LA SUSCRIPCIÓN DE CONVENIOS DE RIESGO PARA EL CUERPO DE BOMBEROS DEL MUNICIPIO</t>
  </si>
  <si>
    <t>NÚMERO DE ACCIONES PARA GARANTIZAR LA SUSCRIPCIÓN DE CONVENIOS DE RIESGO PARA EL CUERPO DE BOMBEROS DEL MUNICIPIO</t>
  </si>
  <si>
    <t xml:space="preserve">ALIMENTACIÓN PARA LAS PERSONAS DETENIDAS </t>
  </si>
  <si>
    <t>GARANTIZAR DE MANERA CONSTANTE LA VIGILANCIA Y SEGURIDAD CIUDADANA</t>
  </si>
  <si>
    <t>NÚMERO DE ACCIONES PARA GARANTIZAR DE MANERA CONSTANTE LA VIGILANCIA Y SEGURIDAD CIUDADANA</t>
  </si>
  <si>
    <t>realizar estudio de factibilidad de proyecto</t>
  </si>
  <si>
    <t>gestionar recursos</t>
  </si>
  <si>
    <t>determinar zonas en mal estado</t>
  </si>
  <si>
    <t>compra de insumos y materiales</t>
  </si>
  <si>
    <t>determinar zonas de mayor desarrollo urbano</t>
  </si>
  <si>
    <t>PREINVERSIÓN, ESTUDIOS Y DISEÑOS</t>
  </si>
  <si>
    <t>FORTALECIMIENTO INSTITUCIONAL</t>
  </si>
  <si>
    <t>CONSTRUCCIÓN DE VIAS</t>
  </si>
  <si>
    <t>PREINVERSIÓN EN ESTUDIOS Y DISEÑOS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</si>
</sst>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0.0%"/>
    <numFmt numFmtId="167" formatCode="_(&quot;$&quot;\ * #,##0_);_(&quot;$&quot;\ * \(#,##0\);_(&quot;$&quot;\ * &quot;-&quot;??_);_(@_)"/>
    <numFmt numFmtId="168" formatCode="_-* #,##0.00\ &quot;€&quot;_-;\-* #,##0.00\ &quot;€&quot;_-;_-* &quot;-&quot;??\ &quot;€&quot;_-;_-@_-"/>
    <numFmt numFmtId="169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/>
      <top style="medium"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164" fontId="6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/>
    </xf>
    <xf numFmtId="0" fontId="4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2" fillId="35" borderId="12" xfId="0" applyNumberFormat="1" applyFont="1" applyFill="1" applyBorder="1" applyAlignment="1" applyProtection="1">
      <alignment horizontal="center" vertical="center" textRotation="90" wrapText="1"/>
      <protection/>
    </xf>
    <xf numFmtId="3" fontId="2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2" fillId="35" borderId="13" xfId="0" applyNumberFormat="1" applyFont="1" applyFill="1" applyBorder="1" applyAlignment="1" applyProtection="1">
      <alignment horizontal="center" vertical="center" textRotation="90" wrapText="1"/>
      <protection/>
    </xf>
    <xf numFmtId="0" fontId="2" fillId="18" borderId="14" xfId="0" applyFont="1" applyFill="1" applyBorder="1" applyAlignment="1">
      <alignment horizontal="center" vertical="center" wrapText="1"/>
    </xf>
    <xf numFmtId="3" fontId="2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5" xfId="0" applyNumberFormat="1" applyFont="1" applyFill="1" applyBorder="1" applyAlignment="1">
      <alignment horizontal="center" vertical="center" textRotation="90"/>
    </xf>
    <xf numFmtId="0" fontId="2" fillId="18" borderId="15" xfId="0" applyFont="1" applyFill="1" applyBorder="1" applyAlignment="1">
      <alignment horizontal="center" vertical="center" textRotation="90"/>
    </xf>
    <xf numFmtId="0" fontId="2" fillId="18" borderId="16" xfId="0" applyFont="1" applyFill="1" applyBorder="1" applyAlignment="1">
      <alignment horizontal="center" vertical="center" textRotation="90"/>
    </xf>
    <xf numFmtId="44" fontId="2" fillId="34" borderId="14" xfId="49" applyFont="1" applyFill="1" applyBorder="1" applyAlignment="1">
      <alignment horizontal="center" vertical="center" textRotation="90"/>
    </xf>
    <xf numFmtId="0" fontId="2" fillId="36" borderId="17" xfId="0" applyFont="1" applyFill="1" applyBorder="1" applyAlignment="1">
      <alignment horizontal="center" vertical="center" textRotation="90"/>
    </xf>
    <xf numFmtId="0" fontId="2" fillId="36" borderId="15" xfId="0" applyFont="1" applyFill="1" applyBorder="1" applyAlignment="1">
      <alignment horizontal="center" vertical="center" textRotation="90"/>
    </xf>
    <xf numFmtId="0" fontId="2" fillId="36" borderId="16" xfId="0" applyFont="1" applyFill="1" applyBorder="1" applyAlignment="1">
      <alignment horizontal="center" vertical="center" textRotation="90" wrapText="1"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 wrapText="1"/>
    </xf>
    <xf numFmtId="164" fontId="2" fillId="37" borderId="20" xfId="0" applyNumberFormat="1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 applyProtection="1">
      <alignment horizontal="center" vertical="center" textRotation="90" wrapText="1"/>
      <protection locked="0"/>
    </xf>
    <xf numFmtId="0" fontId="2" fillId="37" borderId="21" xfId="0" applyFont="1" applyFill="1" applyBorder="1" applyAlignment="1" applyProtection="1">
      <alignment horizontal="center" vertical="center" textRotation="90" wrapText="1"/>
      <protection locked="0"/>
    </xf>
    <xf numFmtId="44" fontId="2" fillId="34" borderId="14" xfId="49" applyFont="1" applyFill="1" applyBorder="1" applyAlignment="1" applyProtection="1">
      <alignment horizontal="center" vertical="center" textRotation="90" wrapText="1"/>
      <protection locked="0"/>
    </xf>
    <xf numFmtId="44" fontId="2" fillId="38" borderId="15" xfId="49" applyFont="1" applyFill="1" applyBorder="1" applyAlignment="1" applyProtection="1">
      <alignment horizontal="center" vertical="center" textRotation="90" wrapText="1"/>
      <protection locked="0"/>
    </xf>
    <xf numFmtId="44" fontId="2" fillId="34" borderId="15" xfId="49" applyFont="1" applyFill="1" applyBorder="1" applyAlignment="1" applyProtection="1">
      <alignment horizontal="center" vertical="center" textRotation="90" wrapText="1"/>
      <protection locked="0"/>
    </xf>
    <xf numFmtId="0" fontId="2" fillId="36" borderId="19" xfId="0" applyFont="1" applyFill="1" applyBorder="1" applyAlignment="1" applyProtection="1">
      <alignment horizontal="center" vertical="center" textRotation="90" wrapText="1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0" fontId="2" fillId="36" borderId="21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textRotation="90" wrapText="1"/>
    </xf>
    <xf numFmtId="165" fontId="2" fillId="41" borderId="14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41" borderId="15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15" xfId="46" applyNumberFormat="1" applyFont="1" applyBorder="1" applyAlignment="1">
      <alignment horizontal="center" vertical="center" textRotation="90"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0" borderId="15" xfId="0" applyFont="1" applyFill="1" applyBorder="1" applyAlignment="1">
      <alignment horizontal="center" vertical="center" textRotation="90" wrapText="1"/>
    </xf>
    <xf numFmtId="0" fontId="2" fillId="39" borderId="15" xfId="0" applyFont="1" applyFill="1" applyBorder="1" applyAlignment="1" applyProtection="1">
      <alignment horizontal="center" vertical="center" textRotation="90" wrapText="1"/>
      <protection locked="0"/>
    </xf>
    <xf numFmtId="0" fontId="2" fillId="39" borderId="16" xfId="0" applyFont="1" applyFill="1" applyBorder="1" applyAlignment="1">
      <alignment horizontal="center" vertical="center" textRotation="90" wrapText="1"/>
    </xf>
    <xf numFmtId="3" fontId="2" fillId="37" borderId="19" xfId="0" applyNumberFormat="1" applyFont="1" applyFill="1" applyBorder="1" applyAlignment="1">
      <alignment horizontal="center" vertical="center" textRotation="90" wrapText="1"/>
    </xf>
    <xf numFmtId="0" fontId="2" fillId="42" borderId="1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Font="1" applyFill="1" applyBorder="1" applyAlignment="1" applyProtection="1">
      <alignment horizontal="center" vertical="center" textRotation="90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2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3" fontId="2" fillId="39" borderId="15" xfId="0" applyNumberFormat="1" applyFont="1" applyFill="1" applyBorder="1" applyAlignment="1">
      <alignment horizontal="center" vertical="center" textRotation="90" wrapText="1"/>
    </xf>
    <xf numFmtId="0" fontId="2" fillId="39" borderId="16" xfId="0" applyFont="1" applyFill="1" applyBorder="1" applyAlignment="1">
      <alignment horizontal="center" vertical="center" wrapText="1"/>
    </xf>
    <xf numFmtId="9" fontId="2" fillId="18" borderId="15" xfId="58" applyFont="1" applyFill="1" applyBorder="1" applyAlignment="1" applyProtection="1">
      <alignment horizontal="center" vertical="center" wrapText="1"/>
      <protection locked="0"/>
    </xf>
    <xf numFmtId="9" fontId="2" fillId="18" borderId="15" xfId="58" applyFont="1" applyFill="1" applyBorder="1" applyAlignment="1">
      <alignment horizontal="center" vertical="center" textRotation="90"/>
    </xf>
    <xf numFmtId="9" fontId="2" fillId="18" borderId="16" xfId="0" applyNumberFormat="1" applyFont="1" applyFill="1" applyBorder="1" applyAlignment="1">
      <alignment horizontal="center" vertical="center" textRotation="90"/>
    </xf>
    <xf numFmtId="10" fontId="2" fillId="18" borderId="15" xfId="0" applyNumberFormat="1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9" fontId="2" fillId="39" borderId="23" xfId="58" applyFont="1" applyFill="1" applyBorder="1" applyAlignment="1">
      <alignment horizontal="center" vertical="center" textRotation="90" wrapText="1"/>
    </xf>
    <xf numFmtId="9" fontId="2" fillId="39" borderId="23" xfId="0" applyNumberFormat="1" applyFont="1" applyFill="1" applyBorder="1" applyAlignment="1">
      <alignment horizontal="center" vertical="center" textRotation="90" wrapText="1"/>
    </xf>
    <xf numFmtId="0" fontId="2" fillId="39" borderId="23" xfId="0" applyFont="1" applyFill="1" applyBorder="1" applyAlignment="1">
      <alignment horizontal="center" vertical="center" textRotation="90" wrapText="1"/>
    </xf>
    <xf numFmtId="9" fontId="2" fillId="39" borderId="23" xfId="0" applyNumberFormat="1" applyFont="1" applyFill="1" applyBorder="1" applyAlignment="1">
      <alignment horizontal="center" vertical="center" wrapText="1"/>
    </xf>
    <xf numFmtId="165" fontId="2" fillId="41" borderId="0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41" borderId="0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0" xfId="46" applyNumberFormat="1" applyFont="1" applyBorder="1" applyAlignment="1">
      <alignment horizontal="center" vertical="center" textRotation="9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0" borderId="26" xfId="0" applyFont="1" applyFill="1" applyBorder="1" applyAlignment="1">
      <alignment horizontal="center" vertical="center" textRotation="90" wrapText="1"/>
    </xf>
    <xf numFmtId="0" fontId="2" fillId="39" borderId="0" xfId="0" applyFont="1" applyFill="1" applyBorder="1" applyAlignment="1" applyProtection="1">
      <alignment horizontal="center" vertical="center" textRotation="90" wrapText="1"/>
      <protection locked="0"/>
    </xf>
    <xf numFmtId="0" fontId="2" fillId="39" borderId="27" xfId="0" applyFont="1" applyFill="1" applyBorder="1" applyAlignment="1">
      <alignment horizontal="center" vertical="center" textRotation="90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39" borderId="15" xfId="58" applyNumberFormat="1" applyFont="1" applyFill="1" applyBorder="1" applyAlignment="1">
      <alignment horizontal="center" vertical="center" textRotation="90" wrapText="1"/>
    </xf>
    <xf numFmtId="0" fontId="2" fillId="39" borderId="15" xfId="0" applyNumberFormat="1" applyFont="1" applyFill="1" applyBorder="1" applyAlignment="1">
      <alignment horizontal="center" vertical="center" textRotation="90" wrapText="1"/>
    </xf>
    <xf numFmtId="0" fontId="2" fillId="39" borderId="16" xfId="0" applyNumberFormat="1" applyFont="1" applyFill="1" applyBorder="1" applyAlignment="1">
      <alignment horizontal="center" vertical="center" wrapText="1"/>
    </xf>
    <xf numFmtId="10" fontId="2" fillId="18" borderId="15" xfId="0" applyNumberFormat="1" applyFont="1" applyFill="1" applyBorder="1" applyAlignment="1" applyProtection="1">
      <alignment horizontal="center" vertical="center" wrapText="1"/>
      <protection locked="0"/>
    </xf>
    <xf numFmtId="10" fontId="2" fillId="18" borderId="16" xfId="0" applyNumberFormat="1" applyFont="1" applyFill="1" applyBorder="1" applyAlignment="1">
      <alignment horizontal="center" vertical="center" textRotation="90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166" fontId="2" fillId="18" borderId="15" xfId="58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2" fontId="2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3" fontId="8" fillId="34" borderId="28" xfId="0" applyNumberFormat="1" applyFont="1" applyFill="1" applyBorder="1" applyAlignment="1" applyProtection="1">
      <alignment horizontal="center" vertical="center" textRotation="90" wrapText="1"/>
      <protection/>
    </xf>
    <xf numFmtId="3" fontId="8" fillId="35" borderId="29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29" xfId="0" applyNumberFormat="1" applyFont="1" applyFill="1" applyBorder="1" applyAlignment="1" applyProtection="1">
      <alignment horizontal="center" vertical="center" textRotation="90" wrapText="1"/>
      <protection/>
    </xf>
    <xf numFmtId="0" fontId="8" fillId="18" borderId="30" xfId="0" applyFont="1" applyFill="1" applyBorder="1" applyAlignment="1">
      <alignment horizontal="center" vertical="center" wrapText="1"/>
    </xf>
    <xf numFmtId="3" fontId="8" fillId="18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18" borderId="29" xfId="58" applyNumberFormat="1" applyFont="1" applyFill="1" applyBorder="1" applyAlignment="1" applyProtection="1">
      <alignment horizontal="center" vertical="center" wrapText="1"/>
      <protection locked="0"/>
    </xf>
    <xf numFmtId="3" fontId="8" fillId="18" borderId="29" xfId="0" applyNumberFormat="1" applyFont="1" applyFill="1" applyBorder="1" applyAlignment="1">
      <alignment horizontal="center" vertical="center" textRotation="90"/>
    </xf>
    <xf numFmtId="0" fontId="8" fillId="18" borderId="29" xfId="0" applyFont="1" applyFill="1" applyBorder="1" applyAlignment="1">
      <alignment horizontal="center" vertical="center" textRotation="90"/>
    </xf>
    <xf numFmtId="0" fontId="8" fillId="18" borderId="31" xfId="0" applyFont="1" applyFill="1" applyBorder="1" applyAlignment="1">
      <alignment horizontal="center" vertical="center" textRotation="90"/>
    </xf>
    <xf numFmtId="167" fontId="8" fillId="34" borderId="28" xfId="49" applyNumberFormat="1" applyFont="1" applyFill="1" applyBorder="1" applyAlignment="1">
      <alignment horizontal="center" vertical="center" textRotation="90"/>
    </xf>
    <xf numFmtId="167" fontId="8" fillId="34" borderId="29" xfId="49" applyNumberFormat="1" applyFont="1" applyFill="1" applyBorder="1" applyAlignment="1">
      <alignment horizontal="center" vertical="center" textRotation="90"/>
    </xf>
    <xf numFmtId="0" fontId="8" fillId="36" borderId="29" xfId="0" applyFont="1" applyFill="1" applyBorder="1" applyAlignment="1">
      <alignment horizontal="center" vertical="center" textRotation="90"/>
    </xf>
    <xf numFmtId="0" fontId="8" fillId="36" borderId="31" xfId="0" applyFont="1" applyFill="1" applyBorder="1" applyAlignment="1">
      <alignment horizontal="center" vertical="center" textRotation="90" wrapText="1"/>
    </xf>
    <xf numFmtId="0" fontId="8" fillId="37" borderId="30" xfId="0" applyFont="1" applyFill="1" applyBorder="1" applyAlignment="1">
      <alignment horizontal="center" vertical="center"/>
    </xf>
    <xf numFmtId="0" fontId="8" fillId="37" borderId="29" xfId="0" applyFont="1" applyFill="1" applyBorder="1" applyAlignment="1">
      <alignment horizontal="center" vertical="center" wrapText="1"/>
    </xf>
    <xf numFmtId="164" fontId="8" fillId="37" borderId="29" xfId="0" applyNumberFormat="1" applyFont="1" applyFill="1" applyBorder="1" applyAlignment="1">
      <alignment horizontal="center" vertical="center" wrapText="1"/>
    </xf>
    <xf numFmtId="0" fontId="8" fillId="37" borderId="29" xfId="0" applyFont="1" applyFill="1" applyBorder="1" applyAlignment="1" applyProtection="1">
      <alignment horizontal="center" vertical="center" textRotation="90" wrapText="1"/>
      <protection locked="0"/>
    </xf>
    <xf numFmtId="0" fontId="8" fillId="37" borderId="31" xfId="0" applyFont="1" applyFill="1" applyBorder="1" applyAlignment="1" applyProtection="1">
      <alignment horizontal="center" vertical="center" textRotation="90" wrapText="1"/>
      <protection locked="0"/>
    </xf>
    <xf numFmtId="167" fontId="8" fillId="34" borderId="28" xfId="49" applyNumberFormat="1" applyFont="1" applyFill="1" applyBorder="1" applyAlignment="1" applyProtection="1">
      <alignment horizontal="center" vertical="center" textRotation="90" wrapText="1"/>
      <protection locked="0"/>
    </xf>
    <xf numFmtId="167" fontId="8" fillId="38" borderId="29" xfId="49" applyNumberFormat="1" applyFont="1" applyFill="1" applyBorder="1" applyAlignment="1" applyProtection="1">
      <alignment horizontal="center" vertical="center" textRotation="90" wrapText="1"/>
      <protection locked="0"/>
    </xf>
    <xf numFmtId="167" fontId="8" fillId="34" borderId="29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6" borderId="29" xfId="0" applyFont="1" applyFill="1" applyBorder="1" applyAlignment="1" applyProtection="1">
      <alignment horizontal="center" vertical="center" textRotation="90" wrapText="1"/>
      <protection locked="0"/>
    </xf>
    <xf numFmtId="0" fontId="8" fillId="36" borderId="29" xfId="0" applyFont="1" applyFill="1" applyBorder="1" applyAlignment="1" applyProtection="1">
      <alignment horizontal="center" vertical="center" wrapText="1"/>
      <protection locked="0"/>
    </xf>
    <xf numFmtId="0" fontId="8" fillId="36" borderId="31" xfId="0" applyFont="1" applyFill="1" applyBorder="1" applyAlignment="1">
      <alignment horizontal="center" vertical="center" wrapText="1"/>
    </xf>
    <xf numFmtId="0" fontId="8" fillId="39" borderId="30" xfId="0" applyFont="1" applyFill="1" applyBorder="1" applyAlignment="1">
      <alignment horizontal="center" vertical="center" wrapText="1"/>
    </xf>
    <xf numFmtId="0" fontId="8" fillId="39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textRotation="90" wrapText="1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31" xfId="0" applyFont="1" applyFill="1" applyBorder="1" applyAlignment="1" applyProtection="1">
      <alignment horizontal="center" vertical="center" textRotation="90" wrapText="1"/>
      <protection locked="0"/>
    </xf>
    <xf numFmtId="167" fontId="8" fillId="0" borderId="28" xfId="49" applyNumberFormat="1" applyFont="1" applyFill="1" applyBorder="1" applyAlignment="1" applyProtection="1">
      <alignment horizontal="center" vertical="center" textRotation="90" wrapText="1"/>
      <protection locked="0"/>
    </xf>
    <xf numFmtId="167" fontId="8" fillId="0" borderId="29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40" borderId="29" xfId="0" applyFont="1" applyFill="1" applyBorder="1" applyAlignment="1">
      <alignment horizontal="center" vertical="center" textRotation="90" wrapText="1"/>
    </xf>
    <xf numFmtId="0" fontId="8" fillId="39" borderId="29" xfId="0" applyFont="1" applyFill="1" applyBorder="1" applyAlignment="1" applyProtection="1">
      <alignment horizontal="center" vertical="center" textRotation="90" wrapText="1"/>
      <protection locked="0"/>
    </xf>
    <xf numFmtId="0" fontId="8" fillId="39" borderId="31" xfId="0" applyFont="1" applyFill="1" applyBorder="1" applyAlignment="1">
      <alignment horizontal="center" vertical="center" textRotation="90" wrapText="1"/>
    </xf>
    <xf numFmtId="3" fontId="8" fillId="37" borderId="29" xfId="0" applyNumberFormat="1" applyFont="1" applyFill="1" applyBorder="1" applyAlignment="1">
      <alignment horizontal="center" vertical="center" textRotation="90" wrapText="1"/>
    </xf>
    <xf numFmtId="0" fontId="8" fillId="42" borderId="2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42" borderId="29" xfId="0" applyFont="1" applyFill="1" applyBorder="1" applyAlignment="1">
      <alignment horizontal="center" vertical="center" textRotation="90" wrapText="1"/>
    </xf>
    <xf numFmtId="0" fontId="8" fillId="0" borderId="31" xfId="0" applyFont="1" applyFill="1" applyBorder="1" applyAlignment="1">
      <alignment horizontal="center" vertical="center" textRotation="90" wrapText="1"/>
    </xf>
    <xf numFmtId="0" fontId="44" fillId="35" borderId="0" xfId="0" applyFont="1" applyFill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3" fontId="8" fillId="39" borderId="29" xfId="0" applyNumberFormat="1" applyFont="1" applyFill="1" applyBorder="1" applyAlignment="1">
      <alignment horizontal="center" vertical="center" textRotation="90" wrapText="1"/>
    </xf>
    <xf numFmtId="167" fontId="8" fillId="41" borderId="28" xfId="49" applyNumberFormat="1" applyFont="1" applyFill="1" applyBorder="1" applyAlignment="1" applyProtection="1">
      <alignment horizontal="center" vertical="center" textRotation="90" wrapText="1"/>
      <protection locked="0"/>
    </xf>
    <xf numFmtId="167" fontId="8" fillId="41" borderId="29" xfId="49" applyNumberFormat="1" applyFont="1" applyFill="1" applyBorder="1" applyAlignment="1" applyProtection="1">
      <alignment horizontal="center" vertical="center" textRotation="90" wrapText="1"/>
      <protection locked="0"/>
    </xf>
    <xf numFmtId="167" fontId="8" fillId="0" borderId="29" xfId="49" applyNumberFormat="1" applyFont="1" applyBorder="1" applyAlignment="1">
      <alignment horizontal="center" vertical="center" textRotation="90"/>
    </xf>
    <xf numFmtId="0" fontId="8" fillId="39" borderId="32" xfId="0" applyFont="1" applyFill="1" applyBorder="1" applyAlignment="1">
      <alignment horizontal="center" vertical="center" wrapText="1"/>
    </xf>
    <xf numFmtId="0" fontId="8" fillId="39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40" borderId="3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3" fontId="8" fillId="39" borderId="33" xfId="0" applyNumberFormat="1" applyFont="1" applyFill="1" applyBorder="1" applyAlignment="1">
      <alignment horizontal="center" vertical="center" textRotation="90" wrapText="1"/>
    </xf>
    <xf numFmtId="0" fontId="8" fillId="39" borderId="33" xfId="0" applyFont="1" applyFill="1" applyBorder="1" applyAlignment="1">
      <alignment horizontal="center" vertical="center" textRotation="90" wrapText="1"/>
    </xf>
    <xf numFmtId="0" fontId="8" fillId="39" borderId="34" xfId="0" applyFont="1" applyFill="1" applyBorder="1" applyAlignment="1">
      <alignment horizontal="center" vertical="center" wrapText="1"/>
    </xf>
    <xf numFmtId="167" fontId="8" fillId="0" borderId="35" xfId="49" applyNumberFormat="1" applyFont="1" applyFill="1" applyBorder="1" applyAlignment="1" applyProtection="1">
      <alignment horizontal="center" vertical="center" textRotation="90" wrapText="1"/>
      <protection locked="0"/>
    </xf>
    <xf numFmtId="167" fontId="8" fillId="0" borderId="33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40" borderId="33" xfId="0" applyFont="1" applyFill="1" applyBorder="1" applyAlignment="1">
      <alignment horizontal="center" vertical="center" textRotation="90" wrapText="1"/>
    </xf>
    <xf numFmtId="0" fontId="8" fillId="39" borderId="33" xfId="0" applyFont="1" applyFill="1" applyBorder="1" applyAlignment="1" applyProtection="1">
      <alignment horizontal="center" vertical="center" textRotation="90" wrapText="1"/>
      <protection locked="0"/>
    </xf>
    <xf numFmtId="0" fontId="8" fillId="39" borderId="34" xfId="0" applyFont="1" applyFill="1" applyBorder="1" applyAlignment="1">
      <alignment horizontal="center" vertical="center" textRotation="90" wrapText="1"/>
    </xf>
    <xf numFmtId="0" fontId="8" fillId="33" borderId="36" xfId="0" applyFont="1" applyFill="1" applyBorder="1" applyAlignment="1">
      <alignment horizontal="center" vertical="center" wrapText="1"/>
    </xf>
    <xf numFmtId="0" fontId="8" fillId="18" borderId="29" xfId="58" applyNumberFormat="1" applyFont="1" applyFill="1" applyBorder="1" applyAlignment="1">
      <alignment horizontal="center" vertical="center" textRotation="90"/>
    </xf>
    <xf numFmtId="4" fontId="8" fillId="0" borderId="29" xfId="0" applyNumberFormat="1" applyFont="1" applyFill="1" applyBorder="1" applyAlignment="1">
      <alignment horizontal="center" vertical="center" textRotation="90" wrapText="1"/>
    </xf>
    <xf numFmtId="0" fontId="8" fillId="39" borderId="29" xfId="0" applyFont="1" applyFill="1" applyBorder="1" applyAlignment="1">
      <alignment horizontal="center" vertical="center" textRotation="90" wrapText="1"/>
    </xf>
    <xf numFmtId="0" fontId="8" fillId="42" borderId="3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4" fontId="8" fillId="0" borderId="33" xfId="0" applyNumberFormat="1" applyFont="1" applyFill="1" applyBorder="1" applyAlignment="1">
      <alignment horizontal="center" vertical="center" textRotation="90" wrapText="1"/>
    </xf>
    <xf numFmtId="0" fontId="8" fillId="0" borderId="33" xfId="0" applyFont="1" applyFill="1" applyBorder="1" applyAlignment="1" applyProtection="1">
      <alignment horizontal="center" vertical="center" textRotation="90" wrapText="1"/>
      <protection locked="0"/>
    </xf>
    <xf numFmtId="0" fontId="8" fillId="0" borderId="34" xfId="0" applyFont="1" applyFill="1" applyBorder="1" applyAlignment="1" applyProtection="1">
      <alignment horizontal="center" vertical="center" textRotation="90" wrapText="1"/>
      <protection locked="0"/>
    </xf>
    <xf numFmtId="0" fontId="8" fillId="42" borderId="33" xfId="0" applyFont="1" applyFill="1" applyBorder="1" applyAlignment="1">
      <alignment horizontal="center" vertical="center" textRotation="90" wrapText="1"/>
    </xf>
    <xf numFmtId="0" fontId="8" fillId="0" borderId="34" xfId="0" applyFont="1" applyFill="1" applyBorder="1" applyAlignment="1">
      <alignment horizontal="center" vertical="center" textRotation="90" wrapText="1"/>
    </xf>
    <xf numFmtId="0" fontId="44" fillId="0" borderId="0" xfId="0" applyFont="1" applyAlignment="1">
      <alignment horizontal="center" vertical="center" textRotation="90"/>
    </xf>
    <xf numFmtId="0" fontId="8" fillId="33" borderId="37" xfId="0" applyFont="1" applyFill="1" applyBorder="1" applyAlignment="1">
      <alignment horizontal="center" vertical="center" wrapText="1"/>
    </xf>
    <xf numFmtId="9" fontId="8" fillId="18" borderId="29" xfId="58" applyFont="1" applyFill="1" applyBorder="1" applyAlignment="1" applyProtection="1">
      <alignment horizontal="center" vertical="center" wrapText="1"/>
      <protection locked="0"/>
    </xf>
    <xf numFmtId="0" fontId="8" fillId="39" borderId="31" xfId="0" applyFont="1" applyFill="1" applyBorder="1" applyAlignment="1">
      <alignment horizontal="center" vertical="center" wrapText="1"/>
    </xf>
    <xf numFmtId="0" fontId="8" fillId="0" borderId="29" xfId="58" applyNumberFormat="1" applyFont="1" applyBorder="1" applyAlignment="1">
      <alignment horizontal="center" vertical="center" wrapText="1"/>
    </xf>
    <xf numFmtId="0" fontId="8" fillId="39" borderId="29" xfId="58" applyNumberFormat="1" applyFont="1" applyFill="1" applyBorder="1" applyAlignment="1">
      <alignment horizontal="center" vertical="center" textRotation="90" wrapText="1"/>
    </xf>
    <xf numFmtId="0" fontId="8" fillId="0" borderId="29" xfId="0" applyNumberFormat="1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3" fontId="8" fillId="0" borderId="33" xfId="0" applyNumberFormat="1" applyFont="1" applyFill="1" applyBorder="1" applyAlignment="1">
      <alignment horizontal="center" vertical="center" textRotation="90" wrapText="1"/>
    </xf>
    <xf numFmtId="167" fontId="8" fillId="41" borderId="35" xfId="49" applyNumberFormat="1" applyFont="1" applyFill="1" applyBorder="1" applyAlignment="1" applyProtection="1">
      <alignment horizontal="center" vertical="center" textRotation="90" wrapText="1"/>
      <protection locked="0"/>
    </xf>
    <xf numFmtId="167" fontId="8" fillId="41" borderId="33" xfId="49" applyNumberFormat="1" applyFont="1" applyFill="1" applyBorder="1" applyAlignment="1" applyProtection="1">
      <alignment horizontal="center" vertical="center" textRotation="90" wrapText="1"/>
      <protection locked="0"/>
    </xf>
    <xf numFmtId="167" fontId="8" fillId="0" borderId="33" xfId="49" applyNumberFormat="1" applyFont="1" applyBorder="1" applyAlignment="1">
      <alignment horizontal="center" vertical="center" textRotation="90"/>
    </xf>
    <xf numFmtId="0" fontId="2" fillId="18" borderId="15" xfId="58" applyNumberFormat="1" applyFont="1" applyFill="1" applyBorder="1" applyAlignment="1">
      <alignment horizontal="center" vertical="center" textRotation="90"/>
    </xf>
    <xf numFmtId="44" fontId="2" fillId="34" borderId="14" xfId="51" applyNumberFormat="1" applyFont="1" applyFill="1" applyBorder="1" applyAlignment="1">
      <alignment horizontal="center" vertical="center" textRotation="90"/>
    </xf>
    <xf numFmtId="44" fontId="2" fillId="34" borderId="14" xfId="51" applyNumberFormat="1" applyFont="1" applyFill="1" applyBorder="1" applyAlignment="1" applyProtection="1">
      <alignment horizontal="center" vertical="center" textRotation="90" wrapText="1"/>
      <protection locked="0"/>
    </xf>
    <xf numFmtId="44" fontId="2" fillId="38" borderId="15" xfId="51" applyNumberFormat="1" applyFont="1" applyFill="1" applyBorder="1" applyAlignment="1" applyProtection="1">
      <alignment horizontal="center" vertical="center" textRotation="90" wrapText="1"/>
      <protection locked="0"/>
    </xf>
    <xf numFmtId="44" fontId="2" fillId="34" borderId="15" xfId="51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>
      <alignment horizontal="center" vertical="center" textRotation="255" wrapText="1"/>
    </xf>
    <xf numFmtId="3" fontId="2" fillId="39" borderId="15" xfId="0" applyNumberFormat="1" applyFont="1" applyFill="1" applyBorder="1" applyAlignment="1">
      <alignment horizontal="center" vertical="center" textRotation="255" wrapText="1"/>
    </xf>
    <xf numFmtId="0" fontId="2" fillId="39" borderId="15" xfId="0" applyFont="1" applyFill="1" applyBorder="1" applyAlignment="1">
      <alignment horizontal="center" vertical="center" textRotation="255" wrapText="1"/>
    </xf>
    <xf numFmtId="165" fontId="2" fillId="41" borderId="14" xfId="48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15" xfId="48" applyNumberFormat="1" applyFont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 applyProtection="1">
      <alignment horizontal="center" vertical="center" textRotation="255" wrapText="1"/>
      <protection locked="0"/>
    </xf>
    <xf numFmtId="3" fontId="2" fillId="0" borderId="15" xfId="0" applyNumberFormat="1" applyFont="1" applyFill="1" applyBorder="1" applyAlignment="1" applyProtection="1">
      <alignment horizontal="center" vertical="center" textRotation="90"/>
      <protection locked="0"/>
    </xf>
    <xf numFmtId="0" fontId="2" fillId="39" borderId="16" xfId="0" applyFont="1" applyFill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/>
    </xf>
    <xf numFmtId="0" fontId="2" fillId="0" borderId="15" xfId="0" applyFont="1" applyFill="1" applyBorder="1" applyAlignment="1" applyProtection="1">
      <alignment horizontal="center" vertical="center" textRotation="255" wrapText="1"/>
      <protection locked="0"/>
    </xf>
    <xf numFmtId="3" fontId="2" fillId="39" borderId="15" xfId="0" applyNumberFormat="1" applyFont="1" applyFill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90"/>
    </xf>
    <xf numFmtId="3" fontId="2" fillId="0" borderId="15" xfId="0" applyNumberFormat="1" applyFont="1" applyFill="1" applyBorder="1" applyAlignment="1">
      <alignment horizontal="center" vertical="center" textRotation="90" wrapText="1"/>
    </xf>
    <xf numFmtId="165" fontId="2" fillId="41" borderId="14" xfId="48" applyNumberFormat="1" applyFont="1" applyFill="1" applyBorder="1" applyAlignment="1" applyProtection="1">
      <alignment vertical="center" textRotation="90" wrapText="1"/>
      <protection locked="0"/>
    </xf>
    <xf numFmtId="3" fontId="0" fillId="0" borderId="0" xfId="0" applyNumberFormat="1" applyAlignment="1">
      <alignment/>
    </xf>
    <xf numFmtId="9" fontId="2" fillId="18" borderId="15" xfId="58" applyFont="1" applyFill="1" applyBorder="1" applyAlignment="1">
      <alignment horizontal="center" vertical="center"/>
    </xf>
    <xf numFmtId="2" fontId="2" fillId="18" borderId="15" xfId="0" applyNumberFormat="1" applyFont="1" applyFill="1" applyBorder="1" applyAlignment="1">
      <alignment horizontal="center" vertical="center" textRotation="90"/>
    </xf>
    <xf numFmtId="2" fontId="2" fillId="18" borderId="16" xfId="0" applyNumberFormat="1" applyFont="1" applyFill="1" applyBorder="1" applyAlignment="1">
      <alignment horizontal="center" vertical="center" textRotation="90"/>
    </xf>
    <xf numFmtId="0" fontId="2" fillId="37" borderId="19" xfId="0" applyFont="1" applyFill="1" applyBorder="1" applyAlignment="1" applyProtection="1">
      <alignment horizontal="center" vertical="center" wrapText="1"/>
      <protection locked="0"/>
    </xf>
    <xf numFmtId="2" fontId="2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2" fontId="2" fillId="37" borderId="21" xfId="0" applyNumberFormat="1" applyFont="1" applyFill="1" applyBorder="1" applyAlignment="1" applyProtection="1">
      <alignment horizontal="center" vertical="center" textRotation="90" wrapText="1"/>
      <protection locked="0"/>
    </xf>
    <xf numFmtId="44" fontId="2" fillId="34" borderId="14" xfId="49" applyFont="1" applyFill="1" applyBorder="1" applyAlignment="1" applyProtection="1">
      <alignment horizontal="center" vertical="center" textRotation="90" wrapText="1"/>
      <protection/>
    </xf>
    <xf numFmtId="44" fontId="2" fillId="38" borderId="15" xfId="49" applyFont="1" applyFill="1" applyBorder="1" applyAlignment="1" applyProtection="1">
      <alignment horizontal="center" vertical="center" textRotation="90" wrapText="1"/>
      <protection/>
    </xf>
    <xf numFmtId="44" fontId="2" fillId="34" borderId="15" xfId="49" applyFont="1" applyFill="1" applyBorder="1" applyAlignment="1" applyProtection="1">
      <alignment horizontal="center" vertical="center" textRotation="90" wrapText="1"/>
      <protection/>
    </xf>
    <xf numFmtId="0" fontId="2" fillId="36" borderId="21" xfId="0" applyFont="1" applyFill="1" applyBorder="1" applyAlignment="1">
      <alignment horizontal="center" vertical="center" textRotation="90" wrapText="1"/>
    </xf>
    <xf numFmtId="2" fontId="2" fillId="39" borderId="15" xfId="0" applyNumberFormat="1" applyFont="1" applyFill="1" applyBorder="1" applyAlignment="1">
      <alignment horizontal="center" vertical="center" textRotation="90" wrapText="1"/>
    </xf>
    <xf numFmtId="2" fontId="2" fillId="39" borderId="16" xfId="0" applyNumberFormat="1" applyFont="1" applyFill="1" applyBorder="1" applyAlignment="1">
      <alignment horizontal="center" vertical="center" textRotation="90" wrapText="1"/>
    </xf>
    <xf numFmtId="3" fontId="2" fillId="37" borderId="19" xfId="0" applyNumberFormat="1" applyFont="1" applyFill="1" applyBorder="1" applyAlignment="1">
      <alignment horizontal="center" vertical="center" wrapText="1"/>
    </xf>
    <xf numFmtId="2" fontId="2" fillId="37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43" fillId="35" borderId="0" xfId="0" applyFont="1" applyFill="1" applyAlignment="1">
      <alignment horizontal="center" vertical="center"/>
    </xf>
    <xf numFmtId="3" fontId="2" fillId="39" borderId="15" xfId="0" applyNumberFormat="1" applyFont="1" applyFill="1" applyBorder="1" applyAlignment="1">
      <alignment horizontal="center" vertical="center" wrapText="1"/>
    </xf>
    <xf numFmtId="165" fontId="2" fillId="0" borderId="14" xfId="46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15" xfId="46" applyNumberFormat="1" applyFont="1" applyFill="1" applyBorder="1" applyAlignment="1">
      <alignment horizontal="center" vertical="center" textRotation="90"/>
    </xf>
    <xf numFmtId="3" fontId="43" fillId="0" borderId="0" xfId="0" applyNumberFormat="1" applyFont="1" applyAlignment="1">
      <alignment horizontal="center" vertical="center" textRotation="90" wrapText="1"/>
    </xf>
    <xf numFmtId="2" fontId="43" fillId="0" borderId="0" xfId="0" applyNumberFormat="1" applyFont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44" fontId="2" fillId="34" borderId="16" xfId="49" applyFont="1" applyFill="1" applyBorder="1" applyAlignment="1">
      <alignment horizontal="center" vertical="center" textRotation="90"/>
    </xf>
    <xf numFmtId="9" fontId="2" fillId="0" borderId="15" xfId="0" applyNumberFormat="1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 vertical="center" textRotation="90"/>
    </xf>
    <xf numFmtId="0" fontId="9" fillId="39" borderId="14" xfId="0" applyFont="1" applyFill="1" applyBorder="1" applyAlignment="1">
      <alignment horizontal="center" vertical="center" wrapText="1"/>
    </xf>
    <xf numFmtId="0" fontId="9" fillId="39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" fontId="9" fillId="39" borderId="15" xfId="0" applyNumberFormat="1" applyFont="1" applyFill="1" applyBorder="1" applyAlignment="1">
      <alignment horizontal="center" vertical="center" textRotation="90" wrapText="1"/>
    </xf>
    <xf numFmtId="0" fontId="9" fillId="39" borderId="15" xfId="0" applyFont="1" applyFill="1" applyBorder="1" applyAlignment="1">
      <alignment horizontal="center" vertical="center" textRotation="90" wrapText="1"/>
    </xf>
    <xf numFmtId="9" fontId="9" fillId="39" borderId="15" xfId="58" applyFont="1" applyFill="1" applyBorder="1" applyAlignment="1">
      <alignment horizontal="center" vertical="center" textRotation="90" wrapText="1"/>
    </xf>
    <xf numFmtId="9" fontId="9" fillId="39" borderId="16" xfId="0" applyNumberFormat="1" applyFont="1" applyFill="1" applyBorder="1" applyAlignment="1">
      <alignment horizontal="center" vertical="center" wrapText="1"/>
    </xf>
    <xf numFmtId="0" fontId="9" fillId="42" borderId="15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 applyProtection="1">
      <alignment horizontal="center" vertical="center" textRotation="90" wrapText="1"/>
      <protection locked="0"/>
    </xf>
    <xf numFmtId="0" fontId="9" fillId="0" borderId="16" xfId="0" applyFont="1" applyFill="1" applyBorder="1" applyAlignment="1" applyProtection="1">
      <alignment horizontal="center" vertical="center" textRotation="90" wrapText="1"/>
      <protection locked="0"/>
    </xf>
    <xf numFmtId="0" fontId="45" fillId="0" borderId="0" xfId="0" applyFont="1" applyAlignment="1">
      <alignment horizontal="center" vertical="center"/>
    </xf>
    <xf numFmtId="0" fontId="9" fillId="39" borderId="16" xfId="0" applyFont="1" applyFill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 vertical="center"/>
    </xf>
    <xf numFmtId="9" fontId="9" fillId="39" borderId="15" xfId="0" applyNumberFormat="1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4" fontId="2" fillId="34" borderId="18" xfId="49" applyFont="1" applyFill="1" applyBorder="1" applyAlignment="1" applyProtection="1">
      <alignment horizontal="center" vertical="center" textRotation="90" wrapText="1"/>
      <protection locked="0"/>
    </xf>
    <xf numFmtId="44" fontId="2" fillId="38" borderId="19" xfId="49" applyFont="1" applyFill="1" applyBorder="1" applyAlignment="1" applyProtection="1">
      <alignment horizontal="center" vertical="center" textRotation="90" wrapText="1"/>
      <protection locked="0"/>
    </xf>
    <xf numFmtId="44" fontId="2" fillId="34" borderId="19" xfId="49" applyFont="1" applyFill="1" applyBorder="1" applyAlignment="1" applyProtection="1">
      <alignment horizontal="center" vertical="center" textRotation="90" wrapText="1"/>
      <protection locked="0"/>
    </xf>
    <xf numFmtId="0" fontId="2" fillId="39" borderId="29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40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2" fillId="39" borderId="29" xfId="0" applyNumberFormat="1" applyFont="1" applyFill="1" applyBorder="1" applyAlignment="1">
      <alignment horizontal="center" vertical="center" textRotation="90" wrapText="1"/>
    </xf>
    <xf numFmtId="0" fontId="2" fillId="39" borderId="29" xfId="0" applyFont="1" applyFill="1" applyBorder="1" applyAlignment="1">
      <alignment horizontal="center" vertical="center" textRotation="90" wrapText="1"/>
    </xf>
    <xf numFmtId="165" fontId="2" fillId="41" borderId="29" xfId="46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18" borderId="15" xfId="0" applyNumberFormat="1" applyFont="1" applyFill="1" applyBorder="1" applyAlignment="1">
      <alignment horizontal="center" vertical="center" textRotation="90" wrapText="1"/>
    </xf>
    <xf numFmtId="0" fontId="2" fillId="18" borderId="15" xfId="0" applyFont="1" applyFill="1" applyBorder="1" applyAlignment="1">
      <alignment horizontal="center" vertical="center" textRotation="90" wrapText="1"/>
    </xf>
    <xf numFmtId="0" fontId="2" fillId="18" borderId="16" xfId="0" applyFont="1" applyFill="1" applyBorder="1" applyAlignment="1">
      <alignment horizontal="center" vertical="center" textRotation="90" wrapText="1"/>
    </xf>
    <xf numFmtId="44" fontId="2" fillId="34" borderId="14" xfId="49" applyFont="1" applyFill="1" applyBorder="1" applyAlignment="1">
      <alignment horizontal="center" vertical="center" textRotation="90" wrapText="1"/>
    </xf>
    <xf numFmtId="0" fontId="2" fillId="36" borderId="17" xfId="0" applyFont="1" applyFill="1" applyBorder="1" applyAlignment="1">
      <alignment horizontal="center" vertical="center" textRotation="90" wrapText="1"/>
    </xf>
    <xf numFmtId="0" fontId="2" fillId="36" borderId="15" xfId="0" applyFont="1" applyFill="1" applyBorder="1" applyAlignment="1">
      <alignment horizontal="center" vertical="center" textRotation="90" wrapText="1"/>
    </xf>
    <xf numFmtId="165" fontId="2" fillId="0" borderId="15" xfId="46" applyNumberFormat="1" applyFont="1" applyBorder="1" applyAlignment="1">
      <alignment horizontal="center" vertical="center" textRotation="90" wrapText="1"/>
    </xf>
    <xf numFmtId="44" fontId="2" fillId="34" borderId="14" xfId="52" applyFont="1" applyFill="1" applyBorder="1" applyAlignment="1" applyProtection="1">
      <alignment horizontal="center" vertical="center" textRotation="90" wrapText="1"/>
      <protection/>
    </xf>
    <xf numFmtId="44" fontId="2" fillId="38" borderId="15" xfId="52" applyFont="1" applyFill="1" applyBorder="1" applyAlignment="1" applyProtection="1">
      <alignment horizontal="center" vertical="center" textRotation="90" wrapText="1"/>
      <protection/>
    </xf>
    <xf numFmtId="44" fontId="2" fillId="34" borderId="15" xfId="52" applyFont="1" applyFill="1" applyBorder="1" applyAlignment="1" applyProtection="1">
      <alignment horizontal="center" vertical="center" textRotation="90" wrapText="1"/>
      <protection/>
    </xf>
    <xf numFmtId="9" fontId="2" fillId="42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43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textRotation="90" wrapText="1"/>
    </xf>
    <xf numFmtId="0" fontId="2" fillId="36" borderId="21" xfId="0" applyFont="1" applyFill="1" applyBorder="1" applyAlignment="1" applyProtection="1">
      <alignment horizontal="center" vertical="center" textRotation="90" wrapText="1"/>
      <protection/>
    </xf>
    <xf numFmtId="0" fontId="2" fillId="36" borderId="38" xfId="0" applyFont="1" applyFill="1" applyBorder="1" applyAlignment="1" applyProtection="1">
      <alignment horizontal="center" vertical="center" textRotation="90" wrapText="1"/>
      <protection/>
    </xf>
    <xf numFmtId="3" fontId="2" fillId="18" borderId="22" xfId="0" applyNumberFormat="1" applyFont="1" applyFill="1" applyBorder="1" applyAlignment="1">
      <alignment horizontal="center" vertical="center" wrapText="1"/>
    </xf>
    <xf numFmtId="3" fontId="2" fillId="18" borderId="39" xfId="0" applyNumberFormat="1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2" fillId="39" borderId="41" xfId="0" applyFont="1" applyFill="1" applyBorder="1" applyAlignment="1">
      <alignment horizontal="center" vertical="center"/>
    </xf>
    <xf numFmtId="3" fontId="2" fillId="34" borderId="42" xfId="0" applyNumberFormat="1" applyFont="1" applyFill="1" applyBorder="1" applyAlignment="1" applyProtection="1">
      <alignment horizontal="center" vertical="center" wrapText="1"/>
      <protection/>
    </xf>
    <xf numFmtId="3" fontId="2" fillId="34" borderId="43" xfId="0" applyNumberFormat="1" applyFont="1" applyFill="1" applyBorder="1" applyAlignment="1" applyProtection="1">
      <alignment horizontal="center" vertical="center" wrapText="1"/>
      <protection/>
    </xf>
    <xf numFmtId="3" fontId="2" fillId="34" borderId="44" xfId="0" applyNumberFormat="1" applyFont="1" applyFill="1" applyBorder="1" applyAlignment="1" applyProtection="1">
      <alignment horizontal="center" vertical="center" wrapText="1"/>
      <protection/>
    </xf>
    <xf numFmtId="3" fontId="2" fillId="36" borderId="45" xfId="0" applyNumberFormat="1" applyFont="1" applyFill="1" applyBorder="1" applyAlignment="1" applyProtection="1">
      <alignment horizontal="center" vertical="center" textRotation="90" wrapText="1"/>
      <protection/>
    </xf>
    <xf numFmtId="3" fontId="2" fillId="36" borderId="25" xfId="0" applyNumberFormat="1" applyFont="1" applyFill="1" applyBorder="1" applyAlignment="1" applyProtection="1">
      <alignment horizontal="center" vertical="center" textRotation="90" wrapText="1"/>
      <protection/>
    </xf>
    <xf numFmtId="0" fontId="2" fillId="36" borderId="19" xfId="0" applyFont="1" applyFill="1" applyBorder="1" applyAlignment="1" applyProtection="1">
      <alignment horizontal="center" vertical="center" textRotation="90" wrapText="1"/>
      <protection/>
    </xf>
    <xf numFmtId="0" fontId="2" fillId="36" borderId="46" xfId="0" applyFont="1" applyFill="1" applyBorder="1" applyAlignment="1" applyProtection="1">
      <alignment horizontal="center" vertical="center" textRotation="90" wrapText="1"/>
      <protection/>
    </xf>
    <xf numFmtId="10" fontId="2" fillId="36" borderId="19" xfId="0" applyNumberFormat="1" applyFont="1" applyFill="1" applyBorder="1" applyAlignment="1" applyProtection="1">
      <alignment horizontal="center" vertical="center" textRotation="90" wrapText="1"/>
      <protection/>
    </xf>
    <xf numFmtId="10" fontId="2" fillId="36" borderId="46" xfId="0" applyNumberFormat="1" applyFont="1" applyFill="1" applyBorder="1" applyAlignment="1" applyProtection="1">
      <alignment horizontal="center" vertical="center" textRotation="90" wrapText="1"/>
      <protection/>
    </xf>
    <xf numFmtId="0" fontId="2" fillId="18" borderId="19" xfId="0" applyFont="1" applyFill="1" applyBorder="1" applyAlignment="1" applyProtection="1">
      <alignment horizontal="center" vertical="center" textRotation="90" wrapText="1"/>
      <protection/>
    </xf>
    <xf numFmtId="0" fontId="2" fillId="18" borderId="46" xfId="0" applyFont="1" applyFill="1" applyBorder="1" applyAlignment="1" applyProtection="1">
      <alignment horizontal="center" vertical="center" textRotation="90" wrapText="1"/>
      <protection/>
    </xf>
    <xf numFmtId="0" fontId="2" fillId="18" borderId="19" xfId="0" applyFont="1" applyFill="1" applyBorder="1" applyAlignment="1">
      <alignment horizontal="center" vertical="center" textRotation="90" wrapText="1"/>
    </xf>
    <xf numFmtId="0" fontId="2" fillId="18" borderId="46" xfId="0" applyFont="1" applyFill="1" applyBorder="1" applyAlignment="1">
      <alignment horizontal="center" vertical="center" textRotation="90" wrapText="1"/>
    </xf>
    <xf numFmtId="0" fontId="2" fillId="18" borderId="21" xfId="0" applyFont="1" applyFill="1" applyBorder="1" applyAlignment="1">
      <alignment horizontal="center" vertical="center" textRotation="90" wrapText="1"/>
    </xf>
    <xf numFmtId="0" fontId="2" fillId="18" borderId="38" xfId="0" applyFont="1" applyFill="1" applyBorder="1" applyAlignment="1">
      <alignment horizontal="center" vertical="center" textRotation="90" wrapText="1"/>
    </xf>
    <xf numFmtId="3" fontId="2" fillId="34" borderId="47" xfId="0" applyNumberFormat="1" applyFont="1" applyFill="1" applyBorder="1" applyAlignment="1" applyProtection="1">
      <alignment horizontal="center" vertical="center" wrapText="1"/>
      <protection/>
    </xf>
    <xf numFmtId="0" fontId="2" fillId="18" borderId="18" xfId="0" applyFont="1" applyFill="1" applyBorder="1" applyAlignment="1">
      <alignment horizontal="center" vertical="center"/>
    </xf>
    <xf numFmtId="0" fontId="2" fillId="18" borderId="48" xfId="0" applyFont="1" applyFill="1" applyBorder="1" applyAlignment="1">
      <alignment horizontal="center" vertical="center"/>
    </xf>
    <xf numFmtId="164" fontId="2" fillId="18" borderId="20" xfId="0" applyNumberFormat="1" applyFont="1" applyFill="1" applyBorder="1" applyAlignment="1">
      <alignment horizontal="center" vertical="center" wrapText="1"/>
    </xf>
    <xf numFmtId="164" fontId="2" fillId="18" borderId="37" xfId="0" applyNumberFormat="1" applyFont="1" applyFill="1" applyBorder="1" applyAlignment="1">
      <alignment horizontal="center" vertical="center" wrapText="1"/>
    </xf>
    <xf numFmtId="164" fontId="2" fillId="18" borderId="49" xfId="0" applyNumberFormat="1" applyFont="1" applyFill="1" applyBorder="1" applyAlignment="1">
      <alignment horizontal="center" vertical="center" wrapText="1"/>
    </xf>
    <xf numFmtId="164" fontId="2" fillId="18" borderId="23" xfId="0" applyNumberFormat="1" applyFont="1" applyFill="1" applyBorder="1" applyAlignment="1">
      <alignment horizontal="center" vertical="center" wrapText="1"/>
    </xf>
    <xf numFmtId="0" fontId="2" fillId="18" borderId="18" xfId="0" applyFont="1" applyFill="1" applyBorder="1" applyAlignment="1" applyProtection="1">
      <alignment horizontal="center" vertical="center" wrapText="1"/>
      <protection locked="0"/>
    </xf>
    <xf numFmtId="0" fontId="2" fillId="18" borderId="50" xfId="0" applyFont="1" applyFill="1" applyBorder="1" applyAlignment="1" applyProtection="1">
      <alignment horizontal="center" vertical="center" wrapText="1"/>
      <protection locked="0"/>
    </xf>
    <xf numFmtId="4" fontId="2" fillId="18" borderId="19" xfId="0" applyNumberFormat="1" applyFont="1" applyFill="1" applyBorder="1" applyAlignment="1" applyProtection="1">
      <alignment horizontal="center" vertical="center" textRotation="90" wrapText="1"/>
      <protection/>
    </xf>
    <xf numFmtId="4" fontId="2" fillId="18" borderId="46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5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3" fontId="2" fillId="33" borderId="26" xfId="0" applyNumberFormat="1" applyFont="1" applyFill="1" applyBorder="1" applyAlignment="1" applyProtection="1">
      <alignment horizontal="center" vertical="center" wrapText="1"/>
      <protection/>
    </xf>
    <xf numFmtId="3" fontId="2" fillId="33" borderId="0" xfId="0" applyNumberFormat="1" applyFont="1" applyFill="1" applyBorder="1" applyAlignment="1" applyProtection="1">
      <alignment horizontal="center" vertical="center" wrapText="1"/>
      <protection/>
    </xf>
    <xf numFmtId="3" fontId="2" fillId="33" borderId="25" xfId="0" applyNumberFormat="1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0" fontId="2" fillId="33" borderId="57" xfId="0" applyFont="1" applyFill="1" applyBorder="1" applyAlignment="1" applyProtection="1">
      <alignment horizontal="center" vertical="center" wrapText="1"/>
      <protection locked="0"/>
    </xf>
    <xf numFmtId="0" fontId="2" fillId="33" borderId="43" xfId="0" applyFont="1" applyFill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horizontal="center" vertical="center" wrapText="1"/>
      <protection locked="0"/>
    </xf>
    <xf numFmtId="0" fontId="2" fillId="33" borderId="55" xfId="0" applyFont="1" applyFill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horizontal="center" vertical="center" wrapText="1"/>
      <protection locked="0"/>
    </xf>
    <xf numFmtId="0" fontId="8" fillId="2" borderId="5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39" xfId="0" applyFont="1" applyFill="1" applyBorder="1" applyAlignment="1" applyProtection="1">
      <alignment horizontal="center" vertical="center" wrapText="1"/>
      <protection locked="0"/>
    </xf>
    <xf numFmtId="167" fontId="8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53" xfId="0" applyFont="1" applyFill="1" applyBorder="1" applyAlignment="1" applyProtection="1">
      <alignment horizontal="center" vertical="center" wrapText="1"/>
      <protection locked="0"/>
    </xf>
    <xf numFmtId="0" fontId="8" fillId="33" borderId="58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 applyProtection="1">
      <alignment horizontal="center" vertical="center" wrapText="1"/>
      <protection/>
    </xf>
    <xf numFmtId="3" fontId="8" fillId="33" borderId="37" xfId="0" applyNumberFormat="1" applyFont="1" applyFill="1" applyBorder="1" applyAlignment="1" applyProtection="1">
      <alignment horizontal="center" vertical="center" wrapText="1"/>
      <protection/>
    </xf>
    <xf numFmtId="3" fontId="8" fillId="33" borderId="45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8" fillId="18" borderId="60" xfId="0" applyFont="1" applyFill="1" applyBorder="1" applyAlignment="1">
      <alignment horizontal="center" vertical="center"/>
    </xf>
    <xf numFmtId="0" fontId="8" fillId="18" borderId="30" xfId="0" applyFont="1" applyFill="1" applyBorder="1" applyAlignment="1">
      <alignment horizontal="center" vertical="center"/>
    </xf>
    <xf numFmtId="164" fontId="8" fillId="18" borderId="61" xfId="0" applyNumberFormat="1" applyFont="1" applyFill="1" applyBorder="1" applyAlignment="1">
      <alignment horizontal="center" vertical="center" wrapText="1"/>
    </xf>
    <xf numFmtId="164" fontId="8" fillId="18" borderId="29" xfId="0" applyNumberFormat="1" applyFont="1" applyFill="1" applyBorder="1" applyAlignment="1">
      <alignment horizontal="center" vertical="center" wrapText="1"/>
    </xf>
    <xf numFmtId="0" fontId="8" fillId="18" borderId="61" xfId="0" applyFont="1" applyFill="1" applyBorder="1" applyAlignment="1" applyProtection="1">
      <alignment horizontal="center" vertical="center" wrapText="1"/>
      <protection locked="0"/>
    </xf>
    <xf numFmtId="0" fontId="8" fillId="18" borderId="29" xfId="0" applyFont="1" applyFill="1" applyBorder="1" applyAlignment="1" applyProtection="1">
      <alignment horizontal="center" vertical="center" wrapText="1"/>
      <protection locked="0"/>
    </xf>
    <xf numFmtId="4" fontId="8" fillId="18" borderId="61" xfId="0" applyNumberFormat="1" applyFont="1" applyFill="1" applyBorder="1" applyAlignment="1" applyProtection="1">
      <alignment horizontal="center" vertical="center" textRotation="90" wrapText="1"/>
      <protection/>
    </xf>
    <xf numFmtId="4" fontId="8" fillId="18" borderId="29" xfId="0" applyNumberFormat="1" applyFont="1" applyFill="1" applyBorder="1" applyAlignment="1" applyProtection="1">
      <alignment horizontal="center" vertical="center" textRotation="90" wrapText="1"/>
      <protection/>
    </xf>
    <xf numFmtId="0" fontId="8" fillId="18" borderId="61" xfId="0" applyFont="1" applyFill="1" applyBorder="1" applyAlignment="1" applyProtection="1">
      <alignment horizontal="center" vertical="center" textRotation="90" wrapText="1"/>
      <protection/>
    </xf>
    <xf numFmtId="0" fontId="8" fillId="18" borderId="29" xfId="0" applyFont="1" applyFill="1" applyBorder="1" applyAlignment="1" applyProtection="1">
      <alignment horizontal="center" vertical="center" textRotation="90" wrapText="1"/>
      <protection/>
    </xf>
    <xf numFmtId="0" fontId="8" fillId="36" borderId="61" xfId="0" applyFont="1" applyFill="1" applyBorder="1" applyAlignment="1" applyProtection="1">
      <alignment horizontal="center" vertical="center" textRotation="90" wrapText="1"/>
      <protection/>
    </xf>
    <xf numFmtId="0" fontId="8" fillId="36" borderId="29" xfId="0" applyFont="1" applyFill="1" applyBorder="1" applyAlignment="1" applyProtection="1">
      <alignment horizontal="center" vertical="center" textRotation="90" wrapText="1"/>
      <protection/>
    </xf>
    <xf numFmtId="10" fontId="8" fillId="36" borderId="61" xfId="0" applyNumberFormat="1" applyFont="1" applyFill="1" applyBorder="1" applyAlignment="1" applyProtection="1">
      <alignment horizontal="center" vertical="center" textRotation="90" wrapText="1"/>
      <protection/>
    </xf>
    <xf numFmtId="10" fontId="8" fillId="36" borderId="29" xfId="0" applyNumberFormat="1" applyFont="1" applyFill="1" applyBorder="1" applyAlignment="1" applyProtection="1">
      <alignment horizontal="center" vertical="center" textRotation="90" wrapText="1"/>
      <protection/>
    </xf>
    <xf numFmtId="0" fontId="8" fillId="36" borderId="62" xfId="0" applyFont="1" applyFill="1" applyBorder="1" applyAlignment="1" applyProtection="1">
      <alignment horizontal="center" vertical="center" textRotation="90" wrapText="1"/>
      <protection/>
    </xf>
    <xf numFmtId="0" fontId="8" fillId="36" borderId="31" xfId="0" applyFont="1" applyFill="1" applyBorder="1" applyAlignment="1" applyProtection="1">
      <alignment horizontal="center" vertical="center" textRotation="90" wrapText="1"/>
      <protection/>
    </xf>
    <xf numFmtId="3" fontId="8" fillId="36" borderId="61" xfId="0" applyNumberFormat="1" applyFont="1" applyFill="1" applyBorder="1" applyAlignment="1" applyProtection="1">
      <alignment horizontal="center" vertical="center" textRotation="90" wrapText="1"/>
      <protection/>
    </xf>
    <xf numFmtId="3" fontId="8" fillId="36" borderId="29" xfId="0" applyNumberFormat="1" applyFont="1" applyFill="1" applyBorder="1" applyAlignment="1" applyProtection="1">
      <alignment horizontal="center" vertical="center" textRotation="90" wrapText="1"/>
      <protection/>
    </xf>
    <xf numFmtId="0" fontId="8" fillId="18" borderId="61" xfId="0" applyFont="1" applyFill="1" applyBorder="1" applyAlignment="1">
      <alignment horizontal="center" vertical="center" textRotation="90" wrapText="1"/>
    </xf>
    <xf numFmtId="0" fontId="8" fillId="18" borderId="29" xfId="0" applyFont="1" applyFill="1" applyBorder="1" applyAlignment="1">
      <alignment horizontal="center" vertical="center" textRotation="90" wrapText="1"/>
    </xf>
    <xf numFmtId="0" fontId="8" fillId="18" borderId="62" xfId="0" applyFont="1" applyFill="1" applyBorder="1" applyAlignment="1">
      <alignment horizontal="center" vertical="center" textRotation="90" wrapText="1"/>
    </xf>
    <xf numFmtId="0" fontId="8" fillId="18" borderId="31" xfId="0" applyFont="1" applyFill="1" applyBorder="1" applyAlignment="1">
      <alignment horizontal="center" vertical="center" textRotation="90" wrapText="1"/>
    </xf>
    <xf numFmtId="3" fontId="8" fillId="34" borderId="61" xfId="0" applyNumberFormat="1" applyFont="1" applyFill="1" applyBorder="1" applyAlignment="1" applyProtection="1">
      <alignment horizontal="center" vertical="center" wrapText="1"/>
      <protection/>
    </xf>
    <xf numFmtId="3" fontId="8" fillId="18" borderId="29" xfId="0" applyNumberFormat="1" applyFont="1" applyFill="1" applyBorder="1" applyAlignment="1">
      <alignment horizontal="center" vertical="center" wrapText="1"/>
    </xf>
    <xf numFmtId="3" fontId="8" fillId="34" borderId="43" xfId="0" applyNumberFormat="1" applyFont="1" applyFill="1" applyBorder="1" applyAlignment="1" applyProtection="1">
      <alignment horizontal="center" vertical="center" wrapText="1"/>
      <protection/>
    </xf>
    <xf numFmtId="0" fontId="8" fillId="39" borderId="40" xfId="0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center" vertical="center"/>
    </xf>
    <xf numFmtId="0" fontId="8" fillId="39" borderId="41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3" fontId="8" fillId="33" borderId="26" xfId="0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Border="1" applyAlignment="1" applyProtection="1">
      <alignment horizontal="center" vertical="center" wrapText="1"/>
      <protection/>
    </xf>
    <xf numFmtId="3" fontId="8" fillId="33" borderId="25" xfId="0" applyNumberFormat="1" applyFont="1" applyFill="1" applyBorder="1" applyAlignment="1" applyProtection="1">
      <alignment horizontal="center" vertical="center" wrapText="1"/>
      <protection/>
    </xf>
    <xf numFmtId="3" fontId="2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37" xfId="0" applyFont="1" applyFill="1" applyBorder="1" applyAlignment="1" applyProtection="1">
      <alignment horizontal="center" vertical="center" wrapText="1"/>
      <protection locked="0"/>
    </xf>
    <xf numFmtId="167" fontId="8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45" xfId="0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 applyProtection="1">
      <alignment horizontal="center" vertical="center" textRotation="90" wrapText="1"/>
      <protection locked="0"/>
    </xf>
    <xf numFmtId="0" fontId="2" fillId="33" borderId="57" xfId="0" applyFont="1" applyFill="1" applyBorder="1" applyAlignment="1" applyProtection="1">
      <alignment horizontal="center" vertical="center" textRotation="90" wrapText="1"/>
      <protection locked="0"/>
    </xf>
    <xf numFmtId="0" fontId="2" fillId="33" borderId="43" xfId="0" applyFont="1" applyFill="1" applyBorder="1" applyAlignment="1" applyProtection="1">
      <alignment horizontal="center" vertical="center" textRotation="90" wrapText="1"/>
      <protection locked="0"/>
    </xf>
    <xf numFmtId="0" fontId="2" fillId="33" borderId="54" xfId="0" applyFont="1" applyFill="1" applyBorder="1" applyAlignment="1" applyProtection="1">
      <alignment horizontal="center" vertical="center" textRotation="90" wrapText="1"/>
      <protection locked="0"/>
    </xf>
    <xf numFmtId="0" fontId="2" fillId="33" borderId="55" xfId="0" applyFont="1" applyFill="1" applyBorder="1" applyAlignment="1" applyProtection="1">
      <alignment horizontal="center" vertical="center" textRotation="90" wrapText="1"/>
      <protection locked="0"/>
    </xf>
    <xf numFmtId="0" fontId="2" fillId="33" borderId="56" xfId="0" applyFont="1" applyFill="1" applyBorder="1" applyAlignment="1" applyProtection="1">
      <alignment horizontal="center" vertical="center" textRotation="90" wrapText="1"/>
      <protection locked="0"/>
    </xf>
    <xf numFmtId="3" fontId="2" fillId="33" borderId="26" xfId="0" applyNumberFormat="1" applyFont="1" applyFill="1" applyBorder="1" applyAlignment="1" applyProtection="1">
      <alignment horizontal="center" vertical="center" textRotation="90" wrapText="1"/>
      <protection/>
    </xf>
    <xf numFmtId="3" fontId="2" fillId="33" borderId="0" xfId="0" applyNumberFormat="1" applyFont="1" applyFill="1" applyBorder="1" applyAlignment="1" applyProtection="1">
      <alignment horizontal="center" vertical="center" textRotation="90" wrapText="1"/>
      <protection/>
    </xf>
    <xf numFmtId="3" fontId="2" fillId="33" borderId="25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26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" vertical="center" textRotation="90" wrapText="1"/>
    </xf>
    <xf numFmtId="0" fontId="2" fillId="33" borderId="27" xfId="0" applyFont="1" applyFill="1" applyBorder="1" applyAlignment="1">
      <alignment horizontal="center" vertical="center" textRotation="90" wrapText="1"/>
    </xf>
    <xf numFmtId="2" fontId="2" fillId="18" borderId="19" xfId="0" applyNumberFormat="1" applyFont="1" applyFill="1" applyBorder="1" applyAlignment="1">
      <alignment horizontal="center" vertical="center" textRotation="90" wrapText="1"/>
    </xf>
    <xf numFmtId="2" fontId="2" fillId="18" borderId="46" xfId="0" applyNumberFormat="1" applyFont="1" applyFill="1" applyBorder="1" applyAlignment="1">
      <alignment horizontal="center" vertical="center" textRotation="90" wrapText="1"/>
    </xf>
    <xf numFmtId="2" fontId="2" fillId="18" borderId="21" xfId="0" applyNumberFormat="1" applyFont="1" applyFill="1" applyBorder="1" applyAlignment="1">
      <alignment horizontal="center" vertical="center" textRotation="90" wrapText="1"/>
    </xf>
    <xf numFmtId="2" fontId="2" fillId="18" borderId="38" xfId="0" applyNumberFormat="1" applyFont="1" applyFill="1" applyBorder="1" applyAlignment="1">
      <alignment horizontal="center" vertical="center" textRotation="90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3" fontId="2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3" fontId="2" fillId="33" borderId="35" xfId="0" applyNumberFormat="1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9" borderId="60" xfId="0" applyFont="1" applyFill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65" xfId="0" applyFont="1" applyFill="1" applyBorder="1" applyAlignment="1">
      <alignment horizontal="center" vertical="center" wrapText="1"/>
    </xf>
    <xf numFmtId="165" fontId="2" fillId="41" borderId="19" xfId="46" applyNumberFormat="1" applyFont="1" applyFill="1" applyBorder="1" applyAlignment="1" applyProtection="1">
      <alignment horizontal="center" vertical="center" textRotation="90" wrapText="1"/>
      <protection locked="0"/>
    </xf>
    <xf numFmtId="165" fontId="2" fillId="41" borderId="46" xfId="46" applyNumberFormat="1" applyFont="1" applyFill="1" applyBorder="1" applyAlignment="1" applyProtection="1">
      <alignment horizontal="center" vertical="center" textRotation="90" wrapText="1"/>
      <protection locked="0"/>
    </xf>
    <xf numFmtId="165" fontId="2" fillId="41" borderId="65" xfId="46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6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2" fillId="39" borderId="61" xfId="0" applyNumberFormat="1" applyFont="1" applyFill="1" applyBorder="1" applyAlignment="1">
      <alignment horizontal="center" vertical="center" textRotation="90" wrapText="1"/>
    </xf>
    <xf numFmtId="3" fontId="2" fillId="39" borderId="29" xfId="0" applyNumberFormat="1" applyFont="1" applyFill="1" applyBorder="1" applyAlignment="1">
      <alignment horizontal="center" vertical="center" textRotation="90" wrapText="1"/>
    </xf>
    <xf numFmtId="3" fontId="2" fillId="39" borderId="12" xfId="0" applyNumberFormat="1" applyFont="1" applyFill="1" applyBorder="1" applyAlignment="1">
      <alignment horizontal="center" vertical="center" textRotation="90" wrapText="1"/>
    </xf>
    <xf numFmtId="3" fontId="2" fillId="39" borderId="33" xfId="0" applyNumberFormat="1" applyFont="1" applyFill="1" applyBorder="1" applyAlignment="1">
      <alignment horizontal="center" vertical="center" textRotation="90" wrapText="1"/>
    </xf>
    <xf numFmtId="0" fontId="2" fillId="39" borderId="61" xfId="0" applyFont="1" applyFill="1" applyBorder="1" applyAlignment="1">
      <alignment horizontal="center" vertical="center" textRotation="90" wrapText="1"/>
    </xf>
    <xf numFmtId="0" fontId="2" fillId="39" borderId="29" xfId="0" applyFont="1" applyFill="1" applyBorder="1" applyAlignment="1">
      <alignment horizontal="center" vertical="center" textRotation="90" wrapText="1"/>
    </xf>
    <xf numFmtId="0" fontId="2" fillId="39" borderId="12" xfId="0" applyFont="1" applyFill="1" applyBorder="1" applyAlignment="1">
      <alignment horizontal="center" vertical="center" textRotation="90" wrapText="1"/>
    </xf>
    <xf numFmtId="0" fontId="2" fillId="39" borderId="33" xfId="0" applyFont="1" applyFill="1" applyBorder="1" applyAlignment="1">
      <alignment horizontal="center" vertical="center" textRotation="90" wrapText="1"/>
    </xf>
    <xf numFmtId="0" fontId="2" fillId="39" borderId="61" xfId="0" applyFont="1" applyFill="1" applyBorder="1" applyAlignment="1">
      <alignment horizontal="center" vertical="center" wrapText="1"/>
    </xf>
    <xf numFmtId="0" fontId="2" fillId="39" borderId="29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3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66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165" fontId="2" fillId="41" borderId="29" xfId="46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66" xfId="0" applyFont="1" applyBorder="1" applyAlignment="1">
      <alignment horizontal="center" vertical="center" wrapText="1"/>
    </xf>
    <xf numFmtId="3" fontId="2" fillId="39" borderId="66" xfId="0" applyNumberFormat="1" applyFont="1" applyFill="1" applyBorder="1" applyAlignment="1">
      <alignment horizontal="center" vertical="center" textRotation="90" wrapText="1"/>
    </xf>
    <xf numFmtId="0" fontId="2" fillId="39" borderId="66" xfId="0" applyFont="1" applyFill="1" applyBorder="1" applyAlignment="1">
      <alignment horizontal="center" vertical="center" textRotation="90" wrapText="1"/>
    </xf>
    <xf numFmtId="0" fontId="2" fillId="39" borderId="67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46" fillId="0" borderId="68" xfId="0" applyFont="1" applyFill="1" applyBorder="1" applyAlignment="1">
      <alignment horizontal="center" vertical="center" wrapText="1"/>
    </xf>
    <xf numFmtId="0" fontId="46" fillId="0" borderId="69" xfId="0" applyFont="1" applyFill="1" applyBorder="1" applyAlignment="1">
      <alignment horizontal="center" vertical="center" wrapText="1"/>
    </xf>
    <xf numFmtId="0" fontId="46" fillId="0" borderId="7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39" borderId="66" xfId="0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9" borderId="4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18" borderId="48" xfId="0" applyFont="1" applyFill="1" applyBorder="1" applyAlignment="1">
      <alignment horizontal="center" vertical="center" wrapText="1"/>
    </xf>
    <xf numFmtId="3" fontId="2" fillId="18" borderId="53" xfId="0" applyNumberFormat="1" applyFont="1" applyFill="1" applyBorder="1" applyAlignment="1">
      <alignment horizontal="center" vertical="center" wrapText="1"/>
    </xf>
    <xf numFmtId="0" fontId="2" fillId="39" borderId="52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39" borderId="5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 applyProtection="1">
      <alignment horizontal="center" vertical="center" wrapText="1"/>
      <protection/>
    </xf>
    <xf numFmtId="3" fontId="2" fillId="33" borderId="39" xfId="0" applyNumberFormat="1" applyFont="1" applyFill="1" applyBorder="1" applyAlignment="1" applyProtection="1">
      <alignment horizontal="center" vertical="center" wrapText="1"/>
      <protection/>
    </xf>
    <xf numFmtId="3" fontId="2" fillId="33" borderId="17" xfId="0" applyNumberFormat="1" applyFont="1" applyFill="1" applyBorder="1" applyAlignment="1" applyProtection="1">
      <alignment horizontal="center" vertical="center" wrapText="1"/>
      <protection/>
    </xf>
    <xf numFmtId="3" fontId="2" fillId="36" borderId="18" xfId="0" applyNumberFormat="1" applyFont="1" applyFill="1" applyBorder="1" applyAlignment="1" applyProtection="1">
      <alignment horizontal="center" vertical="center" textRotation="90" wrapText="1"/>
      <protection/>
    </xf>
    <xf numFmtId="3" fontId="2" fillId="36" borderId="48" xfId="0" applyNumberFormat="1" applyFont="1" applyFill="1" applyBorder="1" applyAlignment="1" applyProtection="1">
      <alignment horizontal="center" vertical="center" textRotation="90" wrapText="1"/>
      <protection/>
    </xf>
    <xf numFmtId="0" fontId="2" fillId="18" borderId="65" xfId="0" applyFont="1" applyFill="1" applyBorder="1" applyAlignment="1">
      <alignment horizontal="center" vertical="center" textRotation="90" wrapText="1"/>
    </xf>
    <xf numFmtId="0" fontId="2" fillId="18" borderId="71" xfId="0" applyFont="1" applyFill="1" applyBorder="1" applyAlignment="1">
      <alignment horizontal="center" vertical="center" textRotation="90" wrapText="1"/>
    </xf>
    <xf numFmtId="164" fontId="2" fillId="18" borderId="59" xfId="0" applyNumberFormat="1" applyFont="1" applyFill="1" applyBorder="1" applyAlignment="1">
      <alignment horizontal="center" vertical="center" wrapText="1"/>
    </xf>
    <xf numFmtId="164" fontId="2" fillId="18" borderId="41" xfId="0" applyNumberFormat="1" applyFont="1" applyFill="1" applyBorder="1" applyAlignment="1">
      <alignment horizontal="center" vertical="center" wrapText="1"/>
    </xf>
    <xf numFmtId="0" fontId="2" fillId="18" borderId="48" xfId="0" applyFont="1" applyFill="1" applyBorder="1" applyAlignment="1" applyProtection="1">
      <alignment horizontal="center" vertical="center" wrapText="1"/>
      <protection locked="0"/>
    </xf>
    <xf numFmtId="0" fontId="2" fillId="36" borderId="65" xfId="0" applyFont="1" applyFill="1" applyBorder="1" applyAlignment="1" applyProtection="1">
      <alignment horizontal="center" vertical="center" textRotation="90" wrapText="1"/>
      <protection/>
    </xf>
    <xf numFmtId="10" fontId="2" fillId="36" borderId="65" xfId="0" applyNumberFormat="1" applyFont="1" applyFill="1" applyBorder="1" applyAlignment="1" applyProtection="1">
      <alignment horizontal="center" vertical="center" textRotation="90" wrapText="1"/>
      <protection/>
    </xf>
    <xf numFmtId="0" fontId="2" fillId="36" borderId="71" xfId="0" applyFont="1" applyFill="1" applyBorder="1" applyAlignment="1" applyProtection="1">
      <alignment horizontal="center" vertical="center" textRotation="90" wrapText="1"/>
      <protection/>
    </xf>
    <xf numFmtId="4" fontId="2" fillId="18" borderId="65" xfId="0" applyNumberFormat="1" applyFont="1" applyFill="1" applyBorder="1" applyAlignment="1" applyProtection="1">
      <alignment horizontal="center" vertical="center" textRotation="90" wrapText="1"/>
      <protection/>
    </xf>
    <xf numFmtId="0" fontId="2" fillId="18" borderId="65" xfId="0" applyFont="1" applyFill="1" applyBorder="1" applyAlignment="1" applyProtection="1">
      <alignment horizontal="center" vertical="center" textRotation="90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Moneda 3" xfId="52"/>
    <cellStyle name="Neutral" xfId="53"/>
    <cellStyle name="Normal 10" xfId="54"/>
    <cellStyle name="Normal 12 2" xfId="55"/>
    <cellStyle name="Normal 4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1"/>
  <sheetViews>
    <sheetView zoomScale="60" zoomScaleNormal="60" zoomScalePageLayoutView="0" workbookViewId="0" topLeftCell="E12">
      <selection activeCell="Q10" sqref="Q10"/>
    </sheetView>
  </sheetViews>
  <sheetFormatPr defaultColWidth="11.421875" defaultRowHeight="15"/>
  <cols>
    <col min="1" max="1" width="4.57421875" style="4" customWidth="1"/>
    <col min="2" max="2" width="21.57421875" style="64" bestFit="1" customWidth="1"/>
    <col min="3" max="3" width="17.57421875" style="64" customWidth="1"/>
    <col min="4" max="4" width="27.7109375" style="4" customWidth="1"/>
    <col min="5" max="5" width="14.28125" style="4" customWidth="1"/>
    <col min="6" max="6" width="11.421875" style="4" customWidth="1"/>
    <col min="7" max="7" width="13.57421875" style="4" customWidth="1"/>
    <col min="8" max="8" width="50.00390625" style="65" bestFit="1" customWidth="1"/>
    <col min="9" max="9" width="40.8515625" style="65" bestFit="1" customWidth="1"/>
    <col min="10" max="10" width="11.421875" style="65" customWidth="1"/>
    <col min="11" max="12" width="11.421875" style="4" customWidth="1"/>
    <col min="13" max="13" width="9.421875" style="4" customWidth="1"/>
    <col min="14" max="14" width="10.8515625" style="4" customWidth="1"/>
    <col min="15" max="18" width="9.421875" style="4" customWidth="1"/>
    <col min="19" max="19" width="12.57421875" style="4" customWidth="1"/>
    <col min="20" max="20" width="13.421875" style="4" customWidth="1"/>
    <col min="21" max="21" width="12.140625" style="4" bestFit="1" customWidth="1"/>
    <col min="22" max="24" width="9.421875" style="4" customWidth="1"/>
    <col min="25" max="25" width="9.421875" style="66" customWidth="1"/>
    <col min="26" max="32" width="9.421875" style="4" customWidth="1"/>
    <col min="33" max="33" width="5.140625" style="64" customWidth="1"/>
    <col min="34" max="34" width="5.421875" style="4" customWidth="1"/>
    <col min="35" max="35" width="4.8515625" style="4" customWidth="1"/>
    <col min="36" max="36" width="7.140625" style="4" customWidth="1"/>
    <col min="37" max="16384" width="11.421875" style="4" customWidth="1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33.75" customHeight="1">
      <c r="B2" s="343" t="s">
        <v>0</v>
      </c>
      <c r="C2" s="344"/>
      <c r="D2" s="344"/>
      <c r="E2" s="344"/>
      <c r="F2" s="344"/>
      <c r="G2" s="344"/>
      <c r="H2" s="345"/>
      <c r="I2" s="346" t="s">
        <v>1</v>
      </c>
      <c r="J2" s="347"/>
      <c r="K2" s="347"/>
      <c r="L2" s="347"/>
      <c r="M2" s="347"/>
      <c r="N2" s="347"/>
      <c r="O2" s="346" t="s">
        <v>2</v>
      </c>
      <c r="P2" s="347"/>
      <c r="Q2" s="347"/>
      <c r="R2" s="347"/>
      <c r="S2" s="347"/>
      <c r="T2" s="348"/>
      <c r="U2" s="349" t="s">
        <v>3</v>
      </c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1"/>
    </row>
    <row r="3" spans="2:36" ht="35.25" customHeight="1" thickBot="1">
      <c r="B3" s="331" t="s">
        <v>4</v>
      </c>
      <c r="C3" s="332"/>
      <c r="D3" s="333"/>
      <c r="E3" s="5"/>
      <c r="F3" s="332" t="s">
        <v>5</v>
      </c>
      <c r="G3" s="332"/>
      <c r="H3" s="332"/>
      <c r="I3" s="332"/>
      <c r="J3" s="332"/>
      <c r="K3" s="332"/>
      <c r="L3" s="332"/>
      <c r="M3" s="332"/>
      <c r="N3" s="333"/>
      <c r="O3" s="334" t="s">
        <v>6</v>
      </c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6"/>
      <c r="AG3" s="337" t="s">
        <v>7</v>
      </c>
      <c r="AH3" s="338"/>
      <c r="AI3" s="338"/>
      <c r="AJ3" s="339"/>
    </row>
    <row r="4" spans="2:36" ht="36" customHeight="1">
      <c r="B4" s="321" t="s">
        <v>8</v>
      </c>
      <c r="C4" s="323" t="s">
        <v>9</v>
      </c>
      <c r="D4" s="324"/>
      <c r="E4" s="324"/>
      <c r="F4" s="324"/>
      <c r="G4" s="324"/>
      <c r="H4" s="324"/>
      <c r="I4" s="327" t="s">
        <v>10</v>
      </c>
      <c r="J4" s="329" t="s">
        <v>11</v>
      </c>
      <c r="K4" s="329" t="s">
        <v>12</v>
      </c>
      <c r="L4" s="314" t="s">
        <v>143</v>
      </c>
      <c r="M4" s="316" t="s">
        <v>13</v>
      </c>
      <c r="N4" s="318" t="s">
        <v>14</v>
      </c>
      <c r="O4" s="320" t="s">
        <v>15</v>
      </c>
      <c r="P4" s="306"/>
      <c r="Q4" s="305" t="s">
        <v>16</v>
      </c>
      <c r="R4" s="306"/>
      <c r="S4" s="305" t="s">
        <v>17</v>
      </c>
      <c r="T4" s="306"/>
      <c r="U4" s="305" t="s">
        <v>18</v>
      </c>
      <c r="V4" s="306"/>
      <c r="W4" s="305" t="s">
        <v>19</v>
      </c>
      <c r="X4" s="306"/>
      <c r="Y4" s="305" t="s">
        <v>20</v>
      </c>
      <c r="Z4" s="306"/>
      <c r="AA4" s="305" t="s">
        <v>21</v>
      </c>
      <c r="AB4" s="306"/>
      <c r="AC4" s="305" t="s">
        <v>22</v>
      </c>
      <c r="AD4" s="306"/>
      <c r="AE4" s="305" t="s">
        <v>23</v>
      </c>
      <c r="AF4" s="307"/>
      <c r="AG4" s="308" t="s">
        <v>24</v>
      </c>
      <c r="AH4" s="310" t="s">
        <v>25</v>
      </c>
      <c r="AI4" s="312" t="s">
        <v>26</v>
      </c>
      <c r="AJ4" s="298" t="s">
        <v>27</v>
      </c>
    </row>
    <row r="5" spans="2:36" ht="80.25" customHeight="1" thickBot="1">
      <c r="B5" s="322"/>
      <c r="C5" s="325"/>
      <c r="D5" s="326"/>
      <c r="E5" s="326"/>
      <c r="F5" s="326"/>
      <c r="G5" s="326"/>
      <c r="H5" s="326"/>
      <c r="I5" s="328"/>
      <c r="J5" s="330" t="s">
        <v>11</v>
      </c>
      <c r="K5" s="330"/>
      <c r="L5" s="315"/>
      <c r="M5" s="317"/>
      <c r="N5" s="319"/>
      <c r="O5" s="6" t="s">
        <v>28</v>
      </c>
      <c r="P5" s="7" t="s">
        <v>29</v>
      </c>
      <c r="Q5" s="8" t="s">
        <v>28</v>
      </c>
      <c r="R5" s="7" t="s">
        <v>29</v>
      </c>
      <c r="S5" s="8" t="s">
        <v>28</v>
      </c>
      <c r="T5" s="7" t="s">
        <v>29</v>
      </c>
      <c r="U5" s="8" t="s">
        <v>28</v>
      </c>
      <c r="V5" s="7" t="s">
        <v>29</v>
      </c>
      <c r="W5" s="8" t="s">
        <v>28</v>
      </c>
      <c r="X5" s="7" t="s">
        <v>29</v>
      </c>
      <c r="Y5" s="8" t="s">
        <v>28</v>
      </c>
      <c r="Z5" s="7" t="s">
        <v>29</v>
      </c>
      <c r="AA5" s="8" t="s">
        <v>28</v>
      </c>
      <c r="AB5" s="7" t="s">
        <v>30</v>
      </c>
      <c r="AC5" s="8" t="s">
        <v>28</v>
      </c>
      <c r="AD5" s="7" t="s">
        <v>30</v>
      </c>
      <c r="AE5" s="8" t="s">
        <v>28</v>
      </c>
      <c r="AF5" s="9" t="s">
        <v>30</v>
      </c>
      <c r="AG5" s="309"/>
      <c r="AH5" s="311"/>
      <c r="AI5" s="313"/>
      <c r="AJ5" s="299"/>
    </row>
    <row r="6" spans="2:36" ht="108" customHeight="1" thickBot="1">
      <c r="B6" s="10" t="s">
        <v>57</v>
      </c>
      <c r="C6" s="300" t="s">
        <v>32</v>
      </c>
      <c r="D6" s="301"/>
      <c r="E6" s="301"/>
      <c r="F6" s="301"/>
      <c r="G6" s="301"/>
      <c r="H6" s="301"/>
      <c r="I6" s="11" t="s">
        <v>33</v>
      </c>
      <c r="J6" s="12">
        <v>2792</v>
      </c>
      <c r="K6" s="13">
        <v>2932</v>
      </c>
      <c r="L6" s="13"/>
      <c r="M6" s="14"/>
      <c r="N6" s="15"/>
      <c r="O6" s="16">
        <f>O8</f>
        <v>0</v>
      </c>
      <c r="P6" s="16">
        <f aca="true" t="shared" si="0" ref="P6:AF6">P8</f>
        <v>0</v>
      </c>
      <c r="Q6" s="16">
        <f t="shared" si="0"/>
        <v>55579637</v>
      </c>
      <c r="R6" s="16">
        <f t="shared" si="0"/>
        <v>0</v>
      </c>
      <c r="S6" s="16">
        <f t="shared" si="0"/>
        <v>20000000</v>
      </c>
      <c r="T6" s="16">
        <f t="shared" si="0"/>
        <v>0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0"/>
        <v>0</v>
      </c>
      <c r="AE6" s="16">
        <f t="shared" si="0"/>
        <v>0</v>
      </c>
      <c r="AF6" s="16">
        <f t="shared" si="0"/>
        <v>0</v>
      </c>
      <c r="AG6" s="17"/>
      <c r="AH6" s="18"/>
      <c r="AI6" s="18"/>
      <c r="AJ6" s="19"/>
    </row>
    <row r="7" spans="2:36" ht="5.25" customHeight="1" thickBot="1">
      <c r="B7" s="340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2"/>
    </row>
    <row r="8" spans="2:36" ht="108" customHeight="1" thickBot="1">
      <c r="B8" s="20" t="s">
        <v>34</v>
      </c>
      <c r="C8" s="21" t="s">
        <v>35</v>
      </c>
      <c r="D8" s="21" t="s">
        <v>36</v>
      </c>
      <c r="E8" s="21" t="s">
        <v>37</v>
      </c>
      <c r="F8" s="21" t="s">
        <v>38</v>
      </c>
      <c r="G8" s="21" t="s">
        <v>39</v>
      </c>
      <c r="H8" s="22" t="s">
        <v>40</v>
      </c>
      <c r="I8" s="23" t="s">
        <v>41</v>
      </c>
      <c r="J8" s="24"/>
      <c r="K8" s="24"/>
      <c r="L8" s="24"/>
      <c r="M8" s="24"/>
      <c r="N8" s="25"/>
      <c r="O8" s="26">
        <f>SUM(O9:O9)</f>
        <v>0</v>
      </c>
      <c r="P8" s="27">
        <f>SUM(P9:P9)</f>
        <v>0</v>
      </c>
      <c r="Q8" s="28">
        <f>SUM(Q9:Q9)</f>
        <v>55579637</v>
      </c>
      <c r="R8" s="27">
        <f>SUM(R9:R9:R10)</f>
        <v>0</v>
      </c>
      <c r="S8" s="27">
        <f>SUM(S9:S9:S10)</f>
        <v>20000000</v>
      </c>
      <c r="T8" s="27">
        <f>SUM(T9:T9:T10)</f>
        <v>0</v>
      </c>
      <c r="U8" s="27">
        <f>SUM(U9:U9:U10)</f>
        <v>0</v>
      </c>
      <c r="V8" s="27">
        <f>SUM(V9:V9:V10)</f>
        <v>0</v>
      </c>
      <c r="W8" s="27">
        <f>SUM(W9:W9:W10)</f>
        <v>0</v>
      </c>
      <c r="X8" s="27">
        <f>SUM(X9:X9:X10)</f>
        <v>0</v>
      </c>
      <c r="Y8" s="27">
        <f>SUM(Y9:Y9:Y10)</f>
        <v>0</v>
      </c>
      <c r="Z8" s="27">
        <f>SUM(Z9:Z9:Z10)</f>
        <v>0</v>
      </c>
      <c r="AA8" s="27">
        <f>SUM(AA9:AA9:AA10)</f>
        <v>0</v>
      </c>
      <c r="AB8" s="27">
        <f>SUM(AB9:AB9:AB10)</f>
        <v>0</v>
      </c>
      <c r="AC8" s="27">
        <f>SUM(AC9:AC9:AC10)</f>
        <v>0</v>
      </c>
      <c r="AD8" s="27">
        <f>SUM(AD9:AD9:AD10)</f>
        <v>0</v>
      </c>
      <c r="AE8" s="27">
        <f>SUM(AE9:AE9:AE10)</f>
        <v>0</v>
      </c>
      <c r="AF8" s="27">
        <f>SUM(AF9:AF9:AF10)</f>
        <v>0</v>
      </c>
      <c r="AG8" s="29">
        <f>SUM(AG9:AG9)</f>
        <v>0</v>
      </c>
      <c r="AH8" s="30"/>
      <c r="AI8" s="30"/>
      <c r="AJ8" s="31"/>
    </row>
    <row r="9" spans="2:36" ht="108" customHeight="1" thickBot="1">
      <c r="B9" s="32" t="s">
        <v>56</v>
      </c>
      <c r="C9" s="33"/>
      <c r="D9" s="34" t="s">
        <v>55</v>
      </c>
      <c r="E9" s="34" t="s">
        <v>42</v>
      </c>
      <c r="F9" s="35">
        <v>1</v>
      </c>
      <c r="G9" s="34">
        <v>1</v>
      </c>
      <c r="H9" s="36" t="s">
        <v>53</v>
      </c>
      <c r="I9" s="36" t="s">
        <v>54</v>
      </c>
      <c r="J9" s="87">
        <v>3</v>
      </c>
      <c r="K9" s="88">
        <v>12</v>
      </c>
      <c r="L9" s="89">
        <v>3</v>
      </c>
      <c r="M9" s="89"/>
      <c r="N9" s="90"/>
      <c r="O9" s="39"/>
      <c r="P9" s="40"/>
      <c r="Q9" s="41">
        <v>55579637</v>
      </c>
      <c r="R9" s="43"/>
      <c r="S9" s="42"/>
      <c r="T9" s="42"/>
      <c r="U9" s="42"/>
      <c r="V9" s="42"/>
      <c r="W9" s="42"/>
      <c r="X9" s="42"/>
      <c r="Y9" s="43"/>
      <c r="Z9" s="42"/>
      <c r="AA9" s="42"/>
      <c r="AB9" s="42"/>
      <c r="AC9" s="42"/>
      <c r="AD9" s="42"/>
      <c r="AE9" s="43"/>
      <c r="AF9" s="43"/>
      <c r="AG9" s="44"/>
      <c r="AH9" s="45"/>
      <c r="AI9" s="45"/>
      <c r="AJ9" s="46"/>
    </row>
    <row r="10" spans="2:36" ht="82.5" customHeight="1" thickBot="1">
      <c r="B10" s="63" t="s">
        <v>69</v>
      </c>
      <c r="C10" s="33"/>
      <c r="D10" s="34" t="s">
        <v>70</v>
      </c>
      <c r="E10" s="34" t="s">
        <v>42</v>
      </c>
      <c r="F10" s="35">
        <v>1</v>
      </c>
      <c r="G10" s="34">
        <v>1</v>
      </c>
      <c r="H10" s="36" t="s">
        <v>67</v>
      </c>
      <c r="I10" s="36" t="s">
        <v>68</v>
      </c>
      <c r="J10" s="36">
        <v>260</v>
      </c>
      <c r="K10" s="57">
        <v>1916</v>
      </c>
      <c r="L10" s="38">
        <v>68</v>
      </c>
      <c r="M10" s="38"/>
      <c r="N10" s="58"/>
      <c r="O10" s="39"/>
      <c r="P10" s="40"/>
      <c r="Q10" s="41">
        <v>34205653</v>
      </c>
      <c r="R10" s="43"/>
      <c r="S10" s="43">
        <v>20000000</v>
      </c>
      <c r="T10" s="42"/>
      <c r="U10" s="42"/>
      <c r="V10" s="42"/>
      <c r="W10" s="42"/>
      <c r="X10" s="42"/>
      <c r="Y10" s="43"/>
      <c r="Z10" s="42"/>
      <c r="AA10" s="42"/>
      <c r="AB10" s="42"/>
      <c r="AC10" s="43"/>
      <c r="AD10" s="43"/>
      <c r="AE10" s="43"/>
      <c r="AF10" s="43"/>
      <c r="AG10" s="44"/>
      <c r="AH10" s="45"/>
      <c r="AI10" s="45"/>
      <c r="AJ10" s="46"/>
    </row>
    <row r="11" spans="2:36" ht="25.5" customHeight="1" thickBot="1">
      <c r="B11" s="68"/>
      <c r="C11" s="68"/>
      <c r="D11" s="69"/>
      <c r="E11" s="70"/>
      <c r="F11" s="71"/>
      <c r="G11" s="70"/>
      <c r="H11" s="72"/>
      <c r="I11" s="72"/>
      <c r="J11" s="73"/>
      <c r="K11" s="74"/>
      <c r="L11" s="75"/>
      <c r="M11" s="76"/>
      <c r="N11" s="77"/>
      <c r="O11" s="78"/>
      <c r="P11" s="79"/>
      <c r="Q11" s="80"/>
      <c r="R11" s="81"/>
      <c r="S11" s="81"/>
      <c r="T11" s="81"/>
      <c r="U11" s="81"/>
      <c r="V11" s="81"/>
      <c r="W11" s="81"/>
      <c r="X11" s="81"/>
      <c r="Y11" s="82"/>
      <c r="Z11" s="81"/>
      <c r="AA11" s="81"/>
      <c r="AB11" s="81"/>
      <c r="AC11" s="81"/>
      <c r="AD11" s="81"/>
      <c r="AE11" s="82"/>
      <c r="AF11" s="83"/>
      <c r="AG11" s="84"/>
      <c r="AH11" s="85"/>
      <c r="AI11" s="85"/>
      <c r="AJ11" s="86"/>
    </row>
    <row r="12" spans="2:36" ht="35.25" customHeight="1" thickBot="1">
      <c r="B12" s="331" t="s">
        <v>4</v>
      </c>
      <c r="C12" s="332"/>
      <c r="D12" s="333"/>
      <c r="E12" s="5"/>
      <c r="F12" s="332" t="s">
        <v>5</v>
      </c>
      <c r="G12" s="332"/>
      <c r="H12" s="332"/>
      <c r="I12" s="332"/>
      <c r="J12" s="332"/>
      <c r="K12" s="332"/>
      <c r="L12" s="332"/>
      <c r="M12" s="332"/>
      <c r="N12" s="333"/>
      <c r="O12" s="334" t="s">
        <v>6</v>
      </c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6"/>
      <c r="AG12" s="337" t="s">
        <v>7</v>
      </c>
      <c r="AH12" s="338"/>
      <c r="AI12" s="338"/>
      <c r="AJ12" s="339"/>
    </row>
    <row r="13" spans="2:36" ht="35.25" customHeight="1">
      <c r="B13" s="321" t="s">
        <v>8</v>
      </c>
      <c r="C13" s="323" t="s">
        <v>9</v>
      </c>
      <c r="D13" s="324"/>
      <c r="E13" s="324"/>
      <c r="F13" s="324"/>
      <c r="G13" s="324"/>
      <c r="H13" s="324"/>
      <c r="I13" s="327" t="s">
        <v>10</v>
      </c>
      <c r="J13" s="329" t="s">
        <v>11</v>
      </c>
      <c r="K13" s="329" t="s">
        <v>12</v>
      </c>
      <c r="L13" s="314" t="s">
        <v>143</v>
      </c>
      <c r="M13" s="316" t="s">
        <v>13</v>
      </c>
      <c r="N13" s="318" t="s">
        <v>14</v>
      </c>
      <c r="O13" s="320" t="s">
        <v>15</v>
      </c>
      <c r="P13" s="306"/>
      <c r="Q13" s="305" t="s">
        <v>16</v>
      </c>
      <c r="R13" s="306"/>
      <c r="S13" s="305" t="s">
        <v>17</v>
      </c>
      <c r="T13" s="306"/>
      <c r="U13" s="305" t="s">
        <v>18</v>
      </c>
      <c r="V13" s="306"/>
      <c r="W13" s="305" t="s">
        <v>19</v>
      </c>
      <c r="X13" s="306"/>
      <c r="Y13" s="305" t="s">
        <v>20</v>
      </c>
      <c r="Z13" s="306"/>
      <c r="AA13" s="305" t="s">
        <v>21</v>
      </c>
      <c r="AB13" s="306"/>
      <c r="AC13" s="305" t="s">
        <v>22</v>
      </c>
      <c r="AD13" s="306"/>
      <c r="AE13" s="305" t="s">
        <v>23</v>
      </c>
      <c r="AF13" s="307"/>
      <c r="AG13" s="308" t="s">
        <v>24</v>
      </c>
      <c r="AH13" s="310" t="s">
        <v>25</v>
      </c>
      <c r="AI13" s="312" t="s">
        <v>26</v>
      </c>
      <c r="AJ13" s="298" t="s">
        <v>27</v>
      </c>
    </row>
    <row r="14" spans="2:36" ht="80.25" customHeight="1" thickBot="1">
      <c r="B14" s="322"/>
      <c r="C14" s="325"/>
      <c r="D14" s="326"/>
      <c r="E14" s="326"/>
      <c r="F14" s="326"/>
      <c r="G14" s="326"/>
      <c r="H14" s="326"/>
      <c r="I14" s="328"/>
      <c r="J14" s="330" t="s">
        <v>11</v>
      </c>
      <c r="K14" s="330"/>
      <c r="L14" s="315"/>
      <c r="M14" s="317"/>
      <c r="N14" s="319"/>
      <c r="O14" s="6" t="s">
        <v>28</v>
      </c>
      <c r="P14" s="7" t="s">
        <v>29</v>
      </c>
      <c r="Q14" s="8" t="s">
        <v>28</v>
      </c>
      <c r="R14" s="7" t="s">
        <v>29</v>
      </c>
      <c r="S14" s="8" t="s">
        <v>28</v>
      </c>
      <c r="T14" s="7" t="s">
        <v>29</v>
      </c>
      <c r="U14" s="8" t="s">
        <v>28</v>
      </c>
      <c r="V14" s="7" t="s">
        <v>29</v>
      </c>
      <c r="W14" s="8" t="s">
        <v>28</v>
      </c>
      <c r="X14" s="7" t="s">
        <v>29</v>
      </c>
      <c r="Y14" s="8" t="s">
        <v>28</v>
      </c>
      <c r="Z14" s="7" t="s">
        <v>29</v>
      </c>
      <c r="AA14" s="8" t="s">
        <v>28</v>
      </c>
      <c r="AB14" s="7" t="s">
        <v>30</v>
      </c>
      <c r="AC14" s="8" t="s">
        <v>28</v>
      </c>
      <c r="AD14" s="7" t="s">
        <v>30</v>
      </c>
      <c r="AE14" s="8" t="s">
        <v>28</v>
      </c>
      <c r="AF14" s="9" t="s">
        <v>30</v>
      </c>
      <c r="AG14" s="309"/>
      <c r="AH14" s="311"/>
      <c r="AI14" s="313"/>
      <c r="AJ14" s="299"/>
    </row>
    <row r="15" spans="2:36" ht="108" customHeight="1" thickBot="1">
      <c r="B15" s="10" t="s">
        <v>59</v>
      </c>
      <c r="C15" s="300" t="s">
        <v>58</v>
      </c>
      <c r="D15" s="301"/>
      <c r="E15" s="301"/>
      <c r="F15" s="301"/>
      <c r="G15" s="301"/>
      <c r="H15" s="301"/>
      <c r="I15" s="11" t="s">
        <v>60</v>
      </c>
      <c r="J15" s="91">
        <v>0.04</v>
      </c>
      <c r="K15" s="62">
        <v>0.1</v>
      </c>
      <c r="L15" s="62">
        <v>0.03</v>
      </c>
      <c r="M15" s="62"/>
      <c r="N15" s="92"/>
      <c r="O15" s="16">
        <f>O17</f>
        <v>0</v>
      </c>
      <c r="P15" s="16">
        <f aca="true" t="shared" si="1" ref="P15:AF15">P17</f>
        <v>0</v>
      </c>
      <c r="Q15" s="16">
        <f t="shared" si="1"/>
        <v>34000000</v>
      </c>
      <c r="R15" s="16">
        <f t="shared" si="1"/>
        <v>0</v>
      </c>
      <c r="S15" s="16">
        <f t="shared" si="1"/>
        <v>0</v>
      </c>
      <c r="T15" s="16">
        <f t="shared" si="1"/>
        <v>0</v>
      </c>
      <c r="U15" s="16">
        <f t="shared" si="1"/>
        <v>0</v>
      </c>
      <c r="V15" s="16">
        <f t="shared" si="1"/>
        <v>0</v>
      </c>
      <c r="W15" s="16">
        <f t="shared" si="1"/>
        <v>0</v>
      </c>
      <c r="X15" s="16">
        <f t="shared" si="1"/>
        <v>0</v>
      </c>
      <c r="Y15" s="16">
        <f t="shared" si="1"/>
        <v>0</v>
      </c>
      <c r="Z15" s="16">
        <f t="shared" si="1"/>
        <v>0</v>
      </c>
      <c r="AA15" s="16">
        <f t="shared" si="1"/>
        <v>0</v>
      </c>
      <c r="AB15" s="16">
        <f t="shared" si="1"/>
        <v>0</v>
      </c>
      <c r="AC15" s="16">
        <f t="shared" si="1"/>
        <v>0</v>
      </c>
      <c r="AD15" s="16">
        <f t="shared" si="1"/>
        <v>0</v>
      </c>
      <c r="AE15" s="16">
        <f t="shared" si="1"/>
        <v>34000000</v>
      </c>
      <c r="AF15" s="16">
        <f t="shared" si="1"/>
        <v>0</v>
      </c>
      <c r="AG15" s="17">
        <f>AG16+AG19</f>
        <v>0</v>
      </c>
      <c r="AH15" s="18"/>
      <c r="AI15" s="18"/>
      <c r="AJ15" s="19"/>
    </row>
    <row r="16" spans="2:36" ht="4.5" customHeight="1" thickBot="1">
      <c r="B16" s="302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4"/>
    </row>
    <row r="17" spans="2:36" ht="108" customHeight="1" thickBot="1">
      <c r="B17" s="20" t="s">
        <v>34</v>
      </c>
      <c r="C17" s="21" t="s">
        <v>35</v>
      </c>
      <c r="D17" s="21" t="s">
        <v>36</v>
      </c>
      <c r="E17" s="21" t="s">
        <v>37</v>
      </c>
      <c r="F17" s="21" t="s">
        <v>38</v>
      </c>
      <c r="G17" s="21" t="s">
        <v>39</v>
      </c>
      <c r="H17" s="22" t="s">
        <v>40</v>
      </c>
      <c r="I17" s="23" t="s">
        <v>41</v>
      </c>
      <c r="J17" s="24"/>
      <c r="K17" s="24"/>
      <c r="L17" s="24"/>
      <c r="M17" s="24"/>
      <c r="N17" s="25"/>
      <c r="O17" s="26">
        <f>SUM(O18:O18)</f>
        <v>0</v>
      </c>
      <c r="P17" s="27">
        <f>SUM(P18:P18)</f>
        <v>0</v>
      </c>
      <c r="Q17" s="28">
        <f aca="true" t="shared" si="2" ref="Q17:AA17">SUM(Q18:Q18)</f>
        <v>34000000</v>
      </c>
      <c r="R17" s="27">
        <f t="shared" si="2"/>
        <v>0</v>
      </c>
      <c r="S17" s="28">
        <f t="shared" si="2"/>
        <v>0</v>
      </c>
      <c r="T17" s="27">
        <f t="shared" si="2"/>
        <v>0</v>
      </c>
      <c r="U17" s="28">
        <f t="shared" si="2"/>
        <v>0</v>
      </c>
      <c r="V17" s="27">
        <f t="shared" si="2"/>
        <v>0</v>
      </c>
      <c r="W17" s="28">
        <f t="shared" si="2"/>
        <v>0</v>
      </c>
      <c r="X17" s="27">
        <f t="shared" si="2"/>
        <v>0</v>
      </c>
      <c r="Y17" s="28">
        <f t="shared" si="2"/>
        <v>0</v>
      </c>
      <c r="Z17" s="27">
        <f t="shared" si="2"/>
        <v>0</v>
      </c>
      <c r="AA17" s="28">
        <f t="shared" si="2"/>
        <v>0</v>
      </c>
      <c r="AB17" s="27">
        <f>SUM(AB18:AB18)</f>
        <v>0</v>
      </c>
      <c r="AC17" s="28">
        <f>SUM(AC18:AC18)</f>
        <v>0</v>
      </c>
      <c r="AD17" s="27">
        <f>SUM(AD18:AD18)</f>
        <v>0</v>
      </c>
      <c r="AE17" s="28">
        <f>SUM(O17,Q17,S17,U17,W17,Y17,AA17,AC17)</f>
        <v>34000000</v>
      </c>
      <c r="AF17" s="27">
        <f>SUM(P17,R17,T17,V17,X17,Z17,AB17,AD17)</f>
        <v>0</v>
      </c>
      <c r="AG17" s="29">
        <f>SUM(AG18:AG18)</f>
        <v>0</v>
      </c>
      <c r="AH17" s="30"/>
      <c r="AI17" s="30"/>
      <c r="AJ17" s="31"/>
    </row>
    <row r="18" spans="2:36" ht="108" customHeight="1" thickBot="1">
      <c r="B18" s="63" t="s">
        <v>63</v>
      </c>
      <c r="C18" s="33"/>
      <c r="D18" s="34" t="s">
        <v>144</v>
      </c>
      <c r="E18" s="34" t="s">
        <v>42</v>
      </c>
      <c r="F18" s="35">
        <v>1</v>
      </c>
      <c r="G18" s="34"/>
      <c r="H18" s="36" t="s">
        <v>61</v>
      </c>
      <c r="I18" s="36" t="s">
        <v>62</v>
      </c>
      <c r="J18" s="36">
        <v>3</v>
      </c>
      <c r="K18" s="57">
        <v>12</v>
      </c>
      <c r="L18" s="38">
        <v>1</v>
      </c>
      <c r="M18" s="38"/>
      <c r="N18" s="58"/>
      <c r="O18" s="39"/>
      <c r="P18" s="40"/>
      <c r="Q18" s="41">
        <v>34000000</v>
      </c>
      <c r="R18" s="43"/>
      <c r="S18" s="42"/>
      <c r="T18" s="42"/>
      <c r="U18" s="42"/>
      <c r="V18" s="42"/>
      <c r="W18" s="42"/>
      <c r="X18" s="42"/>
      <c r="Y18" s="43"/>
      <c r="Z18" s="42"/>
      <c r="AA18" s="42"/>
      <c r="AB18" s="42"/>
      <c r="AC18" s="42"/>
      <c r="AD18" s="42"/>
      <c r="AE18" s="43"/>
      <c r="AF18" s="43"/>
      <c r="AG18" s="44"/>
      <c r="AH18" s="45"/>
      <c r="AI18" s="45"/>
      <c r="AJ18" s="46"/>
    </row>
    <row r="19" spans="2:36" ht="4.5" customHeight="1" thickBot="1">
      <c r="B19" s="302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4"/>
    </row>
    <row r="20" ht="12"/>
    <row r="21" spans="2:36" ht="35.25" customHeight="1" thickBot="1">
      <c r="B21" s="331" t="s">
        <v>4</v>
      </c>
      <c r="C21" s="332"/>
      <c r="D21" s="333"/>
      <c r="E21" s="5"/>
      <c r="F21" s="332" t="s">
        <v>5</v>
      </c>
      <c r="G21" s="332"/>
      <c r="H21" s="332"/>
      <c r="I21" s="332"/>
      <c r="J21" s="332"/>
      <c r="K21" s="332"/>
      <c r="L21" s="332"/>
      <c r="M21" s="332"/>
      <c r="N21" s="333"/>
      <c r="O21" s="334" t="s">
        <v>6</v>
      </c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6"/>
      <c r="AG21" s="337" t="s">
        <v>7</v>
      </c>
      <c r="AH21" s="338"/>
      <c r="AI21" s="338"/>
      <c r="AJ21" s="339"/>
    </row>
    <row r="22" spans="2:36" ht="12">
      <c r="B22" s="321" t="s">
        <v>8</v>
      </c>
      <c r="C22" s="323" t="s">
        <v>9</v>
      </c>
      <c r="D22" s="324"/>
      <c r="E22" s="324"/>
      <c r="F22" s="324"/>
      <c r="G22" s="324"/>
      <c r="H22" s="324"/>
      <c r="I22" s="327" t="s">
        <v>10</v>
      </c>
      <c r="J22" s="329" t="s">
        <v>11</v>
      </c>
      <c r="K22" s="329" t="s">
        <v>12</v>
      </c>
      <c r="L22" s="314" t="s">
        <v>143</v>
      </c>
      <c r="M22" s="316" t="s">
        <v>13</v>
      </c>
      <c r="N22" s="318" t="s">
        <v>14</v>
      </c>
      <c r="O22" s="320" t="s">
        <v>15</v>
      </c>
      <c r="P22" s="306"/>
      <c r="Q22" s="305" t="s">
        <v>16</v>
      </c>
      <c r="R22" s="306"/>
      <c r="S22" s="305" t="s">
        <v>17</v>
      </c>
      <c r="T22" s="306"/>
      <c r="U22" s="305" t="s">
        <v>18</v>
      </c>
      <c r="V22" s="306"/>
      <c r="W22" s="305" t="s">
        <v>19</v>
      </c>
      <c r="X22" s="306"/>
      <c r="Y22" s="305" t="s">
        <v>20</v>
      </c>
      <c r="Z22" s="306"/>
      <c r="AA22" s="305" t="s">
        <v>21</v>
      </c>
      <c r="AB22" s="306"/>
      <c r="AC22" s="305" t="s">
        <v>22</v>
      </c>
      <c r="AD22" s="306"/>
      <c r="AE22" s="305" t="s">
        <v>23</v>
      </c>
      <c r="AF22" s="307"/>
      <c r="AG22" s="308" t="s">
        <v>24</v>
      </c>
      <c r="AH22" s="310" t="s">
        <v>25</v>
      </c>
      <c r="AI22" s="312" t="s">
        <v>26</v>
      </c>
      <c r="AJ22" s="298" t="s">
        <v>27</v>
      </c>
    </row>
    <row r="23" spans="2:36" ht="108" customHeight="1" thickBot="1">
      <c r="B23" s="322"/>
      <c r="C23" s="325"/>
      <c r="D23" s="326"/>
      <c r="E23" s="326"/>
      <c r="F23" s="326"/>
      <c r="G23" s="326"/>
      <c r="H23" s="326"/>
      <c r="I23" s="328"/>
      <c r="J23" s="330" t="s">
        <v>11</v>
      </c>
      <c r="K23" s="330"/>
      <c r="L23" s="315"/>
      <c r="M23" s="317"/>
      <c r="N23" s="319"/>
      <c r="O23" s="6" t="s">
        <v>28</v>
      </c>
      <c r="P23" s="7" t="s">
        <v>29</v>
      </c>
      <c r="Q23" s="8" t="s">
        <v>28</v>
      </c>
      <c r="R23" s="7" t="s">
        <v>29</v>
      </c>
      <c r="S23" s="8" t="s">
        <v>28</v>
      </c>
      <c r="T23" s="7" t="s">
        <v>29</v>
      </c>
      <c r="U23" s="8" t="s">
        <v>28</v>
      </c>
      <c r="V23" s="7" t="s">
        <v>29</v>
      </c>
      <c r="W23" s="8" t="s">
        <v>28</v>
      </c>
      <c r="X23" s="7" t="s">
        <v>29</v>
      </c>
      <c r="Y23" s="8" t="s">
        <v>28</v>
      </c>
      <c r="Z23" s="7" t="s">
        <v>29</v>
      </c>
      <c r="AA23" s="8" t="s">
        <v>28</v>
      </c>
      <c r="AB23" s="7" t="s">
        <v>30</v>
      </c>
      <c r="AC23" s="8" t="s">
        <v>28</v>
      </c>
      <c r="AD23" s="7" t="s">
        <v>30</v>
      </c>
      <c r="AE23" s="8" t="s">
        <v>28</v>
      </c>
      <c r="AF23" s="9" t="s">
        <v>30</v>
      </c>
      <c r="AG23" s="309"/>
      <c r="AH23" s="311"/>
      <c r="AI23" s="313"/>
      <c r="AJ23" s="299"/>
    </row>
    <row r="24" spans="2:36" ht="95.25" customHeight="1" thickBot="1">
      <c r="B24" s="10" t="s">
        <v>59</v>
      </c>
      <c r="C24" s="300" t="s">
        <v>64</v>
      </c>
      <c r="D24" s="301"/>
      <c r="E24" s="301"/>
      <c r="F24" s="301"/>
      <c r="G24" s="301"/>
      <c r="H24" s="301"/>
      <c r="I24" s="11" t="s">
        <v>65</v>
      </c>
      <c r="J24" s="12"/>
      <c r="K24" s="13"/>
      <c r="L24" s="13"/>
      <c r="M24" s="14"/>
      <c r="N24" s="1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8"/>
      <c r="AI24" s="18"/>
      <c r="AJ24" s="19"/>
    </row>
    <row r="25" spans="2:36" ht="4.5" customHeight="1" thickBot="1">
      <c r="B25" s="302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4"/>
    </row>
    <row r="26" spans="2:36" ht="12">
      <c r="B26" s="321" t="s">
        <v>8</v>
      </c>
      <c r="C26" s="323" t="s">
        <v>9</v>
      </c>
      <c r="D26" s="324"/>
      <c r="E26" s="324"/>
      <c r="F26" s="324"/>
      <c r="G26" s="324"/>
      <c r="H26" s="324"/>
      <c r="I26" s="327" t="s">
        <v>10</v>
      </c>
      <c r="J26" s="329" t="s">
        <v>11</v>
      </c>
      <c r="K26" s="329" t="s">
        <v>12</v>
      </c>
      <c r="L26" s="314" t="s">
        <v>143</v>
      </c>
      <c r="M26" s="316" t="s">
        <v>13</v>
      </c>
      <c r="N26" s="318" t="s">
        <v>14</v>
      </c>
      <c r="O26" s="320" t="s">
        <v>15</v>
      </c>
      <c r="P26" s="306"/>
      <c r="Q26" s="305" t="s">
        <v>16</v>
      </c>
      <c r="R26" s="306"/>
      <c r="S26" s="305" t="s">
        <v>17</v>
      </c>
      <c r="T26" s="306"/>
      <c r="U26" s="305" t="s">
        <v>18</v>
      </c>
      <c r="V26" s="306"/>
      <c r="W26" s="305" t="s">
        <v>19</v>
      </c>
      <c r="X26" s="306"/>
      <c r="Y26" s="305" t="s">
        <v>20</v>
      </c>
      <c r="Z26" s="306"/>
      <c r="AA26" s="305" t="s">
        <v>21</v>
      </c>
      <c r="AB26" s="306"/>
      <c r="AC26" s="305" t="s">
        <v>22</v>
      </c>
      <c r="AD26" s="306"/>
      <c r="AE26" s="305" t="s">
        <v>23</v>
      </c>
      <c r="AF26" s="307"/>
      <c r="AG26" s="308" t="s">
        <v>24</v>
      </c>
      <c r="AH26" s="310" t="s">
        <v>25</v>
      </c>
      <c r="AI26" s="312" t="s">
        <v>26</v>
      </c>
      <c r="AJ26" s="298" t="s">
        <v>27</v>
      </c>
    </row>
    <row r="27" spans="2:36" ht="73.5" customHeight="1" thickBot="1">
      <c r="B27" s="322"/>
      <c r="C27" s="325"/>
      <c r="D27" s="326"/>
      <c r="E27" s="326"/>
      <c r="F27" s="326"/>
      <c r="G27" s="326"/>
      <c r="H27" s="326"/>
      <c r="I27" s="328"/>
      <c r="J27" s="330" t="s">
        <v>11</v>
      </c>
      <c r="K27" s="330"/>
      <c r="L27" s="315"/>
      <c r="M27" s="317"/>
      <c r="N27" s="319"/>
      <c r="O27" s="6" t="s">
        <v>28</v>
      </c>
      <c r="P27" s="7" t="s">
        <v>29</v>
      </c>
      <c r="Q27" s="8" t="s">
        <v>28</v>
      </c>
      <c r="R27" s="7" t="s">
        <v>29</v>
      </c>
      <c r="S27" s="8" t="s">
        <v>28</v>
      </c>
      <c r="T27" s="7" t="s">
        <v>29</v>
      </c>
      <c r="U27" s="8" t="s">
        <v>28</v>
      </c>
      <c r="V27" s="7" t="s">
        <v>29</v>
      </c>
      <c r="W27" s="8" t="s">
        <v>28</v>
      </c>
      <c r="X27" s="7" t="s">
        <v>29</v>
      </c>
      <c r="Y27" s="8" t="s">
        <v>28</v>
      </c>
      <c r="Z27" s="7" t="s">
        <v>29</v>
      </c>
      <c r="AA27" s="8" t="s">
        <v>28</v>
      </c>
      <c r="AB27" s="7" t="s">
        <v>30</v>
      </c>
      <c r="AC27" s="8" t="s">
        <v>28</v>
      </c>
      <c r="AD27" s="7" t="s">
        <v>30</v>
      </c>
      <c r="AE27" s="8" t="s">
        <v>28</v>
      </c>
      <c r="AF27" s="9" t="s">
        <v>30</v>
      </c>
      <c r="AG27" s="309"/>
      <c r="AH27" s="311"/>
      <c r="AI27" s="313"/>
      <c r="AJ27" s="299"/>
    </row>
    <row r="28" spans="2:36" ht="106.5" customHeight="1" thickBot="1">
      <c r="B28" s="10" t="s">
        <v>59</v>
      </c>
      <c r="C28" s="300" t="s">
        <v>66</v>
      </c>
      <c r="D28" s="301"/>
      <c r="E28" s="301"/>
      <c r="F28" s="301"/>
      <c r="G28" s="301"/>
      <c r="H28" s="301"/>
      <c r="I28" s="11" t="s">
        <v>75</v>
      </c>
      <c r="J28" s="12"/>
      <c r="K28" s="13"/>
      <c r="L28" s="13"/>
      <c r="M28" s="14"/>
      <c r="N28" s="15"/>
      <c r="O28" s="16">
        <f>O30</f>
        <v>0</v>
      </c>
      <c r="P28" s="16">
        <f aca="true" t="shared" si="3" ref="P28:AF28">P30</f>
        <v>0</v>
      </c>
      <c r="Q28" s="16">
        <f t="shared" si="3"/>
        <v>0</v>
      </c>
      <c r="R28" s="16">
        <f t="shared" si="3"/>
        <v>0</v>
      </c>
      <c r="S28" s="16">
        <f t="shared" si="3"/>
        <v>0</v>
      </c>
      <c r="T28" s="16">
        <f t="shared" si="3"/>
        <v>0</v>
      </c>
      <c r="U28" s="16">
        <f t="shared" si="3"/>
        <v>0</v>
      </c>
      <c r="V28" s="16">
        <f t="shared" si="3"/>
        <v>0</v>
      </c>
      <c r="W28" s="16">
        <f t="shared" si="3"/>
        <v>0</v>
      </c>
      <c r="X28" s="16">
        <f t="shared" si="3"/>
        <v>0</v>
      </c>
      <c r="Y28" s="16">
        <f t="shared" si="3"/>
        <v>0</v>
      </c>
      <c r="Z28" s="16">
        <f t="shared" si="3"/>
        <v>0</v>
      </c>
      <c r="AA28" s="16">
        <f t="shared" si="3"/>
        <v>0</v>
      </c>
      <c r="AB28" s="16">
        <f t="shared" si="3"/>
        <v>0</v>
      </c>
      <c r="AC28" s="16">
        <f t="shared" si="3"/>
        <v>0</v>
      </c>
      <c r="AD28" s="16">
        <f t="shared" si="3"/>
        <v>0</v>
      </c>
      <c r="AE28" s="16">
        <f t="shared" si="3"/>
        <v>0</v>
      </c>
      <c r="AF28" s="16">
        <f t="shared" si="3"/>
        <v>0</v>
      </c>
      <c r="AG28" s="17"/>
      <c r="AH28" s="18"/>
      <c r="AI28" s="18"/>
      <c r="AJ28" s="19"/>
    </row>
    <row r="29" spans="2:36" ht="12.75" thickBot="1">
      <c r="B29" s="302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4"/>
    </row>
    <row r="30" spans="2:36" ht="114.75" customHeight="1" thickBot="1">
      <c r="B30" s="20" t="s">
        <v>34</v>
      </c>
      <c r="C30" s="21" t="s">
        <v>35</v>
      </c>
      <c r="D30" s="21" t="s">
        <v>36</v>
      </c>
      <c r="E30" s="21" t="s">
        <v>37</v>
      </c>
      <c r="F30" s="21" t="s">
        <v>38</v>
      </c>
      <c r="G30" s="21" t="s">
        <v>39</v>
      </c>
      <c r="H30" s="22" t="s">
        <v>40</v>
      </c>
      <c r="I30" s="23" t="s">
        <v>41</v>
      </c>
      <c r="J30" s="24"/>
      <c r="K30" s="24"/>
      <c r="L30" s="24"/>
      <c r="M30" s="24"/>
      <c r="N30" s="25"/>
      <c r="O30" s="26">
        <f>SUM(O31:O31)</f>
        <v>0</v>
      </c>
      <c r="P30" s="27">
        <f>SUM(P31:P31)</f>
        <v>0</v>
      </c>
      <c r="Q30" s="28">
        <f aca="true" t="shared" si="4" ref="Q30:AA30">SUM(Q31:Q31)</f>
        <v>0</v>
      </c>
      <c r="R30" s="27">
        <f t="shared" si="4"/>
        <v>0</v>
      </c>
      <c r="S30" s="28">
        <f t="shared" si="4"/>
        <v>0</v>
      </c>
      <c r="T30" s="27">
        <f t="shared" si="4"/>
        <v>0</v>
      </c>
      <c r="U30" s="28">
        <f t="shared" si="4"/>
        <v>0</v>
      </c>
      <c r="V30" s="27">
        <f t="shared" si="4"/>
        <v>0</v>
      </c>
      <c r="W30" s="28">
        <f t="shared" si="4"/>
        <v>0</v>
      </c>
      <c r="X30" s="27">
        <f t="shared" si="4"/>
        <v>0</v>
      </c>
      <c r="Y30" s="28">
        <f t="shared" si="4"/>
        <v>0</v>
      </c>
      <c r="Z30" s="27">
        <f t="shared" si="4"/>
        <v>0</v>
      </c>
      <c r="AA30" s="28">
        <f t="shared" si="4"/>
        <v>0</v>
      </c>
      <c r="AB30" s="27">
        <f>SUM(AB31:AB31)</f>
        <v>0</v>
      </c>
      <c r="AC30" s="28">
        <f>SUM(AC31:AC31)</f>
        <v>0</v>
      </c>
      <c r="AD30" s="27">
        <f>SUM(AD31:AD31)</f>
        <v>0</v>
      </c>
      <c r="AE30" s="28">
        <f>SUM(O30,Q30,S30,U30,W30,Y30,AA30,AC30)</f>
        <v>0</v>
      </c>
      <c r="AF30" s="27">
        <f>SUM(P30,R30,T30,V30,X30,Z30,AB30,AD30)</f>
        <v>0</v>
      </c>
      <c r="AG30" s="29">
        <f>SUM(AG31:AG31)</f>
        <v>0</v>
      </c>
      <c r="AH30" s="30"/>
      <c r="AI30" s="30"/>
      <c r="AJ30" s="31"/>
    </row>
    <row r="31" spans="2:36" ht="97.5" customHeight="1" thickBot="1">
      <c r="B31" s="63" t="s">
        <v>72</v>
      </c>
      <c r="C31" s="33"/>
      <c r="D31" s="34" t="s">
        <v>73</v>
      </c>
      <c r="E31" s="34">
        <v>1</v>
      </c>
      <c r="F31" s="35">
        <v>1</v>
      </c>
      <c r="G31" s="34">
        <v>1</v>
      </c>
      <c r="H31" s="36" t="s">
        <v>71</v>
      </c>
      <c r="I31" s="36" t="s">
        <v>74</v>
      </c>
      <c r="J31" s="36">
        <v>557</v>
      </c>
      <c r="K31" s="57">
        <v>557</v>
      </c>
      <c r="L31" s="38">
        <v>557</v>
      </c>
      <c r="M31" s="38"/>
      <c r="N31" s="58"/>
      <c r="O31" s="39"/>
      <c r="P31" s="40"/>
      <c r="Q31" s="41"/>
      <c r="R31" s="43"/>
      <c r="S31" s="42"/>
      <c r="T31" s="42"/>
      <c r="U31" s="42"/>
      <c r="V31" s="42"/>
      <c r="W31" s="42"/>
      <c r="X31" s="42"/>
      <c r="Y31" s="43"/>
      <c r="Z31" s="42"/>
      <c r="AA31" s="42"/>
      <c r="AB31" s="43"/>
      <c r="AC31" s="42"/>
      <c r="AD31" s="42"/>
      <c r="AE31" s="43"/>
      <c r="AF31" s="43"/>
      <c r="AG31" s="44"/>
      <c r="AH31" s="45"/>
      <c r="AI31" s="45"/>
      <c r="AJ31" s="46"/>
    </row>
    <row r="32" ht="12"/>
    <row r="33" ht="12"/>
    <row r="34" ht="12"/>
    <row r="35" ht="12"/>
    <row r="36" ht="12"/>
    <row r="37" ht="12"/>
    <row r="38" ht="12"/>
    <row r="85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9" ht="12"/>
    <row r="100" ht="12"/>
    <row r="101" ht="12"/>
    <row r="102" ht="12"/>
    <row r="103" ht="12"/>
    <row r="104" ht="12"/>
    <row r="105" ht="12"/>
    <row r="106" ht="12"/>
    <row r="107" ht="12"/>
  </sheetData>
  <sheetProtection password="A9ED" sheet="1" objects="1" scenarios="1"/>
  <mergeCells count="110">
    <mergeCell ref="B19:AJ19"/>
    <mergeCell ref="AG13:AG14"/>
    <mergeCell ref="AH13:AH14"/>
    <mergeCell ref="AI13:AI14"/>
    <mergeCell ref="AJ13:AJ14"/>
    <mergeCell ref="C15:H15"/>
    <mergeCell ref="B16:AJ16"/>
    <mergeCell ref="U13:V13"/>
    <mergeCell ref="W13:X13"/>
    <mergeCell ref="Y13:Z13"/>
    <mergeCell ref="AA13:AB13"/>
    <mergeCell ref="AC13:AD13"/>
    <mergeCell ref="AE13:AF13"/>
    <mergeCell ref="L13:L14"/>
    <mergeCell ref="M13:M14"/>
    <mergeCell ref="N13:N14"/>
    <mergeCell ref="B2:H2"/>
    <mergeCell ref="I2:N2"/>
    <mergeCell ref="O2:Q2"/>
    <mergeCell ref="R2:T2"/>
    <mergeCell ref="U2:AJ2"/>
    <mergeCell ref="Q4:R4"/>
    <mergeCell ref="S4:T4"/>
    <mergeCell ref="U4:V4"/>
    <mergeCell ref="B4:B5"/>
    <mergeCell ref="C4:H5"/>
    <mergeCell ref="I4:I5"/>
    <mergeCell ref="J4:J5"/>
    <mergeCell ref="K4:K5"/>
    <mergeCell ref="L4:L5"/>
    <mergeCell ref="AH4:AH5"/>
    <mergeCell ref="AI4:AI5"/>
    <mergeCell ref="AJ4:AJ5"/>
    <mergeCell ref="W4:X4"/>
    <mergeCell ref="Y4:Z4"/>
    <mergeCell ref="AA4:AB4"/>
    <mergeCell ref="AC4:AD4"/>
    <mergeCell ref="AE4:AF4"/>
    <mergeCell ref="AG4:AG5"/>
    <mergeCell ref="M4:M5"/>
    <mergeCell ref="B3:D3"/>
    <mergeCell ref="F3:N3"/>
    <mergeCell ref="O3:AF3"/>
    <mergeCell ref="AG3:AJ3"/>
    <mergeCell ref="B21:D21"/>
    <mergeCell ref="F21:N21"/>
    <mergeCell ref="O21:AF21"/>
    <mergeCell ref="AG21:AJ21"/>
    <mergeCell ref="C6:H6"/>
    <mergeCell ref="B7:AJ7"/>
    <mergeCell ref="N4:N5"/>
    <mergeCell ref="O4:P4"/>
    <mergeCell ref="O13:P13"/>
    <mergeCell ref="Q13:R13"/>
    <mergeCell ref="S13:T13"/>
    <mergeCell ref="B12:D12"/>
    <mergeCell ref="F12:N12"/>
    <mergeCell ref="O12:AF12"/>
    <mergeCell ref="AG12:AJ12"/>
    <mergeCell ref="B13:B14"/>
    <mergeCell ref="C13:H14"/>
    <mergeCell ref="I13:I14"/>
    <mergeCell ref="J13:J14"/>
    <mergeCell ref="K13:K14"/>
    <mergeCell ref="AJ22:AJ23"/>
    <mergeCell ref="C24:H24"/>
    <mergeCell ref="B25:AJ25"/>
    <mergeCell ref="AC22:AD22"/>
    <mergeCell ref="AE22:AF22"/>
    <mergeCell ref="AG22:AG23"/>
    <mergeCell ref="AH22:AH23"/>
    <mergeCell ref="AI22:AI23"/>
    <mergeCell ref="S22:T22"/>
    <mergeCell ref="U22:V22"/>
    <mergeCell ref="W22:X22"/>
    <mergeCell ref="Y22:Z22"/>
    <mergeCell ref="AA22:AB22"/>
    <mergeCell ref="L22:L23"/>
    <mergeCell ref="M22:M23"/>
    <mergeCell ref="N22:N23"/>
    <mergeCell ref="O22:P22"/>
    <mergeCell ref="Q22:R22"/>
    <mergeCell ref="B22:B23"/>
    <mergeCell ref="C22:H23"/>
    <mergeCell ref="I22:I23"/>
    <mergeCell ref="J22:J23"/>
    <mergeCell ref="K22:K23"/>
    <mergeCell ref="AJ26:AJ27"/>
    <mergeCell ref="C28:H28"/>
    <mergeCell ref="B29:AJ29"/>
    <mergeCell ref="AC26:AD26"/>
    <mergeCell ref="AE26:AF26"/>
    <mergeCell ref="AG26:AG27"/>
    <mergeCell ref="AH26:AH27"/>
    <mergeCell ref="AI26:AI27"/>
    <mergeCell ref="S26:T26"/>
    <mergeCell ref="U26:V26"/>
    <mergeCell ref="W26:X26"/>
    <mergeCell ref="Y26:Z26"/>
    <mergeCell ref="AA26:AB26"/>
    <mergeCell ref="L26:L27"/>
    <mergeCell ref="M26:M27"/>
    <mergeCell ref="N26:N27"/>
    <mergeCell ref="O26:P26"/>
    <mergeCell ref="Q26:R26"/>
    <mergeCell ref="B26:B27"/>
    <mergeCell ref="C26:H27"/>
    <mergeCell ref="I26:I27"/>
    <mergeCell ref="J26:J27"/>
    <mergeCell ref="K26:K2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18"/>
  <sheetViews>
    <sheetView zoomScale="60" zoomScaleNormal="60" zoomScalePageLayoutView="0" workbookViewId="0" topLeftCell="A1">
      <selection activeCell="L14" sqref="L14"/>
    </sheetView>
  </sheetViews>
  <sheetFormatPr defaultColWidth="11.421875" defaultRowHeight="15"/>
  <cols>
    <col min="1" max="1" width="4.57421875" style="4" customWidth="1"/>
    <col min="2" max="2" width="21.57421875" style="64" bestFit="1" customWidth="1"/>
    <col min="3" max="3" width="17.57421875" style="64" customWidth="1"/>
    <col min="4" max="4" width="27.7109375" style="4" customWidth="1"/>
    <col min="5" max="5" width="14.28125" style="4" customWidth="1"/>
    <col min="6" max="6" width="11.421875" style="4" customWidth="1"/>
    <col min="7" max="7" width="13.57421875" style="4" customWidth="1"/>
    <col min="8" max="8" width="50.00390625" style="65" bestFit="1" customWidth="1"/>
    <col min="9" max="9" width="40.8515625" style="65" bestFit="1" customWidth="1"/>
    <col min="10" max="10" width="11.421875" style="65" customWidth="1"/>
    <col min="11" max="12" width="11.421875" style="4" customWidth="1"/>
    <col min="13" max="13" width="6.57421875" style="4" customWidth="1"/>
    <col min="14" max="14" width="6.140625" style="4" customWidth="1"/>
    <col min="15" max="18" width="9.421875" style="4" customWidth="1"/>
    <col min="19" max="19" width="12.57421875" style="4" customWidth="1"/>
    <col min="20" max="20" width="13.421875" style="4" customWidth="1"/>
    <col min="21" max="21" width="12.140625" style="4" bestFit="1" customWidth="1"/>
    <col min="22" max="24" width="9.421875" style="4" customWidth="1"/>
    <col min="25" max="25" width="9.421875" style="66" customWidth="1"/>
    <col min="26" max="28" width="9.421875" style="4" customWidth="1"/>
    <col min="29" max="29" width="11.7109375" style="4" customWidth="1"/>
    <col min="30" max="30" width="13.7109375" style="4" customWidth="1"/>
    <col min="31" max="32" width="9.421875" style="4" customWidth="1"/>
    <col min="33" max="33" width="5.140625" style="64" customWidth="1"/>
    <col min="34" max="34" width="5.421875" style="4" customWidth="1"/>
    <col min="35" max="35" width="4.8515625" style="4" customWidth="1"/>
    <col min="36" max="36" width="7.140625" style="4" customWidth="1"/>
    <col min="37" max="16384" width="11.421875" style="4" customWidth="1"/>
  </cols>
  <sheetData>
    <row r="1" spans="2:36" ht="12.75" thickBot="1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24" customHeight="1">
      <c r="B2" s="438" t="s">
        <v>429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40"/>
    </row>
    <row r="3" spans="2:36" ht="12.75" thickBot="1">
      <c r="B3" s="441" t="s">
        <v>430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3"/>
    </row>
    <row r="4" spans="2:36" ht="48" customHeight="1">
      <c r="B4" s="343" t="s">
        <v>431</v>
      </c>
      <c r="C4" s="344"/>
      <c r="D4" s="344"/>
      <c r="E4" s="344"/>
      <c r="F4" s="344"/>
      <c r="G4" s="344"/>
      <c r="H4" s="345"/>
      <c r="I4" s="346" t="s">
        <v>432</v>
      </c>
      <c r="J4" s="347"/>
      <c r="K4" s="347"/>
      <c r="L4" s="347"/>
      <c r="M4" s="347" t="s">
        <v>433</v>
      </c>
      <c r="N4" s="347"/>
      <c r="O4" s="347"/>
      <c r="P4" s="347"/>
      <c r="Q4" s="408">
        <f>SUM(AA5,AA23,AA39,AA67)</f>
        <v>153400000</v>
      </c>
      <c r="R4" s="347"/>
      <c r="S4" s="347"/>
      <c r="T4" s="348"/>
      <c r="U4" s="349" t="s">
        <v>434</v>
      </c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1"/>
    </row>
    <row r="5" spans="2:36" ht="35.25" customHeight="1" thickBot="1">
      <c r="B5" s="331" t="s">
        <v>435</v>
      </c>
      <c r="C5" s="332"/>
      <c r="D5" s="333"/>
      <c r="E5" s="105"/>
      <c r="F5" s="332" t="s">
        <v>436</v>
      </c>
      <c r="G5" s="332"/>
      <c r="H5" s="332"/>
      <c r="I5" s="332"/>
      <c r="J5" s="332"/>
      <c r="K5" s="332"/>
      <c r="L5" s="332"/>
      <c r="M5" s="332"/>
      <c r="N5" s="333"/>
      <c r="O5" s="444" t="s">
        <v>6</v>
      </c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>
        <f>SUM(AE8)</f>
        <v>79400000</v>
      </c>
      <c r="AB5" s="445"/>
      <c r="AC5" s="445"/>
      <c r="AD5" s="445"/>
      <c r="AE5" s="445"/>
      <c r="AF5" s="446"/>
      <c r="AG5" s="337" t="s">
        <v>7</v>
      </c>
      <c r="AH5" s="338"/>
      <c r="AI5" s="338"/>
      <c r="AJ5" s="339"/>
    </row>
    <row r="6" spans="2:36" ht="35.25" customHeight="1">
      <c r="B6" s="321" t="s">
        <v>8</v>
      </c>
      <c r="C6" s="323" t="s">
        <v>9</v>
      </c>
      <c r="D6" s="324"/>
      <c r="E6" s="324"/>
      <c r="F6" s="324"/>
      <c r="G6" s="324"/>
      <c r="H6" s="324"/>
      <c r="I6" s="327" t="s">
        <v>10</v>
      </c>
      <c r="J6" s="329" t="s">
        <v>11</v>
      </c>
      <c r="K6" s="329" t="s">
        <v>12</v>
      </c>
      <c r="L6" s="314" t="s">
        <v>143</v>
      </c>
      <c r="M6" s="316" t="s">
        <v>13</v>
      </c>
      <c r="N6" s="318" t="s">
        <v>14</v>
      </c>
      <c r="O6" s="320" t="s">
        <v>15</v>
      </c>
      <c r="P6" s="306"/>
      <c r="Q6" s="305" t="s">
        <v>16</v>
      </c>
      <c r="R6" s="306"/>
      <c r="S6" s="305" t="s">
        <v>17</v>
      </c>
      <c r="T6" s="306"/>
      <c r="U6" s="305" t="s">
        <v>18</v>
      </c>
      <c r="V6" s="306"/>
      <c r="W6" s="305" t="s">
        <v>19</v>
      </c>
      <c r="X6" s="306"/>
      <c r="Y6" s="305" t="s">
        <v>20</v>
      </c>
      <c r="Z6" s="306"/>
      <c r="AA6" s="305" t="s">
        <v>21</v>
      </c>
      <c r="AB6" s="306"/>
      <c r="AC6" s="305" t="s">
        <v>22</v>
      </c>
      <c r="AD6" s="306"/>
      <c r="AE6" s="305" t="s">
        <v>23</v>
      </c>
      <c r="AF6" s="307"/>
      <c r="AG6" s="308" t="s">
        <v>24</v>
      </c>
      <c r="AH6" s="310" t="s">
        <v>25</v>
      </c>
      <c r="AI6" s="312" t="s">
        <v>26</v>
      </c>
      <c r="AJ6" s="298" t="s">
        <v>27</v>
      </c>
    </row>
    <row r="7" spans="2:36" ht="80.25" customHeight="1" thickBot="1">
      <c r="B7" s="322"/>
      <c r="C7" s="325"/>
      <c r="D7" s="326"/>
      <c r="E7" s="326"/>
      <c r="F7" s="326"/>
      <c r="G7" s="326"/>
      <c r="H7" s="326"/>
      <c r="I7" s="328"/>
      <c r="J7" s="330" t="s">
        <v>11</v>
      </c>
      <c r="K7" s="330"/>
      <c r="L7" s="315"/>
      <c r="M7" s="317"/>
      <c r="N7" s="319"/>
      <c r="O7" s="6" t="s">
        <v>28</v>
      </c>
      <c r="P7" s="7" t="s">
        <v>29</v>
      </c>
      <c r="Q7" s="8" t="s">
        <v>28</v>
      </c>
      <c r="R7" s="7" t="s">
        <v>29</v>
      </c>
      <c r="S7" s="8" t="s">
        <v>28</v>
      </c>
      <c r="T7" s="7" t="s">
        <v>29</v>
      </c>
      <c r="U7" s="8" t="s">
        <v>28</v>
      </c>
      <c r="V7" s="7" t="s">
        <v>29</v>
      </c>
      <c r="W7" s="8" t="s">
        <v>28</v>
      </c>
      <c r="X7" s="7" t="s">
        <v>29</v>
      </c>
      <c r="Y7" s="8" t="s">
        <v>28</v>
      </c>
      <c r="Z7" s="7" t="s">
        <v>29</v>
      </c>
      <c r="AA7" s="8" t="s">
        <v>28</v>
      </c>
      <c r="AB7" s="7" t="s">
        <v>30</v>
      </c>
      <c r="AC7" s="8" t="s">
        <v>28</v>
      </c>
      <c r="AD7" s="7" t="s">
        <v>30</v>
      </c>
      <c r="AE7" s="8" t="s">
        <v>28</v>
      </c>
      <c r="AF7" s="9" t="s">
        <v>30</v>
      </c>
      <c r="AG7" s="309"/>
      <c r="AH7" s="311"/>
      <c r="AI7" s="313"/>
      <c r="AJ7" s="299"/>
    </row>
    <row r="8" spans="2:36" ht="108" customHeight="1" thickBot="1">
      <c r="B8" s="10" t="s">
        <v>31</v>
      </c>
      <c r="C8" s="300" t="s">
        <v>437</v>
      </c>
      <c r="D8" s="301"/>
      <c r="E8" s="301"/>
      <c r="F8" s="301"/>
      <c r="G8" s="301"/>
      <c r="H8" s="301"/>
      <c r="I8" s="11" t="s">
        <v>438</v>
      </c>
      <c r="J8" s="12">
        <v>445</v>
      </c>
      <c r="K8" s="13">
        <v>512</v>
      </c>
      <c r="L8" s="13">
        <v>492</v>
      </c>
      <c r="M8" s="14"/>
      <c r="N8" s="15"/>
      <c r="O8" s="241">
        <f>SUM(O9,O12,O14,O17,O21)</f>
        <v>50000000</v>
      </c>
      <c r="P8" s="241">
        <f aca="true" t="shared" si="0" ref="P8:AD8">SUM(P9,P12,P14,P17,P21)</f>
        <v>0</v>
      </c>
      <c r="Q8" s="241">
        <f t="shared" si="0"/>
        <v>18000000</v>
      </c>
      <c r="R8" s="241">
        <f t="shared" si="0"/>
        <v>0</v>
      </c>
      <c r="S8" s="241">
        <f t="shared" si="0"/>
        <v>11400000</v>
      </c>
      <c r="T8" s="241">
        <f t="shared" si="0"/>
        <v>0</v>
      </c>
      <c r="U8" s="241">
        <f t="shared" si="0"/>
        <v>0</v>
      </c>
      <c r="V8" s="241">
        <f t="shared" si="0"/>
        <v>0</v>
      </c>
      <c r="W8" s="241">
        <f t="shared" si="0"/>
        <v>0</v>
      </c>
      <c r="X8" s="241">
        <f t="shared" si="0"/>
        <v>0</v>
      </c>
      <c r="Y8" s="241">
        <f t="shared" si="0"/>
        <v>0</v>
      </c>
      <c r="Z8" s="241">
        <f t="shared" si="0"/>
        <v>0</v>
      </c>
      <c r="AA8" s="241">
        <f t="shared" si="0"/>
        <v>0</v>
      </c>
      <c r="AB8" s="241">
        <f t="shared" si="0"/>
        <v>0</v>
      </c>
      <c r="AC8" s="241">
        <f t="shared" si="0"/>
        <v>0</v>
      </c>
      <c r="AD8" s="241">
        <f t="shared" si="0"/>
        <v>0</v>
      </c>
      <c r="AE8" s="241">
        <f>SUM(AE9,AE12,AE14,AE17,AE21)</f>
        <v>79400000</v>
      </c>
      <c r="AF8" s="241"/>
      <c r="AG8" s="17">
        <f>AG9</f>
        <v>0</v>
      </c>
      <c r="AH8" s="18"/>
      <c r="AI8" s="18"/>
      <c r="AJ8" s="19"/>
    </row>
    <row r="9" spans="2:36" ht="108" customHeight="1" thickBot="1">
      <c r="B9" s="20" t="s">
        <v>34</v>
      </c>
      <c r="C9" s="21" t="s">
        <v>35</v>
      </c>
      <c r="D9" s="21" t="s">
        <v>36</v>
      </c>
      <c r="E9" s="21" t="s">
        <v>37</v>
      </c>
      <c r="F9" s="21" t="s">
        <v>38</v>
      </c>
      <c r="G9" s="21" t="s">
        <v>39</v>
      </c>
      <c r="H9" s="22" t="s">
        <v>40</v>
      </c>
      <c r="I9" s="23" t="s">
        <v>41</v>
      </c>
      <c r="J9" s="24"/>
      <c r="K9" s="24"/>
      <c r="L9" s="24"/>
      <c r="M9" s="24"/>
      <c r="N9" s="25"/>
      <c r="O9" s="26">
        <f>SUM(O10:O10)</f>
        <v>23000000</v>
      </c>
      <c r="P9" s="27">
        <f>SUM(P10:P10)</f>
        <v>0</v>
      </c>
      <c r="Q9" s="28">
        <f aca="true" t="shared" si="1" ref="Q9:AD9">SUM(Q10:Q10)</f>
        <v>1500000</v>
      </c>
      <c r="R9" s="27">
        <f t="shared" si="1"/>
        <v>0</v>
      </c>
      <c r="S9" s="28">
        <f t="shared" si="1"/>
        <v>0</v>
      </c>
      <c r="T9" s="27">
        <f t="shared" si="1"/>
        <v>0</v>
      </c>
      <c r="U9" s="28">
        <f t="shared" si="1"/>
        <v>0</v>
      </c>
      <c r="V9" s="27">
        <f t="shared" si="1"/>
        <v>0</v>
      </c>
      <c r="W9" s="28">
        <f t="shared" si="1"/>
        <v>0</v>
      </c>
      <c r="X9" s="27">
        <f t="shared" si="1"/>
        <v>0</v>
      </c>
      <c r="Y9" s="28">
        <f t="shared" si="1"/>
        <v>0</v>
      </c>
      <c r="Z9" s="27">
        <f t="shared" si="1"/>
        <v>0</v>
      </c>
      <c r="AA9" s="28">
        <f t="shared" si="1"/>
        <v>0</v>
      </c>
      <c r="AB9" s="27">
        <f>SUM(AB10:AB10)</f>
        <v>0</v>
      </c>
      <c r="AC9" s="28">
        <f t="shared" si="1"/>
        <v>0</v>
      </c>
      <c r="AD9" s="27">
        <f t="shared" si="1"/>
        <v>0</v>
      </c>
      <c r="AE9" s="28">
        <f>SUM(O9,Q9,S9,U9,W9,Y9,AA9,AC9)</f>
        <v>24500000</v>
      </c>
      <c r="AF9" s="27">
        <f>SUM(P9,R9,T9,V9,X9,Z9,AB9,AD9)</f>
        <v>0</v>
      </c>
      <c r="AG9" s="29">
        <f>SUM(AG10:AG10)</f>
        <v>0</v>
      </c>
      <c r="AH9" s="30"/>
      <c r="AI9" s="30"/>
      <c r="AJ9" s="31"/>
    </row>
    <row r="10" spans="2:36" ht="108" customHeight="1" thickBot="1">
      <c r="B10" s="242" t="s">
        <v>439</v>
      </c>
      <c r="C10" s="243"/>
      <c r="D10" s="244"/>
      <c r="E10" s="244"/>
      <c r="F10" s="245"/>
      <c r="G10" s="244"/>
      <c r="H10" s="246" t="s">
        <v>437</v>
      </c>
      <c r="I10" s="246" t="s">
        <v>438</v>
      </c>
      <c r="J10" s="246">
        <v>445</v>
      </c>
      <c r="K10" s="247">
        <v>512</v>
      </c>
      <c r="L10" s="248">
        <v>492</v>
      </c>
      <c r="M10" s="248"/>
      <c r="N10" s="248"/>
      <c r="O10" s="40">
        <v>23000000</v>
      </c>
      <c r="P10" s="40"/>
      <c r="Q10" s="41">
        <v>1500000</v>
      </c>
      <c r="R10" s="42"/>
      <c r="S10" s="42"/>
      <c r="T10" s="42"/>
      <c r="U10" s="42"/>
      <c r="V10" s="42"/>
      <c r="W10" s="42"/>
      <c r="X10" s="42"/>
      <c r="Y10" s="43"/>
      <c r="Z10" s="42"/>
      <c r="AA10" s="42"/>
      <c r="AB10" s="42"/>
      <c r="AC10" s="42"/>
      <c r="AD10" s="42"/>
      <c r="AE10" s="43"/>
      <c r="AF10" s="43"/>
      <c r="AG10" s="44"/>
      <c r="AH10" s="45"/>
      <c r="AI10" s="45"/>
      <c r="AJ10" s="46"/>
    </row>
    <row r="11" spans="2:36" ht="4.5" customHeight="1" thickBot="1">
      <c r="B11" s="302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4"/>
    </row>
    <row r="12" spans="2:36" ht="108" customHeight="1" thickBot="1">
      <c r="B12" s="20" t="s">
        <v>34</v>
      </c>
      <c r="C12" s="21" t="s">
        <v>35</v>
      </c>
      <c r="D12" s="21" t="s">
        <v>36</v>
      </c>
      <c r="E12" s="21" t="s">
        <v>37</v>
      </c>
      <c r="F12" s="21" t="s">
        <v>38</v>
      </c>
      <c r="G12" s="21" t="s">
        <v>39</v>
      </c>
      <c r="H12" s="22" t="s">
        <v>40</v>
      </c>
      <c r="I12" s="23" t="s">
        <v>41</v>
      </c>
      <c r="J12" s="24"/>
      <c r="K12" s="24"/>
      <c r="L12" s="24"/>
      <c r="M12" s="24"/>
      <c r="N12" s="25"/>
      <c r="O12" s="26">
        <f>SUM(O13:O13)</f>
        <v>27000000</v>
      </c>
      <c r="P12" s="27">
        <f>SUM(P13:P13)</f>
        <v>0</v>
      </c>
      <c r="Q12" s="28">
        <f aca="true" t="shared" si="2" ref="Q12:AD12">SUM(Q13:Q13)</f>
        <v>500000</v>
      </c>
      <c r="R12" s="27">
        <f t="shared" si="2"/>
        <v>0</v>
      </c>
      <c r="S12" s="28">
        <f t="shared" si="2"/>
        <v>0</v>
      </c>
      <c r="T12" s="27">
        <f t="shared" si="2"/>
        <v>0</v>
      </c>
      <c r="U12" s="28">
        <f t="shared" si="2"/>
        <v>0</v>
      </c>
      <c r="V12" s="27">
        <f t="shared" si="2"/>
        <v>0</v>
      </c>
      <c r="W12" s="28">
        <f t="shared" si="2"/>
        <v>0</v>
      </c>
      <c r="X12" s="27">
        <f t="shared" si="2"/>
        <v>0</v>
      </c>
      <c r="Y12" s="28">
        <f t="shared" si="2"/>
        <v>0</v>
      </c>
      <c r="Z12" s="27">
        <f t="shared" si="2"/>
        <v>0</v>
      </c>
      <c r="AA12" s="28">
        <f t="shared" si="2"/>
        <v>0</v>
      </c>
      <c r="AB12" s="27">
        <f>SUM(AB13:AB13)</f>
        <v>0</v>
      </c>
      <c r="AC12" s="28">
        <f t="shared" si="2"/>
        <v>0</v>
      </c>
      <c r="AD12" s="27">
        <f t="shared" si="2"/>
        <v>0</v>
      </c>
      <c r="AE12" s="28">
        <f>SUM(O12,Q12,S12,U12,W12,Y12,AA12,AC12)</f>
        <v>27500000</v>
      </c>
      <c r="AF12" s="27">
        <f>SUM(P12,R12,T12,V12,X12,Z12,AB12,AD12)</f>
        <v>0</v>
      </c>
      <c r="AG12" s="29">
        <f>SUM(AG13:AG13)</f>
        <v>0</v>
      </c>
      <c r="AH12" s="30"/>
      <c r="AI12" s="30"/>
      <c r="AJ12" s="31"/>
    </row>
    <row r="13" spans="2:36" ht="108" customHeight="1" thickBot="1">
      <c r="B13" s="242" t="s">
        <v>439</v>
      </c>
      <c r="C13" s="243"/>
      <c r="D13" s="244"/>
      <c r="E13" s="244"/>
      <c r="F13" s="245"/>
      <c r="G13" s="249"/>
      <c r="H13" s="246" t="s">
        <v>440</v>
      </c>
      <c r="I13" s="246" t="s">
        <v>441</v>
      </c>
      <c r="J13" s="246">
        <v>0</v>
      </c>
      <c r="K13" s="249">
        <v>1</v>
      </c>
      <c r="L13" s="249">
        <v>1</v>
      </c>
      <c r="M13" s="248"/>
      <c r="N13" s="250"/>
      <c r="O13" s="39">
        <v>27000000</v>
      </c>
      <c r="P13" s="40"/>
      <c r="Q13" s="41">
        <v>500000</v>
      </c>
      <c r="R13" s="42"/>
      <c r="S13" s="42"/>
      <c r="T13" s="42"/>
      <c r="U13" s="42"/>
      <c r="V13" s="42"/>
      <c r="W13" s="42"/>
      <c r="X13" s="42"/>
      <c r="Y13" s="43"/>
      <c r="Z13" s="42"/>
      <c r="AA13" s="42"/>
      <c r="AB13" s="42"/>
      <c r="AC13" s="42"/>
      <c r="AD13" s="42"/>
      <c r="AE13" s="43"/>
      <c r="AF13" s="43"/>
      <c r="AG13" s="44"/>
      <c r="AH13" s="45"/>
      <c r="AI13" s="45"/>
      <c r="AJ13" s="46"/>
    </row>
    <row r="14" spans="2:36" ht="108" customHeight="1" thickBot="1">
      <c r="B14" s="20" t="s">
        <v>34</v>
      </c>
      <c r="C14" s="21" t="s">
        <v>35</v>
      </c>
      <c r="D14" s="21" t="s">
        <v>36</v>
      </c>
      <c r="E14" s="21" t="s">
        <v>43</v>
      </c>
      <c r="F14" s="21" t="s">
        <v>38</v>
      </c>
      <c r="G14" s="21" t="s">
        <v>39</v>
      </c>
      <c r="H14" s="22" t="s">
        <v>40</v>
      </c>
      <c r="I14" s="23" t="s">
        <v>41</v>
      </c>
      <c r="J14" s="21"/>
      <c r="K14" s="47"/>
      <c r="L14" s="47"/>
      <c r="M14" s="24"/>
      <c r="N14" s="25"/>
      <c r="O14" s="26"/>
      <c r="P14" s="27">
        <f>SUM(P15:P15)</f>
        <v>0</v>
      </c>
      <c r="Q14" s="28">
        <f aca="true" t="shared" si="3" ref="Q14:AD14">SUM(Q15:Q15)</f>
        <v>11000000</v>
      </c>
      <c r="R14" s="27">
        <f>SUM(R15:R15)</f>
        <v>0</v>
      </c>
      <c r="S14" s="28">
        <f>SUM(S15:S15)</f>
        <v>9400000</v>
      </c>
      <c r="T14" s="27">
        <f t="shared" si="3"/>
        <v>0</v>
      </c>
      <c r="U14" s="28">
        <f t="shared" si="3"/>
        <v>0</v>
      </c>
      <c r="V14" s="27">
        <f t="shared" si="3"/>
        <v>0</v>
      </c>
      <c r="W14" s="28">
        <f t="shared" si="3"/>
        <v>0</v>
      </c>
      <c r="X14" s="27">
        <f t="shared" si="3"/>
        <v>0</v>
      </c>
      <c r="Y14" s="28">
        <f t="shared" si="3"/>
        <v>0</v>
      </c>
      <c r="Z14" s="27">
        <f t="shared" si="3"/>
        <v>0</v>
      </c>
      <c r="AA14" s="28">
        <f t="shared" si="3"/>
        <v>0</v>
      </c>
      <c r="AB14" s="27">
        <f t="shared" si="3"/>
        <v>0</v>
      </c>
      <c r="AC14" s="28">
        <f t="shared" si="3"/>
        <v>0</v>
      </c>
      <c r="AD14" s="27">
        <f t="shared" si="3"/>
        <v>0</v>
      </c>
      <c r="AE14" s="28">
        <f>SUM(O14,Q14,S14,U14,W14,Y14,AA14,AC14)</f>
        <v>20400000</v>
      </c>
      <c r="AF14" s="27">
        <f>SUM(P14,R14,T14,V14,X14,Z14,AB14,AD14)</f>
        <v>0</v>
      </c>
      <c r="AG14" s="29">
        <f>SUM(AG15:AG15)</f>
        <v>0</v>
      </c>
      <c r="AH14" s="30"/>
      <c r="AI14" s="30"/>
      <c r="AJ14" s="31"/>
    </row>
    <row r="15" spans="2:37" ht="108" customHeight="1" thickBot="1">
      <c r="B15" s="242" t="s">
        <v>442</v>
      </c>
      <c r="C15" s="243"/>
      <c r="D15" s="244"/>
      <c r="E15" s="244"/>
      <c r="F15" s="251"/>
      <c r="G15" s="244"/>
      <c r="H15" s="252" t="s">
        <v>443</v>
      </c>
      <c r="I15" s="253" t="s">
        <v>444</v>
      </c>
      <c r="J15" s="246">
        <v>0</v>
      </c>
      <c r="K15" s="254">
        <v>4</v>
      </c>
      <c r="L15" s="255">
        <v>1</v>
      </c>
      <c r="M15" s="256"/>
      <c r="N15" s="257"/>
      <c r="O15" s="54"/>
      <c r="P15" s="43"/>
      <c r="Q15" s="43">
        <v>11000000</v>
      </c>
      <c r="R15" s="43"/>
      <c r="S15" s="43">
        <v>9400000</v>
      </c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55"/>
      <c r="AH15" s="45"/>
      <c r="AI15" s="52"/>
      <c r="AJ15" s="56"/>
      <c r="AK15" s="232"/>
    </row>
    <row r="16" spans="2:36" ht="4.5" customHeight="1" thickBot="1">
      <c r="B16" s="340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2"/>
    </row>
    <row r="17" spans="2:36" ht="108" customHeight="1" thickBot="1">
      <c r="B17" s="20" t="s">
        <v>34</v>
      </c>
      <c r="C17" s="21" t="s">
        <v>35</v>
      </c>
      <c r="D17" s="21" t="s">
        <v>36</v>
      </c>
      <c r="E17" s="21" t="s">
        <v>37</v>
      </c>
      <c r="F17" s="21" t="s">
        <v>38</v>
      </c>
      <c r="G17" s="21" t="s">
        <v>39</v>
      </c>
      <c r="H17" s="22" t="s">
        <v>40</v>
      </c>
      <c r="I17" s="23" t="s">
        <v>41</v>
      </c>
      <c r="J17" s="24"/>
      <c r="K17" s="24"/>
      <c r="L17" s="24"/>
      <c r="M17" s="24"/>
      <c r="N17" s="25"/>
      <c r="O17" s="26">
        <f>SUM(O18:O18)</f>
        <v>0</v>
      </c>
      <c r="P17" s="27">
        <f>SUM(P18:P18)</f>
        <v>0</v>
      </c>
      <c r="Q17" s="28">
        <f aca="true" t="shared" si="4" ref="Q17:AA17">SUM(Q18:Q18)</f>
        <v>5000000</v>
      </c>
      <c r="R17" s="27">
        <f t="shared" si="4"/>
        <v>0</v>
      </c>
      <c r="S17" s="28">
        <f t="shared" si="4"/>
        <v>2000000</v>
      </c>
      <c r="T17" s="27">
        <f t="shared" si="4"/>
        <v>0</v>
      </c>
      <c r="U17" s="28">
        <f t="shared" si="4"/>
        <v>0</v>
      </c>
      <c r="V17" s="27">
        <f t="shared" si="4"/>
        <v>0</v>
      </c>
      <c r="W17" s="28">
        <f t="shared" si="4"/>
        <v>0</v>
      </c>
      <c r="X17" s="27">
        <f t="shared" si="4"/>
        <v>0</v>
      </c>
      <c r="Y17" s="28">
        <f t="shared" si="4"/>
        <v>0</v>
      </c>
      <c r="Z17" s="27">
        <f t="shared" si="4"/>
        <v>0</v>
      </c>
      <c r="AA17" s="28">
        <f t="shared" si="4"/>
        <v>0</v>
      </c>
      <c r="AB17" s="27">
        <f>SUM(AB18:AB18)</f>
        <v>0</v>
      </c>
      <c r="AC17" s="28">
        <f>SUM(AC18:AC18)</f>
        <v>0</v>
      </c>
      <c r="AD17" s="27">
        <f>SUM(AD18:AD18)</f>
        <v>0</v>
      </c>
      <c r="AE17" s="28">
        <f>SUM(O17,Q17,S17,U17,W17,Y17,AA17,AC17)</f>
        <v>7000000</v>
      </c>
      <c r="AF17" s="27">
        <f>SUM(P17,R17,T17,V17,X17,Z17,AB17,AD17)</f>
        <v>0</v>
      </c>
      <c r="AG17" s="29">
        <f>SUM(AG18:AG18)</f>
        <v>0</v>
      </c>
      <c r="AH17" s="30"/>
      <c r="AI17" s="30"/>
      <c r="AJ17" s="31"/>
    </row>
    <row r="18" spans="1:36" ht="108" customHeight="1" thickBot="1">
      <c r="A18" s="258"/>
      <c r="B18" s="243" t="s">
        <v>445</v>
      </c>
      <c r="C18" s="243"/>
      <c r="D18" s="244"/>
      <c r="E18" s="244"/>
      <c r="F18" s="245"/>
      <c r="G18" s="244"/>
      <c r="H18" s="246" t="s">
        <v>446</v>
      </c>
      <c r="I18" s="246" t="s">
        <v>447</v>
      </c>
      <c r="J18" s="246">
        <v>0</v>
      </c>
      <c r="K18" s="247">
        <v>20</v>
      </c>
      <c r="L18" s="248">
        <v>6</v>
      </c>
      <c r="M18" s="38"/>
      <c r="N18" s="259"/>
      <c r="O18" s="39"/>
      <c r="P18" s="40"/>
      <c r="Q18" s="41">
        <v>5000000</v>
      </c>
      <c r="R18" s="42"/>
      <c r="S18" s="42">
        <v>2000000</v>
      </c>
      <c r="T18" s="42"/>
      <c r="U18" s="42"/>
      <c r="V18" s="42"/>
      <c r="W18" s="42"/>
      <c r="X18" s="42"/>
      <c r="Y18" s="43"/>
      <c r="Z18" s="42"/>
      <c r="AA18" s="42"/>
      <c r="AB18" s="42"/>
      <c r="AC18" s="42"/>
      <c r="AD18" s="42"/>
      <c r="AE18" s="43"/>
      <c r="AF18" s="43"/>
      <c r="AG18" s="44"/>
      <c r="AH18" s="45"/>
      <c r="AI18" s="45"/>
      <c r="AJ18" s="46"/>
    </row>
    <row r="19" spans="2:36" ht="4.5" customHeight="1" thickBot="1">
      <c r="B19" s="302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4"/>
    </row>
    <row r="20" spans="2:36" ht="4.5" customHeight="1" thickBot="1">
      <c r="B20" s="302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4"/>
    </row>
    <row r="21" spans="2:36" ht="108" customHeight="1" thickBot="1">
      <c r="B21" s="20" t="s">
        <v>34</v>
      </c>
      <c r="C21" s="21" t="s">
        <v>35</v>
      </c>
      <c r="D21" s="21" t="s">
        <v>36</v>
      </c>
      <c r="E21" s="21" t="s">
        <v>37</v>
      </c>
      <c r="F21" s="21" t="s">
        <v>38</v>
      </c>
      <c r="G21" s="21" t="s">
        <v>39</v>
      </c>
      <c r="H21" s="22" t="s">
        <v>40</v>
      </c>
      <c r="I21" s="23" t="s">
        <v>41</v>
      </c>
      <c r="J21" s="24"/>
      <c r="K21" s="24"/>
      <c r="L21" s="24"/>
      <c r="M21" s="24"/>
      <c r="N21" s="25"/>
      <c r="O21" s="26">
        <f>SUM(O22:O22)</f>
        <v>0</v>
      </c>
      <c r="P21" s="27">
        <f>SUM(P22:P22)</f>
        <v>0</v>
      </c>
      <c r="Q21" s="28">
        <f aca="true" t="shared" si="5" ref="Q21:AA21">SUM(Q22:Q22)</f>
        <v>0</v>
      </c>
      <c r="R21" s="27">
        <f t="shared" si="5"/>
        <v>0</v>
      </c>
      <c r="S21" s="28">
        <f t="shared" si="5"/>
        <v>0</v>
      </c>
      <c r="T21" s="27">
        <f t="shared" si="5"/>
        <v>0</v>
      </c>
      <c r="U21" s="28">
        <f t="shared" si="5"/>
        <v>0</v>
      </c>
      <c r="V21" s="27">
        <f t="shared" si="5"/>
        <v>0</v>
      </c>
      <c r="W21" s="28">
        <f t="shared" si="5"/>
        <v>0</v>
      </c>
      <c r="X21" s="27">
        <f t="shared" si="5"/>
        <v>0</v>
      </c>
      <c r="Y21" s="28">
        <f t="shared" si="5"/>
        <v>0</v>
      </c>
      <c r="Z21" s="27">
        <f t="shared" si="5"/>
        <v>0</v>
      </c>
      <c r="AA21" s="28">
        <f t="shared" si="5"/>
        <v>0</v>
      </c>
      <c r="AB21" s="27">
        <f>SUM(AB22:AB22)</f>
        <v>0</v>
      </c>
      <c r="AC21" s="28">
        <f>SUM(AC22:AC22)</f>
        <v>0</v>
      </c>
      <c r="AD21" s="27">
        <f>SUM(AD22:AD22)</f>
        <v>0</v>
      </c>
      <c r="AE21" s="28">
        <f>SUM(O21,Q21,S21,U21,W21,Y21,AA21,AC21)</f>
        <v>0</v>
      </c>
      <c r="AF21" s="27">
        <f>SUM(P21,R21,T21,V21,X21,Z21,AB21,AD21)</f>
        <v>0</v>
      </c>
      <c r="AG21" s="29">
        <f>SUM(AG22:AG22)</f>
        <v>0</v>
      </c>
      <c r="AH21" s="30"/>
      <c r="AI21" s="30"/>
      <c r="AJ21" s="31"/>
    </row>
    <row r="22" spans="2:36" ht="108" customHeight="1" thickBot="1">
      <c r="B22" s="243" t="s">
        <v>445</v>
      </c>
      <c r="C22" s="243"/>
      <c r="D22" s="244"/>
      <c r="E22" s="244"/>
      <c r="F22" s="35"/>
      <c r="G22" s="260"/>
      <c r="H22" s="246" t="s">
        <v>448</v>
      </c>
      <c r="I22" s="246" t="s">
        <v>449</v>
      </c>
      <c r="J22" s="261">
        <v>1</v>
      </c>
      <c r="K22" s="261">
        <v>1</v>
      </c>
      <c r="L22" s="261">
        <v>1</v>
      </c>
      <c r="M22" s="248"/>
      <c r="N22" s="260"/>
      <c r="O22" s="39"/>
      <c r="P22" s="39"/>
      <c r="Q22" s="41"/>
      <c r="R22" s="42"/>
      <c r="S22" s="42"/>
      <c r="T22" s="42"/>
      <c r="U22" s="42"/>
      <c r="V22" s="42"/>
      <c r="W22" s="42"/>
      <c r="X22" s="42"/>
      <c r="Y22" s="43"/>
      <c r="Z22" s="42"/>
      <c r="AA22" s="42"/>
      <c r="AB22" s="42"/>
      <c r="AC22" s="42"/>
      <c r="AD22" s="42"/>
      <c r="AE22" s="43"/>
      <c r="AF22" s="43"/>
      <c r="AG22" s="44"/>
      <c r="AH22" s="45"/>
      <c r="AI22" s="45"/>
      <c r="AJ22" s="46"/>
    </row>
    <row r="23" spans="2:36" ht="35.25" customHeight="1" thickBot="1">
      <c r="B23" s="331" t="s">
        <v>450</v>
      </c>
      <c r="C23" s="332"/>
      <c r="D23" s="333"/>
      <c r="E23" s="105"/>
      <c r="F23" s="332" t="s">
        <v>436</v>
      </c>
      <c r="G23" s="332"/>
      <c r="H23" s="332"/>
      <c r="I23" s="332"/>
      <c r="J23" s="332"/>
      <c r="K23" s="332"/>
      <c r="L23" s="332"/>
      <c r="M23" s="332"/>
      <c r="N23" s="333"/>
      <c r="O23" s="444" t="s">
        <v>6</v>
      </c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>
        <f>SUM(AE26)</f>
        <v>22000000</v>
      </c>
      <c r="AB23" s="445"/>
      <c r="AC23" s="445"/>
      <c r="AD23" s="445"/>
      <c r="AE23" s="445"/>
      <c r="AF23" s="446"/>
      <c r="AG23" s="337" t="s">
        <v>7</v>
      </c>
      <c r="AH23" s="338"/>
      <c r="AI23" s="338"/>
      <c r="AJ23" s="339"/>
    </row>
    <row r="24" spans="2:36" ht="35.25" customHeight="1">
      <c r="B24" s="321" t="s">
        <v>8</v>
      </c>
      <c r="C24" s="323" t="s">
        <v>9</v>
      </c>
      <c r="D24" s="324"/>
      <c r="E24" s="324"/>
      <c r="F24" s="324"/>
      <c r="G24" s="324"/>
      <c r="H24" s="324"/>
      <c r="I24" s="327" t="s">
        <v>10</v>
      </c>
      <c r="J24" s="329" t="s">
        <v>11</v>
      </c>
      <c r="K24" s="329" t="s">
        <v>12</v>
      </c>
      <c r="L24" s="314" t="s">
        <v>143</v>
      </c>
      <c r="M24" s="316" t="s">
        <v>13</v>
      </c>
      <c r="N24" s="318" t="s">
        <v>14</v>
      </c>
      <c r="O24" s="320" t="s">
        <v>15</v>
      </c>
      <c r="P24" s="306"/>
      <c r="Q24" s="305" t="s">
        <v>16</v>
      </c>
      <c r="R24" s="306"/>
      <c r="S24" s="305" t="s">
        <v>17</v>
      </c>
      <c r="T24" s="306"/>
      <c r="U24" s="305" t="s">
        <v>18</v>
      </c>
      <c r="V24" s="306"/>
      <c r="W24" s="305" t="s">
        <v>19</v>
      </c>
      <c r="X24" s="306"/>
      <c r="Y24" s="305" t="s">
        <v>20</v>
      </c>
      <c r="Z24" s="306"/>
      <c r="AA24" s="305" t="s">
        <v>21</v>
      </c>
      <c r="AB24" s="306"/>
      <c r="AC24" s="305" t="s">
        <v>22</v>
      </c>
      <c r="AD24" s="306"/>
      <c r="AE24" s="305" t="s">
        <v>23</v>
      </c>
      <c r="AF24" s="307"/>
      <c r="AG24" s="308" t="s">
        <v>24</v>
      </c>
      <c r="AH24" s="310" t="s">
        <v>25</v>
      </c>
      <c r="AI24" s="312" t="s">
        <v>26</v>
      </c>
      <c r="AJ24" s="298" t="s">
        <v>27</v>
      </c>
    </row>
    <row r="25" spans="2:36" ht="80.25" customHeight="1" thickBot="1">
      <c r="B25" s="322"/>
      <c r="C25" s="325"/>
      <c r="D25" s="326"/>
      <c r="E25" s="326"/>
      <c r="F25" s="326"/>
      <c r="G25" s="326"/>
      <c r="H25" s="326"/>
      <c r="I25" s="328"/>
      <c r="J25" s="330" t="s">
        <v>11</v>
      </c>
      <c r="K25" s="330"/>
      <c r="L25" s="315"/>
      <c r="M25" s="317"/>
      <c r="N25" s="319"/>
      <c r="O25" s="6" t="s">
        <v>28</v>
      </c>
      <c r="P25" s="7" t="s">
        <v>29</v>
      </c>
      <c r="Q25" s="8" t="s">
        <v>28</v>
      </c>
      <c r="R25" s="7" t="s">
        <v>29</v>
      </c>
      <c r="S25" s="8" t="s">
        <v>28</v>
      </c>
      <c r="T25" s="7" t="s">
        <v>29</v>
      </c>
      <c r="U25" s="8" t="s">
        <v>28</v>
      </c>
      <c r="V25" s="7" t="s">
        <v>29</v>
      </c>
      <c r="W25" s="8" t="s">
        <v>28</v>
      </c>
      <c r="X25" s="7" t="s">
        <v>29</v>
      </c>
      <c r="Y25" s="8" t="s">
        <v>28</v>
      </c>
      <c r="Z25" s="7" t="s">
        <v>29</v>
      </c>
      <c r="AA25" s="8" t="s">
        <v>28</v>
      </c>
      <c r="AB25" s="7" t="s">
        <v>30</v>
      </c>
      <c r="AC25" s="8" t="s">
        <v>28</v>
      </c>
      <c r="AD25" s="7" t="s">
        <v>30</v>
      </c>
      <c r="AE25" s="8" t="s">
        <v>28</v>
      </c>
      <c r="AF25" s="9" t="s">
        <v>30</v>
      </c>
      <c r="AG25" s="309"/>
      <c r="AH25" s="311"/>
      <c r="AI25" s="313"/>
      <c r="AJ25" s="299"/>
    </row>
    <row r="26" spans="2:36" ht="108" customHeight="1" thickBot="1">
      <c r="B26" s="10" t="s">
        <v>31</v>
      </c>
      <c r="C26" s="300" t="s">
        <v>451</v>
      </c>
      <c r="D26" s="301"/>
      <c r="E26" s="301"/>
      <c r="F26" s="301"/>
      <c r="G26" s="301"/>
      <c r="H26" s="301"/>
      <c r="I26" s="11" t="s">
        <v>452</v>
      </c>
      <c r="J26" s="12">
        <v>0</v>
      </c>
      <c r="K26" s="60">
        <v>0.1</v>
      </c>
      <c r="L26" s="60">
        <v>0.1</v>
      </c>
      <c r="M26" s="14"/>
      <c r="N26" s="60"/>
      <c r="O26" s="16">
        <f>SUM(O28,O31,O34,O37)</f>
        <v>0</v>
      </c>
      <c r="P26" s="16">
        <f aca="true" t="shared" si="6" ref="P26:AF26">SUM(P28,P31,P34,P37)</f>
        <v>0</v>
      </c>
      <c r="Q26" s="16">
        <f t="shared" si="6"/>
        <v>14000000</v>
      </c>
      <c r="R26" s="16">
        <f t="shared" si="6"/>
        <v>0</v>
      </c>
      <c r="S26" s="16">
        <f t="shared" si="6"/>
        <v>8000000</v>
      </c>
      <c r="T26" s="16">
        <f t="shared" si="6"/>
        <v>0</v>
      </c>
      <c r="U26" s="16">
        <f t="shared" si="6"/>
        <v>0</v>
      </c>
      <c r="V26" s="16">
        <f t="shared" si="6"/>
        <v>0</v>
      </c>
      <c r="W26" s="16">
        <f t="shared" si="6"/>
        <v>0</v>
      </c>
      <c r="X26" s="16">
        <f t="shared" si="6"/>
        <v>0</v>
      </c>
      <c r="Y26" s="16">
        <f t="shared" si="6"/>
        <v>0</v>
      </c>
      <c r="Z26" s="16">
        <f t="shared" si="6"/>
        <v>0</v>
      </c>
      <c r="AA26" s="16">
        <f t="shared" si="6"/>
        <v>0</v>
      </c>
      <c r="AB26" s="16">
        <f t="shared" si="6"/>
        <v>0</v>
      </c>
      <c r="AC26" s="16">
        <f t="shared" si="6"/>
        <v>0</v>
      </c>
      <c r="AD26" s="16">
        <f t="shared" si="6"/>
        <v>0</v>
      </c>
      <c r="AE26" s="241">
        <f>SUM(AE28,AE31,AE34,AE37)</f>
        <v>22000000</v>
      </c>
      <c r="AF26" s="16">
        <f t="shared" si="6"/>
        <v>0</v>
      </c>
      <c r="AG26" s="17">
        <f>AG27+AG30</f>
        <v>0</v>
      </c>
      <c r="AH26" s="18"/>
      <c r="AI26" s="18"/>
      <c r="AJ26" s="19"/>
    </row>
    <row r="27" spans="2:36" ht="4.5" customHeight="1" thickBot="1">
      <c r="B27" s="302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4"/>
    </row>
    <row r="28" spans="2:36" ht="108" customHeight="1" thickBot="1">
      <c r="B28" s="20" t="s">
        <v>34</v>
      </c>
      <c r="C28" s="21" t="s">
        <v>35</v>
      </c>
      <c r="D28" s="21" t="s">
        <v>36</v>
      </c>
      <c r="E28" s="21" t="s">
        <v>43</v>
      </c>
      <c r="F28" s="21" t="s">
        <v>38</v>
      </c>
      <c r="G28" s="21" t="s">
        <v>39</v>
      </c>
      <c r="H28" s="22" t="s">
        <v>40</v>
      </c>
      <c r="I28" s="23" t="s">
        <v>41</v>
      </c>
      <c r="J28" s="21"/>
      <c r="K28" s="47"/>
      <c r="L28" s="47"/>
      <c r="M28" s="24"/>
      <c r="N28" s="25"/>
      <c r="O28" s="26">
        <f>SUM(O29:O29)</f>
        <v>0</v>
      </c>
      <c r="P28" s="27">
        <f>SUM(P29:P29)</f>
        <v>0</v>
      </c>
      <c r="Q28" s="28">
        <f aca="true" t="shared" si="7" ref="Q28:AD28">SUM(Q29:Q29)</f>
        <v>12000000</v>
      </c>
      <c r="R28" s="27">
        <f t="shared" si="7"/>
        <v>0</v>
      </c>
      <c r="S28" s="28">
        <f t="shared" si="7"/>
        <v>0</v>
      </c>
      <c r="T28" s="27">
        <f t="shared" si="7"/>
        <v>0</v>
      </c>
      <c r="U28" s="28">
        <f t="shared" si="7"/>
        <v>0</v>
      </c>
      <c r="V28" s="27">
        <f t="shared" si="7"/>
        <v>0</v>
      </c>
      <c r="W28" s="28">
        <f t="shared" si="7"/>
        <v>0</v>
      </c>
      <c r="X28" s="27">
        <f t="shared" si="7"/>
        <v>0</v>
      </c>
      <c r="Y28" s="28">
        <f t="shared" si="7"/>
        <v>0</v>
      </c>
      <c r="Z28" s="27">
        <f t="shared" si="7"/>
        <v>0</v>
      </c>
      <c r="AA28" s="28">
        <f t="shared" si="7"/>
        <v>0</v>
      </c>
      <c r="AB28" s="27">
        <f t="shared" si="7"/>
        <v>0</v>
      </c>
      <c r="AC28" s="28">
        <f t="shared" si="7"/>
        <v>0</v>
      </c>
      <c r="AD28" s="27">
        <f t="shared" si="7"/>
        <v>0</v>
      </c>
      <c r="AE28" s="28">
        <f>SUM(O28,Q28,S28,U28,W28,Y28,AA28,AC28)</f>
        <v>12000000</v>
      </c>
      <c r="AF28" s="27">
        <f>SUM(P28,R28,T28,V28,X28,Z28,AB28,AD28)</f>
        <v>0</v>
      </c>
      <c r="AG28" s="29">
        <f>SUM(AG29:AG29)</f>
        <v>0</v>
      </c>
      <c r="AH28" s="30"/>
      <c r="AI28" s="30"/>
      <c r="AJ28" s="31"/>
    </row>
    <row r="29" spans="2:36" ht="108" customHeight="1" thickBot="1">
      <c r="B29" s="242" t="s">
        <v>453</v>
      </c>
      <c r="C29" s="243"/>
      <c r="D29" s="244"/>
      <c r="E29" s="244"/>
      <c r="F29" s="251"/>
      <c r="G29" s="262"/>
      <c r="H29" s="252" t="s">
        <v>451</v>
      </c>
      <c r="I29" s="253" t="s">
        <v>452</v>
      </c>
      <c r="J29" s="246">
        <v>0</v>
      </c>
      <c r="K29" s="262">
        <v>0.1</v>
      </c>
      <c r="L29" s="262">
        <v>0.1</v>
      </c>
      <c r="M29" s="262"/>
      <c r="N29" s="262"/>
      <c r="O29" s="54"/>
      <c r="P29" s="43"/>
      <c r="Q29" s="43">
        <v>12000000</v>
      </c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55"/>
      <c r="AH29" s="45"/>
      <c r="AI29" s="52"/>
      <c r="AJ29" s="56"/>
    </row>
    <row r="30" spans="2:36" ht="4.5" customHeight="1" thickBot="1">
      <c r="B30" s="302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4"/>
    </row>
    <row r="31" spans="2:36" ht="108" customHeight="1" thickBot="1">
      <c r="B31" s="20" t="s">
        <v>34</v>
      </c>
      <c r="C31" s="21" t="s">
        <v>35</v>
      </c>
      <c r="D31" s="21" t="s">
        <v>36</v>
      </c>
      <c r="E31" s="21" t="s">
        <v>37</v>
      </c>
      <c r="F31" s="21" t="s">
        <v>38</v>
      </c>
      <c r="G31" s="21" t="s">
        <v>39</v>
      </c>
      <c r="H31" s="22" t="s">
        <v>40</v>
      </c>
      <c r="I31" s="23" t="s">
        <v>41</v>
      </c>
      <c r="J31" s="24"/>
      <c r="K31" s="24"/>
      <c r="L31" s="24"/>
      <c r="M31" s="24"/>
      <c r="N31" s="25"/>
      <c r="O31" s="26">
        <f>SUM(O32:O32)</f>
        <v>0</v>
      </c>
      <c r="P31" s="27">
        <f>SUM(P32:P32)</f>
        <v>0</v>
      </c>
      <c r="Q31" s="28">
        <f aca="true" t="shared" si="8" ref="Q31:AA31">SUM(Q32:Q32)</f>
        <v>0</v>
      </c>
      <c r="R31" s="27">
        <f t="shared" si="8"/>
        <v>0</v>
      </c>
      <c r="S31" s="28">
        <f t="shared" si="8"/>
        <v>0</v>
      </c>
      <c r="T31" s="27">
        <f t="shared" si="8"/>
        <v>0</v>
      </c>
      <c r="U31" s="28">
        <f t="shared" si="8"/>
        <v>0</v>
      </c>
      <c r="V31" s="27">
        <f t="shared" si="8"/>
        <v>0</v>
      </c>
      <c r="W31" s="28">
        <f t="shared" si="8"/>
        <v>0</v>
      </c>
      <c r="X31" s="27">
        <f t="shared" si="8"/>
        <v>0</v>
      </c>
      <c r="Y31" s="28">
        <f t="shared" si="8"/>
        <v>0</v>
      </c>
      <c r="Z31" s="27">
        <f t="shared" si="8"/>
        <v>0</v>
      </c>
      <c r="AA31" s="28">
        <f t="shared" si="8"/>
        <v>0</v>
      </c>
      <c r="AB31" s="27">
        <f>SUM(AB32:AB32)</f>
        <v>0</v>
      </c>
      <c r="AC31" s="28">
        <f>SUM(AC32:AC32)</f>
        <v>0</v>
      </c>
      <c r="AD31" s="27">
        <f>SUM(AD32:AD32)</f>
        <v>0</v>
      </c>
      <c r="AE31" s="28">
        <f>SUM(O31,Q31,S31,U31,W31,Y31,AA31,AC31)</f>
        <v>0</v>
      </c>
      <c r="AF31" s="27">
        <f>SUM(P31,R31,T31,V31,X31,Z31,AB31,AD31)</f>
        <v>0</v>
      </c>
      <c r="AG31" s="29">
        <f>SUM(AG32:AG32)</f>
        <v>0</v>
      </c>
      <c r="AH31" s="30"/>
      <c r="AI31" s="30"/>
      <c r="AJ31" s="31"/>
    </row>
    <row r="32" spans="2:36" ht="108" customHeight="1" thickBot="1">
      <c r="B32" s="242" t="s">
        <v>454</v>
      </c>
      <c r="C32" s="243"/>
      <c r="D32" s="244"/>
      <c r="E32" s="244"/>
      <c r="F32" s="261"/>
      <c r="G32" s="244"/>
      <c r="H32" s="246" t="s">
        <v>455</v>
      </c>
      <c r="I32" s="246" t="s">
        <v>456</v>
      </c>
      <c r="J32" s="261">
        <v>1</v>
      </c>
      <c r="K32" s="261">
        <v>1</v>
      </c>
      <c r="L32" s="261">
        <v>1</v>
      </c>
      <c r="M32" s="261"/>
      <c r="N32" s="259"/>
      <c r="O32" s="39"/>
      <c r="P32" s="40"/>
      <c r="Q32" s="41"/>
      <c r="R32" s="42"/>
      <c r="S32" s="42"/>
      <c r="T32" s="42"/>
      <c r="U32" s="42"/>
      <c r="V32" s="42"/>
      <c r="W32" s="42"/>
      <c r="X32" s="42"/>
      <c r="Y32" s="43"/>
      <c r="Z32" s="42"/>
      <c r="AA32" s="42"/>
      <c r="AB32" s="42"/>
      <c r="AC32" s="42"/>
      <c r="AD32" s="42"/>
      <c r="AE32" s="43"/>
      <c r="AF32" s="43"/>
      <c r="AG32" s="44"/>
      <c r="AH32" s="45"/>
      <c r="AI32" s="45"/>
      <c r="AJ32" s="46"/>
    </row>
    <row r="33" spans="2:36" ht="4.5" customHeight="1" thickBot="1">
      <c r="B33" s="302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4"/>
    </row>
    <row r="34" spans="2:36" ht="108" customHeight="1" thickBot="1">
      <c r="B34" s="20" t="s">
        <v>34</v>
      </c>
      <c r="C34" s="21" t="s">
        <v>35</v>
      </c>
      <c r="D34" s="21" t="s">
        <v>36</v>
      </c>
      <c r="E34" s="21" t="s">
        <v>43</v>
      </c>
      <c r="F34" s="21" t="s">
        <v>38</v>
      </c>
      <c r="G34" s="21" t="s">
        <v>39</v>
      </c>
      <c r="H34" s="22" t="s">
        <v>40</v>
      </c>
      <c r="I34" s="23" t="s">
        <v>41</v>
      </c>
      <c r="J34" s="21"/>
      <c r="K34" s="47"/>
      <c r="L34" s="47"/>
      <c r="M34" s="24"/>
      <c r="N34" s="25"/>
      <c r="O34" s="26">
        <f>SUM(O35:O35)</f>
        <v>0</v>
      </c>
      <c r="P34" s="27">
        <f>SUM(P35:P35)</f>
        <v>0</v>
      </c>
      <c r="Q34" s="28">
        <f aca="true" t="shared" si="9" ref="Q34:AD34">SUM(Q35:Q35)</f>
        <v>2000000</v>
      </c>
      <c r="R34" s="27">
        <f t="shared" si="9"/>
        <v>0</v>
      </c>
      <c r="S34" s="28">
        <f t="shared" si="9"/>
        <v>4000000</v>
      </c>
      <c r="T34" s="27">
        <f t="shared" si="9"/>
        <v>0</v>
      </c>
      <c r="U34" s="28">
        <f t="shared" si="9"/>
        <v>0</v>
      </c>
      <c r="V34" s="27">
        <f t="shared" si="9"/>
        <v>0</v>
      </c>
      <c r="W34" s="28">
        <f t="shared" si="9"/>
        <v>0</v>
      </c>
      <c r="X34" s="27">
        <f t="shared" si="9"/>
        <v>0</v>
      </c>
      <c r="Y34" s="28">
        <f t="shared" si="9"/>
        <v>0</v>
      </c>
      <c r="Z34" s="27">
        <f t="shared" si="9"/>
        <v>0</v>
      </c>
      <c r="AA34" s="28">
        <f t="shared" si="9"/>
        <v>0</v>
      </c>
      <c r="AB34" s="27">
        <f t="shared" si="9"/>
        <v>0</v>
      </c>
      <c r="AC34" s="28">
        <f t="shared" si="9"/>
        <v>0</v>
      </c>
      <c r="AD34" s="27">
        <f t="shared" si="9"/>
        <v>0</v>
      </c>
      <c r="AE34" s="28">
        <f>SUM(O34,Q34,S34,U34,W34,Y34,AA34,AC34)</f>
        <v>6000000</v>
      </c>
      <c r="AF34" s="27">
        <f>SUM(P34,R34,T34,V34,X34,Z34,AB34,AD34)</f>
        <v>0</v>
      </c>
      <c r="AG34" s="29">
        <f>SUM(AG35:AG35)</f>
        <v>0</v>
      </c>
      <c r="AH34" s="30"/>
      <c r="AI34" s="30"/>
      <c r="AJ34" s="31"/>
    </row>
    <row r="35" spans="2:36" ht="108" customHeight="1" thickBot="1">
      <c r="B35" s="242" t="s">
        <v>454</v>
      </c>
      <c r="C35" s="243"/>
      <c r="D35" s="244"/>
      <c r="E35" s="244"/>
      <c r="F35" s="251"/>
      <c r="G35" s="260"/>
      <c r="H35" s="252" t="s">
        <v>457</v>
      </c>
      <c r="I35" s="253" t="s">
        <v>458</v>
      </c>
      <c r="J35" s="246">
        <v>0</v>
      </c>
      <c r="K35" s="260">
        <v>1</v>
      </c>
      <c r="L35" s="260">
        <v>0.17</v>
      </c>
      <c r="M35" s="256"/>
      <c r="N35" s="260"/>
      <c r="O35" s="54"/>
      <c r="P35" s="43"/>
      <c r="Q35" s="43">
        <v>2000000</v>
      </c>
      <c r="R35" s="43"/>
      <c r="S35" s="43">
        <v>4000000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55"/>
      <c r="AH35" s="45"/>
      <c r="AI35" s="52"/>
      <c r="AJ35" s="56"/>
    </row>
    <row r="36" spans="2:36" ht="4.5" customHeight="1" thickBot="1">
      <c r="B36" s="302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4"/>
    </row>
    <row r="37" spans="2:36" ht="108" customHeight="1" thickBot="1">
      <c r="B37" s="20" t="s">
        <v>34</v>
      </c>
      <c r="C37" s="21" t="s">
        <v>35</v>
      </c>
      <c r="D37" s="21" t="s">
        <v>36</v>
      </c>
      <c r="E37" s="21" t="s">
        <v>37</v>
      </c>
      <c r="F37" s="21" t="s">
        <v>38</v>
      </c>
      <c r="G37" s="21" t="s">
        <v>39</v>
      </c>
      <c r="H37" s="22" t="s">
        <v>40</v>
      </c>
      <c r="I37" s="23" t="s">
        <v>41</v>
      </c>
      <c r="J37" s="24"/>
      <c r="K37" s="24"/>
      <c r="L37" s="24"/>
      <c r="M37" s="24"/>
      <c r="N37" s="25"/>
      <c r="O37" s="26">
        <f>SUM(O38:O38)</f>
        <v>0</v>
      </c>
      <c r="P37" s="27">
        <f>SUM(P38:P38)</f>
        <v>0</v>
      </c>
      <c r="Q37" s="28">
        <f aca="true" t="shared" si="10" ref="Q37:AA37">SUM(Q38:Q38)</f>
        <v>0</v>
      </c>
      <c r="R37" s="27">
        <f t="shared" si="10"/>
        <v>0</v>
      </c>
      <c r="S37" s="28">
        <f t="shared" si="10"/>
        <v>4000000</v>
      </c>
      <c r="T37" s="27">
        <f t="shared" si="10"/>
        <v>0</v>
      </c>
      <c r="U37" s="28">
        <f t="shared" si="10"/>
        <v>0</v>
      </c>
      <c r="V37" s="27">
        <f t="shared" si="10"/>
        <v>0</v>
      </c>
      <c r="W37" s="28">
        <f t="shared" si="10"/>
        <v>0</v>
      </c>
      <c r="X37" s="27">
        <f t="shared" si="10"/>
        <v>0</v>
      </c>
      <c r="Y37" s="28">
        <f t="shared" si="10"/>
        <v>0</v>
      </c>
      <c r="Z37" s="27">
        <f t="shared" si="10"/>
        <v>0</v>
      </c>
      <c r="AA37" s="28">
        <f t="shared" si="10"/>
        <v>0</v>
      </c>
      <c r="AB37" s="27">
        <f>SUM(AB38:AB38)</f>
        <v>0</v>
      </c>
      <c r="AC37" s="28">
        <f>SUM(AC38:AC38)</f>
        <v>0</v>
      </c>
      <c r="AD37" s="27">
        <f>SUM(AD38:AD38)</f>
        <v>0</v>
      </c>
      <c r="AE37" s="28">
        <f>SUM(O37,Q37,S37,U37,W37,Y37,AA37,AC37)</f>
        <v>4000000</v>
      </c>
      <c r="AF37" s="27">
        <f>SUM(P37,R37,T37,V37,X37,Z37,AB37,AD37)</f>
        <v>0</v>
      </c>
      <c r="AG37" s="29">
        <f>SUM(AG38:AG38)</f>
        <v>0</v>
      </c>
      <c r="AH37" s="30"/>
      <c r="AI37" s="30"/>
      <c r="AJ37" s="31"/>
    </row>
    <row r="38" spans="2:36" ht="108" customHeight="1" thickBot="1">
      <c r="B38" s="242" t="s">
        <v>454</v>
      </c>
      <c r="C38" s="243"/>
      <c r="D38" s="244"/>
      <c r="E38" s="244"/>
      <c r="F38" s="251"/>
      <c r="G38" s="260"/>
      <c r="H38" s="246" t="s">
        <v>459</v>
      </c>
      <c r="I38" s="246" t="s">
        <v>460</v>
      </c>
      <c r="J38" s="263">
        <v>0</v>
      </c>
      <c r="K38" s="263">
        <v>1</v>
      </c>
      <c r="L38" s="263">
        <v>1</v>
      </c>
      <c r="M38" s="248"/>
      <c r="N38" s="263">
        <v>1</v>
      </c>
      <c r="O38" s="39"/>
      <c r="P38" s="40"/>
      <c r="Q38" s="41"/>
      <c r="R38" s="42"/>
      <c r="S38" s="42">
        <v>4000000</v>
      </c>
      <c r="T38" s="42"/>
      <c r="U38" s="42"/>
      <c r="V38" s="42"/>
      <c r="W38" s="42"/>
      <c r="X38" s="42"/>
      <c r="Y38" s="43"/>
      <c r="Z38" s="42"/>
      <c r="AA38" s="42"/>
      <c r="AB38" s="42"/>
      <c r="AC38" s="42"/>
      <c r="AD38" s="42"/>
      <c r="AE38" s="43"/>
      <c r="AF38" s="43"/>
      <c r="AG38" s="44"/>
      <c r="AH38" s="45"/>
      <c r="AI38" s="45"/>
      <c r="AJ38" s="46"/>
    </row>
    <row r="39" spans="2:36" ht="43.5" customHeight="1" thickBot="1">
      <c r="B39" s="331" t="s">
        <v>435</v>
      </c>
      <c r="C39" s="332"/>
      <c r="D39" s="333"/>
      <c r="E39" s="105"/>
      <c r="F39" s="332" t="s">
        <v>436</v>
      </c>
      <c r="G39" s="332"/>
      <c r="H39" s="332"/>
      <c r="I39" s="332"/>
      <c r="J39" s="332"/>
      <c r="K39" s="332"/>
      <c r="L39" s="332"/>
      <c r="M39" s="332"/>
      <c r="N39" s="333"/>
      <c r="O39" s="444" t="s">
        <v>6</v>
      </c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>
        <f>SUM(AE42)</f>
        <v>37000000</v>
      </c>
      <c r="AB39" s="445"/>
      <c r="AC39" s="445"/>
      <c r="AD39" s="445"/>
      <c r="AE39" s="445"/>
      <c r="AF39" s="446"/>
      <c r="AG39" s="337" t="s">
        <v>7</v>
      </c>
      <c r="AH39" s="338"/>
      <c r="AI39" s="338"/>
      <c r="AJ39" s="339"/>
    </row>
    <row r="40" spans="2:36" ht="35.25" customHeight="1">
      <c r="B40" s="321" t="s">
        <v>8</v>
      </c>
      <c r="C40" s="323" t="s">
        <v>9</v>
      </c>
      <c r="D40" s="324"/>
      <c r="E40" s="324"/>
      <c r="F40" s="324"/>
      <c r="G40" s="324"/>
      <c r="H40" s="324"/>
      <c r="I40" s="327" t="s">
        <v>10</v>
      </c>
      <c r="J40" s="329" t="s">
        <v>11</v>
      </c>
      <c r="K40" s="329" t="s">
        <v>12</v>
      </c>
      <c r="L40" s="314" t="s">
        <v>143</v>
      </c>
      <c r="M40" s="316" t="s">
        <v>13</v>
      </c>
      <c r="N40" s="318" t="s">
        <v>14</v>
      </c>
      <c r="O40" s="320" t="s">
        <v>15</v>
      </c>
      <c r="P40" s="306"/>
      <c r="Q40" s="305" t="s">
        <v>16</v>
      </c>
      <c r="R40" s="306"/>
      <c r="S40" s="305" t="s">
        <v>17</v>
      </c>
      <c r="T40" s="306"/>
      <c r="U40" s="305" t="s">
        <v>18</v>
      </c>
      <c r="V40" s="306"/>
      <c r="W40" s="305" t="s">
        <v>19</v>
      </c>
      <c r="X40" s="306"/>
      <c r="Y40" s="305" t="s">
        <v>20</v>
      </c>
      <c r="Z40" s="306"/>
      <c r="AA40" s="305" t="s">
        <v>21</v>
      </c>
      <c r="AB40" s="306"/>
      <c r="AC40" s="305" t="s">
        <v>22</v>
      </c>
      <c r="AD40" s="306"/>
      <c r="AE40" s="305" t="s">
        <v>23</v>
      </c>
      <c r="AF40" s="307"/>
      <c r="AG40" s="308" t="s">
        <v>24</v>
      </c>
      <c r="AH40" s="310" t="s">
        <v>25</v>
      </c>
      <c r="AI40" s="312" t="s">
        <v>26</v>
      </c>
      <c r="AJ40" s="298" t="s">
        <v>27</v>
      </c>
    </row>
    <row r="41" spans="2:36" ht="80.25" customHeight="1" thickBot="1">
      <c r="B41" s="322"/>
      <c r="C41" s="325"/>
      <c r="D41" s="326"/>
      <c r="E41" s="326"/>
      <c r="F41" s="326"/>
      <c r="G41" s="326"/>
      <c r="H41" s="326"/>
      <c r="I41" s="328"/>
      <c r="J41" s="330" t="s">
        <v>11</v>
      </c>
      <c r="K41" s="330"/>
      <c r="L41" s="315"/>
      <c r="M41" s="317"/>
      <c r="N41" s="319"/>
      <c r="O41" s="6" t="s">
        <v>28</v>
      </c>
      <c r="P41" s="7" t="s">
        <v>29</v>
      </c>
      <c r="Q41" s="8" t="s">
        <v>28</v>
      </c>
      <c r="R41" s="7" t="s">
        <v>29</v>
      </c>
      <c r="S41" s="8" t="s">
        <v>28</v>
      </c>
      <c r="T41" s="7" t="s">
        <v>29</v>
      </c>
      <c r="U41" s="8" t="s">
        <v>28</v>
      </c>
      <c r="V41" s="7" t="s">
        <v>29</v>
      </c>
      <c r="W41" s="8" t="s">
        <v>28</v>
      </c>
      <c r="X41" s="7" t="s">
        <v>29</v>
      </c>
      <c r="Y41" s="8" t="s">
        <v>28</v>
      </c>
      <c r="Z41" s="7" t="s">
        <v>29</v>
      </c>
      <c r="AA41" s="8" t="s">
        <v>28</v>
      </c>
      <c r="AB41" s="7" t="s">
        <v>30</v>
      </c>
      <c r="AC41" s="8" t="s">
        <v>28</v>
      </c>
      <c r="AD41" s="7" t="s">
        <v>30</v>
      </c>
      <c r="AE41" s="8" t="s">
        <v>28</v>
      </c>
      <c r="AF41" s="9" t="s">
        <v>30</v>
      </c>
      <c r="AG41" s="309"/>
      <c r="AH41" s="311"/>
      <c r="AI41" s="313"/>
      <c r="AJ41" s="299"/>
    </row>
    <row r="42" spans="2:36" ht="108" customHeight="1" thickBot="1">
      <c r="B42" s="10" t="s">
        <v>31</v>
      </c>
      <c r="C42" s="300" t="s">
        <v>461</v>
      </c>
      <c r="D42" s="301"/>
      <c r="E42" s="301"/>
      <c r="F42" s="301"/>
      <c r="G42" s="301"/>
      <c r="H42" s="301"/>
      <c r="I42" s="11" t="s">
        <v>462</v>
      </c>
      <c r="J42" s="12">
        <v>0</v>
      </c>
      <c r="K42" s="60">
        <v>0.1</v>
      </c>
      <c r="L42" s="60">
        <v>0.03</v>
      </c>
      <c r="M42" s="14"/>
      <c r="N42" s="15"/>
      <c r="O42" s="241">
        <f>SUM(O44,O47,O50,O53,O55,O59,O62,O65)</f>
        <v>0</v>
      </c>
      <c r="P42" s="241">
        <f aca="true" t="shared" si="11" ref="P42:AF42">SUM(P44,P47,P50,P53,P55,P59,P62,P65)</f>
        <v>0</v>
      </c>
      <c r="Q42" s="241">
        <f t="shared" si="11"/>
        <v>21000000</v>
      </c>
      <c r="R42" s="241">
        <f t="shared" si="11"/>
        <v>0</v>
      </c>
      <c r="S42" s="241">
        <f t="shared" si="11"/>
        <v>16000000</v>
      </c>
      <c r="T42" s="241">
        <f t="shared" si="11"/>
        <v>0</v>
      </c>
      <c r="U42" s="241">
        <f t="shared" si="11"/>
        <v>0</v>
      </c>
      <c r="V42" s="241">
        <f t="shared" si="11"/>
        <v>0</v>
      </c>
      <c r="W42" s="241">
        <f t="shared" si="11"/>
        <v>0</v>
      </c>
      <c r="X42" s="241">
        <f t="shared" si="11"/>
        <v>0</v>
      </c>
      <c r="Y42" s="241">
        <f t="shared" si="11"/>
        <v>0</v>
      </c>
      <c r="Z42" s="241">
        <f t="shared" si="11"/>
        <v>0</v>
      </c>
      <c r="AA42" s="241">
        <f t="shared" si="11"/>
        <v>0</v>
      </c>
      <c r="AB42" s="241">
        <f t="shared" si="11"/>
        <v>0</v>
      </c>
      <c r="AC42" s="241">
        <f t="shared" si="11"/>
        <v>0</v>
      </c>
      <c r="AD42" s="241">
        <f t="shared" si="11"/>
        <v>0</v>
      </c>
      <c r="AE42" s="241">
        <f>SUM(AE44,AE47,AE50,AE53,AE55,AE59,AE62,AE65)</f>
        <v>37000000</v>
      </c>
      <c r="AF42" s="241">
        <f t="shared" si="11"/>
        <v>0</v>
      </c>
      <c r="AG42" s="17">
        <f>AG44+AG47</f>
        <v>0</v>
      </c>
      <c r="AH42" s="18"/>
      <c r="AI42" s="18"/>
      <c r="AJ42" s="19"/>
    </row>
    <row r="43" spans="2:36" ht="4.5" customHeight="1" thickBot="1">
      <c r="B43" s="340">
        <v>3</v>
      </c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2"/>
    </row>
    <row r="44" spans="2:36" ht="108" customHeight="1" thickBot="1">
      <c r="B44" s="20" t="s">
        <v>34</v>
      </c>
      <c r="C44" s="21" t="s">
        <v>35</v>
      </c>
      <c r="D44" s="21" t="s">
        <v>36</v>
      </c>
      <c r="E44" s="21" t="s">
        <v>37</v>
      </c>
      <c r="F44" s="21" t="s">
        <v>38</v>
      </c>
      <c r="G44" s="21" t="s">
        <v>39</v>
      </c>
      <c r="H44" s="22" t="s">
        <v>40</v>
      </c>
      <c r="I44" s="23" t="s">
        <v>41</v>
      </c>
      <c r="J44" s="24"/>
      <c r="K44" s="24"/>
      <c r="L44" s="24"/>
      <c r="M44" s="24"/>
      <c r="N44" s="25"/>
      <c r="O44" s="26">
        <f>SUM(O45:O45)</f>
        <v>0</v>
      </c>
      <c r="P44" s="27">
        <f>SUM(P45:P45)</f>
        <v>0</v>
      </c>
      <c r="Q44" s="28">
        <f aca="true" t="shared" si="12" ref="Q44:AA44">SUM(Q45:Q45)</f>
        <v>16000000</v>
      </c>
      <c r="R44" s="27">
        <f t="shared" si="12"/>
        <v>0</v>
      </c>
      <c r="S44" s="28">
        <f t="shared" si="12"/>
        <v>10000000</v>
      </c>
      <c r="T44" s="27">
        <f t="shared" si="12"/>
        <v>0</v>
      </c>
      <c r="U44" s="28">
        <f t="shared" si="12"/>
        <v>0</v>
      </c>
      <c r="V44" s="27">
        <f t="shared" si="12"/>
        <v>0</v>
      </c>
      <c r="W44" s="28">
        <f t="shared" si="12"/>
        <v>0</v>
      </c>
      <c r="X44" s="27">
        <f t="shared" si="12"/>
        <v>0</v>
      </c>
      <c r="Y44" s="28">
        <f t="shared" si="12"/>
        <v>0</v>
      </c>
      <c r="Z44" s="27">
        <f t="shared" si="12"/>
        <v>0</v>
      </c>
      <c r="AA44" s="28">
        <f t="shared" si="12"/>
        <v>0</v>
      </c>
      <c r="AB44" s="27">
        <f>SUM(AB45:AB45)</f>
        <v>0</v>
      </c>
      <c r="AC44" s="28">
        <f>SUM(AC45:AC45)</f>
        <v>0</v>
      </c>
      <c r="AD44" s="27">
        <f>SUM(AD45:AD45)</f>
        <v>0</v>
      </c>
      <c r="AE44" s="28">
        <f>SUM(O44,Q44,S44,U44,W44,Y44,AA44,AC44)</f>
        <v>26000000</v>
      </c>
      <c r="AF44" s="27">
        <f>SUM(P44,R44,T44,V44,X44,Z44,AB44,AD44)</f>
        <v>0</v>
      </c>
      <c r="AG44" s="29">
        <f>SUM(AG45:AG45)</f>
        <v>0</v>
      </c>
      <c r="AH44" s="30"/>
      <c r="AI44" s="30"/>
      <c r="AJ44" s="31"/>
    </row>
    <row r="45" spans="2:36" ht="108" customHeight="1" thickBot="1">
      <c r="B45" s="242" t="s">
        <v>463</v>
      </c>
      <c r="C45" s="243"/>
      <c r="D45" s="244"/>
      <c r="E45" s="244"/>
      <c r="F45" s="245"/>
      <c r="G45" s="263"/>
      <c r="H45" s="246" t="s">
        <v>461</v>
      </c>
      <c r="I45" s="246" t="s">
        <v>462</v>
      </c>
      <c r="J45" s="246">
        <v>0</v>
      </c>
      <c r="K45" s="249">
        <v>0.1</v>
      </c>
      <c r="L45" s="263">
        <v>0.03</v>
      </c>
      <c r="M45" s="248"/>
      <c r="N45" s="263"/>
      <c r="O45" s="39"/>
      <c r="P45" s="40"/>
      <c r="Q45" s="41">
        <v>16000000</v>
      </c>
      <c r="R45" s="42"/>
      <c r="S45" s="43">
        <v>10000000</v>
      </c>
      <c r="T45" s="43"/>
      <c r="U45" s="42"/>
      <c r="V45" s="42"/>
      <c r="W45" s="42"/>
      <c r="X45" s="42"/>
      <c r="Y45" s="43"/>
      <c r="Z45" s="42"/>
      <c r="AA45" s="42"/>
      <c r="AB45" s="42"/>
      <c r="AC45" s="43"/>
      <c r="AD45" s="43"/>
      <c r="AE45" s="43"/>
      <c r="AF45" s="43"/>
      <c r="AG45" s="44"/>
      <c r="AH45" s="45"/>
      <c r="AI45" s="45"/>
      <c r="AJ45" s="46"/>
    </row>
    <row r="46" spans="2:36" ht="4.5" customHeight="1" thickBot="1">
      <c r="B46" s="302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4"/>
    </row>
    <row r="47" spans="2:36" ht="108" customHeight="1" thickBot="1">
      <c r="B47" s="20" t="s">
        <v>34</v>
      </c>
      <c r="C47" s="21" t="s">
        <v>35</v>
      </c>
      <c r="D47" s="21" t="s">
        <v>36</v>
      </c>
      <c r="E47" s="21" t="s">
        <v>43</v>
      </c>
      <c r="F47" s="21" t="s">
        <v>38</v>
      </c>
      <c r="G47" s="21" t="s">
        <v>39</v>
      </c>
      <c r="H47" s="22" t="s">
        <v>40</v>
      </c>
      <c r="I47" s="23" t="s">
        <v>41</v>
      </c>
      <c r="J47" s="21"/>
      <c r="K47" s="47"/>
      <c r="L47" s="47"/>
      <c r="M47" s="24"/>
      <c r="N47" s="25"/>
      <c r="O47" s="26">
        <f>SUM(O48:O48)</f>
        <v>0</v>
      </c>
      <c r="P47" s="27">
        <f>SUM(P48:P48)</f>
        <v>0</v>
      </c>
      <c r="Q47" s="28">
        <f aca="true" t="shared" si="13" ref="Q47:AD47">SUM(Q48:Q48)</f>
        <v>0</v>
      </c>
      <c r="R47" s="27">
        <f t="shared" si="13"/>
        <v>0</v>
      </c>
      <c r="S47" s="28">
        <f t="shared" si="13"/>
        <v>0</v>
      </c>
      <c r="T47" s="27">
        <f t="shared" si="13"/>
        <v>0</v>
      </c>
      <c r="U47" s="28">
        <f t="shared" si="13"/>
        <v>0</v>
      </c>
      <c r="V47" s="27">
        <f t="shared" si="13"/>
        <v>0</v>
      </c>
      <c r="W47" s="28">
        <f t="shared" si="13"/>
        <v>0</v>
      </c>
      <c r="X47" s="27">
        <f t="shared" si="13"/>
        <v>0</v>
      </c>
      <c r="Y47" s="28">
        <f t="shared" si="13"/>
        <v>0</v>
      </c>
      <c r="Z47" s="27">
        <f t="shared" si="13"/>
        <v>0</v>
      </c>
      <c r="AA47" s="28">
        <f t="shared" si="13"/>
        <v>0</v>
      </c>
      <c r="AB47" s="27">
        <f t="shared" si="13"/>
        <v>0</v>
      </c>
      <c r="AC47" s="28">
        <f t="shared" si="13"/>
        <v>0</v>
      </c>
      <c r="AD47" s="27">
        <f t="shared" si="13"/>
        <v>0</v>
      </c>
      <c r="AE47" s="28">
        <f>SUM(O47,Q47,S47,U47,W47,Y47,AA47,AC47)</f>
        <v>0</v>
      </c>
      <c r="AF47" s="27">
        <f>SUM(P47,R47,T47,V47,X47,Z47,AB47,AD47)</f>
        <v>0</v>
      </c>
      <c r="AG47" s="29">
        <f>SUM(AG48:AG48)</f>
        <v>0</v>
      </c>
      <c r="AH47" s="30"/>
      <c r="AI47" s="30"/>
      <c r="AJ47" s="31"/>
    </row>
    <row r="48" spans="2:36" ht="108" customHeight="1" thickBot="1">
      <c r="B48" s="264" t="s">
        <v>464</v>
      </c>
      <c r="C48" s="243"/>
      <c r="D48" s="244"/>
      <c r="E48" s="244"/>
      <c r="F48" s="251"/>
      <c r="G48" s="261"/>
      <c r="H48" s="252" t="s">
        <v>465</v>
      </c>
      <c r="I48" s="253" t="s">
        <v>466</v>
      </c>
      <c r="J48" s="261">
        <v>1</v>
      </c>
      <c r="K48" s="261">
        <v>1</v>
      </c>
      <c r="L48" s="261">
        <v>1</v>
      </c>
      <c r="M48" s="256"/>
      <c r="N48" s="261"/>
      <c r="O48" s="54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55"/>
      <c r="AH48" s="45"/>
      <c r="AI48" s="52"/>
      <c r="AJ48" s="56"/>
    </row>
    <row r="49" spans="2:36" ht="4.5" customHeight="1" thickBot="1">
      <c r="B49" s="302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4"/>
    </row>
    <row r="50" spans="2:36" ht="108" customHeight="1" thickBot="1">
      <c r="B50" s="20" t="s">
        <v>34</v>
      </c>
      <c r="C50" s="21" t="s">
        <v>35</v>
      </c>
      <c r="D50" s="21" t="s">
        <v>36</v>
      </c>
      <c r="E50" s="21" t="s">
        <v>37</v>
      </c>
      <c r="F50" s="21" t="s">
        <v>38</v>
      </c>
      <c r="G50" s="21" t="s">
        <v>39</v>
      </c>
      <c r="H50" s="22" t="s">
        <v>40</v>
      </c>
      <c r="I50" s="23" t="s">
        <v>41</v>
      </c>
      <c r="J50" s="24"/>
      <c r="K50" s="24"/>
      <c r="L50" s="24"/>
      <c r="M50" s="24"/>
      <c r="N50" s="25"/>
      <c r="O50" s="26">
        <f>SUM(O51:O51)</f>
        <v>0</v>
      </c>
      <c r="P50" s="27">
        <f>SUM(P51:P51)</f>
        <v>0</v>
      </c>
      <c r="Q50" s="28">
        <f aca="true" t="shared" si="14" ref="Q50:AA50">SUM(Q51:Q51)</f>
        <v>0</v>
      </c>
      <c r="R50" s="27">
        <f t="shared" si="14"/>
        <v>0</v>
      </c>
      <c r="S50" s="28">
        <f t="shared" si="14"/>
        <v>0</v>
      </c>
      <c r="T50" s="27">
        <f t="shared" si="14"/>
        <v>0</v>
      </c>
      <c r="U50" s="28">
        <f t="shared" si="14"/>
        <v>0</v>
      </c>
      <c r="V50" s="27">
        <f t="shared" si="14"/>
        <v>0</v>
      </c>
      <c r="W50" s="28">
        <f t="shared" si="14"/>
        <v>0</v>
      </c>
      <c r="X50" s="27">
        <f t="shared" si="14"/>
        <v>0</v>
      </c>
      <c r="Y50" s="28">
        <f t="shared" si="14"/>
        <v>0</v>
      </c>
      <c r="Z50" s="27">
        <f t="shared" si="14"/>
        <v>0</v>
      </c>
      <c r="AA50" s="28">
        <f t="shared" si="14"/>
        <v>0</v>
      </c>
      <c r="AB50" s="27">
        <f>SUM(AB51:AB51)</f>
        <v>0</v>
      </c>
      <c r="AC50" s="28">
        <f>SUM(AC51:AC51)</f>
        <v>0</v>
      </c>
      <c r="AD50" s="27">
        <f>SUM(AD51:AD51)</f>
        <v>0</v>
      </c>
      <c r="AE50" s="28">
        <f>SUM(O50,Q50,S50,U50,W50,Y50,AA50,AC50)</f>
        <v>0</v>
      </c>
      <c r="AF50" s="27">
        <f>SUM(P50,R50,T50,V50,X50,Z50,AB50,AD50)</f>
        <v>0</v>
      </c>
      <c r="AG50" s="29">
        <f>SUM(AG51:AG51)</f>
        <v>0</v>
      </c>
      <c r="AH50" s="30"/>
      <c r="AI50" s="30"/>
      <c r="AJ50" s="31"/>
    </row>
    <row r="51" spans="2:36" ht="108" customHeight="1" thickBot="1">
      <c r="B51" s="264" t="s">
        <v>464</v>
      </c>
      <c r="C51" s="33"/>
      <c r="D51" s="244"/>
      <c r="E51" s="244"/>
      <c r="F51" s="35"/>
      <c r="G51" s="249"/>
      <c r="H51" s="246" t="s">
        <v>467</v>
      </c>
      <c r="I51" s="246" t="s">
        <v>468</v>
      </c>
      <c r="J51" s="246">
        <v>0</v>
      </c>
      <c r="K51" s="249">
        <v>1</v>
      </c>
      <c r="L51" s="249">
        <v>1</v>
      </c>
      <c r="M51" s="38"/>
      <c r="N51" s="249"/>
      <c r="O51" s="39"/>
      <c r="P51" s="40"/>
      <c r="Q51" s="41"/>
      <c r="R51" s="42"/>
      <c r="S51" s="42"/>
      <c r="T51" s="42"/>
      <c r="U51" s="42"/>
      <c r="V51" s="42"/>
      <c r="W51" s="42"/>
      <c r="X51" s="42"/>
      <c r="Y51" s="43"/>
      <c r="Z51" s="42"/>
      <c r="AA51" s="42"/>
      <c r="AB51" s="42"/>
      <c r="AC51" s="42"/>
      <c r="AD51" s="42"/>
      <c r="AE51" s="43"/>
      <c r="AF51" s="43"/>
      <c r="AG51" s="44"/>
      <c r="AH51" s="45"/>
      <c r="AI51" s="45"/>
      <c r="AJ51" s="46"/>
    </row>
    <row r="52" spans="2:36" ht="4.5" customHeight="1" thickBot="1">
      <c r="B52" s="302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4"/>
    </row>
    <row r="53" spans="2:36" ht="108" customHeight="1" thickBot="1">
      <c r="B53" s="20" t="s">
        <v>34</v>
      </c>
      <c r="C53" s="21" t="s">
        <v>35</v>
      </c>
      <c r="D53" s="21" t="s">
        <v>36</v>
      </c>
      <c r="E53" s="21" t="s">
        <v>43</v>
      </c>
      <c r="F53" s="21" t="s">
        <v>38</v>
      </c>
      <c r="G53" s="21" t="s">
        <v>39</v>
      </c>
      <c r="H53" s="22" t="s">
        <v>40</v>
      </c>
      <c r="I53" s="23" t="s">
        <v>41</v>
      </c>
      <c r="J53" s="21"/>
      <c r="K53" s="47"/>
      <c r="L53" s="47"/>
      <c r="M53" s="24"/>
      <c r="N53" s="25"/>
      <c r="O53" s="26">
        <f>SUM(O54:O54)</f>
        <v>0</v>
      </c>
      <c r="P53" s="27">
        <f>SUM(P54:P54)</f>
        <v>0</v>
      </c>
      <c r="Q53" s="28">
        <f aca="true" t="shared" si="15" ref="Q53:AD53">SUM(Q54:Q54)</f>
        <v>5000000</v>
      </c>
      <c r="R53" s="27">
        <f t="shared" si="15"/>
        <v>0</v>
      </c>
      <c r="S53" s="28">
        <f t="shared" si="15"/>
        <v>6000000</v>
      </c>
      <c r="T53" s="27">
        <f t="shared" si="15"/>
        <v>0</v>
      </c>
      <c r="U53" s="28">
        <f t="shared" si="15"/>
        <v>0</v>
      </c>
      <c r="V53" s="27">
        <f t="shared" si="15"/>
        <v>0</v>
      </c>
      <c r="W53" s="28">
        <f t="shared" si="15"/>
        <v>0</v>
      </c>
      <c r="X53" s="27">
        <f t="shared" si="15"/>
        <v>0</v>
      </c>
      <c r="Y53" s="28">
        <f t="shared" si="15"/>
        <v>0</v>
      </c>
      <c r="Z53" s="27">
        <f t="shared" si="15"/>
        <v>0</v>
      </c>
      <c r="AA53" s="28">
        <f t="shared" si="15"/>
        <v>0</v>
      </c>
      <c r="AB53" s="27">
        <f t="shared" si="15"/>
        <v>0</v>
      </c>
      <c r="AC53" s="28">
        <f t="shared" si="15"/>
        <v>0</v>
      </c>
      <c r="AD53" s="27">
        <f t="shared" si="15"/>
        <v>0</v>
      </c>
      <c r="AE53" s="28">
        <f>SUM(O53,Q53,S53,U53,W53,Y53,AA53,AC53)</f>
        <v>11000000</v>
      </c>
      <c r="AF53" s="27">
        <f>SUM(P53,R53,T53,V53,X53,Z53,AB53,AD53)</f>
        <v>0</v>
      </c>
      <c r="AG53" s="29">
        <f>SUM(AG54:AG54)</f>
        <v>0</v>
      </c>
      <c r="AH53" s="30"/>
      <c r="AI53" s="30"/>
      <c r="AJ53" s="31"/>
    </row>
    <row r="54" spans="2:36" ht="108" customHeight="1" thickBot="1">
      <c r="B54" s="264" t="s">
        <v>463</v>
      </c>
      <c r="C54" s="243"/>
      <c r="D54" s="244"/>
      <c r="E54" s="244"/>
      <c r="F54" s="245"/>
      <c r="G54" s="249"/>
      <c r="H54" s="252" t="s">
        <v>469</v>
      </c>
      <c r="I54" s="253" t="s">
        <v>470</v>
      </c>
      <c r="J54" s="246">
        <v>0</v>
      </c>
      <c r="K54" s="262">
        <v>1</v>
      </c>
      <c r="L54" s="262">
        <v>1</v>
      </c>
      <c r="M54" s="256"/>
      <c r="N54" s="262"/>
      <c r="O54" s="54"/>
      <c r="P54" s="43"/>
      <c r="Q54" s="43">
        <v>5000000</v>
      </c>
      <c r="R54" s="43"/>
      <c r="S54" s="43">
        <v>6000000</v>
      </c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55"/>
      <c r="AH54" s="45"/>
      <c r="AI54" s="52"/>
      <c r="AJ54" s="56"/>
    </row>
    <row r="55" spans="2:36" ht="108" customHeight="1" thickBot="1">
      <c r="B55" s="20" t="s">
        <v>34</v>
      </c>
      <c r="C55" s="21" t="s">
        <v>35</v>
      </c>
      <c r="D55" s="21" t="s">
        <v>36</v>
      </c>
      <c r="E55" s="21" t="s">
        <v>37</v>
      </c>
      <c r="F55" s="21" t="s">
        <v>38</v>
      </c>
      <c r="G55" s="21" t="s">
        <v>39</v>
      </c>
      <c r="H55" s="22" t="s">
        <v>40</v>
      </c>
      <c r="I55" s="23" t="s">
        <v>41</v>
      </c>
      <c r="J55" s="24"/>
      <c r="K55" s="24"/>
      <c r="L55" s="24"/>
      <c r="M55" s="24"/>
      <c r="N55" s="25"/>
      <c r="O55" s="26">
        <f>SUM(O56:O56)</f>
        <v>0</v>
      </c>
      <c r="P55" s="27">
        <f>SUM(P56:P56)</f>
        <v>0</v>
      </c>
      <c r="Q55" s="28">
        <f aca="true" t="shared" si="16" ref="Q55:AA55">SUM(Q56:Q56)</f>
        <v>0</v>
      </c>
      <c r="R55" s="27">
        <f t="shared" si="16"/>
        <v>0</v>
      </c>
      <c r="S55" s="28">
        <f t="shared" si="16"/>
        <v>0</v>
      </c>
      <c r="T55" s="27">
        <f t="shared" si="16"/>
        <v>0</v>
      </c>
      <c r="U55" s="28">
        <f t="shared" si="16"/>
        <v>0</v>
      </c>
      <c r="V55" s="27">
        <f t="shared" si="16"/>
        <v>0</v>
      </c>
      <c r="W55" s="28">
        <f t="shared" si="16"/>
        <v>0</v>
      </c>
      <c r="X55" s="27">
        <f t="shared" si="16"/>
        <v>0</v>
      </c>
      <c r="Y55" s="28">
        <f t="shared" si="16"/>
        <v>0</v>
      </c>
      <c r="Z55" s="27">
        <f t="shared" si="16"/>
        <v>0</v>
      </c>
      <c r="AA55" s="28">
        <f t="shared" si="16"/>
        <v>0</v>
      </c>
      <c r="AB55" s="27">
        <f>SUM(AB56:AB56)</f>
        <v>0</v>
      </c>
      <c r="AC55" s="28">
        <f>SUM(AC56:AC56)</f>
        <v>0</v>
      </c>
      <c r="AD55" s="27">
        <f>SUM(AD56:AD56)</f>
        <v>0</v>
      </c>
      <c r="AE55" s="28">
        <f>SUM(O55,Q55,S55,U55,W55,Y55,AA55,AC55)</f>
        <v>0</v>
      </c>
      <c r="AF55" s="27">
        <f>SUM(P55,R55,T55,V55,X55,Z55,AB55,AD55)</f>
        <v>0</v>
      </c>
      <c r="AG55" s="29">
        <f>SUM(AG56:AG56)</f>
        <v>0</v>
      </c>
      <c r="AH55" s="30"/>
      <c r="AI55" s="30"/>
      <c r="AJ55" s="31"/>
    </row>
    <row r="56" spans="2:36" ht="108" customHeight="1" thickBot="1">
      <c r="B56" s="264" t="s">
        <v>464</v>
      </c>
      <c r="C56" s="33"/>
      <c r="D56" s="244"/>
      <c r="E56" s="244"/>
      <c r="F56" s="245"/>
      <c r="G56" s="249"/>
      <c r="H56" s="246" t="s">
        <v>471</v>
      </c>
      <c r="I56" s="246" t="s">
        <v>472</v>
      </c>
      <c r="J56" s="246">
        <v>0</v>
      </c>
      <c r="K56" s="249">
        <v>1</v>
      </c>
      <c r="L56" s="249">
        <v>1</v>
      </c>
      <c r="M56" s="248"/>
      <c r="N56" s="249"/>
      <c r="O56" s="39"/>
      <c r="P56" s="40"/>
      <c r="Q56" s="41"/>
      <c r="R56" s="42"/>
      <c r="S56" s="41"/>
      <c r="T56" s="42"/>
      <c r="U56" s="42"/>
      <c r="V56" s="42"/>
      <c r="W56" s="42"/>
      <c r="X56" s="42"/>
      <c r="Y56" s="43"/>
      <c r="Z56" s="42"/>
      <c r="AA56" s="42"/>
      <c r="AB56" s="42"/>
      <c r="AC56" s="42"/>
      <c r="AD56" s="42"/>
      <c r="AE56" s="43"/>
      <c r="AF56" s="43"/>
      <c r="AG56" s="44"/>
      <c r="AH56" s="45"/>
      <c r="AI56" s="45"/>
      <c r="AJ56" s="46"/>
    </row>
    <row r="57" spans="2:36" ht="4.5" customHeight="1" thickBot="1">
      <c r="B57" s="302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4"/>
    </row>
    <row r="58" spans="2:36" ht="4.5" customHeight="1" thickBot="1">
      <c r="B58" s="302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4"/>
    </row>
    <row r="59" spans="2:36" ht="108" customHeight="1" thickBot="1">
      <c r="B59" s="20" t="s">
        <v>34</v>
      </c>
      <c r="C59" s="21" t="s">
        <v>35</v>
      </c>
      <c r="D59" s="21" t="s">
        <v>36</v>
      </c>
      <c r="E59" s="21" t="s">
        <v>37</v>
      </c>
      <c r="F59" s="21" t="s">
        <v>38</v>
      </c>
      <c r="G59" s="21" t="s">
        <v>39</v>
      </c>
      <c r="H59" s="22" t="s">
        <v>40</v>
      </c>
      <c r="I59" s="23" t="s">
        <v>41</v>
      </c>
      <c r="J59" s="24"/>
      <c r="K59" s="24"/>
      <c r="L59" s="24"/>
      <c r="M59" s="24"/>
      <c r="N59" s="25"/>
      <c r="O59" s="26">
        <f>SUM(O60:O60)</f>
        <v>0</v>
      </c>
      <c r="P59" s="27">
        <f>SUM(P60:P60)</f>
        <v>0</v>
      </c>
      <c r="Q59" s="28">
        <f aca="true" t="shared" si="17" ref="Q59:AA59">SUM(Q60:Q60)</f>
        <v>0</v>
      </c>
      <c r="R59" s="27">
        <f t="shared" si="17"/>
        <v>0</v>
      </c>
      <c r="S59" s="28">
        <f t="shared" si="17"/>
        <v>0</v>
      </c>
      <c r="T59" s="27">
        <f t="shared" si="17"/>
        <v>0</v>
      </c>
      <c r="U59" s="28">
        <f t="shared" si="17"/>
        <v>0</v>
      </c>
      <c r="V59" s="27">
        <f t="shared" si="17"/>
        <v>0</v>
      </c>
      <c r="W59" s="28">
        <f t="shared" si="17"/>
        <v>0</v>
      </c>
      <c r="X59" s="27">
        <f t="shared" si="17"/>
        <v>0</v>
      </c>
      <c r="Y59" s="28">
        <f t="shared" si="17"/>
        <v>0</v>
      </c>
      <c r="Z59" s="27">
        <f t="shared" si="17"/>
        <v>0</v>
      </c>
      <c r="AA59" s="28">
        <f t="shared" si="17"/>
        <v>0</v>
      </c>
      <c r="AB59" s="27">
        <f>SUM(AB60:AB60)</f>
        <v>0</v>
      </c>
      <c r="AC59" s="28">
        <f>SUM(AC60:AC60)</f>
        <v>0</v>
      </c>
      <c r="AD59" s="27">
        <f>SUM(AD60:AD60)</f>
        <v>0</v>
      </c>
      <c r="AE59" s="28">
        <f>SUM(O59,Q59,S59,U59,W59,Y59,AA59,AC59)</f>
        <v>0</v>
      </c>
      <c r="AF59" s="27">
        <f>SUM(P59,R59,T59,V59,X59,Z59,AB59,AD59)</f>
        <v>0</v>
      </c>
      <c r="AG59" s="29">
        <f>SUM(AG60:AG60)</f>
        <v>0</v>
      </c>
      <c r="AH59" s="30"/>
      <c r="AI59" s="30"/>
      <c r="AJ59" s="31"/>
    </row>
    <row r="60" spans="2:36" ht="108" customHeight="1" thickBot="1">
      <c r="B60" s="264" t="s">
        <v>473</v>
      </c>
      <c r="C60" s="265"/>
      <c r="D60" s="244"/>
      <c r="E60" s="244"/>
      <c r="F60" s="244"/>
      <c r="G60" s="244"/>
      <c r="H60" s="244" t="s">
        <v>474</v>
      </c>
      <c r="I60" s="244" t="s">
        <v>475</v>
      </c>
      <c r="J60" s="244">
        <v>0</v>
      </c>
      <c r="K60" s="255">
        <v>1</v>
      </c>
      <c r="L60" s="266">
        <v>1</v>
      </c>
      <c r="M60" s="266"/>
      <c r="N60" s="267"/>
      <c r="O60" s="39"/>
      <c r="P60" s="40"/>
      <c r="Q60" s="41"/>
      <c r="R60" s="42"/>
      <c r="S60" s="42"/>
      <c r="T60" s="42"/>
      <c r="U60" s="42"/>
      <c r="V60" s="42"/>
      <c r="W60" s="42"/>
      <c r="X60" s="42"/>
      <c r="Y60" s="43"/>
      <c r="Z60" s="42"/>
      <c r="AA60" s="42"/>
      <c r="AB60" s="42"/>
      <c r="AC60" s="42"/>
      <c r="AD60" s="42"/>
      <c r="AE60" s="43"/>
      <c r="AF60" s="43"/>
      <c r="AG60" s="44"/>
      <c r="AH60" s="45"/>
      <c r="AI60" s="45"/>
      <c r="AJ60" s="46"/>
    </row>
    <row r="61" spans="2:36" ht="4.5" customHeight="1" thickBot="1">
      <c r="B61" s="302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4"/>
    </row>
    <row r="62" spans="2:36" ht="108" customHeight="1" thickBot="1">
      <c r="B62" s="20" t="s">
        <v>34</v>
      </c>
      <c r="C62" s="21" t="s">
        <v>35</v>
      </c>
      <c r="D62" s="21" t="s">
        <v>36</v>
      </c>
      <c r="E62" s="21" t="s">
        <v>43</v>
      </c>
      <c r="F62" s="21" t="s">
        <v>38</v>
      </c>
      <c r="G62" s="21" t="s">
        <v>39</v>
      </c>
      <c r="H62" s="22" t="s">
        <v>40</v>
      </c>
      <c r="I62" s="23" t="s">
        <v>41</v>
      </c>
      <c r="J62" s="21"/>
      <c r="K62" s="47"/>
      <c r="L62" s="47"/>
      <c r="M62" s="24"/>
      <c r="N62" s="25"/>
      <c r="O62" s="26">
        <f>SUM(O63:O63)</f>
        <v>0</v>
      </c>
      <c r="P62" s="27">
        <f>SUM(P63:P63)</f>
        <v>0</v>
      </c>
      <c r="Q62" s="28">
        <f aca="true" t="shared" si="18" ref="Q62:AD62">SUM(Q63:Q63)</f>
        <v>0</v>
      </c>
      <c r="R62" s="27">
        <f t="shared" si="18"/>
        <v>0</v>
      </c>
      <c r="S62" s="28">
        <f t="shared" si="18"/>
        <v>0</v>
      </c>
      <c r="T62" s="27">
        <f t="shared" si="18"/>
        <v>0</v>
      </c>
      <c r="U62" s="28">
        <f t="shared" si="18"/>
        <v>0</v>
      </c>
      <c r="V62" s="27">
        <f t="shared" si="18"/>
        <v>0</v>
      </c>
      <c r="W62" s="28">
        <f t="shared" si="18"/>
        <v>0</v>
      </c>
      <c r="X62" s="27">
        <f t="shared" si="18"/>
        <v>0</v>
      </c>
      <c r="Y62" s="28">
        <f t="shared" si="18"/>
        <v>0</v>
      </c>
      <c r="Z62" s="27">
        <f t="shared" si="18"/>
        <v>0</v>
      </c>
      <c r="AA62" s="28">
        <f t="shared" si="18"/>
        <v>0</v>
      </c>
      <c r="AB62" s="27">
        <f t="shared" si="18"/>
        <v>0</v>
      </c>
      <c r="AC62" s="28">
        <f t="shared" si="18"/>
        <v>0</v>
      </c>
      <c r="AD62" s="27">
        <f t="shared" si="18"/>
        <v>0</v>
      </c>
      <c r="AE62" s="28">
        <f>SUM(O62,Q62,S62,U62,W62,Y62,AA62,AC62)</f>
        <v>0</v>
      </c>
      <c r="AF62" s="27">
        <f>SUM(P62,R62,T62,V62,X62,Z62,AB62,AD62)</f>
        <v>0</v>
      </c>
      <c r="AG62" s="29">
        <f>SUM(AG63:AG63)</f>
        <v>0</v>
      </c>
      <c r="AH62" s="30"/>
      <c r="AI62" s="30"/>
      <c r="AJ62" s="31"/>
    </row>
    <row r="63" spans="2:36" ht="108" customHeight="1" thickBot="1">
      <c r="B63" s="264" t="s">
        <v>476</v>
      </c>
      <c r="C63" s="243"/>
      <c r="D63" s="244"/>
      <c r="E63" s="244"/>
      <c r="F63" s="251"/>
      <c r="G63" s="262"/>
      <c r="H63" s="252" t="s">
        <v>477</v>
      </c>
      <c r="I63" s="253" t="s">
        <v>478</v>
      </c>
      <c r="J63" s="246">
        <v>0</v>
      </c>
      <c r="K63" s="262">
        <v>1</v>
      </c>
      <c r="L63" s="262">
        <v>1</v>
      </c>
      <c r="M63" s="256"/>
      <c r="N63" s="262"/>
      <c r="O63" s="54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55"/>
      <c r="AH63" s="45"/>
      <c r="AI63" s="52"/>
      <c r="AJ63" s="56"/>
    </row>
    <row r="64" spans="2:36" ht="4.5" customHeight="1" thickBot="1">
      <c r="B64" s="302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4"/>
    </row>
    <row r="65" spans="2:36" ht="108" customHeight="1" thickBot="1">
      <c r="B65" s="20" t="s">
        <v>34</v>
      </c>
      <c r="C65" s="21" t="s">
        <v>35</v>
      </c>
      <c r="D65" s="21" t="s">
        <v>36</v>
      </c>
      <c r="E65" s="21" t="s">
        <v>43</v>
      </c>
      <c r="F65" s="21" t="s">
        <v>38</v>
      </c>
      <c r="G65" s="21" t="s">
        <v>39</v>
      </c>
      <c r="H65" s="22" t="s">
        <v>40</v>
      </c>
      <c r="I65" s="23" t="s">
        <v>41</v>
      </c>
      <c r="J65" s="21"/>
      <c r="K65" s="47"/>
      <c r="L65" s="47"/>
      <c r="M65" s="24"/>
      <c r="N65" s="25"/>
      <c r="O65" s="26">
        <f>SUM(O66:O66)</f>
        <v>0</v>
      </c>
      <c r="P65" s="27">
        <f>SUM(P66:P66)</f>
        <v>0</v>
      </c>
      <c r="Q65" s="28">
        <f aca="true" t="shared" si="19" ref="Q65:AD65">SUM(Q66:Q66)</f>
        <v>0</v>
      </c>
      <c r="R65" s="27">
        <f t="shared" si="19"/>
        <v>0</v>
      </c>
      <c r="S65" s="28">
        <f t="shared" si="19"/>
        <v>0</v>
      </c>
      <c r="T65" s="27">
        <f t="shared" si="19"/>
        <v>0</v>
      </c>
      <c r="U65" s="28">
        <f t="shared" si="19"/>
        <v>0</v>
      </c>
      <c r="V65" s="27">
        <f t="shared" si="19"/>
        <v>0</v>
      </c>
      <c r="W65" s="28">
        <f t="shared" si="19"/>
        <v>0</v>
      </c>
      <c r="X65" s="27">
        <f t="shared" si="19"/>
        <v>0</v>
      </c>
      <c r="Y65" s="28">
        <f t="shared" si="19"/>
        <v>0</v>
      </c>
      <c r="Z65" s="27">
        <f t="shared" si="19"/>
        <v>0</v>
      </c>
      <c r="AA65" s="28">
        <f t="shared" si="19"/>
        <v>0</v>
      </c>
      <c r="AB65" s="27">
        <f t="shared" si="19"/>
        <v>0</v>
      </c>
      <c r="AC65" s="28">
        <f t="shared" si="19"/>
        <v>0</v>
      </c>
      <c r="AD65" s="27">
        <f t="shared" si="19"/>
        <v>0</v>
      </c>
      <c r="AE65" s="28">
        <f>SUM(O65,Q65,S65,U65,W65,Y65,AA65,AC65)</f>
        <v>0</v>
      </c>
      <c r="AF65" s="27">
        <f>SUM(P65,R65,T65,V65,X65,Z65,AB65,AD65)</f>
        <v>0</v>
      </c>
      <c r="AG65" s="29">
        <f>SUM(AG66:AG66)</f>
        <v>0</v>
      </c>
      <c r="AH65" s="30"/>
      <c r="AI65" s="30"/>
      <c r="AJ65" s="31"/>
    </row>
    <row r="66" spans="2:36" ht="108" customHeight="1" thickBot="1">
      <c r="B66" s="242" t="s">
        <v>479</v>
      </c>
      <c r="C66" s="243" t="s">
        <v>480</v>
      </c>
      <c r="D66" s="244"/>
      <c r="E66" s="244"/>
      <c r="F66" s="251"/>
      <c r="G66" s="260"/>
      <c r="H66" s="252" t="s">
        <v>481</v>
      </c>
      <c r="I66" s="253" t="s">
        <v>482</v>
      </c>
      <c r="J66" s="246">
        <v>0</v>
      </c>
      <c r="K66" s="262">
        <v>1</v>
      </c>
      <c r="L66" s="260">
        <v>1</v>
      </c>
      <c r="M66" s="256"/>
      <c r="N66" s="260"/>
      <c r="O66" s="54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55"/>
      <c r="AH66" s="45"/>
      <c r="AI66" s="52"/>
      <c r="AJ66" s="56"/>
    </row>
    <row r="67" spans="2:36" ht="35.25" customHeight="1" thickBot="1">
      <c r="B67" s="331" t="s">
        <v>483</v>
      </c>
      <c r="C67" s="332"/>
      <c r="D67" s="333"/>
      <c r="E67" s="105"/>
      <c r="F67" s="332" t="s">
        <v>45</v>
      </c>
      <c r="G67" s="332"/>
      <c r="H67" s="332"/>
      <c r="I67" s="332"/>
      <c r="J67" s="332"/>
      <c r="K67" s="332"/>
      <c r="L67" s="332"/>
      <c r="M67" s="332"/>
      <c r="N67" s="333"/>
      <c r="O67" s="444" t="s">
        <v>6</v>
      </c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  <c r="AA67" s="445">
        <f>SUM(AE70)</f>
        <v>15000000</v>
      </c>
      <c r="AB67" s="445"/>
      <c r="AC67" s="445"/>
      <c r="AD67" s="445"/>
      <c r="AE67" s="445"/>
      <c r="AF67" s="446"/>
      <c r="AG67" s="337" t="s">
        <v>7</v>
      </c>
      <c r="AH67" s="338"/>
      <c r="AI67" s="338"/>
      <c r="AJ67" s="339"/>
    </row>
    <row r="68" spans="2:36" ht="35.25" customHeight="1">
      <c r="B68" s="321" t="s">
        <v>8</v>
      </c>
      <c r="C68" s="323" t="s">
        <v>9</v>
      </c>
      <c r="D68" s="324"/>
      <c r="E68" s="324"/>
      <c r="F68" s="324"/>
      <c r="G68" s="324"/>
      <c r="H68" s="324"/>
      <c r="I68" s="327" t="s">
        <v>10</v>
      </c>
      <c r="J68" s="329" t="s">
        <v>11</v>
      </c>
      <c r="K68" s="329" t="s">
        <v>12</v>
      </c>
      <c r="L68" s="314" t="s">
        <v>143</v>
      </c>
      <c r="M68" s="316" t="s">
        <v>13</v>
      </c>
      <c r="N68" s="318" t="s">
        <v>14</v>
      </c>
      <c r="O68" s="320" t="s">
        <v>15</v>
      </c>
      <c r="P68" s="306"/>
      <c r="Q68" s="305" t="s">
        <v>16</v>
      </c>
      <c r="R68" s="306"/>
      <c r="S68" s="305" t="s">
        <v>17</v>
      </c>
      <c r="T68" s="306"/>
      <c r="U68" s="305" t="s">
        <v>18</v>
      </c>
      <c r="V68" s="306"/>
      <c r="W68" s="305" t="s">
        <v>19</v>
      </c>
      <c r="X68" s="306"/>
      <c r="Y68" s="305" t="s">
        <v>20</v>
      </c>
      <c r="Z68" s="306"/>
      <c r="AA68" s="305" t="s">
        <v>21</v>
      </c>
      <c r="AB68" s="306"/>
      <c r="AC68" s="305" t="s">
        <v>22</v>
      </c>
      <c r="AD68" s="306"/>
      <c r="AE68" s="305" t="s">
        <v>23</v>
      </c>
      <c r="AF68" s="307"/>
      <c r="AG68" s="308" t="s">
        <v>24</v>
      </c>
      <c r="AH68" s="310" t="s">
        <v>25</v>
      </c>
      <c r="AI68" s="312" t="s">
        <v>26</v>
      </c>
      <c r="AJ68" s="298" t="s">
        <v>27</v>
      </c>
    </row>
    <row r="69" spans="2:36" ht="80.25" customHeight="1" thickBot="1">
      <c r="B69" s="322"/>
      <c r="C69" s="325"/>
      <c r="D69" s="326"/>
      <c r="E69" s="326"/>
      <c r="F69" s="326"/>
      <c r="G69" s="326"/>
      <c r="H69" s="326"/>
      <c r="I69" s="328"/>
      <c r="J69" s="330" t="s">
        <v>11</v>
      </c>
      <c r="K69" s="330"/>
      <c r="L69" s="315"/>
      <c r="M69" s="317"/>
      <c r="N69" s="319"/>
      <c r="O69" s="6" t="s">
        <v>28</v>
      </c>
      <c r="P69" s="7" t="s">
        <v>29</v>
      </c>
      <c r="Q69" s="8" t="s">
        <v>28</v>
      </c>
      <c r="R69" s="7" t="s">
        <v>29</v>
      </c>
      <c r="S69" s="8" t="s">
        <v>28</v>
      </c>
      <c r="T69" s="7" t="s">
        <v>29</v>
      </c>
      <c r="U69" s="8" t="s">
        <v>28</v>
      </c>
      <c r="V69" s="7" t="s">
        <v>29</v>
      </c>
      <c r="W69" s="8" t="s">
        <v>28</v>
      </c>
      <c r="X69" s="7" t="s">
        <v>29</v>
      </c>
      <c r="Y69" s="8" t="s">
        <v>28</v>
      </c>
      <c r="Z69" s="7" t="s">
        <v>29</v>
      </c>
      <c r="AA69" s="8" t="s">
        <v>28</v>
      </c>
      <c r="AB69" s="7" t="s">
        <v>30</v>
      </c>
      <c r="AC69" s="8" t="s">
        <v>28</v>
      </c>
      <c r="AD69" s="7" t="s">
        <v>30</v>
      </c>
      <c r="AE69" s="8" t="s">
        <v>28</v>
      </c>
      <c r="AF69" s="9" t="s">
        <v>30</v>
      </c>
      <c r="AG69" s="309"/>
      <c r="AH69" s="311"/>
      <c r="AI69" s="313"/>
      <c r="AJ69" s="299"/>
    </row>
    <row r="70" spans="2:36" ht="108" customHeight="1" thickBot="1">
      <c r="B70" s="10" t="s">
        <v>31</v>
      </c>
      <c r="C70" s="300" t="s">
        <v>484</v>
      </c>
      <c r="D70" s="301"/>
      <c r="E70" s="301"/>
      <c r="F70" s="301"/>
      <c r="G70" s="301"/>
      <c r="H70" s="301"/>
      <c r="I70" s="11" t="s">
        <v>485</v>
      </c>
      <c r="J70" s="59">
        <v>0.8</v>
      </c>
      <c r="K70" s="60">
        <v>1</v>
      </c>
      <c r="L70" s="60">
        <v>1</v>
      </c>
      <c r="M70" s="14"/>
      <c r="N70" s="60"/>
      <c r="O70" s="16">
        <f>SUM(O72,O75,O78,O80,O83,O86,O88,O91,O94,O96,O99,O102,O104,O107,O110,O112,O115,O117)</f>
        <v>0</v>
      </c>
      <c r="P70" s="16">
        <f aca="true" t="shared" si="20" ref="P70:AF70">SUM(P72,P75,P78,P80,P83,P86,P88,P91,P94,P96,P99,P102,P104,P107,P110,P112,P115,P117)</f>
        <v>0</v>
      </c>
      <c r="Q70" s="16">
        <f t="shared" si="20"/>
        <v>9000000</v>
      </c>
      <c r="R70" s="16">
        <f t="shared" si="20"/>
        <v>0</v>
      </c>
      <c r="S70" s="16">
        <f t="shared" si="20"/>
        <v>6000000</v>
      </c>
      <c r="T70" s="16">
        <f t="shared" si="20"/>
        <v>0</v>
      </c>
      <c r="U70" s="16">
        <f t="shared" si="20"/>
        <v>0</v>
      </c>
      <c r="V70" s="16">
        <f t="shared" si="20"/>
        <v>0</v>
      </c>
      <c r="W70" s="16">
        <f t="shared" si="20"/>
        <v>0</v>
      </c>
      <c r="X70" s="16">
        <f t="shared" si="20"/>
        <v>0</v>
      </c>
      <c r="Y70" s="16">
        <f t="shared" si="20"/>
        <v>0</v>
      </c>
      <c r="Z70" s="16">
        <f t="shared" si="20"/>
        <v>0</v>
      </c>
      <c r="AA70" s="16">
        <f t="shared" si="20"/>
        <v>0</v>
      </c>
      <c r="AB70" s="16">
        <f t="shared" si="20"/>
        <v>0</v>
      </c>
      <c r="AC70" s="16">
        <f t="shared" si="20"/>
        <v>0</v>
      </c>
      <c r="AD70" s="16">
        <f t="shared" si="20"/>
        <v>0</v>
      </c>
      <c r="AE70" s="16">
        <f>SUM(AE72,AE75,AE78,AE80,AE83,AE86,AE88,AE91,AE94,AE96,AE99,AE102,AE104,AE107,AE110,AE112,AE115,AE117)</f>
        <v>15000000</v>
      </c>
      <c r="AF70" s="16">
        <f t="shared" si="20"/>
        <v>0</v>
      </c>
      <c r="AG70" s="17">
        <f>AG72+AG75</f>
        <v>0</v>
      </c>
      <c r="AH70" s="18"/>
      <c r="AI70" s="18"/>
      <c r="AJ70" s="19"/>
    </row>
    <row r="71" spans="2:36" ht="4.5" customHeight="1" thickBot="1">
      <c r="B71" s="340"/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2"/>
    </row>
    <row r="72" spans="2:36" ht="108" customHeight="1" thickBot="1">
      <c r="B72" s="20" t="s">
        <v>34</v>
      </c>
      <c r="C72" s="21" t="s">
        <v>35</v>
      </c>
      <c r="D72" s="21" t="s">
        <v>36</v>
      </c>
      <c r="E72" s="21" t="s">
        <v>37</v>
      </c>
      <c r="F72" s="21" t="s">
        <v>38</v>
      </c>
      <c r="G72" s="21" t="s">
        <v>39</v>
      </c>
      <c r="H72" s="22" t="s">
        <v>40</v>
      </c>
      <c r="I72" s="23" t="s">
        <v>41</v>
      </c>
      <c r="J72" s="24"/>
      <c r="K72" s="24"/>
      <c r="L72" s="24"/>
      <c r="M72" s="24"/>
      <c r="N72" s="25"/>
      <c r="O72" s="26">
        <f>SUM(O73:O73)</f>
        <v>0</v>
      </c>
      <c r="P72" s="27">
        <f>SUM(P73:P73)</f>
        <v>0</v>
      </c>
      <c r="Q72" s="28">
        <f aca="true" t="shared" si="21" ref="Q72:AA72">SUM(Q73:Q73)</f>
        <v>0</v>
      </c>
      <c r="R72" s="27">
        <f t="shared" si="21"/>
        <v>0</v>
      </c>
      <c r="S72" s="28">
        <f t="shared" si="21"/>
        <v>0</v>
      </c>
      <c r="T72" s="27">
        <f t="shared" si="21"/>
        <v>0</v>
      </c>
      <c r="U72" s="28">
        <f t="shared" si="21"/>
        <v>0</v>
      </c>
      <c r="V72" s="27">
        <f t="shared" si="21"/>
        <v>0</v>
      </c>
      <c r="W72" s="28">
        <f t="shared" si="21"/>
        <v>0</v>
      </c>
      <c r="X72" s="27">
        <f t="shared" si="21"/>
        <v>0</v>
      </c>
      <c r="Y72" s="28">
        <f t="shared" si="21"/>
        <v>0</v>
      </c>
      <c r="Z72" s="27">
        <f t="shared" si="21"/>
        <v>0</v>
      </c>
      <c r="AA72" s="28">
        <f t="shared" si="21"/>
        <v>0</v>
      </c>
      <c r="AB72" s="27">
        <f>SUM(AB73:AB73)</f>
        <v>0</v>
      </c>
      <c r="AC72" s="28">
        <f>SUM(AC73:AC73)</f>
        <v>0</v>
      </c>
      <c r="AD72" s="27">
        <f>SUM(AD73:AD73)</f>
        <v>0</v>
      </c>
      <c r="AE72" s="28">
        <f>SUM(O72,Q72,S72,U72,W72,Y72,AA72,AC72)</f>
        <v>0</v>
      </c>
      <c r="AF72" s="27">
        <f>SUM(P72,R72,T72,V72,X72,Z72,AB72,AD72)</f>
        <v>0</v>
      </c>
      <c r="AG72" s="29">
        <f>SUM(AG73:AG73)</f>
        <v>0</v>
      </c>
      <c r="AH72" s="30"/>
      <c r="AI72" s="30"/>
      <c r="AJ72" s="31"/>
    </row>
    <row r="73" spans="2:36" ht="108" customHeight="1" thickBot="1">
      <c r="B73" s="264" t="s">
        <v>486</v>
      </c>
      <c r="C73" s="243"/>
      <c r="D73" s="244"/>
      <c r="E73" s="244"/>
      <c r="F73" s="245"/>
      <c r="G73" s="244"/>
      <c r="H73" s="246" t="s">
        <v>487</v>
      </c>
      <c r="I73" s="246" t="s">
        <v>488</v>
      </c>
      <c r="J73" s="261">
        <v>1</v>
      </c>
      <c r="K73" s="261">
        <v>1</v>
      </c>
      <c r="L73" s="261">
        <v>1</v>
      </c>
      <c r="M73" s="248"/>
      <c r="N73" s="261"/>
      <c r="O73" s="39"/>
      <c r="P73" s="40"/>
      <c r="Q73" s="41"/>
      <c r="R73" s="42"/>
      <c r="S73" s="42"/>
      <c r="T73" s="42"/>
      <c r="U73" s="42"/>
      <c r="V73" s="42"/>
      <c r="W73" s="42"/>
      <c r="X73" s="42"/>
      <c r="Y73" s="43"/>
      <c r="Z73" s="42"/>
      <c r="AA73" s="42"/>
      <c r="AB73" s="42"/>
      <c r="AC73" s="42"/>
      <c r="AD73" s="42"/>
      <c r="AE73" s="43"/>
      <c r="AF73" s="43"/>
      <c r="AG73" s="44"/>
      <c r="AH73" s="45"/>
      <c r="AI73" s="45"/>
      <c r="AJ73" s="46"/>
    </row>
    <row r="74" spans="2:36" ht="4.5" customHeight="1" thickBot="1">
      <c r="B74" s="302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4"/>
    </row>
    <row r="75" spans="2:36" ht="108" customHeight="1" thickBot="1">
      <c r="B75" s="20" t="s">
        <v>34</v>
      </c>
      <c r="C75" s="21" t="s">
        <v>35</v>
      </c>
      <c r="D75" s="21" t="s">
        <v>36</v>
      </c>
      <c r="E75" s="21" t="s">
        <v>43</v>
      </c>
      <c r="F75" s="21" t="s">
        <v>38</v>
      </c>
      <c r="G75" s="21" t="s">
        <v>39</v>
      </c>
      <c r="H75" s="22" t="s">
        <v>40</v>
      </c>
      <c r="I75" s="23" t="s">
        <v>41</v>
      </c>
      <c r="J75" s="21"/>
      <c r="K75" s="47"/>
      <c r="L75" s="47"/>
      <c r="M75" s="24"/>
      <c r="N75" s="25"/>
      <c r="O75" s="26">
        <f>SUM(O76:O76)</f>
        <v>0</v>
      </c>
      <c r="P75" s="27">
        <f>SUM(P76:P76)</f>
        <v>0</v>
      </c>
      <c r="Q75" s="28">
        <f aca="true" t="shared" si="22" ref="Q75:AD75">SUM(Q76:Q76)</f>
        <v>0</v>
      </c>
      <c r="R75" s="27">
        <f t="shared" si="22"/>
        <v>0</v>
      </c>
      <c r="S75" s="28">
        <f t="shared" si="22"/>
        <v>0</v>
      </c>
      <c r="T75" s="27">
        <f t="shared" si="22"/>
        <v>0</v>
      </c>
      <c r="U75" s="28">
        <f t="shared" si="22"/>
        <v>0</v>
      </c>
      <c r="V75" s="27">
        <f t="shared" si="22"/>
        <v>0</v>
      </c>
      <c r="W75" s="28">
        <f t="shared" si="22"/>
        <v>0</v>
      </c>
      <c r="X75" s="27">
        <f t="shared" si="22"/>
        <v>0</v>
      </c>
      <c r="Y75" s="28">
        <f t="shared" si="22"/>
        <v>0</v>
      </c>
      <c r="Z75" s="27">
        <f t="shared" si="22"/>
        <v>0</v>
      </c>
      <c r="AA75" s="28">
        <f t="shared" si="22"/>
        <v>0</v>
      </c>
      <c r="AB75" s="27">
        <f t="shared" si="22"/>
        <v>0</v>
      </c>
      <c r="AC75" s="28">
        <f t="shared" si="22"/>
        <v>0</v>
      </c>
      <c r="AD75" s="27">
        <f t="shared" si="22"/>
        <v>0</v>
      </c>
      <c r="AE75" s="28">
        <f>SUM(O75,Q75,S75,U75,W75,Y75,AA75,AC75)</f>
        <v>0</v>
      </c>
      <c r="AF75" s="27">
        <f>SUM(P75,R75,T75,V75,X75,Z75,AB75,AD75)</f>
        <v>0</v>
      </c>
      <c r="AG75" s="29">
        <f>SUM(AG76:AG76)</f>
        <v>0</v>
      </c>
      <c r="AH75" s="30"/>
      <c r="AI75" s="30"/>
      <c r="AJ75" s="31"/>
    </row>
    <row r="76" spans="2:36" ht="108" customHeight="1" thickBot="1">
      <c r="B76" s="264" t="s">
        <v>486</v>
      </c>
      <c r="C76" s="243"/>
      <c r="D76" s="244"/>
      <c r="E76" s="244"/>
      <c r="F76" s="245"/>
      <c r="G76" s="244"/>
      <c r="H76" s="252" t="s">
        <v>489</v>
      </c>
      <c r="I76" s="253" t="s">
        <v>490</v>
      </c>
      <c r="J76" s="261">
        <v>1</v>
      </c>
      <c r="K76" s="261">
        <v>1</v>
      </c>
      <c r="L76" s="261">
        <v>1</v>
      </c>
      <c r="M76" s="256"/>
      <c r="N76" s="261"/>
      <c r="O76" s="54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55"/>
      <c r="AH76" s="45"/>
      <c r="AI76" s="52"/>
      <c r="AJ76" s="56"/>
    </row>
    <row r="77" spans="2:36" ht="4.5" customHeight="1" thickBot="1">
      <c r="B77" s="302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4"/>
    </row>
    <row r="78" spans="2:36" ht="108" customHeight="1" thickBot="1">
      <c r="B78" s="20" t="s">
        <v>34</v>
      </c>
      <c r="C78" s="21" t="s">
        <v>35</v>
      </c>
      <c r="D78" s="21" t="s">
        <v>36</v>
      </c>
      <c r="E78" s="21" t="s">
        <v>37</v>
      </c>
      <c r="F78" s="21" t="s">
        <v>38</v>
      </c>
      <c r="G78" s="21" t="s">
        <v>39</v>
      </c>
      <c r="H78" s="22" t="s">
        <v>40</v>
      </c>
      <c r="I78" s="23" t="s">
        <v>41</v>
      </c>
      <c r="J78" s="24"/>
      <c r="K78" s="24"/>
      <c r="L78" s="24"/>
      <c r="M78" s="24"/>
      <c r="N78" s="25"/>
      <c r="O78" s="26">
        <f>SUM(O79:O79)</f>
        <v>0</v>
      </c>
      <c r="P78" s="27">
        <f>SUM(P79:P79)</f>
        <v>0</v>
      </c>
      <c r="Q78" s="28">
        <f aca="true" t="shared" si="23" ref="Q78:AA78">SUM(Q79:Q79)</f>
        <v>0</v>
      </c>
      <c r="R78" s="27">
        <f t="shared" si="23"/>
        <v>0</v>
      </c>
      <c r="S78" s="28">
        <f t="shared" si="23"/>
        <v>0</v>
      </c>
      <c r="T78" s="27">
        <f t="shared" si="23"/>
        <v>0</v>
      </c>
      <c r="U78" s="28">
        <f t="shared" si="23"/>
        <v>0</v>
      </c>
      <c r="V78" s="27">
        <f t="shared" si="23"/>
        <v>0</v>
      </c>
      <c r="W78" s="28">
        <f t="shared" si="23"/>
        <v>0</v>
      </c>
      <c r="X78" s="27">
        <f t="shared" si="23"/>
        <v>0</v>
      </c>
      <c r="Y78" s="28">
        <f t="shared" si="23"/>
        <v>0</v>
      </c>
      <c r="Z78" s="27">
        <f t="shared" si="23"/>
        <v>0</v>
      </c>
      <c r="AA78" s="28">
        <f t="shared" si="23"/>
        <v>0</v>
      </c>
      <c r="AB78" s="27">
        <f>SUM(AB79:AB79)</f>
        <v>0</v>
      </c>
      <c r="AC78" s="28">
        <f>SUM(AC79:AC79)</f>
        <v>0</v>
      </c>
      <c r="AD78" s="27">
        <f>SUM(AD79:AD79)</f>
        <v>0</v>
      </c>
      <c r="AE78" s="28">
        <f>SUM(O78,Q78,S78,U78,W78,Y78,AA78,AC78)</f>
        <v>0</v>
      </c>
      <c r="AF78" s="27">
        <f>SUM(P78,R78,T78,V78,X78,Z78,AB78,AD78)</f>
        <v>0</v>
      </c>
      <c r="AG78" s="29">
        <f>SUM(AG79:AG79)</f>
        <v>0</v>
      </c>
      <c r="AH78" s="30"/>
      <c r="AI78" s="30"/>
      <c r="AJ78" s="31"/>
    </row>
    <row r="79" spans="2:36" ht="108" customHeight="1" thickBot="1">
      <c r="B79" s="264" t="s">
        <v>486</v>
      </c>
      <c r="C79" s="33"/>
      <c r="D79" s="244"/>
      <c r="E79" s="244"/>
      <c r="F79" s="245"/>
      <c r="G79" s="244"/>
      <c r="H79" s="246" t="s">
        <v>491</v>
      </c>
      <c r="I79" s="246" t="s">
        <v>492</v>
      </c>
      <c r="J79" s="246">
        <v>0</v>
      </c>
      <c r="K79" s="249">
        <v>1</v>
      </c>
      <c r="L79" s="249">
        <v>1</v>
      </c>
      <c r="M79" s="248"/>
      <c r="N79" s="249"/>
      <c r="O79" s="39"/>
      <c r="P79" s="40"/>
      <c r="Q79" s="41"/>
      <c r="R79" s="42"/>
      <c r="S79" s="42"/>
      <c r="T79" s="42"/>
      <c r="U79" s="42"/>
      <c r="V79" s="42"/>
      <c r="W79" s="42"/>
      <c r="X79" s="42"/>
      <c r="Y79" s="43"/>
      <c r="Z79" s="42"/>
      <c r="AA79" s="42"/>
      <c r="AB79" s="42"/>
      <c r="AC79" s="42"/>
      <c r="AD79" s="42"/>
      <c r="AE79" s="43"/>
      <c r="AF79" s="43"/>
      <c r="AG79" s="44"/>
      <c r="AH79" s="45"/>
      <c r="AI79" s="45"/>
      <c r="AJ79" s="46"/>
    </row>
    <row r="80" spans="2:36" ht="108" customHeight="1" thickBot="1">
      <c r="B80" s="20" t="s">
        <v>34</v>
      </c>
      <c r="C80" s="21" t="s">
        <v>35</v>
      </c>
      <c r="D80" s="21" t="s">
        <v>36</v>
      </c>
      <c r="E80" s="21" t="s">
        <v>37</v>
      </c>
      <c r="F80" s="21" t="s">
        <v>38</v>
      </c>
      <c r="G80" s="21" t="s">
        <v>39</v>
      </c>
      <c r="H80" s="22" t="s">
        <v>40</v>
      </c>
      <c r="I80" s="23" t="s">
        <v>41</v>
      </c>
      <c r="J80" s="24"/>
      <c r="K80" s="24"/>
      <c r="L80" s="24"/>
      <c r="M80" s="24"/>
      <c r="N80" s="25"/>
      <c r="O80" s="26">
        <f>SUM(O81:O81)</f>
        <v>0</v>
      </c>
      <c r="P80" s="27">
        <f>SUM(P81:P81)</f>
        <v>0</v>
      </c>
      <c r="Q80" s="28">
        <f aca="true" t="shared" si="24" ref="Q80:AA80">SUM(Q81:Q81)</f>
        <v>9000000</v>
      </c>
      <c r="R80" s="27">
        <f t="shared" si="24"/>
        <v>0</v>
      </c>
      <c r="S80" s="28">
        <f t="shared" si="24"/>
        <v>6000000</v>
      </c>
      <c r="T80" s="27">
        <f t="shared" si="24"/>
        <v>0</v>
      </c>
      <c r="U80" s="28">
        <f t="shared" si="24"/>
        <v>0</v>
      </c>
      <c r="V80" s="27">
        <f t="shared" si="24"/>
        <v>0</v>
      </c>
      <c r="W80" s="28">
        <f t="shared" si="24"/>
        <v>0</v>
      </c>
      <c r="X80" s="27">
        <f t="shared" si="24"/>
        <v>0</v>
      </c>
      <c r="Y80" s="28">
        <f t="shared" si="24"/>
        <v>0</v>
      </c>
      <c r="Z80" s="27">
        <f t="shared" si="24"/>
        <v>0</v>
      </c>
      <c r="AA80" s="28">
        <f t="shared" si="24"/>
        <v>0</v>
      </c>
      <c r="AB80" s="27">
        <f>SUM(AB81:AB81)</f>
        <v>0</v>
      </c>
      <c r="AC80" s="28">
        <f>SUM(AC81:AC81)</f>
        <v>0</v>
      </c>
      <c r="AD80" s="27">
        <f>SUM(AD81:AD81)</f>
        <v>0</v>
      </c>
      <c r="AE80" s="28">
        <f>SUM(O80,Q80,S80,U80,W80,Y80,AA80,AC80)</f>
        <v>15000000</v>
      </c>
      <c r="AF80" s="27">
        <f>SUM(P80,R80,T80,V80,X80,Z80,AB80,AD80)</f>
        <v>0</v>
      </c>
      <c r="AG80" s="29">
        <f>SUM(AG81:AG81)</f>
        <v>0</v>
      </c>
      <c r="AH80" s="30"/>
      <c r="AI80" s="30"/>
      <c r="AJ80" s="31"/>
    </row>
    <row r="81" spans="2:36" ht="108" customHeight="1" thickBot="1">
      <c r="B81" s="264" t="s">
        <v>486</v>
      </c>
      <c r="C81" s="33"/>
      <c r="D81" s="244"/>
      <c r="E81" s="244"/>
      <c r="F81" s="245"/>
      <c r="G81" s="260"/>
      <c r="H81" s="246" t="s">
        <v>493</v>
      </c>
      <c r="I81" s="246" t="s">
        <v>494</v>
      </c>
      <c r="J81" s="261">
        <v>1</v>
      </c>
      <c r="K81" s="249">
        <v>1</v>
      </c>
      <c r="L81" s="249">
        <v>1</v>
      </c>
      <c r="M81" s="248"/>
      <c r="N81" s="260"/>
      <c r="O81" s="39"/>
      <c r="P81" s="40"/>
      <c r="Q81" s="41">
        <v>9000000</v>
      </c>
      <c r="R81" s="42"/>
      <c r="S81" s="42">
        <v>6000000</v>
      </c>
      <c r="T81" s="42"/>
      <c r="U81" s="42"/>
      <c r="V81" s="42"/>
      <c r="W81" s="42"/>
      <c r="X81" s="42"/>
      <c r="Y81" s="43"/>
      <c r="Z81" s="42"/>
      <c r="AA81" s="42"/>
      <c r="AB81" s="42"/>
      <c r="AC81" s="42"/>
      <c r="AD81" s="42"/>
      <c r="AE81" s="43"/>
      <c r="AF81" s="43"/>
      <c r="AG81" s="44"/>
      <c r="AH81" s="45"/>
      <c r="AI81" s="45"/>
      <c r="AJ81" s="46"/>
    </row>
    <row r="82" spans="2:36" ht="4.5" customHeight="1" thickBot="1">
      <c r="B82" s="302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4"/>
    </row>
    <row r="83" spans="2:36" ht="108" customHeight="1" thickBot="1">
      <c r="B83" s="20" t="s">
        <v>34</v>
      </c>
      <c r="C83" s="21" t="s">
        <v>35</v>
      </c>
      <c r="D83" s="21" t="s">
        <v>36</v>
      </c>
      <c r="E83" s="21" t="s">
        <v>43</v>
      </c>
      <c r="F83" s="21" t="s">
        <v>38</v>
      </c>
      <c r="G83" s="21" t="s">
        <v>39</v>
      </c>
      <c r="H83" s="22" t="s">
        <v>40</v>
      </c>
      <c r="I83" s="23" t="s">
        <v>41</v>
      </c>
      <c r="J83" s="21"/>
      <c r="K83" s="47"/>
      <c r="L83" s="47"/>
      <c r="M83" s="24"/>
      <c r="N83" s="25"/>
      <c r="O83" s="26">
        <f>SUM(O84:O84)</f>
        <v>0</v>
      </c>
      <c r="P83" s="27">
        <f>SUM(P84:P84)</f>
        <v>0</v>
      </c>
      <c r="Q83" s="28">
        <f aca="true" t="shared" si="25" ref="Q83:AD83">SUM(Q84:Q84)</f>
        <v>0</v>
      </c>
      <c r="R83" s="27">
        <f t="shared" si="25"/>
        <v>0</v>
      </c>
      <c r="S83" s="28">
        <f t="shared" si="25"/>
        <v>0</v>
      </c>
      <c r="T83" s="27">
        <f t="shared" si="25"/>
        <v>0</v>
      </c>
      <c r="U83" s="28">
        <f t="shared" si="25"/>
        <v>0</v>
      </c>
      <c r="V83" s="27">
        <f t="shared" si="25"/>
        <v>0</v>
      </c>
      <c r="W83" s="28">
        <f t="shared" si="25"/>
        <v>0</v>
      </c>
      <c r="X83" s="27">
        <f t="shared" si="25"/>
        <v>0</v>
      </c>
      <c r="Y83" s="28">
        <f t="shared" si="25"/>
        <v>0</v>
      </c>
      <c r="Z83" s="27">
        <f t="shared" si="25"/>
        <v>0</v>
      </c>
      <c r="AA83" s="28">
        <f t="shared" si="25"/>
        <v>0</v>
      </c>
      <c r="AB83" s="27">
        <f t="shared" si="25"/>
        <v>0</v>
      </c>
      <c r="AC83" s="28">
        <f t="shared" si="25"/>
        <v>0</v>
      </c>
      <c r="AD83" s="27">
        <f t="shared" si="25"/>
        <v>0</v>
      </c>
      <c r="AE83" s="28">
        <f>SUM(O83,Q83,S83,U83,W83,Y83,AA83,AC83)</f>
        <v>0</v>
      </c>
      <c r="AF83" s="27">
        <f>SUM(P83,R83,T83,V83,X83,Z83,AB83,AD83)</f>
        <v>0</v>
      </c>
      <c r="AG83" s="29">
        <f>SUM(AG84:AG84)</f>
        <v>0</v>
      </c>
      <c r="AH83" s="30"/>
      <c r="AI83" s="30"/>
      <c r="AJ83" s="31"/>
    </row>
    <row r="84" spans="2:36" ht="108" customHeight="1" thickBot="1">
      <c r="B84" s="264" t="s">
        <v>486</v>
      </c>
      <c r="C84" s="33"/>
      <c r="D84" s="244"/>
      <c r="E84" s="244"/>
      <c r="F84" s="245"/>
      <c r="G84" s="260"/>
      <c r="H84" s="252" t="s">
        <v>495</v>
      </c>
      <c r="I84" s="253" t="s">
        <v>496</v>
      </c>
      <c r="J84" s="262">
        <v>0.3</v>
      </c>
      <c r="K84" s="262">
        <v>1</v>
      </c>
      <c r="L84" s="262">
        <v>0.83</v>
      </c>
      <c r="M84" s="256"/>
      <c r="N84" s="262"/>
      <c r="O84" s="54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55"/>
      <c r="AH84" s="45"/>
      <c r="AI84" s="52"/>
      <c r="AJ84" s="56"/>
    </row>
    <row r="85" spans="2:36" ht="4.5" customHeight="1" thickBot="1">
      <c r="B85" s="302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4"/>
    </row>
    <row r="86" spans="2:36" ht="108" customHeight="1" thickBot="1">
      <c r="B86" s="20" t="s">
        <v>34</v>
      </c>
      <c r="C86" s="21" t="s">
        <v>35</v>
      </c>
      <c r="D86" s="21" t="s">
        <v>36</v>
      </c>
      <c r="E86" s="21" t="s">
        <v>37</v>
      </c>
      <c r="F86" s="21" t="s">
        <v>38</v>
      </c>
      <c r="G86" s="21" t="s">
        <v>39</v>
      </c>
      <c r="H86" s="22" t="s">
        <v>40</v>
      </c>
      <c r="I86" s="23" t="s">
        <v>41</v>
      </c>
      <c r="J86" s="24"/>
      <c r="K86" s="24"/>
      <c r="L86" s="24"/>
      <c r="M86" s="24"/>
      <c r="N86" s="25"/>
      <c r="O86" s="26">
        <f>SUM(O87:O87)</f>
        <v>0</v>
      </c>
      <c r="P86" s="27">
        <f>SUM(P87:P87)</f>
        <v>0</v>
      </c>
      <c r="Q86" s="28">
        <f aca="true" t="shared" si="26" ref="Q86:AA86">SUM(Q87:Q87)</f>
        <v>0</v>
      </c>
      <c r="R86" s="27">
        <f t="shared" si="26"/>
        <v>0</v>
      </c>
      <c r="S86" s="28">
        <f t="shared" si="26"/>
        <v>0</v>
      </c>
      <c r="T86" s="27">
        <f t="shared" si="26"/>
        <v>0</v>
      </c>
      <c r="U86" s="28">
        <f t="shared" si="26"/>
        <v>0</v>
      </c>
      <c r="V86" s="27">
        <f t="shared" si="26"/>
        <v>0</v>
      </c>
      <c r="W86" s="28">
        <f t="shared" si="26"/>
        <v>0</v>
      </c>
      <c r="X86" s="27">
        <f t="shared" si="26"/>
        <v>0</v>
      </c>
      <c r="Y86" s="28">
        <f t="shared" si="26"/>
        <v>0</v>
      </c>
      <c r="Z86" s="27">
        <f t="shared" si="26"/>
        <v>0</v>
      </c>
      <c r="AA86" s="28">
        <f t="shared" si="26"/>
        <v>0</v>
      </c>
      <c r="AB86" s="27">
        <f>SUM(AB87:AB87)</f>
        <v>0</v>
      </c>
      <c r="AC86" s="28">
        <f>SUM(AC87:AC87)</f>
        <v>0</v>
      </c>
      <c r="AD86" s="27">
        <f>SUM(AD87:AD87)</f>
        <v>0</v>
      </c>
      <c r="AE86" s="28">
        <f>SUM(O86,Q86,S86,U86,W86,Y86,AA86,AC86)</f>
        <v>0</v>
      </c>
      <c r="AF86" s="27">
        <f>SUM(P86,R86,T86,V86,X86,Z86,AB86,AD86)</f>
        <v>0</v>
      </c>
      <c r="AG86" s="29">
        <f>SUM(AG87:AG87)</f>
        <v>0</v>
      </c>
      <c r="AH86" s="30"/>
      <c r="AI86" s="30"/>
      <c r="AJ86" s="31"/>
    </row>
    <row r="87" spans="2:36" ht="108" customHeight="1" thickBot="1">
      <c r="B87" s="264" t="s">
        <v>497</v>
      </c>
      <c r="C87" s="243"/>
      <c r="D87" s="244"/>
      <c r="E87" s="244"/>
      <c r="F87" s="245"/>
      <c r="G87" s="261"/>
      <c r="H87" s="246" t="s">
        <v>498</v>
      </c>
      <c r="I87" s="246" t="s">
        <v>499</v>
      </c>
      <c r="J87" s="261">
        <v>1</v>
      </c>
      <c r="K87" s="261">
        <v>1</v>
      </c>
      <c r="L87" s="261">
        <v>1</v>
      </c>
      <c r="M87" s="248"/>
      <c r="N87" s="261">
        <v>1</v>
      </c>
      <c r="O87" s="39"/>
      <c r="P87" s="40"/>
      <c r="Q87" s="41"/>
      <c r="R87" s="42"/>
      <c r="S87" s="42"/>
      <c r="T87" s="42"/>
      <c r="U87" s="42"/>
      <c r="V87" s="42"/>
      <c r="W87" s="42"/>
      <c r="X87" s="42"/>
      <c r="Y87" s="43"/>
      <c r="Z87" s="42"/>
      <c r="AA87" s="42"/>
      <c r="AB87" s="42"/>
      <c r="AC87" s="42"/>
      <c r="AD87" s="42"/>
      <c r="AE87" s="43"/>
      <c r="AF87" s="43"/>
      <c r="AG87" s="44"/>
      <c r="AH87" s="45"/>
      <c r="AI87" s="45"/>
      <c r="AJ87" s="46"/>
    </row>
    <row r="88" spans="2:36" ht="108" customHeight="1" thickBot="1">
      <c r="B88" s="20" t="s">
        <v>34</v>
      </c>
      <c r="C88" s="21" t="s">
        <v>35</v>
      </c>
      <c r="D88" s="21" t="s">
        <v>36</v>
      </c>
      <c r="E88" s="21" t="s">
        <v>37</v>
      </c>
      <c r="F88" s="21" t="s">
        <v>38</v>
      </c>
      <c r="G88" s="21" t="s">
        <v>39</v>
      </c>
      <c r="H88" s="22" t="s">
        <v>40</v>
      </c>
      <c r="I88" s="23" t="s">
        <v>41</v>
      </c>
      <c r="J88" s="24"/>
      <c r="K88" s="24"/>
      <c r="L88" s="24"/>
      <c r="M88" s="24"/>
      <c r="N88" s="25"/>
      <c r="O88" s="26">
        <f>SUM(O89:O89)</f>
        <v>0</v>
      </c>
      <c r="P88" s="27">
        <f>SUM(P89:P89)</f>
        <v>0</v>
      </c>
      <c r="Q88" s="28">
        <f aca="true" t="shared" si="27" ref="Q88:AA88">SUM(Q89:Q89)</f>
        <v>0</v>
      </c>
      <c r="R88" s="27">
        <f t="shared" si="27"/>
        <v>0</v>
      </c>
      <c r="S88" s="28">
        <f t="shared" si="27"/>
        <v>0</v>
      </c>
      <c r="T88" s="27">
        <f t="shared" si="27"/>
        <v>0</v>
      </c>
      <c r="U88" s="28">
        <f t="shared" si="27"/>
        <v>0</v>
      </c>
      <c r="V88" s="27">
        <f t="shared" si="27"/>
        <v>0</v>
      </c>
      <c r="W88" s="28">
        <f t="shared" si="27"/>
        <v>0</v>
      </c>
      <c r="X88" s="27">
        <f t="shared" si="27"/>
        <v>0</v>
      </c>
      <c r="Y88" s="28">
        <f t="shared" si="27"/>
        <v>0</v>
      </c>
      <c r="Z88" s="27">
        <f t="shared" si="27"/>
        <v>0</v>
      </c>
      <c r="AA88" s="28">
        <f t="shared" si="27"/>
        <v>0</v>
      </c>
      <c r="AB88" s="27">
        <f>SUM(AB89:AB89)</f>
        <v>0</v>
      </c>
      <c r="AC88" s="28">
        <f>SUM(AC89:AC89)</f>
        <v>0</v>
      </c>
      <c r="AD88" s="27">
        <f>SUM(AD89:AD89)</f>
        <v>0</v>
      </c>
      <c r="AE88" s="28">
        <f>SUM(O88,Q88,S88,U88,W88,Y88,AA88,AC88)</f>
        <v>0</v>
      </c>
      <c r="AF88" s="27">
        <f>SUM(P88,R88,T88,V88,X88,Z88,AB88,AD88)</f>
        <v>0</v>
      </c>
      <c r="AG88" s="29">
        <f>SUM(AG89:AG89)</f>
        <v>0</v>
      </c>
      <c r="AH88" s="30"/>
      <c r="AI88" s="30"/>
      <c r="AJ88" s="31"/>
    </row>
    <row r="89" spans="2:36" ht="108" customHeight="1" thickBot="1">
      <c r="B89" s="264" t="s">
        <v>497</v>
      </c>
      <c r="C89" s="243"/>
      <c r="D89" s="244" t="s">
        <v>500</v>
      </c>
      <c r="E89" s="244"/>
      <c r="F89" s="245"/>
      <c r="G89" s="261"/>
      <c r="H89" s="246" t="s">
        <v>501</v>
      </c>
      <c r="I89" s="246" t="s">
        <v>502</v>
      </c>
      <c r="J89" s="261">
        <v>1</v>
      </c>
      <c r="K89" s="261">
        <v>1</v>
      </c>
      <c r="L89" s="261">
        <v>1</v>
      </c>
      <c r="M89" s="248"/>
      <c r="N89" s="261"/>
      <c r="O89" s="39"/>
      <c r="P89" s="40"/>
      <c r="Q89" s="41"/>
      <c r="R89" s="42"/>
      <c r="S89" s="42"/>
      <c r="T89" s="42"/>
      <c r="U89" s="42"/>
      <c r="V89" s="42"/>
      <c r="W89" s="42"/>
      <c r="X89" s="42"/>
      <c r="Y89" s="43"/>
      <c r="Z89" s="42"/>
      <c r="AA89" s="42"/>
      <c r="AB89" s="42"/>
      <c r="AC89" s="42"/>
      <c r="AD89" s="42"/>
      <c r="AE89" s="43"/>
      <c r="AF89" s="43"/>
      <c r="AG89" s="44"/>
      <c r="AH89" s="45"/>
      <c r="AI89" s="45"/>
      <c r="AJ89" s="46"/>
    </row>
    <row r="90" spans="2:36" ht="4.5" customHeight="1" thickBot="1">
      <c r="B90" s="302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4"/>
    </row>
    <row r="91" spans="2:36" ht="108" customHeight="1" thickBot="1">
      <c r="B91" s="20" t="s">
        <v>34</v>
      </c>
      <c r="C91" s="21" t="s">
        <v>35</v>
      </c>
      <c r="D91" s="21" t="s">
        <v>36</v>
      </c>
      <c r="E91" s="21" t="s">
        <v>43</v>
      </c>
      <c r="F91" s="21" t="s">
        <v>38</v>
      </c>
      <c r="G91" s="21" t="s">
        <v>39</v>
      </c>
      <c r="H91" s="22" t="s">
        <v>40</v>
      </c>
      <c r="I91" s="23" t="s">
        <v>41</v>
      </c>
      <c r="J91" s="21"/>
      <c r="K91" s="47"/>
      <c r="L91" s="47"/>
      <c r="M91" s="24"/>
      <c r="N91" s="25"/>
      <c r="O91" s="26">
        <f>SUM(O92:O92)</f>
        <v>0</v>
      </c>
      <c r="P91" s="27">
        <f>SUM(P92:P92)</f>
        <v>0</v>
      </c>
      <c r="Q91" s="28">
        <f aca="true" t="shared" si="28" ref="Q91:AD91">SUM(Q92:Q92)</f>
        <v>0</v>
      </c>
      <c r="R91" s="27">
        <f t="shared" si="28"/>
        <v>0</v>
      </c>
      <c r="S91" s="28">
        <f t="shared" si="28"/>
        <v>0</v>
      </c>
      <c r="T91" s="27">
        <f t="shared" si="28"/>
        <v>0</v>
      </c>
      <c r="U91" s="28">
        <f t="shared" si="28"/>
        <v>0</v>
      </c>
      <c r="V91" s="27">
        <f t="shared" si="28"/>
        <v>0</v>
      </c>
      <c r="W91" s="28">
        <f t="shared" si="28"/>
        <v>0</v>
      </c>
      <c r="X91" s="27">
        <f t="shared" si="28"/>
        <v>0</v>
      </c>
      <c r="Y91" s="28">
        <f t="shared" si="28"/>
        <v>0</v>
      </c>
      <c r="Z91" s="27">
        <f t="shared" si="28"/>
        <v>0</v>
      </c>
      <c r="AA91" s="28">
        <f t="shared" si="28"/>
        <v>0</v>
      </c>
      <c r="AB91" s="27">
        <f t="shared" si="28"/>
        <v>0</v>
      </c>
      <c r="AC91" s="28">
        <f t="shared" si="28"/>
        <v>0</v>
      </c>
      <c r="AD91" s="27">
        <f t="shared" si="28"/>
        <v>0</v>
      </c>
      <c r="AE91" s="28">
        <f>SUM(O91,Q91,S91,U91,W91,Y91,AA91,AC91)</f>
        <v>0</v>
      </c>
      <c r="AF91" s="27">
        <f>SUM(P91,R91,T91,V91,X91,Z91,AB91,AD91)</f>
        <v>0</v>
      </c>
      <c r="AG91" s="29">
        <f>SUM(AG92:AG92)</f>
        <v>0</v>
      </c>
      <c r="AH91" s="30"/>
      <c r="AI91" s="30"/>
      <c r="AJ91" s="31"/>
    </row>
    <row r="92" spans="2:36" ht="108" customHeight="1" thickBot="1">
      <c r="B92" s="264" t="s">
        <v>497</v>
      </c>
      <c r="C92" s="243"/>
      <c r="D92" s="244"/>
      <c r="E92" s="244"/>
      <c r="F92" s="245"/>
      <c r="G92" s="261"/>
      <c r="H92" s="252" t="s">
        <v>503</v>
      </c>
      <c r="I92" s="253" t="s">
        <v>504</v>
      </c>
      <c r="J92" s="261">
        <v>1</v>
      </c>
      <c r="K92" s="261">
        <v>1</v>
      </c>
      <c r="L92" s="261">
        <v>1</v>
      </c>
      <c r="M92" s="52"/>
      <c r="N92" s="261"/>
      <c r="O92" s="54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55"/>
      <c r="AH92" s="45"/>
      <c r="AI92" s="52"/>
      <c r="AJ92" s="56"/>
    </row>
    <row r="93" spans="2:36" ht="4.5" customHeight="1" thickBot="1">
      <c r="B93" s="302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4"/>
    </row>
    <row r="94" spans="2:36" ht="108" customHeight="1" thickBot="1">
      <c r="B94" s="20" t="s">
        <v>34</v>
      </c>
      <c r="C94" s="21" t="s">
        <v>35</v>
      </c>
      <c r="D94" s="21" t="s">
        <v>36</v>
      </c>
      <c r="E94" s="21" t="s">
        <v>37</v>
      </c>
      <c r="F94" s="21" t="s">
        <v>38</v>
      </c>
      <c r="G94" s="21" t="s">
        <v>39</v>
      </c>
      <c r="H94" s="22" t="s">
        <v>40</v>
      </c>
      <c r="I94" s="23" t="s">
        <v>41</v>
      </c>
      <c r="J94" s="24"/>
      <c r="K94" s="24"/>
      <c r="L94" s="24"/>
      <c r="M94" s="24"/>
      <c r="N94" s="25"/>
      <c r="O94" s="26">
        <f>SUM(O95:O95)</f>
        <v>0</v>
      </c>
      <c r="P94" s="27">
        <f>SUM(P95:P95)</f>
        <v>0</v>
      </c>
      <c r="Q94" s="28">
        <f aca="true" t="shared" si="29" ref="Q94:AA94">SUM(Q95:Q95)</f>
        <v>0</v>
      </c>
      <c r="R94" s="27">
        <f t="shared" si="29"/>
        <v>0</v>
      </c>
      <c r="S94" s="28">
        <f t="shared" si="29"/>
        <v>0</v>
      </c>
      <c r="T94" s="27">
        <f t="shared" si="29"/>
        <v>0</v>
      </c>
      <c r="U94" s="28">
        <f t="shared" si="29"/>
        <v>0</v>
      </c>
      <c r="V94" s="27">
        <f t="shared" si="29"/>
        <v>0</v>
      </c>
      <c r="W94" s="28">
        <f t="shared" si="29"/>
        <v>0</v>
      </c>
      <c r="X94" s="27">
        <f t="shared" si="29"/>
        <v>0</v>
      </c>
      <c r="Y94" s="28">
        <f t="shared" si="29"/>
        <v>0</v>
      </c>
      <c r="Z94" s="27">
        <f t="shared" si="29"/>
        <v>0</v>
      </c>
      <c r="AA94" s="28">
        <f t="shared" si="29"/>
        <v>0</v>
      </c>
      <c r="AB94" s="27">
        <f>SUM(AB95:AB95)</f>
        <v>0</v>
      </c>
      <c r="AC94" s="28">
        <f>SUM(AC95:AC95)</f>
        <v>0</v>
      </c>
      <c r="AD94" s="27">
        <f>SUM(AD95:AD95)</f>
        <v>0</v>
      </c>
      <c r="AE94" s="28">
        <f>SUM(O94,Q94,S94,U94,W94,Y94,AA94,AC94)</f>
        <v>0</v>
      </c>
      <c r="AF94" s="27">
        <f>SUM(P94,R94,T94,V94,X94,Z94,AB94,AD94)</f>
        <v>0</v>
      </c>
      <c r="AG94" s="29">
        <f>SUM(AG95:AG95)</f>
        <v>0</v>
      </c>
      <c r="AH94" s="30"/>
      <c r="AI94" s="30"/>
      <c r="AJ94" s="31"/>
    </row>
    <row r="95" spans="2:36" ht="108" customHeight="1" thickBot="1">
      <c r="B95" s="264" t="s">
        <v>497</v>
      </c>
      <c r="C95" s="243"/>
      <c r="D95" s="244"/>
      <c r="E95" s="244"/>
      <c r="F95" s="245"/>
      <c r="G95" s="261"/>
      <c r="H95" s="246" t="s">
        <v>505</v>
      </c>
      <c r="I95" s="246" t="s">
        <v>506</v>
      </c>
      <c r="J95" s="261">
        <v>1</v>
      </c>
      <c r="K95" s="261">
        <v>1</v>
      </c>
      <c r="L95" s="261">
        <v>1</v>
      </c>
      <c r="M95" s="38"/>
      <c r="N95" s="261"/>
      <c r="O95" s="39"/>
      <c r="P95" s="40"/>
      <c r="Q95" s="41"/>
      <c r="R95" s="42"/>
      <c r="S95" s="42"/>
      <c r="T95" s="42"/>
      <c r="U95" s="42"/>
      <c r="V95" s="42"/>
      <c r="W95" s="42"/>
      <c r="X95" s="42"/>
      <c r="Y95" s="43"/>
      <c r="Z95" s="42"/>
      <c r="AA95" s="42"/>
      <c r="AB95" s="42"/>
      <c r="AC95" s="42"/>
      <c r="AD95" s="42"/>
      <c r="AE95" s="43"/>
      <c r="AF95" s="43"/>
      <c r="AG95" s="44"/>
      <c r="AH95" s="45"/>
      <c r="AI95" s="45"/>
      <c r="AJ95" s="46"/>
    </row>
    <row r="96" spans="2:36" ht="108" customHeight="1" thickBot="1">
      <c r="B96" s="20" t="s">
        <v>34</v>
      </c>
      <c r="C96" s="21" t="s">
        <v>35</v>
      </c>
      <c r="D96" s="21" t="s">
        <v>36</v>
      </c>
      <c r="E96" s="21" t="s">
        <v>37</v>
      </c>
      <c r="F96" s="21" t="s">
        <v>38</v>
      </c>
      <c r="G96" s="21" t="s">
        <v>39</v>
      </c>
      <c r="H96" s="22" t="s">
        <v>40</v>
      </c>
      <c r="I96" s="23" t="s">
        <v>41</v>
      </c>
      <c r="J96" s="24"/>
      <c r="K96" s="24"/>
      <c r="L96" s="24"/>
      <c r="M96" s="24"/>
      <c r="N96" s="25"/>
      <c r="O96" s="26">
        <f>SUM(O97:O97)</f>
        <v>0</v>
      </c>
      <c r="P96" s="27">
        <f>SUM(P97:P97)</f>
        <v>0</v>
      </c>
      <c r="Q96" s="28">
        <f aca="true" t="shared" si="30" ref="Q96:AA96">SUM(Q97:Q97)</f>
        <v>0</v>
      </c>
      <c r="R96" s="27">
        <f t="shared" si="30"/>
        <v>0</v>
      </c>
      <c r="S96" s="28">
        <f t="shared" si="30"/>
        <v>0</v>
      </c>
      <c r="T96" s="27">
        <f t="shared" si="30"/>
        <v>0</v>
      </c>
      <c r="U96" s="28">
        <f t="shared" si="30"/>
        <v>0</v>
      </c>
      <c r="V96" s="27">
        <f t="shared" si="30"/>
        <v>0</v>
      </c>
      <c r="W96" s="28">
        <f t="shared" si="30"/>
        <v>0</v>
      </c>
      <c r="X96" s="27">
        <f t="shared" si="30"/>
        <v>0</v>
      </c>
      <c r="Y96" s="28">
        <f t="shared" si="30"/>
        <v>0</v>
      </c>
      <c r="Z96" s="27">
        <f t="shared" si="30"/>
        <v>0</v>
      </c>
      <c r="AA96" s="28">
        <f t="shared" si="30"/>
        <v>0</v>
      </c>
      <c r="AB96" s="27">
        <f>SUM(AB97:AB97)</f>
        <v>0</v>
      </c>
      <c r="AC96" s="28">
        <f>SUM(AC97:AC97)</f>
        <v>0</v>
      </c>
      <c r="AD96" s="27">
        <f>SUM(AD97:AD97)</f>
        <v>0</v>
      </c>
      <c r="AE96" s="28">
        <f>SUM(O96,Q96,S96,U96,W96,Y96,AA96,AC96)</f>
        <v>0</v>
      </c>
      <c r="AF96" s="27">
        <f>SUM(P96,R96,T96,V96,X96,Z96,AB96,AD96)</f>
        <v>0</v>
      </c>
      <c r="AG96" s="29">
        <f>SUM(AG97:AG97)</f>
        <v>0</v>
      </c>
      <c r="AH96" s="30"/>
      <c r="AI96" s="30"/>
      <c r="AJ96" s="31"/>
    </row>
    <row r="97" spans="2:36" ht="108" customHeight="1" thickBot="1">
      <c r="B97" s="264" t="s">
        <v>497</v>
      </c>
      <c r="C97" s="243"/>
      <c r="D97" s="244"/>
      <c r="E97" s="244"/>
      <c r="F97" s="245"/>
      <c r="G97" s="261"/>
      <c r="H97" s="246" t="s">
        <v>507</v>
      </c>
      <c r="I97" s="246" t="s">
        <v>508</v>
      </c>
      <c r="J97" s="261">
        <v>1</v>
      </c>
      <c r="K97" s="261">
        <v>1</v>
      </c>
      <c r="L97" s="261">
        <v>1</v>
      </c>
      <c r="M97" s="248"/>
      <c r="N97" s="261"/>
      <c r="O97" s="39"/>
      <c r="P97" s="40"/>
      <c r="Q97" s="41"/>
      <c r="R97" s="42"/>
      <c r="S97" s="42"/>
      <c r="T97" s="42"/>
      <c r="U97" s="42"/>
      <c r="V97" s="42"/>
      <c r="W97" s="42"/>
      <c r="X97" s="42"/>
      <c r="Y97" s="43"/>
      <c r="Z97" s="42"/>
      <c r="AA97" s="42"/>
      <c r="AB97" s="42"/>
      <c r="AC97" s="42"/>
      <c r="AD97" s="42"/>
      <c r="AE97" s="43"/>
      <c r="AF97" s="43"/>
      <c r="AG97" s="44"/>
      <c r="AH97" s="45"/>
      <c r="AI97" s="45"/>
      <c r="AJ97" s="46"/>
    </row>
    <row r="98" spans="2:36" ht="4.5" customHeight="1" thickBot="1">
      <c r="B98" s="302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4"/>
    </row>
    <row r="99" spans="2:36" ht="108" customHeight="1" thickBot="1">
      <c r="B99" s="20" t="s">
        <v>34</v>
      </c>
      <c r="C99" s="21" t="s">
        <v>35</v>
      </c>
      <c r="D99" s="21" t="s">
        <v>36</v>
      </c>
      <c r="E99" s="21" t="s">
        <v>43</v>
      </c>
      <c r="F99" s="21" t="s">
        <v>38</v>
      </c>
      <c r="G99" s="21" t="s">
        <v>39</v>
      </c>
      <c r="H99" s="22" t="s">
        <v>40</v>
      </c>
      <c r="I99" s="23" t="s">
        <v>41</v>
      </c>
      <c r="J99" s="21"/>
      <c r="K99" s="47"/>
      <c r="L99" s="47"/>
      <c r="M99" s="24"/>
      <c r="N99" s="25"/>
      <c r="O99" s="26">
        <f>SUM(O100:O100)</f>
        <v>0</v>
      </c>
      <c r="P99" s="27">
        <f>SUM(P100:P100)</f>
        <v>0</v>
      </c>
      <c r="Q99" s="28">
        <f aca="true" t="shared" si="31" ref="Q99:AD99">SUM(Q100:Q100)</f>
        <v>0</v>
      </c>
      <c r="R99" s="27">
        <f t="shared" si="31"/>
        <v>0</v>
      </c>
      <c r="S99" s="28">
        <f t="shared" si="31"/>
        <v>0</v>
      </c>
      <c r="T99" s="27">
        <f t="shared" si="31"/>
        <v>0</v>
      </c>
      <c r="U99" s="28">
        <f t="shared" si="31"/>
        <v>0</v>
      </c>
      <c r="V99" s="27">
        <f t="shared" si="31"/>
        <v>0</v>
      </c>
      <c r="W99" s="28">
        <f t="shared" si="31"/>
        <v>0</v>
      </c>
      <c r="X99" s="27">
        <f t="shared" si="31"/>
        <v>0</v>
      </c>
      <c r="Y99" s="28">
        <f t="shared" si="31"/>
        <v>0</v>
      </c>
      <c r="Z99" s="27">
        <f t="shared" si="31"/>
        <v>0</v>
      </c>
      <c r="AA99" s="28">
        <f t="shared" si="31"/>
        <v>0</v>
      </c>
      <c r="AB99" s="27">
        <f t="shared" si="31"/>
        <v>0</v>
      </c>
      <c r="AC99" s="28">
        <f t="shared" si="31"/>
        <v>0</v>
      </c>
      <c r="AD99" s="27">
        <f t="shared" si="31"/>
        <v>0</v>
      </c>
      <c r="AE99" s="28">
        <f>SUM(O99,Q99,S99,U99,W99,Y99,AA99,AC99)</f>
        <v>0</v>
      </c>
      <c r="AF99" s="27">
        <f>SUM(P99,R99,T99,V99,X99,Z99,AB99,AD99)</f>
        <v>0</v>
      </c>
      <c r="AG99" s="29">
        <f>SUM(AG100:AG100)</f>
        <v>0</v>
      </c>
      <c r="AH99" s="30"/>
      <c r="AI99" s="30"/>
      <c r="AJ99" s="31"/>
    </row>
    <row r="100" spans="2:36" ht="108" customHeight="1" thickBot="1">
      <c r="B100" s="264" t="s">
        <v>497</v>
      </c>
      <c r="C100" s="33"/>
      <c r="D100" s="244"/>
      <c r="E100" s="244"/>
      <c r="F100" s="251"/>
      <c r="G100" s="260"/>
      <c r="H100" s="252" t="s">
        <v>509</v>
      </c>
      <c r="I100" s="253" t="s">
        <v>510</v>
      </c>
      <c r="J100" s="246">
        <v>0</v>
      </c>
      <c r="K100" s="261">
        <v>1</v>
      </c>
      <c r="L100" s="261">
        <v>1</v>
      </c>
      <c r="M100" s="52"/>
      <c r="N100" s="261"/>
      <c r="O100" s="54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55"/>
      <c r="AH100" s="45"/>
      <c r="AI100" s="52"/>
      <c r="AJ100" s="56"/>
    </row>
    <row r="101" spans="2:36" ht="4.5" customHeight="1" thickBot="1">
      <c r="B101" s="302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4"/>
    </row>
    <row r="102" spans="2:36" ht="108" customHeight="1" thickBot="1">
      <c r="B102" s="20" t="s">
        <v>34</v>
      </c>
      <c r="C102" s="21" t="s">
        <v>35</v>
      </c>
      <c r="D102" s="21" t="s">
        <v>36</v>
      </c>
      <c r="E102" s="21" t="s">
        <v>37</v>
      </c>
      <c r="F102" s="21" t="s">
        <v>38</v>
      </c>
      <c r="G102" s="21" t="s">
        <v>39</v>
      </c>
      <c r="H102" s="22" t="s">
        <v>40</v>
      </c>
      <c r="I102" s="23" t="s">
        <v>41</v>
      </c>
      <c r="J102" s="24"/>
      <c r="K102" s="24"/>
      <c r="L102" s="24"/>
      <c r="M102" s="24"/>
      <c r="N102" s="25"/>
      <c r="O102" s="26">
        <f>SUM(O103:O103)</f>
        <v>0</v>
      </c>
      <c r="P102" s="27">
        <f>SUM(P103:P103)</f>
        <v>0</v>
      </c>
      <c r="Q102" s="28">
        <f aca="true" t="shared" si="32" ref="Q102:AA102">SUM(Q103:Q103)</f>
        <v>0</v>
      </c>
      <c r="R102" s="27">
        <f t="shared" si="32"/>
        <v>0</v>
      </c>
      <c r="S102" s="28">
        <f t="shared" si="32"/>
        <v>0</v>
      </c>
      <c r="T102" s="27">
        <f t="shared" si="32"/>
        <v>0</v>
      </c>
      <c r="U102" s="28">
        <f t="shared" si="32"/>
        <v>0</v>
      </c>
      <c r="V102" s="27">
        <f t="shared" si="32"/>
        <v>0</v>
      </c>
      <c r="W102" s="28">
        <f t="shared" si="32"/>
        <v>0</v>
      </c>
      <c r="X102" s="27">
        <f t="shared" si="32"/>
        <v>0</v>
      </c>
      <c r="Y102" s="28">
        <f t="shared" si="32"/>
        <v>0</v>
      </c>
      <c r="Z102" s="27">
        <f t="shared" si="32"/>
        <v>0</v>
      </c>
      <c r="AA102" s="28">
        <f t="shared" si="32"/>
        <v>0</v>
      </c>
      <c r="AB102" s="27">
        <f>SUM(AB103:AB103)</f>
        <v>0</v>
      </c>
      <c r="AC102" s="28">
        <f>SUM(AC103:AC103)</f>
        <v>0</v>
      </c>
      <c r="AD102" s="27">
        <f>SUM(AD103:AD103)</f>
        <v>0</v>
      </c>
      <c r="AE102" s="28">
        <f>SUM(O102,Q102,S102,U102,W102,Y102,AA102,AC102)</f>
        <v>0</v>
      </c>
      <c r="AF102" s="27">
        <f>SUM(P102,R102,T102,V102,X102,Z102,AB102,AD102)</f>
        <v>0</v>
      </c>
      <c r="AG102" s="29">
        <f>SUM(AG103:AG103)</f>
        <v>0</v>
      </c>
      <c r="AH102" s="30"/>
      <c r="AI102" s="30"/>
      <c r="AJ102" s="31"/>
    </row>
    <row r="103" spans="2:36" ht="108" customHeight="1" thickBot="1">
      <c r="B103" s="264" t="s">
        <v>497</v>
      </c>
      <c r="C103" s="33"/>
      <c r="D103" s="244"/>
      <c r="E103" s="244"/>
      <c r="F103" s="251"/>
      <c r="G103" s="260"/>
      <c r="H103" s="246" t="s">
        <v>511</v>
      </c>
      <c r="I103" s="246" t="s">
        <v>512</v>
      </c>
      <c r="J103" s="246">
        <v>0</v>
      </c>
      <c r="K103" s="249">
        <v>1</v>
      </c>
      <c r="L103" s="249">
        <v>1</v>
      </c>
      <c r="M103" s="38"/>
      <c r="N103" s="249"/>
      <c r="O103" s="39"/>
      <c r="P103" s="40"/>
      <c r="Q103" s="41"/>
      <c r="R103" s="42"/>
      <c r="S103" s="42"/>
      <c r="T103" s="42"/>
      <c r="U103" s="42"/>
      <c r="V103" s="42"/>
      <c r="W103" s="42"/>
      <c r="X103" s="42"/>
      <c r="Y103" s="43"/>
      <c r="Z103" s="42"/>
      <c r="AA103" s="42"/>
      <c r="AB103" s="42"/>
      <c r="AC103" s="42"/>
      <c r="AD103" s="42"/>
      <c r="AE103" s="43"/>
      <c r="AF103" s="43"/>
      <c r="AG103" s="44"/>
      <c r="AH103" s="45"/>
      <c r="AI103" s="45"/>
      <c r="AJ103" s="46"/>
    </row>
    <row r="104" spans="2:36" ht="108" customHeight="1" thickBot="1">
      <c r="B104" s="20" t="s">
        <v>34</v>
      </c>
      <c r="C104" s="21" t="s">
        <v>35</v>
      </c>
      <c r="D104" s="21" t="s">
        <v>36</v>
      </c>
      <c r="E104" s="21" t="s">
        <v>43</v>
      </c>
      <c r="F104" s="21" t="s">
        <v>38</v>
      </c>
      <c r="G104" s="21" t="s">
        <v>39</v>
      </c>
      <c r="H104" s="22" t="s">
        <v>40</v>
      </c>
      <c r="I104" s="23" t="s">
        <v>41</v>
      </c>
      <c r="J104" s="21"/>
      <c r="K104" s="47"/>
      <c r="L104" s="47"/>
      <c r="M104" s="24"/>
      <c r="N104" s="25"/>
      <c r="O104" s="26">
        <f>SUM(O105:O105)</f>
        <v>0</v>
      </c>
      <c r="P104" s="27">
        <f>SUM(P105:P105)</f>
        <v>0</v>
      </c>
      <c r="Q104" s="28">
        <f aca="true" t="shared" si="33" ref="Q104:AD104">SUM(Q105:Q105)</f>
        <v>0</v>
      </c>
      <c r="R104" s="27">
        <f t="shared" si="33"/>
        <v>0</v>
      </c>
      <c r="S104" s="28">
        <f t="shared" si="33"/>
        <v>0</v>
      </c>
      <c r="T104" s="27">
        <f t="shared" si="33"/>
        <v>0</v>
      </c>
      <c r="U104" s="28">
        <f t="shared" si="33"/>
        <v>0</v>
      </c>
      <c r="V104" s="27">
        <f t="shared" si="33"/>
        <v>0</v>
      </c>
      <c r="W104" s="28">
        <f t="shared" si="33"/>
        <v>0</v>
      </c>
      <c r="X104" s="27">
        <f t="shared" si="33"/>
        <v>0</v>
      </c>
      <c r="Y104" s="28">
        <f t="shared" si="33"/>
        <v>0</v>
      </c>
      <c r="Z104" s="27">
        <f t="shared" si="33"/>
        <v>0</v>
      </c>
      <c r="AA104" s="28">
        <f t="shared" si="33"/>
        <v>0</v>
      </c>
      <c r="AB104" s="27">
        <f t="shared" si="33"/>
        <v>0</v>
      </c>
      <c r="AC104" s="28">
        <f t="shared" si="33"/>
        <v>0</v>
      </c>
      <c r="AD104" s="27">
        <f t="shared" si="33"/>
        <v>0</v>
      </c>
      <c r="AE104" s="28">
        <f>SUM(O104,Q104,S104,U104,W104,Y104,AA104,AC104)</f>
        <v>0</v>
      </c>
      <c r="AF104" s="27">
        <f>SUM(P104,R104,T104,V104,X104,Z104,AB104,AD104)</f>
        <v>0</v>
      </c>
      <c r="AG104" s="29">
        <f>SUM(AG105:AG105)</f>
        <v>0</v>
      </c>
      <c r="AH104" s="30"/>
      <c r="AI104" s="30"/>
      <c r="AJ104" s="31"/>
    </row>
    <row r="105" spans="2:36" ht="108" customHeight="1" thickBot="1">
      <c r="B105" s="264" t="s">
        <v>497</v>
      </c>
      <c r="C105" s="33"/>
      <c r="D105" s="244"/>
      <c r="E105" s="244"/>
      <c r="F105" s="251"/>
      <c r="G105" s="260"/>
      <c r="H105" s="252" t="s">
        <v>513</v>
      </c>
      <c r="I105" s="253" t="s">
        <v>514</v>
      </c>
      <c r="J105" s="246">
        <v>0</v>
      </c>
      <c r="K105" s="262">
        <v>1</v>
      </c>
      <c r="L105" s="262">
        <v>1</v>
      </c>
      <c r="M105" s="52"/>
      <c r="N105" s="262"/>
      <c r="O105" s="54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55"/>
      <c r="AH105" s="45"/>
      <c r="AI105" s="52"/>
      <c r="AJ105" s="56"/>
    </row>
    <row r="106" spans="2:36" ht="4.5" customHeight="1" thickBot="1">
      <c r="B106" s="302"/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  <c r="AB106" s="303"/>
      <c r="AC106" s="303"/>
      <c r="AD106" s="303"/>
      <c r="AE106" s="303"/>
      <c r="AF106" s="303"/>
      <c r="AG106" s="303"/>
      <c r="AH106" s="303"/>
      <c r="AI106" s="303"/>
      <c r="AJ106" s="304"/>
    </row>
    <row r="107" spans="2:36" ht="108" customHeight="1" thickBot="1">
      <c r="B107" s="20" t="s">
        <v>34</v>
      </c>
      <c r="C107" s="21" t="s">
        <v>35</v>
      </c>
      <c r="D107" s="21" t="s">
        <v>36</v>
      </c>
      <c r="E107" s="21" t="s">
        <v>43</v>
      </c>
      <c r="F107" s="21" t="s">
        <v>38</v>
      </c>
      <c r="G107" s="21" t="s">
        <v>39</v>
      </c>
      <c r="H107" s="22" t="s">
        <v>40</v>
      </c>
      <c r="I107" s="23" t="s">
        <v>41</v>
      </c>
      <c r="J107" s="21"/>
      <c r="K107" s="47"/>
      <c r="L107" s="47"/>
      <c r="M107" s="24"/>
      <c r="N107" s="25"/>
      <c r="O107" s="26">
        <f>SUM(O108:O108)</f>
        <v>0</v>
      </c>
      <c r="P107" s="27">
        <f>SUM(P108:P108)</f>
        <v>0</v>
      </c>
      <c r="Q107" s="28">
        <f aca="true" t="shared" si="34" ref="Q107:AD107">SUM(Q108:Q108)</f>
        <v>0</v>
      </c>
      <c r="R107" s="27">
        <f t="shared" si="34"/>
        <v>0</v>
      </c>
      <c r="S107" s="28">
        <f t="shared" si="34"/>
        <v>0</v>
      </c>
      <c r="T107" s="27">
        <f t="shared" si="34"/>
        <v>0</v>
      </c>
      <c r="U107" s="28">
        <f t="shared" si="34"/>
        <v>0</v>
      </c>
      <c r="V107" s="27">
        <f t="shared" si="34"/>
        <v>0</v>
      </c>
      <c r="W107" s="28">
        <f t="shared" si="34"/>
        <v>0</v>
      </c>
      <c r="X107" s="27">
        <f t="shared" si="34"/>
        <v>0</v>
      </c>
      <c r="Y107" s="28">
        <f t="shared" si="34"/>
        <v>0</v>
      </c>
      <c r="Z107" s="27">
        <f t="shared" si="34"/>
        <v>0</v>
      </c>
      <c r="AA107" s="28">
        <f t="shared" si="34"/>
        <v>0</v>
      </c>
      <c r="AB107" s="27">
        <f t="shared" si="34"/>
        <v>0</v>
      </c>
      <c r="AC107" s="28">
        <f t="shared" si="34"/>
        <v>0</v>
      </c>
      <c r="AD107" s="27">
        <f t="shared" si="34"/>
        <v>0</v>
      </c>
      <c r="AE107" s="28">
        <f>SUM(O107,Q107,S107,U107,W107,Y107,AA107,AC107)</f>
        <v>0</v>
      </c>
      <c r="AF107" s="27">
        <f>SUM(P107,R107,T107,V107,X107,Z107,AB107,AD107)</f>
        <v>0</v>
      </c>
      <c r="AG107" s="29">
        <f>SUM(AG108:AG108)</f>
        <v>0</v>
      </c>
      <c r="AH107" s="30"/>
      <c r="AI107" s="30"/>
      <c r="AJ107" s="31"/>
    </row>
    <row r="108" spans="2:36" ht="108" customHeight="1" thickBot="1">
      <c r="B108" s="264" t="s">
        <v>497</v>
      </c>
      <c r="C108" s="33"/>
      <c r="D108" s="244"/>
      <c r="E108" s="244"/>
      <c r="F108" s="251"/>
      <c r="G108" s="260"/>
      <c r="H108" s="252" t="s">
        <v>515</v>
      </c>
      <c r="I108" s="253" t="s">
        <v>516</v>
      </c>
      <c r="J108" s="246">
        <v>0</v>
      </c>
      <c r="K108" s="249">
        <v>1</v>
      </c>
      <c r="L108" s="249">
        <v>1</v>
      </c>
      <c r="M108" s="52"/>
      <c r="N108" s="249"/>
      <c r="O108" s="54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55"/>
      <c r="AH108" s="45"/>
      <c r="AI108" s="52"/>
      <c r="AJ108" s="56"/>
    </row>
    <row r="109" spans="2:36" ht="4.5" customHeight="1" thickBot="1">
      <c r="B109" s="302"/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  <c r="AB109" s="303"/>
      <c r="AC109" s="303"/>
      <c r="AD109" s="303"/>
      <c r="AE109" s="303"/>
      <c r="AF109" s="303"/>
      <c r="AG109" s="303"/>
      <c r="AH109" s="303"/>
      <c r="AI109" s="303"/>
      <c r="AJ109" s="304"/>
    </row>
    <row r="110" spans="2:36" ht="108" customHeight="1" thickBot="1">
      <c r="B110" s="20" t="s">
        <v>34</v>
      </c>
      <c r="C110" s="21" t="s">
        <v>35</v>
      </c>
      <c r="D110" s="21" t="s">
        <v>36</v>
      </c>
      <c r="E110" s="21" t="s">
        <v>37</v>
      </c>
      <c r="F110" s="21" t="s">
        <v>38</v>
      </c>
      <c r="G110" s="21" t="s">
        <v>39</v>
      </c>
      <c r="H110" s="22" t="s">
        <v>40</v>
      </c>
      <c r="I110" s="23" t="s">
        <v>41</v>
      </c>
      <c r="J110" s="24"/>
      <c r="K110" s="24"/>
      <c r="L110" s="24"/>
      <c r="M110" s="24"/>
      <c r="N110" s="25"/>
      <c r="O110" s="26">
        <f>SUM(O111:O111)</f>
        <v>0</v>
      </c>
      <c r="P110" s="27">
        <f>SUM(P111:P111)</f>
        <v>0</v>
      </c>
      <c r="Q110" s="28">
        <f aca="true" t="shared" si="35" ref="Q110:AA110">SUM(Q111:Q111)</f>
        <v>0</v>
      </c>
      <c r="R110" s="27">
        <f t="shared" si="35"/>
        <v>0</v>
      </c>
      <c r="S110" s="28">
        <f t="shared" si="35"/>
        <v>0</v>
      </c>
      <c r="T110" s="27">
        <f t="shared" si="35"/>
        <v>0</v>
      </c>
      <c r="U110" s="28">
        <f t="shared" si="35"/>
        <v>0</v>
      </c>
      <c r="V110" s="27">
        <f t="shared" si="35"/>
        <v>0</v>
      </c>
      <c r="W110" s="28">
        <f t="shared" si="35"/>
        <v>0</v>
      </c>
      <c r="X110" s="27">
        <f t="shared" si="35"/>
        <v>0</v>
      </c>
      <c r="Y110" s="28">
        <f t="shared" si="35"/>
        <v>0</v>
      </c>
      <c r="Z110" s="27">
        <f t="shared" si="35"/>
        <v>0</v>
      </c>
      <c r="AA110" s="28">
        <f t="shared" si="35"/>
        <v>0</v>
      </c>
      <c r="AB110" s="27">
        <f>SUM(AB111:AB111)</f>
        <v>0</v>
      </c>
      <c r="AC110" s="28">
        <f>SUM(AC111:AC111)</f>
        <v>0</v>
      </c>
      <c r="AD110" s="27">
        <f>SUM(AD111:AD111)</f>
        <v>0</v>
      </c>
      <c r="AE110" s="28">
        <f>SUM(O110,Q110,S110,U110,W110,Y110,AA110,AC110)</f>
        <v>0</v>
      </c>
      <c r="AF110" s="27">
        <f>SUM(P110,R110,T110,V110,X110,Z110,AB110,AD110)</f>
        <v>0</v>
      </c>
      <c r="AG110" s="29">
        <f>SUM(AG111:AG111)</f>
        <v>0</v>
      </c>
      <c r="AH110" s="30"/>
      <c r="AI110" s="30"/>
      <c r="AJ110" s="31"/>
    </row>
    <row r="111" spans="2:36" ht="108" customHeight="1" thickBot="1">
      <c r="B111" s="264" t="s">
        <v>497</v>
      </c>
      <c r="C111" s="33"/>
      <c r="D111" s="244"/>
      <c r="E111" s="244"/>
      <c r="F111" s="251"/>
      <c r="G111" s="260"/>
      <c r="H111" s="246" t="s">
        <v>517</v>
      </c>
      <c r="I111" s="246" t="s">
        <v>518</v>
      </c>
      <c r="J111" s="261">
        <v>0</v>
      </c>
      <c r="K111" s="249">
        <v>1</v>
      </c>
      <c r="L111" s="249">
        <v>1</v>
      </c>
      <c r="M111" s="248"/>
      <c r="N111" s="249"/>
      <c r="O111" s="39"/>
      <c r="P111" s="40"/>
      <c r="Q111" s="41"/>
      <c r="R111" s="42"/>
      <c r="S111" s="42"/>
      <c r="T111" s="42"/>
      <c r="U111" s="42"/>
      <c r="V111" s="42"/>
      <c r="W111" s="42"/>
      <c r="X111" s="42"/>
      <c r="Y111" s="43"/>
      <c r="Z111" s="42"/>
      <c r="AA111" s="42"/>
      <c r="AB111" s="42"/>
      <c r="AC111" s="42"/>
      <c r="AD111" s="42"/>
      <c r="AE111" s="43"/>
      <c r="AF111" s="43"/>
      <c r="AG111" s="44"/>
      <c r="AH111" s="45"/>
      <c r="AI111" s="45"/>
      <c r="AJ111" s="46"/>
    </row>
    <row r="112" spans="2:36" ht="108" customHeight="1" thickBot="1">
      <c r="B112" s="20" t="s">
        <v>34</v>
      </c>
      <c r="C112" s="21" t="s">
        <v>35</v>
      </c>
      <c r="D112" s="21" t="s">
        <v>36</v>
      </c>
      <c r="E112" s="21" t="s">
        <v>43</v>
      </c>
      <c r="F112" s="21" t="s">
        <v>38</v>
      </c>
      <c r="G112" s="21" t="s">
        <v>39</v>
      </c>
      <c r="H112" s="22" t="s">
        <v>40</v>
      </c>
      <c r="I112" s="23" t="s">
        <v>41</v>
      </c>
      <c r="J112" s="21"/>
      <c r="K112" s="47"/>
      <c r="L112" s="47"/>
      <c r="M112" s="24"/>
      <c r="N112" s="25"/>
      <c r="O112" s="26">
        <f>SUM(O113:O113)</f>
        <v>0</v>
      </c>
      <c r="P112" s="27">
        <f>SUM(P113:P113)</f>
        <v>0</v>
      </c>
      <c r="Q112" s="28">
        <f aca="true" t="shared" si="36" ref="Q112:AD112">SUM(Q113:Q113)</f>
        <v>0</v>
      </c>
      <c r="R112" s="27">
        <f t="shared" si="36"/>
        <v>0</v>
      </c>
      <c r="S112" s="28">
        <f t="shared" si="36"/>
        <v>0</v>
      </c>
      <c r="T112" s="27">
        <f t="shared" si="36"/>
        <v>0</v>
      </c>
      <c r="U112" s="28">
        <f t="shared" si="36"/>
        <v>0</v>
      </c>
      <c r="V112" s="27">
        <f t="shared" si="36"/>
        <v>0</v>
      </c>
      <c r="W112" s="28">
        <f t="shared" si="36"/>
        <v>0</v>
      </c>
      <c r="X112" s="27">
        <f t="shared" si="36"/>
        <v>0</v>
      </c>
      <c r="Y112" s="28">
        <f t="shared" si="36"/>
        <v>0</v>
      </c>
      <c r="Z112" s="27">
        <f t="shared" si="36"/>
        <v>0</v>
      </c>
      <c r="AA112" s="28">
        <f t="shared" si="36"/>
        <v>0</v>
      </c>
      <c r="AB112" s="27">
        <f t="shared" si="36"/>
        <v>0</v>
      </c>
      <c r="AC112" s="28">
        <f t="shared" si="36"/>
        <v>0</v>
      </c>
      <c r="AD112" s="27">
        <f t="shared" si="36"/>
        <v>0</v>
      </c>
      <c r="AE112" s="28">
        <f>SUM(O112,Q112,S112,U112,W112,Y112,AA112,AC112)</f>
        <v>0</v>
      </c>
      <c r="AF112" s="27">
        <f>SUM(P112,R112,T112,V112,X112,Z112,AB112,AD112)</f>
        <v>0</v>
      </c>
      <c r="AG112" s="29">
        <f>SUM(AG113:AG113)</f>
        <v>0</v>
      </c>
      <c r="AH112" s="30"/>
      <c r="AI112" s="30"/>
      <c r="AJ112" s="31"/>
    </row>
    <row r="113" spans="2:36" ht="108" customHeight="1" thickBot="1">
      <c r="B113" s="264" t="s">
        <v>497</v>
      </c>
      <c r="C113" s="33"/>
      <c r="D113" s="244"/>
      <c r="E113" s="244"/>
      <c r="F113" s="48"/>
      <c r="G113" s="261"/>
      <c r="H113" s="252" t="s">
        <v>519</v>
      </c>
      <c r="I113" s="253" t="s">
        <v>520</v>
      </c>
      <c r="J113" s="261">
        <v>1</v>
      </c>
      <c r="K113" s="262">
        <v>1</v>
      </c>
      <c r="L113" s="261">
        <v>1</v>
      </c>
      <c r="M113" s="256"/>
      <c r="N113" s="261"/>
      <c r="O113" s="54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55"/>
      <c r="AH113" s="45"/>
      <c r="AI113" s="52"/>
      <c r="AJ113" s="56"/>
    </row>
    <row r="114" spans="2:36" ht="4.5" customHeight="1" thickBot="1">
      <c r="B114" s="302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  <c r="AB114" s="303"/>
      <c r="AC114" s="303"/>
      <c r="AD114" s="303"/>
      <c r="AE114" s="303"/>
      <c r="AF114" s="303"/>
      <c r="AG114" s="303"/>
      <c r="AH114" s="303"/>
      <c r="AI114" s="303"/>
      <c r="AJ114" s="304"/>
    </row>
    <row r="115" spans="2:36" ht="108" customHeight="1" thickBot="1">
      <c r="B115" s="20" t="s">
        <v>34</v>
      </c>
      <c r="C115" s="21" t="s">
        <v>35</v>
      </c>
      <c r="D115" s="21" t="s">
        <v>36</v>
      </c>
      <c r="E115" s="21" t="s">
        <v>37</v>
      </c>
      <c r="F115" s="21" t="s">
        <v>38</v>
      </c>
      <c r="G115" s="21" t="s">
        <v>39</v>
      </c>
      <c r="H115" s="22" t="s">
        <v>40</v>
      </c>
      <c r="I115" s="23" t="s">
        <v>41</v>
      </c>
      <c r="J115" s="24"/>
      <c r="K115" s="24"/>
      <c r="L115" s="24"/>
      <c r="M115" s="24"/>
      <c r="N115" s="25"/>
      <c r="O115" s="26">
        <f>SUM(O116:O116)</f>
        <v>0</v>
      </c>
      <c r="P115" s="27">
        <f>SUM(P116:P116)</f>
        <v>0</v>
      </c>
      <c r="Q115" s="28">
        <f aca="true" t="shared" si="37" ref="Q115:AA117">SUM(Q116:Q116)</f>
        <v>0</v>
      </c>
      <c r="R115" s="27">
        <f t="shared" si="37"/>
        <v>0</v>
      </c>
      <c r="S115" s="28">
        <f t="shared" si="37"/>
        <v>0</v>
      </c>
      <c r="T115" s="27">
        <f t="shared" si="37"/>
        <v>0</v>
      </c>
      <c r="U115" s="28">
        <f t="shared" si="37"/>
        <v>0</v>
      </c>
      <c r="V115" s="27">
        <f t="shared" si="37"/>
        <v>0</v>
      </c>
      <c r="W115" s="28">
        <f t="shared" si="37"/>
        <v>0</v>
      </c>
      <c r="X115" s="27">
        <f t="shared" si="37"/>
        <v>0</v>
      </c>
      <c r="Y115" s="28">
        <f t="shared" si="37"/>
        <v>0</v>
      </c>
      <c r="Z115" s="27">
        <f t="shared" si="37"/>
        <v>0</v>
      </c>
      <c r="AA115" s="28">
        <f t="shared" si="37"/>
        <v>0</v>
      </c>
      <c r="AB115" s="27">
        <f>SUM(AB116:AB116)</f>
        <v>0</v>
      </c>
      <c r="AC115" s="28">
        <f>SUM(AC116:AC116)</f>
        <v>0</v>
      </c>
      <c r="AD115" s="27">
        <f>SUM(AD116:AD116)</f>
        <v>0</v>
      </c>
      <c r="AE115" s="28">
        <f>SUM(O115,Q115,S115,U115,W115,Y115,AA115,AC115)</f>
        <v>0</v>
      </c>
      <c r="AF115" s="27">
        <f>SUM(P115,R115,T115,V115,X115,Z115,AB115,AD115)</f>
        <v>0</v>
      </c>
      <c r="AG115" s="29">
        <f>SUM(AG116:AG116)</f>
        <v>0</v>
      </c>
      <c r="AH115" s="30"/>
      <c r="AI115" s="30"/>
      <c r="AJ115" s="31"/>
    </row>
    <row r="116" spans="2:36" ht="108" customHeight="1" thickBot="1">
      <c r="B116" s="264" t="s">
        <v>480</v>
      </c>
      <c r="C116" s="33"/>
      <c r="D116" s="244"/>
      <c r="E116" s="244"/>
      <c r="F116" s="245"/>
      <c r="G116" s="261"/>
      <c r="H116" s="246" t="s">
        <v>521</v>
      </c>
      <c r="I116" s="246" t="s">
        <v>522</v>
      </c>
      <c r="J116" s="261">
        <v>1</v>
      </c>
      <c r="K116" s="261">
        <v>1</v>
      </c>
      <c r="L116" s="261">
        <v>1</v>
      </c>
      <c r="M116" s="248"/>
      <c r="N116" s="261"/>
      <c r="O116" s="39"/>
      <c r="P116" s="40"/>
      <c r="Q116" s="41"/>
      <c r="R116" s="42"/>
      <c r="S116" s="42"/>
      <c r="T116" s="42"/>
      <c r="U116" s="42"/>
      <c r="V116" s="42"/>
      <c r="W116" s="42"/>
      <c r="X116" s="42"/>
      <c r="Y116" s="43"/>
      <c r="Z116" s="42"/>
      <c r="AA116" s="42"/>
      <c r="AB116" s="42"/>
      <c r="AC116" s="42"/>
      <c r="AD116" s="42"/>
      <c r="AE116" s="43"/>
      <c r="AF116" s="43"/>
      <c r="AG116" s="44"/>
      <c r="AH116" s="45"/>
      <c r="AI116" s="45"/>
      <c r="AJ116" s="46"/>
    </row>
    <row r="117" spans="2:36" ht="108" customHeight="1" thickBot="1">
      <c r="B117" s="20" t="s">
        <v>34</v>
      </c>
      <c r="C117" s="21" t="s">
        <v>35</v>
      </c>
      <c r="D117" s="21" t="s">
        <v>36</v>
      </c>
      <c r="E117" s="21" t="s">
        <v>37</v>
      </c>
      <c r="F117" s="21" t="s">
        <v>38</v>
      </c>
      <c r="G117" s="21" t="s">
        <v>39</v>
      </c>
      <c r="H117" s="22" t="s">
        <v>40</v>
      </c>
      <c r="I117" s="23" t="s">
        <v>41</v>
      </c>
      <c r="J117" s="24"/>
      <c r="K117" s="24"/>
      <c r="L117" s="24"/>
      <c r="M117" s="24"/>
      <c r="N117" s="25"/>
      <c r="O117" s="26">
        <f>SUM(O118:O118)</f>
        <v>0</v>
      </c>
      <c r="P117" s="27">
        <f>SUM(P118:P118)</f>
        <v>0</v>
      </c>
      <c r="Q117" s="28">
        <f t="shared" si="37"/>
        <v>0</v>
      </c>
      <c r="R117" s="27">
        <f t="shared" si="37"/>
        <v>0</v>
      </c>
      <c r="S117" s="28">
        <f t="shared" si="37"/>
        <v>0</v>
      </c>
      <c r="T117" s="27">
        <f t="shared" si="37"/>
        <v>0</v>
      </c>
      <c r="U117" s="28">
        <f t="shared" si="37"/>
        <v>0</v>
      </c>
      <c r="V117" s="27">
        <f t="shared" si="37"/>
        <v>0</v>
      </c>
      <c r="W117" s="28">
        <f t="shared" si="37"/>
        <v>0</v>
      </c>
      <c r="X117" s="27">
        <f t="shared" si="37"/>
        <v>0</v>
      </c>
      <c r="Y117" s="28">
        <f t="shared" si="37"/>
        <v>0</v>
      </c>
      <c r="Z117" s="27">
        <f t="shared" si="37"/>
        <v>0</v>
      </c>
      <c r="AA117" s="28">
        <f t="shared" si="37"/>
        <v>0</v>
      </c>
      <c r="AB117" s="27">
        <f>SUM(AB118:AB118)</f>
        <v>0</v>
      </c>
      <c r="AC117" s="28">
        <f>SUM(AC118:AC118)</f>
        <v>0</v>
      </c>
      <c r="AD117" s="27">
        <f>SUM(AD118:AD118)</f>
        <v>0</v>
      </c>
      <c r="AE117" s="28">
        <f>SUM(O117,Q117,S117,U117,W117,Y117,AA117,AC117)</f>
        <v>0</v>
      </c>
      <c r="AF117" s="27">
        <f>SUM(P117,R117,T117,V117,X117,Z117,AB117,AD117)</f>
        <v>0</v>
      </c>
      <c r="AG117" s="29">
        <f>SUM(AG118:AG118)</f>
        <v>0</v>
      </c>
      <c r="AH117" s="30"/>
      <c r="AI117" s="30"/>
      <c r="AJ117" s="31"/>
    </row>
    <row r="118" spans="2:36" ht="108" customHeight="1" thickBot="1">
      <c r="B118" s="264" t="s">
        <v>480</v>
      </c>
      <c r="C118" s="33"/>
      <c r="D118" s="244"/>
      <c r="E118" s="244"/>
      <c r="F118" s="245"/>
      <c r="G118" s="261"/>
      <c r="H118" s="246" t="s">
        <v>523</v>
      </c>
      <c r="I118" s="246" t="s">
        <v>524</v>
      </c>
      <c r="J118" s="261">
        <v>1</v>
      </c>
      <c r="K118" s="261">
        <v>1</v>
      </c>
      <c r="L118" s="261">
        <v>1</v>
      </c>
      <c r="M118" s="38"/>
      <c r="N118" s="261"/>
      <c r="O118" s="39"/>
      <c r="P118" s="40"/>
      <c r="Q118" s="41"/>
      <c r="R118" s="42"/>
      <c r="S118" s="42"/>
      <c r="T118" s="42"/>
      <c r="U118" s="42"/>
      <c r="V118" s="42"/>
      <c r="W118" s="42"/>
      <c r="X118" s="42"/>
      <c r="Y118" s="43"/>
      <c r="Z118" s="42"/>
      <c r="AA118" s="42"/>
      <c r="AB118" s="42"/>
      <c r="AC118" s="42"/>
      <c r="AD118" s="42"/>
      <c r="AE118" s="43"/>
      <c r="AF118" s="43"/>
      <c r="AG118" s="44"/>
      <c r="AH118" s="45"/>
      <c r="AI118" s="45"/>
      <c r="AJ118" s="46"/>
    </row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</sheetData>
  <sheetProtection password="A9ED" sheet="1" objects="1" scenarios="1"/>
  <mergeCells count="143">
    <mergeCell ref="B98:AJ98"/>
    <mergeCell ref="B101:AJ101"/>
    <mergeCell ref="B106:AJ106"/>
    <mergeCell ref="B109:AJ109"/>
    <mergeCell ref="B114:AJ114"/>
    <mergeCell ref="B74:AJ74"/>
    <mergeCell ref="B77:AJ77"/>
    <mergeCell ref="B82:AJ82"/>
    <mergeCell ref="B85:AJ85"/>
    <mergeCell ref="B90:AJ90"/>
    <mergeCell ref="B93:AJ93"/>
    <mergeCell ref="C70:H70"/>
    <mergeCell ref="B71:AJ71"/>
    <mergeCell ref="U68:V68"/>
    <mergeCell ref="W68:X68"/>
    <mergeCell ref="Y68:Z68"/>
    <mergeCell ref="AA68:AB68"/>
    <mergeCell ref="AC68:AD68"/>
    <mergeCell ref="AE68:AF68"/>
    <mergeCell ref="L68:L69"/>
    <mergeCell ref="M68:M69"/>
    <mergeCell ref="N68:N69"/>
    <mergeCell ref="O68:P68"/>
    <mergeCell ref="Q68:R68"/>
    <mergeCell ref="S68:T68"/>
    <mergeCell ref="B67:D67"/>
    <mergeCell ref="F67:N67"/>
    <mergeCell ref="O67:Z67"/>
    <mergeCell ref="AA67:AF67"/>
    <mergeCell ref="AG67:AJ67"/>
    <mergeCell ref="B68:B69"/>
    <mergeCell ref="C68:H69"/>
    <mergeCell ref="I68:I69"/>
    <mergeCell ref="J68:J69"/>
    <mergeCell ref="K68:K69"/>
    <mergeCell ref="AG68:AG69"/>
    <mergeCell ref="AH68:AH69"/>
    <mergeCell ref="AI68:AI69"/>
    <mergeCell ref="AJ68:AJ69"/>
    <mergeCell ref="B49:AJ49"/>
    <mergeCell ref="B52:AJ52"/>
    <mergeCell ref="B57:AJ57"/>
    <mergeCell ref="B58:AJ58"/>
    <mergeCell ref="B61:AJ61"/>
    <mergeCell ref="B64:AJ64"/>
    <mergeCell ref="AH40:AH41"/>
    <mergeCell ref="AI40:AI41"/>
    <mergeCell ref="AJ40:AJ41"/>
    <mergeCell ref="C42:H42"/>
    <mergeCell ref="B43:AJ43"/>
    <mergeCell ref="B46:AJ46"/>
    <mergeCell ref="W40:X40"/>
    <mergeCell ref="Y40:Z40"/>
    <mergeCell ref="AA40:AB40"/>
    <mergeCell ref="AC40:AD40"/>
    <mergeCell ref="AE40:AF40"/>
    <mergeCell ref="AG40:AG41"/>
    <mergeCell ref="M40:M41"/>
    <mergeCell ref="N40:N41"/>
    <mergeCell ref="O40:P40"/>
    <mergeCell ref="Q40:R40"/>
    <mergeCell ref="S40:T40"/>
    <mergeCell ref="U40:V40"/>
    <mergeCell ref="B40:B41"/>
    <mergeCell ref="C40:H41"/>
    <mergeCell ref="I40:I41"/>
    <mergeCell ref="J40:J41"/>
    <mergeCell ref="K40:K41"/>
    <mergeCell ref="L40:L41"/>
    <mergeCell ref="B33:AJ33"/>
    <mergeCell ref="B36:AJ36"/>
    <mergeCell ref="B39:D39"/>
    <mergeCell ref="F39:N39"/>
    <mergeCell ref="O39:Z39"/>
    <mergeCell ref="AA39:AF39"/>
    <mergeCell ref="AG39:AJ39"/>
    <mergeCell ref="AH24:AH25"/>
    <mergeCell ref="AI24:AI25"/>
    <mergeCell ref="AJ24:AJ25"/>
    <mergeCell ref="C26:H26"/>
    <mergeCell ref="B27:AJ27"/>
    <mergeCell ref="B30:AJ30"/>
    <mergeCell ref="W24:X24"/>
    <mergeCell ref="Y24:Z24"/>
    <mergeCell ref="AA24:AB24"/>
    <mergeCell ref="AC24:AD24"/>
    <mergeCell ref="AE24:AF24"/>
    <mergeCell ref="AG24:AG25"/>
    <mergeCell ref="M24:M25"/>
    <mergeCell ref="N24:N25"/>
    <mergeCell ref="O24:P24"/>
    <mergeCell ref="Q24:R24"/>
    <mergeCell ref="S24:T24"/>
    <mergeCell ref="U24:V24"/>
    <mergeCell ref="B24:B25"/>
    <mergeCell ref="C24:H25"/>
    <mergeCell ref="I24:I25"/>
    <mergeCell ref="J24:J25"/>
    <mergeCell ref="K24:K25"/>
    <mergeCell ref="L24:L25"/>
    <mergeCell ref="B16:AJ16"/>
    <mergeCell ref="B19:AJ19"/>
    <mergeCell ref="B20:AJ20"/>
    <mergeCell ref="B23:D23"/>
    <mergeCell ref="F23:N23"/>
    <mergeCell ref="O23:Z23"/>
    <mergeCell ref="AA23:AF23"/>
    <mergeCell ref="AG23:AJ23"/>
    <mergeCell ref="AG6:AG7"/>
    <mergeCell ref="AH6:AH7"/>
    <mergeCell ref="AI6:AI7"/>
    <mergeCell ref="AJ6:AJ7"/>
    <mergeCell ref="C8:H8"/>
    <mergeCell ref="B11:AJ11"/>
    <mergeCell ref="U6:V6"/>
    <mergeCell ref="W6:X6"/>
    <mergeCell ref="Y6:Z6"/>
    <mergeCell ref="AA6:AB6"/>
    <mergeCell ref="AC6:AD6"/>
    <mergeCell ref="AE6:AF6"/>
    <mergeCell ref="L6:L7"/>
    <mergeCell ref="M6:M7"/>
    <mergeCell ref="N6:N7"/>
    <mergeCell ref="O6:P6"/>
    <mergeCell ref="B2:AJ2"/>
    <mergeCell ref="B3:AJ3"/>
    <mergeCell ref="B4:H4"/>
    <mergeCell ref="I4:L4"/>
    <mergeCell ref="M4:P4"/>
    <mergeCell ref="Q4:T4"/>
    <mergeCell ref="U4:AJ4"/>
    <mergeCell ref="Q6:R6"/>
    <mergeCell ref="S6:T6"/>
    <mergeCell ref="B5:D5"/>
    <mergeCell ref="F5:N5"/>
    <mergeCell ref="O5:Z5"/>
    <mergeCell ref="AA5:AF5"/>
    <mergeCell ref="AG5:AJ5"/>
    <mergeCell ref="B6:B7"/>
    <mergeCell ref="C6:H7"/>
    <mergeCell ref="I6:I7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J15"/>
  <sheetViews>
    <sheetView zoomScale="60" zoomScaleNormal="60" zoomScalePageLayoutView="0" workbookViewId="0" topLeftCell="A1">
      <selection activeCell="S20" sqref="S20"/>
    </sheetView>
  </sheetViews>
  <sheetFormatPr defaultColWidth="11.421875" defaultRowHeight="15"/>
  <cols>
    <col min="2" max="2" width="23.421875" style="0" customWidth="1"/>
    <col min="4" max="4" width="53.140625" style="0" customWidth="1"/>
    <col min="5" max="5" width="13.8515625" style="0" customWidth="1"/>
    <col min="8" max="8" width="16.8515625" style="0" customWidth="1"/>
    <col min="9" max="9" width="17.421875" style="0" customWidth="1"/>
    <col min="15" max="15" width="16.421875" style="0" customWidth="1"/>
  </cols>
  <sheetData>
    <row r="1" ht="15.75" thickBot="1"/>
    <row r="2" spans="2:36" s="4" customFormat="1" ht="33.75" customHeight="1" thickBot="1">
      <c r="B2" s="450" t="s">
        <v>525</v>
      </c>
      <c r="C2" s="451"/>
      <c r="D2" s="451"/>
      <c r="E2" s="451"/>
      <c r="F2" s="451"/>
      <c r="G2" s="451"/>
      <c r="H2" s="452"/>
      <c r="I2" s="347" t="s">
        <v>526</v>
      </c>
      <c r="J2" s="347"/>
      <c r="K2" s="347"/>
      <c r="L2" s="347"/>
      <c r="M2" s="347"/>
      <c r="N2" s="347"/>
      <c r="O2" s="346" t="s">
        <v>2</v>
      </c>
      <c r="P2" s="347"/>
      <c r="Q2" s="347"/>
      <c r="R2" s="347"/>
      <c r="S2" s="347"/>
      <c r="T2" s="348"/>
      <c r="U2" s="349" t="s">
        <v>3</v>
      </c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1"/>
    </row>
    <row r="3" spans="2:36" ht="40.5" customHeight="1" thickBot="1">
      <c r="B3" s="447" t="s">
        <v>527</v>
      </c>
      <c r="C3" s="448"/>
      <c r="D3" s="449"/>
      <c r="E3" s="268"/>
      <c r="F3" s="448" t="s">
        <v>5</v>
      </c>
      <c r="G3" s="448"/>
      <c r="H3" s="448"/>
      <c r="I3" s="332"/>
      <c r="J3" s="332"/>
      <c r="K3" s="332"/>
      <c r="L3" s="332"/>
      <c r="M3" s="332"/>
      <c r="N3" s="333"/>
      <c r="O3" s="334" t="s">
        <v>6</v>
      </c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6"/>
      <c r="AG3" s="337" t="s">
        <v>7</v>
      </c>
      <c r="AH3" s="338"/>
      <c r="AI3" s="338"/>
      <c r="AJ3" s="339"/>
    </row>
    <row r="4" spans="2:36" ht="63.75" customHeight="1">
      <c r="B4" s="321" t="s">
        <v>8</v>
      </c>
      <c r="C4" s="323" t="s">
        <v>9</v>
      </c>
      <c r="D4" s="324"/>
      <c r="E4" s="324"/>
      <c r="F4" s="324"/>
      <c r="G4" s="324"/>
      <c r="H4" s="324"/>
      <c r="I4" s="327" t="s">
        <v>10</v>
      </c>
      <c r="J4" s="329" t="s">
        <v>11</v>
      </c>
      <c r="K4" s="329" t="s">
        <v>12</v>
      </c>
      <c r="L4" s="314" t="s">
        <v>528</v>
      </c>
      <c r="M4" s="316" t="s">
        <v>13</v>
      </c>
      <c r="N4" s="318" t="s">
        <v>14</v>
      </c>
      <c r="O4" s="320" t="s">
        <v>15</v>
      </c>
      <c r="P4" s="306"/>
      <c r="Q4" s="305" t="s">
        <v>16</v>
      </c>
      <c r="R4" s="306"/>
      <c r="S4" s="305" t="s">
        <v>17</v>
      </c>
      <c r="T4" s="306"/>
      <c r="U4" s="305" t="s">
        <v>18</v>
      </c>
      <c r="V4" s="306"/>
      <c r="W4" s="305" t="s">
        <v>19</v>
      </c>
      <c r="X4" s="306"/>
      <c r="Y4" s="305" t="s">
        <v>20</v>
      </c>
      <c r="Z4" s="306"/>
      <c r="AA4" s="305" t="s">
        <v>21</v>
      </c>
      <c r="AB4" s="306"/>
      <c r="AC4" s="305" t="s">
        <v>22</v>
      </c>
      <c r="AD4" s="306"/>
      <c r="AE4" s="305" t="s">
        <v>23</v>
      </c>
      <c r="AF4" s="307"/>
      <c r="AG4" s="308" t="s">
        <v>24</v>
      </c>
      <c r="AH4" s="310" t="s">
        <v>25</v>
      </c>
      <c r="AI4" s="312" t="s">
        <v>26</v>
      </c>
      <c r="AJ4" s="298" t="s">
        <v>27</v>
      </c>
    </row>
    <row r="5" spans="2:36" ht="72" customHeight="1" thickBot="1">
      <c r="B5" s="322"/>
      <c r="C5" s="325"/>
      <c r="D5" s="326"/>
      <c r="E5" s="326"/>
      <c r="F5" s="326"/>
      <c r="G5" s="326"/>
      <c r="H5" s="326"/>
      <c r="I5" s="328"/>
      <c r="J5" s="330" t="s">
        <v>11</v>
      </c>
      <c r="K5" s="330"/>
      <c r="L5" s="315"/>
      <c r="M5" s="317"/>
      <c r="N5" s="319"/>
      <c r="O5" s="6" t="s">
        <v>28</v>
      </c>
      <c r="P5" s="7" t="s">
        <v>29</v>
      </c>
      <c r="Q5" s="8" t="s">
        <v>28</v>
      </c>
      <c r="R5" s="7" t="s">
        <v>29</v>
      </c>
      <c r="S5" s="8" t="s">
        <v>28</v>
      </c>
      <c r="T5" s="7" t="s">
        <v>29</v>
      </c>
      <c r="U5" s="8" t="s">
        <v>28</v>
      </c>
      <c r="V5" s="7" t="s">
        <v>29</v>
      </c>
      <c r="W5" s="8" t="s">
        <v>28</v>
      </c>
      <c r="X5" s="7" t="s">
        <v>29</v>
      </c>
      <c r="Y5" s="8" t="s">
        <v>28</v>
      </c>
      <c r="Z5" s="7" t="s">
        <v>29</v>
      </c>
      <c r="AA5" s="8" t="s">
        <v>28</v>
      </c>
      <c r="AB5" s="7" t="s">
        <v>30</v>
      </c>
      <c r="AC5" s="8" t="s">
        <v>28</v>
      </c>
      <c r="AD5" s="7" t="s">
        <v>30</v>
      </c>
      <c r="AE5" s="8" t="s">
        <v>28</v>
      </c>
      <c r="AF5" s="9" t="s">
        <v>30</v>
      </c>
      <c r="AG5" s="309"/>
      <c r="AH5" s="311"/>
      <c r="AI5" s="313"/>
      <c r="AJ5" s="299"/>
    </row>
    <row r="6" spans="2:36" ht="113.25" customHeight="1" thickBot="1">
      <c r="B6" s="10" t="s">
        <v>529</v>
      </c>
      <c r="C6" s="300" t="s">
        <v>530</v>
      </c>
      <c r="D6" s="301"/>
      <c r="E6" s="301"/>
      <c r="F6" s="301"/>
      <c r="G6" s="301"/>
      <c r="H6" s="301"/>
      <c r="I6" s="11" t="s">
        <v>531</v>
      </c>
      <c r="J6" s="12" t="s">
        <v>532</v>
      </c>
      <c r="K6" s="12" t="s">
        <v>532</v>
      </c>
      <c r="L6" s="12" t="s">
        <v>532</v>
      </c>
      <c r="M6" s="14"/>
      <c r="N6" s="15"/>
      <c r="O6" s="16">
        <f aca="true" t="shared" si="0" ref="O6:AF6">SUM(O8+O11+O17+O20+O23+O26+O29+O36)</f>
        <v>0</v>
      </c>
      <c r="P6" s="16">
        <f t="shared" si="0"/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16">
        <f t="shared" si="0"/>
        <v>0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0"/>
        <v>0</v>
      </c>
      <c r="AE6" s="16">
        <f t="shared" si="0"/>
        <v>0</v>
      </c>
      <c r="AF6" s="16">
        <f t="shared" si="0"/>
        <v>0</v>
      </c>
      <c r="AG6" s="17">
        <f>AG8+AG11</f>
        <v>0</v>
      </c>
      <c r="AH6" s="18"/>
      <c r="AI6" s="18"/>
      <c r="AJ6" s="19"/>
    </row>
    <row r="7" spans="2:36" ht="103.5" customHeight="1" thickBot="1">
      <c r="B7" s="20" t="s">
        <v>34</v>
      </c>
      <c r="C7" s="21" t="s">
        <v>35</v>
      </c>
      <c r="D7" s="21" t="s">
        <v>36</v>
      </c>
      <c r="E7" s="21" t="s">
        <v>37</v>
      </c>
      <c r="F7" s="21" t="s">
        <v>38</v>
      </c>
      <c r="G7" s="21" t="s">
        <v>39</v>
      </c>
      <c r="H7" s="22" t="s">
        <v>40</v>
      </c>
      <c r="I7" s="23" t="s">
        <v>41</v>
      </c>
      <c r="J7" s="24">
        <v>0</v>
      </c>
      <c r="K7" s="24">
        <v>8</v>
      </c>
      <c r="L7" s="24">
        <v>2</v>
      </c>
      <c r="M7" s="24"/>
      <c r="N7" s="25"/>
      <c r="O7" s="269">
        <f>SUM(O8:O8)</f>
        <v>0</v>
      </c>
      <c r="P7" s="270">
        <f>SUM(P8:P8)</f>
        <v>0</v>
      </c>
      <c r="Q7" s="271">
        <f aca="true" t="shared" si="1" ref="Q7:AA7">SUM(Q8:Q8)</f>
        <v>0</v>
      </c>
      <c r="R7" s="270">
        <f t="shared" si="1"/>
        <v>0</v>
      </c>
      <c r="S7" s="271">
        <f t="shared" si="1"/>
        <v>0</v>
      </c>
      <c r="T7" s="270">
        <f t="shared" si="1"/>
        <v>0</v>
      </c>
      <c r="U7" s="271">
        <f t="shared" si="1"/>
        <v>0</v>
      </c>
      <c r="V7" s="270">
        <f t="shared" si="1"/>
        <v>0</v>
      </c>
      <c r="W7" s="271">
        <f t="shared" si="1"/>
        <v>0</v>
      </c>
      <c r="X7" s="270">
        <f t="shared" si="1"/>
        <v>0</v>
      </c>
      <c r="Y7" s="271">
        <f t="shared" si="1"/>
        <v>0</v>
      </c>
      <c r="Z7" s="270">
        <f t="shared" si="1"/>
        <v>0</v>
      </c>
      <c r="AA7" s="271">
        <f t="shared" si="1"/>
        <v>0</v>
      </c>
      <c r="AB7" s="270">
        <f>SUM(AB8:AB8)</f>
        <v>0</v>
      </c>
      <c r="AC7" s="271">
        <f>SUM(AC8:AC8)</f>
        <v>0</v>
      </c>
      <c r="AD7" s="270">
        <f>SUM(AD8:AD8)</f>
        <v>0</v>
      </c>
      <c r="AE7" s="271">
        <f>SUM(O7,Q7,S7,U7,W7,Y7,AA7,AC7)</f>
        <v>0</v>
      </c>
      <c r="AF7" s="270">
        <f>SUM(P7,R7,T7,V7,X7,Z7,AB7,AD7)</f>
        <v>0</v>
      </c>
      <c r="AG7" s="29">
        <f>SUM(AG8:AG8)</f>
        <v>0</v>
      </c>
      <c r="AH7" s="30"/>
      <c r="AI7" s="30"/>
      <c r="AJ7" s="31"/>
    </row>
    <row r="8" spans="2:36" ht="69" customHeight="1">
      <c r="B8" s="453" t="s">
        <v>533</v>
      </c>
      <c r="C8" s="457"/>
      <c r="D8" s="457"/>
      <c r="E8" s="457"/>
      <c r="F8" s="457"/>
      <c r="G8" s="457"/>
      <c r="H8" s="463" t="s">
        <v>534</v>
      </c>
      <c r="I8" s="463" t="s">
        <v>535</v>
      </c>
      <c r="J8" s="463">
        <v>0</v>
      </c>
      <c r="K8" s="467">
        <v>8</v>
      </c>
      <c r="L8" s="471">
        <v>2</v>
      </c>
      <c r="M8" s="471">
        <v>1</v>
      </c>
      <c r="N8" s="475">
        <v>0</v>
      </c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</row>
    <row r="9" spans="2:36" ht="71.25" customHeight="1">
      <c r="B9" s="454"/>
      <c r="C9" s="458"/>
      <c r="D9" s="458"/>
      <c r="E9" s="458"/>
      <c r="F9" s="458"/>
      <c r="G9" s="458"/>
      <c r="H9" s="464"/>
      <c r="I9" s="464"/>
      <c r="J9" s="464"/>
      <c r="K9" s="468"/>
      <c r="L9" s="472"/>
      <c r="M9" s="472"/>
      <c r="N9" s="476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461"/>
    </row>
    <row r="10" spans="2:36" ht="49.5" customHeight="1">
      <c r="B10" s="454"/>
      <c r="C10" s="458"/>
      <c r="D10" s="458"/>
      <c r="E10" s="458"/>
      <c r="F10" s="458"/>
      <c r="G10" s="458"/>
      <c r="H10" s="464"/>
      <c r="I10" s="464"/>
      <c r="J10" s="464"/>
      <c r="K10" s="468"/>
      <c r="L10" s="472"/>
      <c r="M10" s="472"/>
      <c r="N10" s="476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</row>
    <row r="11" spans="2:36" ht="52.5" customHeight="1">
      <c r="B11" s="454"/>
      <c r="C11" s="458"/>
      <c r="D11" s="458"/>
      <c r="E11" s="458"/>
      <c r="F11" s="458"/>
      <c r="G11" s="458"/>
      <c r="H11" s="464"/>
      <c r="I11" s="464"/>
      <c r="J11" s="464"/>
      <c r="K11" s="468"/>
      <c r="L11" s="472"/>
      <c r="M11" s="472"/>
      <c r="N11" s="476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</row>
    <row r="12" spans="2:36" ht="100.5" customHeight="1">
      <c r="B12" s="454"/>
      <c r="C12" s="458"/>
      <c r="D12" s="458"/>
      <c r="E12" s="458"/>
      <c r="F12" s="458"/>
      <c r="G12" s="458"/>
      <c r="H12" s="464"/>
      <c r="I12" s="464"/>
      <c r="J12" s="464"/>
      <c r="K12" s="468"/>
      <c r="L12" s="472"/>
      <c r="M12" s="472"/>
      <c r="N12" s="476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</row>
    <row r="13" spans="2:36" ht="41.25" customHeight="1">
      <c r="B13" s="455"/>
      <c r="C13" s="458"/>
      <c r="D13" s="458"/>
      <c r="E13" s="458"/>
      <c r="F13" s="458"/>
      <c r="G13" s="458"/>
      <c r="H13" s="465"/>
      <c r="I13" s="465"/>
      <c r="J13" s="465"/>
      <c r="K13" s="469"/>
      <c r="L13" s="473"/>
      <c r="M13" s="473"/>
      <c r="N13" s="477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</row>
    <row r="14" spans="2:36" ht="30" customHeight="1">
      <c r="B14" s="455"/>
      <c r="C14" s="458"/>
      <c r="D14" s="458"/>
      <c r="E14" s="458"/>
      <c r="F14" s="458"/>
      <c r="G14" s="458"/>
      <c r="H14" s="465"/>
      <c r="I14" s="465"/>
      <c r="J14" s="465"/>
      <c r="K14" s="469"/>
      <c r="L14" s="473"/>
      <c r="M14" s="473"/>
      <c r="N14" s="477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</row>
    <row r="15" spans="2:36" ht="83.25" customHeight="1" thickBot="1">
      <c r="B15" s="456"/>
      <c r="C15" s="459"/>
      <c r="D15" s="459"/>
      <c r="E15" s="459"/>
      <c r="F15" s="459"/>
      <c r="G15" s="459"/>
      <c r="H15" s="466"/>
      <c r="I15" s="466"/>
      <c r="J15" s="466"/>
      <c r="K15" s="470"/>
      <c r="L15" s="474"/>
      <c r="M15" s="474"/>
      <c r="N15" s="478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</row>
  </sheetData>
  <sheetProtection password="A9ED" sheet="1" objects="1" scenarios="1"/>
  <mergeCells count="66">
    <mergeCell ref="AF8:AF15"/>
    <mergeCell ref="AG8:AG15"/>
    <mergeCell ref="AH8:AH15"/>
    <mergeCell ref="AI8:AI15"/>
    <mergeCell ref="AJ8:AJ15"/>
    <mergeCell ref="AE8:AE15"/>
    <mergeCell ref="T8:T15"/>
    <mergeCell ref="U8:U15"/>
    <mergeCell ref="V8:V15"/>
    <mergeCell ref="W8:W15"/>
    <mergeCell ref="X8:X15"/>
    <mergeCell ref="Y8:Y15"/>
    <mergeCell ref="Z8:Z15"/>
    <mergeCell ref="AA8:AA15"/>
    <mergeCell ref="AB8:AB15"/>
    <mergeCell ref="AC8:AC15"/>
    <mergeCell ref="AD8:AD15"/>
    <mergeCell ref="S8:S15"/>
    <mergeCell ref="H8:H15"/>
    <mergeCell ref="I8:I15"/>
    <mergeCell ref="J8:J15"/>
    <mergeCell ref="K8:K15"/>
    <mergeCell ref="L8:L15"/>
    <mergeCell ref="M8:M15"/>
    <mergeCell ref="N8:N15"/>
    <mergeCell ref="O8:O15"/>
    <mergeCell ref="P8:P15"/>
    <mergeCell ref="Q8:Q15"/>
    <mergeCell ref="R8:R15"/>
    <mergeCell ref="AH4:AH5"/>
    <mergeCell ref="AI4:AI5"/>
    <mergeCell ref="AJ4:AJ5"/>
    <mergeCell ref="C6:H6"/>
    <mergeCell ref="B8:B15"/>
    <mergeCell ref="C8:C15"/>
    <mergeCell ref="D8:D15"/>
    <mergeCell ref="E8:E15"/>
    <mergeCell ref="F8:F15"/>
    <mergeCell ref="G8:G15"/>
    <mergeCell ref="W4:X4"/>
    <mergeCell ref="Y4:Z4"/>
    <mergeCell ref="AA4:AB4"/>
    <mergeCell ref="AC4:AD4"/>
    <mergeCell ref="AE4:AF4"/>
    <mergeCell ref="AG4:AG5"/>
    <mergeCell ref="U4:V4"/>
    <mergeCell ref="B4:B5"/>
    <mergeCell ref="C4:H5"/>
    <mergeCell ref="I4:I5"/>
    <mergeCell ref="J4:J5"/>
    <mergeCell ref="K4:K5"/>
    <mergeCell ref="L4:L5"/>
    <mergeCell ref="M4:M5"/>
    <mergeCell ref="N4:N5"/>
    <mergeCell ref="O4:P4"/>
    <mergeCell ref="Q4:R4"/>
    <mergeCell ref="S4:T4"/>
    <mergeCell ref="B3:D3"/>
    <mergeCell ref="F3:N3"/>
    <mergeCell ref="O3:AF3"/>
    <mergeCell ref="AG3:AJ3"/>
    <mergeCell ref="B2:H2"/>
    <mergeCell ref="I2:N2"/>
    <mergeCell ref="O2:Q2"/>
    <mergeCell ref="R2:T2"/>
    <mergeCell ref="U2:AJ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J25"/>
  <sheetViews>
    <sheetView zoomScale="60" zoomScaleNormal="60" zoomScalePageLayoutView="0" workbookViewId="0" topLeftCell="A1">
      <selection activeCell="D15" sqref="D15"/>
    </sheetView>
  </sheetViews>
  <sheetFormatPr defaultColWidth="11.421875" defaultRowHeight="15"/>
  <cols>
    <col min="2" max="2" width="23.421875" style="0" customWidth="1"/>
    <col min="3" max="3" width="17.140625" style="0" customWidth="1"/>
    <col min="4" max="4" width="53.140625" style="0" customWidth="1"/>
    <col min="5" max="5" width="13.8515625" style="0" customWidth="1"/>
    <col min="8" max="8" width="23.8515625" style="0" customWidth="1"/>
    <col min="9" max="9" width="22.8515625" style="0" customWidth="1"/>
    <col min="15" max="15" width="16.421875" style="0" customWidth="1"/>
    <col min="33" max="33" width="16.8515625" style="0" customWidth="1"/>
  </cols>
  <sheetData>
    <row r="1" ht="15.75" thickBot="1"/>
    <row r="2" spans="2:36" ht="15.75" thickBot="1">
      <c r="B2" s="450" t="s">
        <v>525</v>
      </c>
      <c r="C2" s="451"/>
      <c r="D2" s="451"/>
      <c r="E2" s="451"/>
      <c r="F2" s="451"/>
      <c r="G2" s="451"/>
      <c r="H2" s="452"/>
      <c r="I2" s="347" t="s">
        <v>526</v>
      </c>
      <c r="J2" s="347"/>
      <c r="K2" s="347"/>
      <c r="L2" s="347"/>
      <c r="M2" s="347"/>
      <c r="N2" s="347"/>
      <c r="O2" s="346" t="s">
        <v>2</v>
      </c>
      <c r="P2" s="347"/>
      <c r="Q2" s="347"/>
      <c r="R2" s="347"/>
      <c r="S2" s="347"/>
      <c r="T2" s="348"/>
      <c r="U2" s="349" t="s">
        <v>3</v>
      </c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1"/>
    </row>
    <row r="3" spans="2:36" ht="15.75" thickBot="1">
      <c r="B3" s="447" t="s">
        <v>527</v>
      </c>
      <c r="C3" s="448"/>
      <c r="D3" s="449"/>
      <c r="E3" s="268"/>
      <c r="F3" s="448" t="s">
        <v>5</v>
      </c>
      <c r="G3" s="448"/>
      <c r="H3" s="448"/>
      <c r="I3" s="332"/>
      <c r="J3" s="332"/>
      <c r="K3" s="332"/>
      <c r="L3" s="332"/>
      <c r="M3" s="332"/>
      <c r="N3" s="333"/>
      <c r="O3" s="334" t="s">
        <v>6</v>
      </c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6"/>
      <c r="AG3" s="337" t="s">
        <v>7</v>
      </c>
      <c r="AH3" s="338"/>
      <c r="AI3" s="338"/>
      <c r="AJ3" s="339"/>
    </row>
    <row r="4" spans="2:36" ht="69.75" customHeight="1">
      <c r="B4" s="321" t="s">
        <v>8</v>
      </c>
      <c r="C4" s="323" t="s">
        <v>9</v>
      </c>
      <c r="D4" s="324"/>
      <c r="E4" s="324"/>
      <c r="F4" s="324"/>
      <c r="G4" s="324"/>
      <c r="H4" s="324"/>
      <c r="I4" s="327" t="s">
        <v>10</v>
      </c>
      <c r="J4" s="329" t="s">
        <v>11</v>
      </c>
      <c r="K4" s="329" t="s">
        <v>12</v>
      </c>
      <c r="L4" s="314" t="s">
        <v>143</v>
      </c>
      <c r="M4" s="316" t="s">
        <v>13</v>
      </c>
      <c r="N4" s="318" t="s">
        <v>14</v>
      </c>
      <c r="O4" s="320" t="s">
        <v>15</v>
      </c>
      <c r="P4" s="306"/>
      <c r="Q4" s="305" t="s">
        <v>16</v>
      </c>
      <c r="R4" s="306"/>
      <c r="S4" s="305" t="s">
        <v>17</v>
      </c>
      <c r="T4" s="306"/>
      <c r="U4" s="305" t="s">
        <v>18</v>
      </c>
      <c r="V4" s="306"/>
      <c r="W4" s="305" t="s">
        <v>19</v>
      </c>
      <c r="X4" s="306"/>
      <c r="Y4" s="305" t="s">
        <v>20</v>
      </c>
      <c r="Z4" s="306"/>
      <c r="AA4" s="305" t="s">
        <v>21</v>
      </c>
      <c r="AB4" s="306"/>
      <c r="AC4" s="305" t="s">
        <v>22</v>
      </c>
      <c r="AD4" s="306"/>
      <c r="AE4" s="305" t="s">
        <v>23</v>
      </c>
      <c r="AF4" s="307"/>
      <c r="AG4" s="308" t="s">
        <v>24</v>
      </c>
      <c r="AH4" s="310" t="s">
        <v>25</v>
      </c>
      <c r="AI4" s="312" t="s">
        <v>26</v>
      </c>
      <c r="AJ4" s="298" t="s">
        <v>27</v>
      </c>
    </row>
    <row r="5" spans="2:36" ht="56.25" customHeight="1" thickBot="1">
      <c r="B5" s="322"/>
      <c r="C5" s="325"/>
      <c r="D5" s="326"/>
      <c r="E5" s="326"/>
      <c r="F5" s="326"/>
      <c r="G5" s="326"/>
      <c r="H5" s="326"/>
      <c r="I5" s="328"/>
      <c r="J5" s="330" t="s">
        <v>11</v>
      </c>
      <c r="K5" s="330"/>
      <c r="L5" s="315"/>
      <c r="M5" s="317"/>
      <c r="N5" s="319"/>
      <c r="O5" s="6" t="s">
        <v>28</v>
      </c>
      <c r="P5" s="7" t="s">
        <v>29</v>
      </c>
      <c r="Q5" s="8" t="s">
        <v>28</v>
      </c>
      <c r="R5" s="7" t="s">
        <v>29</v>
      </c>
      <c r="S5" s="8" t="s">
        <v>28</v>
      </c>
      <c r="T5" s="7" t="s">
        <v>29</v>
      </c>
      <c r="U5" s="8" t="s">
        <v>28</v>
      </c>
      <c r="V5" s="7" t="s">
        <v>29</v>
      </c>
      <c r="W5" s="8" t="s">
        <v>28</v>
      </c>
      <c r="X5" s="7" t="s">
        <v>29</v>
      </c>
      <c r="Y5" s="8" t="s">
        <v>28</v>
      </c>
      <c r="Z5" s="7" t="s">
        <v>29</v>
      </c>
      <c r="AA5" s="8" t="s">
        <v>28</v>
      </c>
      <c r="AB5" s="7" t="s">
        <v>30</v>
      </c>
      <c r="AC5" s="8" t="s">
        <v>28</v>
      </c>
      <c r="AD5" s="7" t="s">
        <v>30</v>
      </c>
      <c r="AE5" s="8" t="s">
        <v>28</v>
      </c>
      <c r="AF5" s="9" t="s">
        <v>30</v>
      </c>
      <c r="AG5" s="309"/>
      <c r="AH5" s="311"/>
      <c r="AI5" s="313"/>
      <c r="AJ5" s="299"/>
    </row>
    <row r="6" spans="2:36" ht="100.5" customHeight="1" thickBot="1">
      <c r="B6" s="10" t="s">
        <v>529</v>
      </c>
      <c r="C6" s="300"/>
      <c r="D6" s="301"/>
      <c r="E6" s="301"/>
      <c r="F6" s="301"/>
      <c r="G6" s="301"/>
      <c r="H6" s="301"/>
      <c r="I6" s="11"/>
      <c r="J6" s="12"/>
      <c r="K6" s="12"/>
      <c r="L6" s="12"/>
      <c r="M6" s="14"/>
      <c r="N6" s="15"/>
      <c r="O6" s="269">
        <f>O7</f>
        <v>0</v>
      </c>
      <c r="P6" s="269">
        <f aca="true" t="shared" si="0" ref="P6:AF7">P7</f>
        <v>0</v>
      </c>
      <c r="Q6" s="269">
        <f t="shared" si="0"/>
        <v>0</v>
      </c>
      <c r="R6" s="269">
        <f t="shared" si="0"/>
        <v>0</v>
      </c>
      <c r="S6" s="269">
        <f t="shared" si="0"/>
        <v>25000000</v>
      </c>
      <c r="T6" s="269">
        <f t="shared" si="0"/>
        <v>0</v>
      </c>
      <c r="U6" s="269">
        <f t="shared" si="0"/>
        <v>0</v>
      </c>
      <c r="V6" s="269">
        <f t="shared" si="0"/>
        <v>0</v>
      </c>
      <c r="W6" s="269">
        <f t="shared" si="0"/>
        <v>0</v>
      </c>
      <c r="X6" s="269">
        <f t="shared" si="0"/>
        <v>0</v>
      </c>
      <c r="Y6" s="269">
        <f t="shared" si="0"/>
        <v>0</v>
      </c>
      <c r="Z6" s="269">
        <f t="shared" si="0"/>
        <v>0</v>
      </c>
      <c r="AA6" s="269">
        <f t="shared" si="0"/>
        <v>0</v>
      </c>
      <c r="AB6" s="269">
        <f t="shared" si="0"/>
        <v>0</v>
      </c>
      <c r="AC6" s="269">
        <f t="shared" si="0"/>
        <v>0</v>
      </c>
      <c r="AD6" s="269">
        <f t="shared" si="0"/>
        <v>0</v>
      </c>
      <c r="AE6" s="269">
        <f t="shared" si="0"/>
        <v>0</v>
      </c>
      <c r="AF6" s="269">
        <f t="shared" si="0"/>
        <v>0</v>
      </c>
      <c r="AG6" s="29"/>
      <c r="AH6" s="30"/>
      <c r="AI6" s="30"/>
      <c r="AJ6" s="31"/>
    </row>
    <row r="7" spans="2:36" ht="103.5" customHeight="1">
      <c r="B7" s="20" t="s">
        <v>34</v>
      </c>
      <c r="C7" s="21" t="s">
        <v>35</v>
      </c>
      <c r="D7" s="21" t="s">
        <v>36</v>
      </c>
      <c r="E7" s="21" t="s">
        <v>37</v>
      </c>
      <c r="F7" s="21" t="s">
        <v>38</v>
      </c>
      <c r="G7" s="21" t="s">
        <v>39</v>
      </c>
      <c r="H7" s="22" t="s">
        <v>40</v>
      </c>
      <c r="I7" s="23" t="s">
        <v>41</v>
      </c>
      <c r="J7" s="24"/>
      <c r="K7" s="24"/>
      <c r="L7" s="24"/>
      <c r="M7" s="24"/>
      <c r="N7" s="25"/>
      <c r="O7" s="269">
        <f>O8</f>
        <v>0</v>
      </c>
      <c r="P7" s="269">
        <f t="shared" si="0"/>
        <v>0</v>
      </c>
      <c r="Q7" s="269"/>
      <c r="R7" s="269">
        <f>R8</f>
        <v>0</v>
      </c>
      <c r="S7" s="269">
        <f t="shared" si="0"/>
        <v>25000000</v>
      </c>
      <c r="T7" s="269">
        <f t="shared" si="0"/>
        <v>0</v>
      </c>
      <c r="U7" s="269">
        <f t="shared" si="0"/>
        <v>0</v>
      </c>
      <c r="V7" s="269">
        <f t="shared" si="0"/>
        <v>0</v>
      </c>
      <c r="W7" s="269">
        <f t="shared" si="0"/>
        <v>0</v>
      </c>
      <c r="X7" s="269">
        <f t="shared" si="0"/>
        <v>0</v>
      </c>
      <c r="Y7" s="269">
        <f t="shared" si="0"/>
        <v>0</v>
      </c>
      <c r="Z7" s="269">
        <f t="shared" si="0"/>
        <v>0</v>
      </c>
      <c r="AA7" s="269">
        <f t="shared" si="0"/>
        <v>0</v>
      </c>
      <c r="AB7" s="269">
        <f t="shared" si="0"/>
        <v>0</v>
      </c>
      <c r="AC7" s="269">
        <f t="shared" si="0"/>
        <v>0</v>
      </c>
      <c r="AD7" s="269">
        <f t="shared" si="0"/>
        <v>0</v>
      </c>
      <c r="AE7" s="269">
        <f t="shared" si="0"/>
        <v>0</v>
      </c>
      <c r="AF7" s="269">
        <f t="shared" si="0"/>
        <v>0</v>
      </c>
      <c r="AG7" s="29"/>
      <c r="AH7" s="30"/>
      <c r="AI7" s="30"/>
      <c r="AJ7" s="31"/>
    </row>
    <row r="8" spans="2:36" ht="107.25" customHeight="1">
      <c r="B8" s="272"/>
      <c r="C8" s="272"/>
      <c r="D8" s="273"/>
      <c r="E8" s="274"/>
      <c r="F8" s="275"/>
      <c r="G8" s="274"/>
      <c r="H8" s="276" t="s">
        <v>365</v>
      </c>
      <c r="I8" s="276" t="s">
        <v>366</v>
      </c>
      <c r="J8" s="276">
        <v>0</v>
      </c>
      <c r="K8" s="277">
        <v>4</v>
      </c>
      <c r="L8" s="278">
        <v>2</v>
      </c>
      <c r="M8" s="278"/>
      <c r="N8" s="272"/>
      <c r="O8" s="279"/>
      <c r="P8" s="279"/>
      <c r="Q8" s="279"/>
      <c r="R8" s="279"/>
      <c r="S8" s="279">
        <f>16000000+9000000</f>
        <v>25000000</v>
      </c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</row>
    <row r="9" ht="15.75" thickBot="1">
      <c r="D9" s="280"/>
    </row>
    <row r="10" spans="2:36" ht="103.5" customHeight="1">
      <c r="B10" s="20" t="s">
        <v>34</v>
      </c>
      <c r="C10" s="21" t="s">
        <v>35</v>
      </c>
      <c r="D10" s="21" t="s">
        <v>36</v>
      </c>
      <c r="E10" s="21" t="s">
        <v>37</v>
      </c>
      <c r="F10" s="21" t="s">
        <v>38</v>
      </c>
      <c r="G10" s="21" t="s">
        <v>39</v>
      </c>
      <c r="H10" s="22" t="s">
        <v>40</v>
      </c>
      <c r="I10" s="23" t="s">
        <v>41</v>
      </c>
      <c r="J10" s="24"/>
      <c r="K10" s="24"/>
      <c r="L10" s="24"/>
      <c r="M10" s="24"/>
      <c r="N10" s="25"/>
      <c r="O10" s="269">
        <f>O11</f>
        <v>0</v>
      </c>
      <c r="P10" s="269">
        <f aca="true" t="shared" si="1" ref="P10:AF10">P11</f>
        <v>0</v>
      </c>
      <c r="Q10" s="269"/>
      <c r="R10" s="269">
        <f>R11</f>
        <v>0</v>
      </c>
      <c r="S10" s="269">
        <f t="shared" si="1"/>
        <v>0</v>
      </c>
      <c r="T10" s="269">
        <f t="shared" si="1"/>
        <v>0</v>
      </c>
      <c r="U10" s="269">
        <f t="shared" si="1"/>
        <v>0</v>
      </c>
      <c r="V10" s="269">
        <f t="shared" si="1"/>
        <v>0</v>
      </c>
      <c r="W10" s="269">
        <f t="shared" si="1"/>
        <v>0</v>
      </c>
      <c r="X10" s="269">
        <f t="shared" si="1"/>
        <v>0</v>
      </c>
      <c r="Y10" s="269">
        <f t="shared" si="1"/>
        <v>0</v>
      </c>
      <c r="Z10" s="269">
        <f t="shared" si="1"/>
        <v>0</v>
      </c>
      <c r="AA10" s="269">
        <f t="shared" si="1"/>
        <v>0</v>
      </c>
      <c r="AB10" s="269">
        <f t="shared" si="1"/>
        <v>0</v>
      </c>
      <c r="AC10" s="269">
        <f t="shared" si="1"/>
        <v>0</v>
      </c>
      <c r="AD10" s="269">
        <f t="shared" si="1"/>
        <v>0</v>
      </c>
      <c r="AE10" s="269">
        <f t="shared" si="1"/>
        <v>0</v>
      </c>
      <c r="AF10" s="269">
        <f t="shared" si="1"/>
        <v>0</v>
      </c>
      <c r="AG10" s="29"/>
      <c r="AH10" s="30"/>
      <c r="AI10" s="30"/>
      <c r="AJ10" s="31"/>
    </row>
    <row r="11" spans="2:36" ht="15">
      <c r="B11" s="476"/>
      <c r="C11" s="476"/>
      <c r="D11" s="479"/>
      <c r="E11" s="482"/>
      <c r="F11" s="482"/>
      <c r="G11" s="482"/>
      <c r="H11" s="464" t="s">
        <v>381</v>
      </c>
      <c r="I11" s="464" t="s">
        <v>382</v>
      </c>
      <c r="J11" s="464">
        <v>0</v>
      </c>
      <c r="K11" s="468">
        <v>4</v>
      </c>
      <c r="L11" s="472">
        <v>2</v>
      </c>
      <c r="M11" s="472"/>
      <c r="N11" s="476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</row>
    <row r="12" spans="2:36" ht="15">
      <c r="B12" s="476"/>
      <c r="C12" s="476"/>
      <c r="D12" s="480"/>
      <c r="E12" s="483"/>
      <c r="F12" s="483"/>
      <c r="G12" s="483"/>
      <c r="H12" s="464"/>
      <c r="I12" s="464"/>
      <c r="J12" s="464"/>
      <c r="K12" s="468"/>
      <c r="L12" s="472"/>
      <c r="M12" s="472"/>
      <c r="N12" s="476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</row>
    <row r="13" spans="2:36" ht="57" customHeight="1">
      <c r="B13" s="476"/>
      <c r="C13" s="476"/>
      <c r="D13" s="481"/>
      <c r="E13" s="484"/>
      <c r="F13" s="484"/>
      <c r="G13" s="484"/>
      <c r="H13" s="464"/>
      <c r="I13" s="464"/>
      <c r="J13" s="464"/>
      <c r="K13" s="468"/>
      <c r="L13" s="472"/>
      <c r="M13" s="472"/>
      <c r="N13" s="476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</row>
    <row r="14" ht="15.75" thickBot="1"/>
    <row r="15" spans="2:36" ht="103.5" customHeight="1">
      <c r="B15" s="20" t="s">
        <v>34</v>
      </c>
      <c r="C15" s="21" t="s">
        <v>35</v>
      </c>
      <c r="D15" s="21" t="s">
        <v>36</v>
      </c>
      <c r="E15" s="21" t="s">
        <v>37</v>
      </c>
      <c r="F15" s="21" t="s">
        <v>38</v>
      </c>
      <c r="G15" s="21" t="s">
        <v>39</v>
      </c>
      <c r="H15" s="22" t="s">
        <v>40</v>
      </c>
      <c r="I15" s="23" t="s">
        <v>41</v>
      </c>
      <c r="J15" s="24"/>
      <c r="K15" s="24"/>
      <c r="L15" s="24"/>
      <c r="M15" s="24"/>
      <c r="N15" s="25"/>
      <c r="O15" s="269">
        <f>O16</f>
        <v>0</v>
      </c>
      <c r="P15" s="269">
        <f aca="true" t="shared" si="2" ref="P15:AF15">P16</f>
        <v>0</v>
      </c>
      <c r="Q15" s="269"/>
      <c r="R15" s="269">
        <f>R16</f>
        <v>0</v>
      </c>
      <c r="S15" s="269">
        <f t="shared" si="2"/>
        <v>2000000</v>
      </c>
      <c r="T15" s="269">
        <f t="shared" si="2"/>
        <v>0</v>
      </c>
      <c r="U15" s="269">
        <f t="shared" si="2"/>
        <v>0</v>
      </c>
      <c r="V15" s="269">
        <f t="shared" si="2"/>
        <v>0</v>
      </c>
      <c r="W15" s="269">
        <f t="shared" si="2"/>
        <v>0</v>
      </c>
      <c r="X15" s="269">
        <f t="shared" si="2"/>
        <v>0</v>
      </c>
      <c r="Y15" s="269">
        <f t="shared" si="2"/>
        <v>0</v>
      </c>
      <c r="Z15" s="269">
        <f t="shared" si="2"/>
        <v>0</v>
      </c>
      <c r="AA15" s="269">
        <f t="shared" si="2"/>
        <v>0</v>
      </c>
      <c r="AB15" s="269">
        <f t="shared" si="2"/>
        <v>0</v>
      </c>
      <c r="AC15" s="269">
        <f t="shared" si="2"/>
        <v>0</v>
      </c>
      <c r="AD15" s="269">
        <f t="shared" si="2"/>
        <v>0</v>
      </c>
      <c r="AE15" s="269">
        <f t="shared" si="2"/>
        <v>0</v>
      </c>
      <c r="AF15" s="269">
        <f t="shared" si="2"/>
        <v>0</v>
      </c>
      <c r="AG15" s="29"/>
      <c r="AH15" s="30"/>
      <c r="AI15" s="30"/>
      <c r="AJ15" s="31"/>
    </row>
    <row r="16" spans="2:36" ht="15">
      <c r="B16" s="476"/>
      <c r="C16" s="476"/>
      <c r="D16" s="479"/>
      <c r="E16" s="482"/>
      <c r="F16" s="482"/>
      <c r="G16" s="482"/>
      <c r="H16" s="464" t="s">
        <v>330</v>
      </c>
      <c r="I16" s="464" t="s">
        <v>331</v>
      </c>
      <c r="J16" s="464">
        <v>0</v>
      </c>
      <c r="K16" s="468">
        <v>1</v>
      </c>
      <c r="L16" s="472">
        <v>0.9</v>
      </c>
      <c r="M16" s="472"/>
      <c r="N16" s="476"/>
      <c r="O16" s="485"/>
      <c r="P16" s="485"/>
      <c r="Q16" s="485"/>
      <c r="R16" s="485"/>
      <c r="S16" s="485">
        <v>2000000</v>
      </c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</row>
    <row r="17" spans="2:36" ht="15">
      <c r="B17" s="476"/>
      <c r="C17" s="476"/>
      <c r="D17" s="480"/>
      <c r="E17" s="483"/>
      <c r="F17" s="483"/>
      <c r="G17" s="483"/>
      <c r="H17" s="464"/>
      <c r="I17" s="464"/>
      <c r="J17" s="464"/>
      <c r="K17" s="468"/>
      <c r="L17" s="472"/>
      <c r="M17" s="472"/>
      <c r="N17" s="476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</row>
    <row r="18" spans="2:36" ht="38.25" customHeight="1">
      <c r="B18" s="476"/>
      <c r="C18" s="476"/>
      <c r="D18" s="481"/>
      <c r="E18" s="484"/>
      <c r="F18" s="484"/>
      <c r="G18" s="484"/>
      <c r="H18" s="464"/>
      <c r="I18" s="464"/>
      <c r="J18" s="464"/>
      <c r="K18" s="468"/>
      <c r="L18" s="472"/>
      <c r="M18" s="472"/>
      <c r="N18" s="476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</row>
    <row r="19" ht="15.75" thickBot="1"/>
    <row r="20" spans="2:36" ht="103.5" customHeight="1">
      <c r="B20" s="20" t="s">
        <v>34</v>
      </c>
      <c r="C20" s="21" t="s">
        <v>35</v>
      </c>
      <c r="D20" s="21" t="s">
        <v>36</v>
      </c>
      <c r="E20" s="21" t="s">
        <v>37</v>
      </c>
      <c r="F20" s="21" t="s">
        <v>38</v>
      </c>
      <c r="G20" s="21" t="s">
        <v>39</v>
      </c>
      <c r="H20" s="22" t="s">
        <v>40</v>
      </c>
      <c r="I20" s="23" t="s">
        <v>41</v>
      </c>
      <c r="J20" s="24"/>
      <c r="K20" s="24"/>
      <c r="L20" s="24"/>
      <c r="M20" s="24"/>
      <c r="N20" s="25"/>
      <c r="O20" s="269">
        <f>O21</f>
        <v>0</v>
      </c>
      <c r="P20" s="269">
        <f aca="true" t="shared" si="3" ref="P20:AF20">P21</f>
        <v>0</v>
      </c>
      <c r="Q20" s="269">
        <f t="shared" si="3"/>
        <v>0</v>
      </c>
      <c r="R20" s="269">
        <f t="shared" si="3"/>
        <v>0</v>
      </c>
      <c r="S20" s="269">
        <f t="shared" si="3"/>
        <v>8000000</v>
      </c>
      <c r="T20" s="269">
        <f t="shared" si="3"/>
        <v>0</v>
      </c>
      <c r="U20" s="269">
        <f t="shared" si="3"/>
        <v>0</v>
      </c>
      <c r="V20" s="269">
        <f t="shared" si="3"/>
        <v>0</v>
      </c>
      <c r="W20" s="269">
        <f t="shared" si="3"/>
        <v>0</v>
      </c>
      <c r="X20" s="269">
        <f t="shared" si="3"/>
        <v>0</v>
      </c>
      <c r="Y20" s="269">
        <f t="shared" si="3"/>
        <v>0</v>
      </c>
      <c r="Z20" s="269">
        <f t="shared" si="3"/>
        <v>0</v>
      </c>
      <c r="AA20" s="269">
        <f t="shared" si="3"/>
        <v>0</v>
      </c>
      <c r="AB20" s="269">
        <f t="shared" si="3"/>
        <v>0</v>
      </c>
      <c r="AC20" s="269">
        <f t="shared" si="3"/>
        <v>0</v>
      </c>
      <c r="AD20" s="269">
        <f t="shared" si="3"/>
        <v>0</v>
      </c>
      <c r="AE20" s="269">
        <f t="shared" si="3"/>
        <v>0</v>
      </c>
      <c r="AF20" s="269">
        <f t="shared" si="3"/>
        <v>0</v>
      </c>
      <c r="AG20" s="29"/>
      <c r="AH20" s="30"/>
      <c r="AI20" s="30"/>
      <c r="AJ20" s="31"/>
    </row>
    <row r="21" spans="2:36" ht="15">
      <c r="B21" s="489"/>
      <c r="C21" s="490"/>
      <c r="D21" s="492"/>
      <c r="E21" s="495"/>
      <c r="F21" s="495"/>
      <c r="G21" s="495"/>
      <c r="H21" s="486" t="s">
        <v>536</v>
      </c>
      <c r="I21" s="486" t="s">
        <v>537</v>
      </c>
      <c r="J21" s="486">
        <v>0</v>
      </c>
      <c r="K21" s="487">
        <v>4</v>
      </c>
      <c r="L21" s="488">
        <v>1</v>
      </c>
      <c r="M21" s="488"/>
      <c r="N21" s="497"/>
      <c r="O21" s="461"/>
      <c r="P21" s="461"/>
      <c r="Q21" s="461"/>
      <c r="R21" s="461"/>
      <c r="S21" s="461">
        <v>8000000</v>
      </c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  <c r="AI21" s="461"/>
      <c r="AJ21" s="461"/>
    </row>
    <row r="22" spans="2:36" ht="15">
      <c r="B22" s="454"/>
      <c r="C22" s="490"/>
      <c r="D22" s="493"/>
      <c r="E22" s="495"/>
      <c r="F22" s="495"/>
      <c r="G22" s="495"/>
      <c r="H22" s="464"/>
      <c r="I22" s="464"/>
      <c r="J22" s="464"/>
      <c r="K22" s="468"/>
      <c r="L22" s="472"/>
      <c r="M22" s="472"/>
      <c r="N22" s="476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</row>
    <row r="23" spans="2:36" ht="15">
      <c r="B23" s="454"/>
      <c r="C23" s="490"/>
      <c r="D23" s="493"/>
      <c r="E23" s="495"/>
      <c r="F23" s="495"/>
      <c r="G23" s="495"/>
      <c r="H23" s="464"/>
      <c r="I23" s="464"/>
      <c r="J23" s="464"/>
      <c r="K23" s="468"/>
      <c r="L23" s="472"/>
      <c r="M23" s="472"/>
      <c r="N23" s="476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</row>
    <row r="24" spans="2:36" ht="15">
      <c r="B24" s="455"/>
      <c r="C24" s="490"/>
      <c r="D24" s="493"/>
      <c r="E24" s="495"/>
      <c r="F24" s="495"/>
      <c r="G24" s="495"/>
      <c r="H24" s="465"/>
      <c r="I24" s="465"/>
      <c r="J24" s="465"/>
      <c r="K24" s="469"/>
      <c r="L24" s="473"/>
      <c r="M24" s="473"/>
      <c r="N24" s="477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</row>
    <row r="25" spans="2:36" ht="24.75" customHeight="1" thickBot="1">
      <c r="B25" s="456"/>
      <c r="C25" s="491"/>
      <c r="D25" s="494"/>
      <c r="E25" s="496"/>
      <c r="F25" s="496"/>
      <c r="G25" s="496"/>
      <c r="H25" s="466"/>
      <c r="I25" s="466"/>
      <c r="J25" s="466"/>
      <c r="K25" s="470"/>
      <c r="L25" s="474"/>
      <c r="M25" s="474"/>
      <c r="N25" s="478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2"/>
      <c r="AE25" s="462"/>
      <c r="AF25" s="462"/>
      <c r="AG25" s="462"/>
      <c r="AH25" s="462"/>
      <c r="AI25" s="462"/>
      <c r="AJ25" s="462"/>
    </row>
  </sheetData>
  <sheetProtection password="A9ED" sheet="1" objects="1" scenarios="1"/>
  <mergeCells count="136">
    <mergeCell ref="AC21:AC25"/>
    <mergeCell ref="AD21:AD25"/>
    <mergeCell ref="AE21:AE25"/>
    <mergeCell ref="B21:B25"/>
    <mergeCell ref="C21:C25"/>
    <mergeCell ref="D21:D25"/>
    <mergeCell ref="E21:E25"/>
    <mergeCell ref="F21:F25"/>
    <mergeCell ref="G21:G25"/>
    <mergeCell ref="T21:T25"/>
    <mergeCell ref="U21:U25"/>
    <mergeCell ref="V21:V25"/>
    <mergeCell ref="N21:N25"/>
    <mergeCell ref="O21:O25"/>
    <mergeCell ref="P21:P25"/>
    <mergeCell ref="Q21:Q25"/>
    <mergeCell ref="R21:R25"/>
    <mergeCell ref="S21:S25"/>
    <mergeCell ref="AJ16:AJ18"/>
    <mergeCell ref="Y16:Y18"/>
    <mergeCell ref="Z16:Z18"/>
    <mergeCell ref="AA16:AA18"/>
    <mergeCell ref="AB16:AB18"/>
    <mergeCell ref="AC16:AC18"/>
    <mergeCell ref="AD16:AD18"/>
    <mergeCell ref="H21:H25"/>
    <mergeCell ref="I21:I25"/>
    <mergeCell ref="J21:J25"/>
    <mergeCell ref="K21:K25"/>
    <mergeCell ref="L21:L25"/>
    <mergeCell ref="M21:M25"/>
    <mergeCell ref="W21:W25"/>
    <mergeCell ref="X21:X25"/>
    <mergeCell ref="Y21:Y25"/>
    <mergeCell ref="AF21:AF25"/>
    <mergeCell ref="AG21:AG25"/>
    <mergeCell ref="AH21:AH25"/>
    <mergeCell ref="AI21:AI25"/>
    <mergeCell ref="AJ21:AJ25"/>
    <mergeCell ref="Z21:Z25"/>
    <mergeCell ref="AA21:AA25"/>
    <mergeCell ref="AB21:AB25"/>
    <mergeCell ref="O16:O18"/>
    <mergeCell ref="P16:P18"/>
    <mergeCell ref="Q16:Q18"/>
    <mergeCell ref="R16:R18"/>
    <mergeCell ref="AE16:AE18"/>
    <mergeCell ref="AF16:AF18"/>
    <mergeCell ref="AG16:AG18"/>
    <mergeCell ref="AH16:AH18"/>
    <mergeCell ref="AI16:AI18"/>
    <mergeCell ref="G16:G18"/>
    <mergeCell ref="H16:H18"/>
    <mergeCell ref="I16:I18"/>
    <mergeCell ref="J16:J18"/>
    <mergeCell ref="K16:K18"/>
    <mergeCell ref="L16:L18"/>
    <mergeCell ref="AF11:AF13"/>
    <mergeCell ref="AG11:AG13"/>
    <mergeCell ref="AH11:AH13"/>
    <mergeCell ref="S11:S13"/>
    <mergeCell ref="H11:H13"/>
    <mergeCell ref="I11:I13"/>
    <mergeCell ref="J11:J13"/>
    <mergeCell ref="K11:K13"/>
    <mergeCell ref="L11:L13"/>
    <mergeCell ref="M11:M13"/>
    <mergeCell ref="S16:S18"/>
    <mergeCell ref="T16:T18"/>
    <mergeCell ref="U16:U18"/>
    <mergeCell ref="V16:V18"/>
    <mergeCell ref="W16:W18"/>
    <mergeCell ref="X16:X18"/>
    <mergeCell ref="M16:M18"/>
    <mergeCell ref="N16:N18"/>
    <mergeCell ref="AI11:AI13"/>
    <mergeCell ref="AJ11:AJ13"/>
    <mergeCell ref="B16:B18"/>
    <mergeCell ref="C16:C18"/>
    <mergeCell ref="D16:D18"/>
    <mergeCell ref="E16:E18"/>
    <mergeCell ref="F16:F18"/>
    <mergeCell ref="Z11:Z13"/>
    <mergeCell ref="AA11:AA13"/>
    <mergeCell ref="AB11:AB13"/>
    <mergeCell ref="AC11:AC13"/>
    <mergeCell ref="AD11:AD13"/>
    <mergeCell ref="AE11:AE13"/>
    <mergeCell ref="T11:T13"/>
    <mergeCell ref="U11:U13"/>
    <mergeCell ref="V11:V13"/>
    <mergeCell ref="W11:W13"/>
    <mergeCell ref="X11:X13"/>
    <mergeCell ref="Y11:Y13"/>
    <mergeCell ref="N11:N13"/>
    <mergeCell ref="O11:O13"/>
    <mergeCell ref="P11:P13"/>
    <mergeCell ref="Q11:Q13"/>
    <mergeCell ref="R11:R13"/>
    <mergeCell ref="C6:H6"/>
    <mergeCell ref="B11:B13"/>
    <mergeCell ref="C11:C13"/>
    <mergeCell ref="D11:D13"/>
    <mergeCell ref="E11:E13"/>
    <mergeCell ref="F11:F13"/>
    <mergeCell ref="G11:G13"/>
    <mergeCell ref="W4:X4"/>
    <mergeCell ref="Y4:Z4"/>
    <mergeCell ref="M4:M5"/>
    <mergeCell ref="N4:N5"/>
    <mergeCell ref="O4:P4"/>
    <mergeCell ref="Q4:R4"/>
    <mergeCell ref="S4:T4"/>
    <mergeCell ref="U4:V4"/>
    <mergeCell ref="B4:B5"/>
    <mergeCell ref="C4:H5"/>
    <mergeCell ref="I4:I5"/>
    <mergeCell ref="J4:J5"/>
    <mergeCell ref="K4:K5"/>
    <mergeCell ref="L4:L5"/>
    <mergeCell ref="AH4:AH5"/>
    <mergeCell ref="AI4:AI5"/>
    <mergeCell ref="AJ4:AJ5"/>
    <mergeCell ref="AA4:AB4"/>
    <mergeCell ref="AC4:AD4"/>
    <mergeCell ref="AE4:AF4"/>
    <mergeCell ref="AG4:AG5"/>
    <mergeCell ref="B2:H2"/>
    <mergeCell ref="I2:N2"/>
    <mergeCell ref="O2:Q2"/>
    <mergeCell ref="R2:T2"/>
    <mergeCell ref="U2:AJ2"/>
    <mergeCell ref="B3:D3"/>
    <mergeCell ref="F3:N3"/>
    <mergeCell ref="O3:AF3"/>
    <mergeCell ref="AG3:AJ3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25"/>
  <sheetViews>
    <sheetView zoomScale="60" zoomScaleNormal="60" zoomScalePageLayoutView="0" workbookViewId="0" topLeftCell="A22">
      <selection activeCell="R8" sqref="R8"/>
    </sheetView>
  </sheetViews>
  <sheetFormatPr defaultColWidth="11.421875" defaultRowHeight="15"/>
  <cols>
    <col min="1" max="1" width="4.57421875" style="65" customWidth="1"/>
    <col min="2" max="2" width="21.00390625" style="294" bestFit="1" customWidth="1"/>
    <col min="3" max="3" width="17.57421875" style="294" customWidth="1"/>
    <col min="4" max="4" width="27.7109375" style="65" customWidth="1"/>
    <col min="5" max="5" width="14.28125" style="65" customWidth="1"/>
    <col min="6" max="6" width="11.421875" style="65" customWidth="1"/>
    <col min="7" max="7" width="13.57421875" style="65" customWidth="1"/>
    <col min="8" max="8" width="27.140625" style="65" bestFit="1" customWidth="1"/>
    <col min="9" max="9" width="17.421875" style="65" bestFit="1" customWidth="1"/>
    <col min="10" max="12" width="11.421875" style="65" customWidth="1"/>
    <col min="13" max="13" width="6.57421875" style="65" customWidth="1"/>
    <col min="14" max="14" width="6.140625" style="65" customWidth="1"/>
    <col min="15" max="17" width="9.421875" style="65" customWidth="1"/>
    <col min="18" max="18" width="13.8515625" style="65" customWidth="1"/>
    <col min="19" max="29" width="9.421875" style="65" customWidth="1"/>
    <col min="30" max="30" width="11.28125" style="65" customWidth="1"/>
    <col min="31" max="32" width="9.421875" style="65" customWidth="1"/>
    <col min="33" max="33" width="5.140625" style="294" customWidth="1"/>
    <col min="34" max="34" width="5.421875" style="65" customWidth="1"/>
    <col min="35" max="35" width="4.8515625" style="65" customWidth="1"/>
    <col min="36" max="36" width="7.140625" style="65" customWidth="1"/>
    <col min="37" max="16384" width="11.421875" style="65" customWidth="1"/>
  </cols>
  <sheetData>
    <row r="1" spans="2:36" ht="4.5" customHeight="1" thickBot="1">
      <c r="B1" s="498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500"/>
    </row>
    <row r="2" spans="2:36" ht="35.25" customHeight="1" thickBot="1">
      <c r="B2" s="331" t="s">
        <v>538</v>
      </c>
      <c r="C2" s="332"/>
      <c r="D2" s="333"/>
      <c r="E2" s="281"/>
      <c r="F2" s="332" t="s">
        <v>539</v>
      </c>
      <c r="G2" s="332"/>
      <c r="H2" s="332"/>
      <c r="I2" s="332"/>
      <c r="J2" s="332"/>
      <c r="K2" s="332"/>
      <c r="L2" s="332"/>
      <c r="M2" s="332"/>
      <c r="N2" s="333"/>
      <c r="O2" s="334" t="s">
        <v>6</v>
      </c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6"/>
      <c r="AG2" s="337" t="s">
        <v>7</v>
      </c>
      <c r="AH2" s="338"/>
      <c r="AI2" s="338"/>
      <c r="AJ2" s="339"/>
    </row>
    <row r="3" spans="2:36" ht="35.25" customHeight="1">
      <c r="B3" s="504" t="s">
        <v>8</v>
      </c>
      <c r="C3" s="323" t="s">
        <v>9</v>
      </c>
      <c r="D3" s="324"/>
      <c r="E3" s="324"/>
      <c r="F3" s="324"/>
      <c r="G3" s="324"/>
      <c r="H3" s="324"/>
      <c r="I3" s="327" t="s">
        <v>10</v>
      </c>
      <c r="J3" s="329" t="s">
        <v>11</v>
      </c>
      <c r="K3" s="329" t="s">
        <v>12</v>
      </c>
      <c r="L3" s="314" t="s">
        <v>143</v>
      </c>
      <c r="M3" s="316" t="s">
        <v>13</v>
      </c>
      <c r="N3" s="318" t="s">
        <v>14</v>
      </c>
      <c r="O3" s="320" t="s">
        <v>15</v>
      </c>
      <c r="P3" s="306"/>
      <c r="Q3" s="305" t="s">
        <v>16</v>
      </c>
      <c r="R3" s="306"/>
      <c r="S3" s="305" t="s">
        <v>17</v>
      </c>
      <c r="T3" s="306"/>
      <c r="U3" s="305" t="s">
        <v>18</v>
      </c>
      <c r="V3" s="306"/>
      <c r="W3" s="305" t="s">
        <v>19</v>
      </c>
      <c r="X3" s="306"/>
      <c r="Y3" s="305" t="s">
        <v>20</v>
      </c>
      <c r="Z3" s="306"/>
      <c r="AA3" s="305" t="s">
        <v>21</v>
      </c>
      <c r="AB3" s="306"/>
      <c r="AC3" s="305" t="s">
        <v>22</v>
      </c>
      <c r="AD3" s="306"/>
      <c r="AE3" s="305" t="s">
        <v>23</v>
      </c>
      <c r="AF3" s="307"/>
      <c r="AG3" s="308" t="s">
        <v>24</v>
      </c>
      <c r="AH3" s="310" t="s">
        <v>25</v>
      </c>
      <c r="AI3" s="312" t="s">
        <v>26</v>
      </c>
      <c r="AJ3" s="298" t="s">
        <v>27</v>
      </c>
    </row>
    <row r="4" spans="2:36" ht="80.25" customHeight="1" thickBot="1">
      <c r="B4" s="505"/>
      <c r="C4" s="325"/>
      <c r="D4" s="326"/>
      <c r="E4" s="326"/>
      <c r="F4" s="326"/>
      <c r="G4" s="326"/>
      <c r="H4" s="326"/>
      <c r="I4" s="328"/>
      <c r="J4" s="330" t="s">
        <v>11</v>
      </c>
      <c r="K4" s="330"/>
      <c r="L4" s="315"/>
      <c r="M4" s="317"/>
      <c r="N4" s="319"/>
      <c r="O4" s="6" t="s">
        <v>28</v>
      </c>
      <c r="P4" s="7" t="s">
        <v>29</v>
      </c>
      <c r="Q4" s="8" t="s">
        <v>28</v>
      </c>
      <c r="R4" s="7" t="s">
        <v>29</v>
      </c>
      <c r="S4" s="8" t="s">
        <v>28</v>
      </c>
      <c r="T4" s="7" t="s">
        <v>29</v>
      </c>
      <c r="U4" s="8" t="s">
        <v>28</v>
      </c>
      <c r="V4" s="7" t="s">
        <v>29</v>
      </c>
      <c r="W4" s="8" t="s">
        <v>28</v>
      </c>
      <c r="X4" s="7" t="s">
        <v>29</v>
      </c>
      <c r="Y4" s="8" t="s">
        <v>28</v>
      </c>
      <c r="Z4" s="7" t="s">
        <v>29</v>
      </c>
      <c r="AA4" s="8" t="s">
        <v>28</v>
      </c>
      <c r="AB4" s="7" t="s">
        <v>30</v>
      </c>
      <c r="AC4" s="8" t="s">
        <v>28</v>
      </c>
      <c r="AD4" s="7" t="s">
        <v>30</v>
      </c>
      <c r="AE4" s="8" t="s">
        <v>28</v>
      </c>
      <c r="AF4" s="9" t="s">
        <v>30</v>
      </c>
      <c r="AG4" s="309"/>
      <c r="AH4" s="311"/>
      <c r="AI4" s="313"/>
      <c r="AJ4" s="299"/>
    </row>
    <row r="5" spans="2:36" ht="108" customHeight="1" thickBot="1">
      <c r="B5" s="10" t="s">
        <v>31</v>
      </c>
      <c r="C5" s="300" t="s">
        <v>540</v>
      </c>
      <c r="D5" s="301"/>
      <c r="E5" s="301"/>
      <c r="F5" s="301"/>
      <c r="G5" s="301"/>
      <c r="H5" s="301"/>
      <c r="I5" s="11" t="s">
        <v>541</v>
      </c>
      <c r="J5" s="12">
        <v>0</v>
      </c>
      <c r="K5" s="282">
        <v>30</v>
      </c>
      <c r="L5" s="282"/>
      <c r="M5" s="283"/>
      <c r="N5" s="284"/>
      <c r="O5" s="285">
        <f>+O7+O10</f>
        <v>0</v>
      </c>
      <c r="P5" s="285">
        <f aca="true" t="shared" si="0" ref="P5:AF5">+P7+P10</f>
        <v>0</v>
      </c>
      <c r="Q5" s="285">
        <f t="shared" si="0"/>
        <v>0</v>
      </c>
      <c r="R5" s="285">
        <f t="shared" si="0"/>
        <v>0</v>
      </c>
      <c r="S5" s="285">
        <f t="shared" si="0"/>
        <v>16000000</v>
      </c>
      <c r="T5" s="285">
        <f t="shared" si="0"/>
        <v>0</v>
      </c>
      <c r="U5" s="285">
        <f t="shared" si="0"/>
        <v>0</v>
      </c>
      <c r="V5" s="285">
        <f t="shared" si="0"/>
        <v>0</v>
      </c>
      <c r="W5" s="285">
        <f t="shared" si="0"/>
        <v>0</v>
      </c>
      <c r="X5" s="285">
        <f t="shared" si="0"/>
        <v>0</v>
      </c>
      <c r="Y5" s="285">
        <f t="shared" si="0"/>
        <v>0</v>
      </c>
      <c r="Z5" s="285">
        <f t="shared" si="0"/>
        <v>0</v>
      </c>
      <c r="AA5" s="285">
        <f t="shared" si="0"/>
        <v>0</v>
      </c>
      <c r="AB5" s="285">
        <f t="shared" si="0"/>
        <v>0</v>
      </c>
      <c r="AC5" s="285">
        <f t="shared" si="0"/>
        <v>0</v>
      </c>
      <c r="AD5" s="285">
        <f t="shared" si="0"/>
        <v>0</v>
      </c>
      <c r="AE5" s="285">
        <f t="shared" si="0"/>
        <v>16000000</v>
      </c>
      <c r="AF5" s="285">
        <f t="shared" si="0"/>
        <v>0</v>
      </c>
      <c r="AG5" s="286">
        <f>AG7+AG10</f>
        <v>0</v>
      </c>
      <c r="AH5" s="287"/>
      <c r="AI5" s="287"/>
      <c r="AJ5" s="19"/>
    </row>
    <row r="6" spans="2:36" ht="4.5" customHeight="1" thickBot="1">
      <c r="B6" s="501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3"/>
    </row>
    <row r="7" spans="2:36" ht="108" customHeight="1" thickBot="1">
      <c r="B7" s="23" t="s">
        <v>34</v>
      </c>
      <c r="C7" s="21" t="s">
        <v>35</v>
      </c>
      <c r="D7" s="21" t="s">
        <v>36</v>
      </c>
      <c r="E7" s="21" t="s">
        <v>37</v>
      </c>
      <c r="F7" s="21" t="s">
        <v>38</v>
      </c>
      <c r="G7" s="21" t="s">
        <v>39</v>
      </c>
      <c r="H7" s="22" t="s">
        <v>40</v>
      </c>
      <c r="I7" s="23" t="s">
        <v>41</v>
      </c>
      <c r="J7" s="24"/>
      <c r="K7" s="24"/>
      <c r="L7" s="24"/>
      <c r="M7" s="24"/>
      <c r="N7" s="25"/>
      <c r="O7" s="289">
        <f>SUM(O8:O8)</f>
        <v>0</v>
      </c>
      <c r="P7" s="290">
        <f aca="true" t="shared" si="1" ref="P7:AD7">SUM(P8:P8)</f>
        <v>0</v>
      </c>
      <c r="Q7" s="291">
        <f t="shared" si="1"/>
        <v>0</v>
      </c>
      <c r="R7" s="290">
        <f t="shared" si="1"/>
        <v>0</v>
      </c>
      <c r="S7" s="291">
        <f t="shared" si="1"/>
        <v>8000000</v>
      </c>
      <c r="T7" s="290">
        <f t="shared" si="1"/>
        <v>0</v>
      </c>
      <c r="U7" s="291">
        <f t="shared" si="1"/>
        <v>0</v>
      </c>
      <c r="V7" s="290">
        <f t="shared" si="1"/>
        <v>0</v>
      </c>
      <c r="W7" s="291">
        <f t="shared" si="1"/>
        <v>0</v>
      </c>
      <c r="X7" s="290">
        <f t="shared" si="1"/>
        <v>0</v>
      </c>
      <c r="Y7" s="291">
        <f t="shared" si="1"/>
        <v>0</v>
      </c>
      <c r="Z7" s="290">
        <f t="shared" si="1"/>
        <v>0</v>
      </c>
      <c r="AA7" s="291">
        <f t="shared" si="1"/>
        <v>0</v>
      </c>
      <c r="AB7" s="290">
        <f t="shared" si="1"/>
        <v>0</v>
      </c>
      <c r="AC7" s="291">
        <f t="shared" si="1"/>
        <v>0</v>
      </c>
      <c r="AD7" s="290">
        <f t="shared" si="1"/>
        <v>0</v>
      </c>
      <c r="AE7" s="291">
        <f>SUM(O7,Q7,S7,U7,W7,Y7,AA7,AC7)</f>
        <v>8000000</v>
      </c>
      <c r="AF7" s="290">
        <f>SUM(P7,R7,T7,V7,X7,Z7,AB7,AD7)</f>
        <v>0</v>
      </c>
      <c r="AG7" s="29">
        <f>SUM(AG8:AG8)</f>
        <v>0</v>
      </c>
      <c r="AH7" s="30"/>
      <c r="AI7" s="30"/>
      <c r="AJ7" s="31"/>
    </row>
    <row r="8" spans="2:36" ht="108" customHeight="1" thickBot="1">
      <c r="B8" s="32" t="s">
        <v>542</v>
      </c>
      <c r="C8" s="33"/>
      <c r="D8" s="34"/>
      <c r="E8" s="34"/>
      <c r="F8" s="35"/>
      <c r="G8" s="240"/>
      <c r="H8" s="36" t="s">
        <v>540</v>
      </c>
      <c r="I8" s="36" t="s">
        <v>541</v>
      </c>
      <c r="J8" s="36">
        <v>0</v>
      </c>
      <c r="K8" s="57">
        <v>30</v>
      </c>
      <c r="L8" s="38">
        <v>7</v>
      </c>
      <c r="M8" s="38"/>
      <c r="N8" s="58"/>
      <c r="O8" s="39"/>
      <c r="P8" s="40"/>
      <c r="Q8" s="288"/>
      <c r="R8" s="43"/>
      <c r="S8" s="43">
        <v>8000000</v>
      </c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4"/>
      <c r="AH8" s="45"/>
      <c r="AI8" s="45"/>
      <c r="AJ8" s="46"/>
    </row>
    <row r="9" spans="2:36" ht="4.5" customHeight="1" thickBot="1">
      <c r="B9" s="498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500"/>
    </row>
    <row r="10" spans="2:36" ht="108" customHeight="1" thickBot="1">
      <c r="B10" s="23" t="s">
        <v>34</v>
      </c>
      <c r="C10" s="21" t="s">
        <v>35</v>
      </c>
      <c r="D10" s="21" t="s">
        <v>36</v>
      </c>
      <c r="E10" s="21" t="s">
        <v>43</v>
      </c>
      <c r="F10" s="21" t="s">
        <v>38</v>
      </c>
      <c r="G10" s="21" t="s">
        <v>39</v>
      </c>
      <c r="H10" s="22" t="s">
        <v>40</v>
      </c>
      <c r="I10" s="23" t="s">
        <v>41</v>
      </c>
      <c r="J10" s="21"/>
      <c r="K10" s="47"/>
      <c r="L10" s="47"/>
      <c r="M10" s="24"/>
      <c r="N10" s="25"/>
      <c r="O10" s="289">
        <f aca="true" t="shared" si="2" ref="O10:AD10">SUM(O11:O11)</f>
        <v>0</v>
      </c>
      <c r="P10" s="290">
        <f t="shared" si="2"/>
        <v>0</v>
      </c>
      <c r="Q10" s="291">
        <f t="shared" si="2"/>
        <v>0</v>
      </c>
      <c r="R10" s="290">
        <f t="shared" si="2"/>
        <v>0</v>
      </c>
      <c r="S10" s="291">
        <f t="shared" si="2"/>
        <v>8000000</v>
      </c>
      <c r="T10" s="290">
        <f t="shared" si="2"/>
        <v>0</v>
      </c>
      <c r="U10" s="291">
        <f t="shared" si="2"/>
        <v>0</v>
      </c>
      <c r="V10" s="290">
        <f t="shared" si="2"/>
        <v>0</v>
      </c>
      <c r="W10" s="291">
        <f t="shared" si="2"/>
        <v>0</v>
      </c>
      <c r="X10" s="290">
        <f t="shared" si="2"/>
        <v>0</v>
      </c>
      <c r="Y10" s="291">
        <f t="shared" si="2"/>
        <v>0</v>
      </c>
      <c r="Z10" s="290">
        <f t="shared" si="2"/>
        <v>0</v>
      </c>
      <c r="AA10" s="291">
        <f t="shared" si="2"/>
        <v>0</v>
      </c>
      <c r="AB10" s="290">
        <f t="shared" si="2"/>
        <v>0</v>
      </c>
      <c r="AC10" s="291">
        <f t="shared" si="2"/>
        <v>0</v>
      </c>
      <c r="AD10" s="290">
        <f t="shared" si="2"/>
        <v>0</v>
      </c>
      <c r="AE10" s="291">
        <f>SUM(O10,Q10,S10,U10,W10,Y10,AA10,AC10)</f>
        <v>8000000</v>
      </c>
      <c r="AF10" s="290">
        <f>SUM(P10,R10,T10,V10,X10,Z10,AB10,AD10)</f>
        <v>0</v>
      </c>
      <c r="AG10" s="29">
        <f>SUM(AG11:AG11)</f>
        <v>0</v>
      </c>
      <c r="AH10" s="30"/>
      <c r="AI10" s="30"/>
      <c r="AJ10" s="31"/>
    </row>
    <row r="11" spans="2:36" ht="108" customHeight="1" thickBot="1">
      <c r="B11" s="32" t="s">
        <v>543</v>
      </c>
      <c r="C11" s="33"/>
      <c r="D11" s="34"/>
      <c r="E11" s="34"/>
      <c r="F11" s="292"/>
      <c r="G11" s="240"/>
      <c r="H11" s="49" t="s">
        <v>544</v>
      </c>
      <c r="I11" s="50" t="s">
        <v>545</v>
      </c>
      <c r="J11" s="36">
        <v>0</v>
      </c>
      <c r="K11" s="36">
        <v>825</v>
      </c>
      <c r="L11" s="214">
        <v>198</v>
      </c>
      <c r="M11" s="52"/>
      <c r="N11" s="53"/>
      <c r="O11" s="54"/>
      <c r="P11" s="43"/>
      <c r="Q11" s="43"/>
      <c r="R11" s="43"/>
      <c r="S11" s="43">
        <v>8000000</v>
      </c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55"/>
      <c r="AH11" s="45"/>
      <c r="AI11" s="52"/>
      <c r="AJ11" s="56"/>
    </row>
    <row r="12" spans="2:36" ht="57" customHeight="1" thickBot="1">
      <c r="B12" s="498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500"/>
    </row>
    <row r="13" spans="2:36" ht="4.5" customHeight="1" thickBot="1">
      <c r="B13" s="498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500"/>
    </row>
    <row r="14" spans="2:36" ht="35.25" customHeight="1" thickBot="1">
      <c r="B14" s="331" t="s">
        <v>538</v>
      </c>
      <c r="C14" s="332"/>
      <c r="D14" s="333"/>
      <c r="E14" s="281"/>
      <c r="F14" s="332" t="s">
        <v>539</v>
      </c>
      <c r="G14" s="332"/>
      <c r="H14" s="332"/>
      <c r="I14" s="332"/>
      <c r="J14" s="332"/>
      <c r="K14" s="332"/>
      <c r="L14" s="332"/>
      <c r="M14" s="332"/>
      <c r="N14" s="333"/>
      <c r="O14" s="334" t="s">
        <v>6</v>
      </c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6"/>
      <c r="AG14" s="337" t="s">
        <v>7</v>
      </c>
      <c r="AH14" s="338"/>
      <c r="AI14" s="338"/>
      <c r="AJ14" s="339"/>
    </row>
    <row r="15" spans="2:36" ht="35.25" customHeight="1">
      <c r="B15" s="504" t="s">
        <v>8</v>
      </c>
      <c r="C15" s="323" t="s">
        <v>9</v>
      </c>
      <c r="D15" s="324"/>
      <c r="E15" s="324"/>
      <c r="F15" s="324"/>
      <c r="G15" s="324"/>
      <c r="H15" s="324"/>
      <c r="I15" s="327" t="s">
        <v>10</v>
      </c>
      <c r="J15" s="329" t="s">
        <v>11</v>
      </c>
      <c r="K15" s="329" t="s">
        <v>12</v>
      </c>
      <c r="L15" s="314" t="s">
        <v>143</v>
      </c>
      <c r="M15" s="316" t="s">
        <v>13</v>
      </c>
      <c r="N15" s="318" t="s">
        <v>14</v>
      </c>
      <c r="O15" s="320" t="s">
        <v>15</v>
      </c>
      <c r="P15" s="306"/>
      <c r="Q15" s="305" t="s">
        <v>16</v>
      </c>
      <c r="R15" s="306"/>
      <c r="S15" s="305" t="s">
        <v>17</v>
      </c>
      <c r="T15" s="306"/>
      <c r="U15" s="305" t="s">
        <v>18</v>
      </c>
      <c r="V15" s="306"/>
      <c r="W15" s="305" t="s">
        <v>19</v>
      </c>
      <c r="X15" s="306"/>
      <c r="Y15" s="305" t="s">
        <v>20</v>
      </c>
      <c r="Z15" s="306"/>
      <c r="AA15" s="305" t="s">
        <v>21</v>
      </c>
      <c r="AB15" s="306"/>
      <c r="AC15" s="305" t="s">
        <v>22</v>
      </c>
      <c r="AD15" s="306"/>
      <c r="AE15" s="305" t="s">
        <v>23</v>
      </c>
      <c r="AF15" s="307"/>
      <c r="AG15" s="308" t="s">
        <v>24</v>
      </c>
      <c r="AH15" s="310" t="s">
        <v>25</v>
      </c>
      <c r="AI15" s="312" t="s">
        <v>26</v>
      </c>
      <c r="AJ15" s="298" t="s">
        <v>27</v>
      </c>
    </row>
    <row r="16" spans="2:36" ht="80.25" customHeight="1" thickBot="1">
      <c r="B16" s="505"/>
      <c r="C16" s="325"/>
      <c r="D16" s="326"/>
      <c r="E16" s="326"/>
      <c r="F16" s="326"/>
      <c r="G16" s="326"/>
      <c r="H16" s="326"/>
      <c r="I16" s="328"/>
      <c r="J16" s="330" t="s">
        <v>11</v>
      </c>
      <c r="K16" s="330"/>
      <c r="L16" s="315"/>
      <c r="M16" s="317"/>
      <c r="N16" s="319"/>
      <c r="O16" s="6" t="s">
        <v>28</v>
      </c>
      <c r="P16" s="7" t="s">
        <v>29</v>
      </c>
      <c r="Q16" s="8" t="s">
        <v>28</v>
      </c>
      <c r="R16" s="7" t="s">
        <v>29</v>
      </c>
      <c r="S16" s="8" t="s">
        <v>28</v>
      </c>
      <c r="T16" s="7" t="s">
        <v>29</v>
      </c>
      <c r="U16" s="8" t="s">
        <v>28</v>
      </c>
      <c r="V16" s="7" t="s">
        <v>29</v>
      </c>
      <c r="W16" s="8" t="s">
        <v>28</v>
      </c>
      <c r="X16" s="7" t="s">
        <v>29</v>
      </c>
      <c r="Y16" s="8" t="s">
        <v>28</v>
      </c>
      <c r="Z16" s="7" t="s">
        <v>29</v>
      </c>
      <c r="AA16" s="8" t="s">
        <v>28</v>
      </c>
      <c r="AB16" s="7" t="s">
        <v>30</v>
      </c>
      <c r="AC16" s="8" t="s">
        <v>28</v>
      </c>
      <c r="AD16" s="7" t="s">
        <v>30</v>
      </c>
      <c r="AE16" s="8" t="s">
        <v>28</v>
      </c>
      <c r="AF16" s="9" t="s">
        <v>30</v>
      </c>
      <c r="AG16" s="309"/>
      <c r="AH16" s="311"/>
      <c r="AI16" s="313"/>
      <c r="AJ16" s="299"/>
    </row>
    <row r="17" spans="2:36" ht="108" customHeight="1" thickBot="1">
      <c r="B17" s="10" t="s">
        <v>31</v>
      </c>
      <c r="C17" s="300" t="s">
        <v>546</v>
      </c>
      <c r="D17" s="301"/>
      <c r="E17" s="301"/>
      <c r="F17" s="301"/>
      <c r="G17" s="301"/>
      <c r="H17" s="301"/>
      <c r="I17" s="11" t="s">
        <v>547</v>
      </c>
      <c r="J17" s="12">
        <v>0</v>
      </c>
      <c r="K17" s="282">
        <v>60</v>
      </c>
      <c r="L17" s="282"/>
      <c r="M17" s="283"/>
      <c r="N17" s="284"/>
      <c r="O17" s="285">
        <f>+O19+O22</f>
        <v>0</v>
      </c>
      <c r="P17" s="285">
        <f aca="true" t="shared" si="3" ref="P17:AF17">+P19+P22</f>
        <v>0</v>
      </c>
      <c r="Q17" s="285">
        <f t="shared" si="3"/>
        <v>0</v>
      </c>
      <c r="R17" s="285">
        <f t="shared" si="3"/>
        <v>0</v>
      </c>
      <c r="S17" s="285">
        <f t="shared" si="3"/>
        <v>28000000</v>
      </c>
      <c r="T17" s="285">
        <f t="shared" si="3"/>
        <v>0</v>
      </c>
      <c r="U17" s="285">
        <f t="shared" si="3"/>
        <v>0</v>
      </c>
      <c r="V17" s="285">
        <f t="shared" si="3"/>
        <v>0</v>
      </c>
      <c r="W17" s="285">
        <f t="shared" si="3"/>
        <v>0</v>
      </c>
      <c r="X17" s="285">
        <f t="shared" si="3"/>
        <v>0</v>
      </c>
      <c r="Y17" s="285">
        <f t="shared" si="3"/>
        <v>0</v>
      </c>
      <c r="Z17" s="285">
        <f t="shared" si="3"/>
        <v>0</v>
      </c>
      <c r="AA17" s="285">
        <f t="shared" si="3"/>
        <v>0</v>
      </c>
      <c r="AB17" s="285">
        <f t="shared" si="3"/>
        <v>0</v>
      </c>
      <c r="AC17" s="285">
        <f t="shared" si="3"/>
        <v>0</v>
      </c>
      <c r="AD17" s="285">
        <f t="shared" si="3"/>
        <v>0</v>
      </c>
      <c r="AE17" s="285">
        <f t="shared" si="3"/>
        <v>28000000</v>
      </c>
      <c r="AF17" s="285">
        <f t="shared" si="3"/>
        <v>0</v>
      </c>
      <c r="AG17" s="286">
        <f>AG19+AG22</f>
        <v>0</v>
      </c>
      <c r="AH17" s="287"/>
      <c r="AI17" s="287"/>
      <c r="AJ17" s="19"/>
    </row>
    <row r="18" spans="2:36" ht="4.5" customHeight="1" thickBot="1">
      <c r="B18" s="501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3"/>
    </row>
    <row r="19" spans="2:36" ht="108" customHeight="1" thickBot="1">
      <c r="B19" s="23" t="s">
        <v>34</v>
      </c>
      <c r="C19" s="21" t="s">
        <v>35</v>
      </c>
      <c r="D19" s="21" t="s">
        <v>36</v>
      </c>
      <c r="E19" s="21" t="s">
        <v>37</v>
      </c>
      <c r="F19" s="21" t="s">
        <v>38</v>
      </c>
      <c r="G19" s="21" t="s">
        <v>39</v>
      </c>
      <c r="H19" s="22" t="s">
        <v>40</v>
      </c>
      <c r="I19" s="23" t="s">
        <v>41</v>
      </c>
      <c r="J19" s="24"/>
      <c r="K19" s="24"/>
      <c r="L19" s="24"/>
      <c r="M19" s="24"/>
      <c r="N19" s="25"/>
      <c r="O19" s="289">
        <f aca="true" t="shared" si="4" ref="O19:AD19">SUM(O20:O20)</f>
        <v>0</v>
      </c>
      <c r="P19" s="290">
        <f t="shared" si="4"/>
        <v>0</v>
      </c>
      <c r="Q19" s="291">
        <f t="shared" si="4"/>
        <v>0</v>
      </c>
      <c r="R19" s="290">
        <f t="shared" si="4"/>
        <v>0</v>
      </c>
      <c r="S19" s="291">
        <f t="shared" si="4"/>
        <v>19000000</v>
      </c>
      <c r="T19" s="290">
        <f t="shared" si="4"/>
        <v>0</v>
      </c>
      <c r="U19" s="291">
        <f t="shared" si="4"/>
        <v>0</v>
      </c>
      <c r="V19" s="290">
        <f t="shared" si="4"/>
        <v>0</v>
      </c>
      <c r="W19" s="291">
        <f t="shared" si="4"/>
        <v>0</v>
      </c>
      <c r="X19" s="290">
        <f t="shared" si="4"/>
        <v>0</v>
      </c>
      <c r="Y19" s="291">
        <f t="shared" si="4"/>
        <v>0</v>
      </c>
      <c r="Z19" s="290">
        <f t="shared" si="4"/>
        <v>0</v>
      </c>
      <c r="AA19" s="291">
        <f t="shared" si="4"/>
        <v>0</v>
      </c>
      <c r="AB19" s="290">
        <f t="shared" si="4"/>
        <v>0</v>
      </c>
      <c r="AC19" s="291">
        <f t="shared" si="4"/>
        <v>0</v>
      </c>
      <c r="AD19" s="290">
        <f t="shared" si="4"/>
        <v>0</v>
      </c>
      <c r="AE19" s="291">
        <f>SUM(O19,Q19,S19,U19,W19,Y19,AA19,AC19)</f>
        <v>19000000</v>
      </c>
      <c r="AF19" s="290">
        <f>SUM(P19,R19,T19,V19,X19,Z19,AB19,AD19)</f>
        <v>0</v>
      </c>
      <c r="AG19" s="29">
        <f>SUM(AG20:AG20)</f>
        <v>0</v>
      </c>
      <c r="AH19" s="30"/>
      <c r="AI19" s="30"/>
      <c r="AJ19" s="31"/>
    </row>
    <row r="20" spans="2:36" ht="108" customHeight="1" thickBot="1">
      <c r="B20" s="32" t="s">
        <v>548</v>
      </c>
      <c r="C20" s="33"/>
      <c r="D20" s="34"/>
      <c r="E20" s="34"/>
      <c r="F20" s="35"/>
      <c r="G20" s="34"/>
      <c r="H20" s="36" t="s">
        <v>546</v>
      </c>
      <c r="I20" s="36" t="s">
        <v>547</v>
      </c>
      <c r="J20" s="36">
        <v>0</v>
      </c>
      <c r="K20" s="57">
        <v>60</v>
      </c>
      <c r="L20" s="38">
        <v>15</v>
      </c>
      <c r="M20" s="38"/>
      <c r="N20" s="58"/>
      <c r="O20" s="39"/>
      <c r="P20" s="40"/>
      <c r="Q20" s="288"/>
      <c r="R20" s="43"/>
      <c r="S20" s="43">
        <v>19000000</v>
      </c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4"/>
      <c r="AH20" s="45"/>
      <c r="AI20" s="45"/>
      <c r="AJ20" s="46"/>
    </row>
    <row r="21" spans="2:36" ht="4.5" customHeight="1" thickBot="1">
      <c r="B21" s="498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500"/>
    </row>
    <row r="22" spans="2:36" ht="108" customHeight="1" thickBot="1">
      <c r="B22" s="23" t="s">
        <v>34</v>
      </c>
      <c r="C22" s="21" t="s">
        <v>35</v>
      </c>
      <c r="D22" s="21" t="s">
        <v>36</v>
      </c>
      <c r="E22" s="21" t="s">
        <v>43</v>
      </c>
      <c r="F22" s="21" t="s">
        <v>38</v>
      </c>
      <c r="G22" s="21" t="s">
        <v>39</v>
      </c>
      <c r="H22" s="22" t="s">
        <v>40</v>
      </c>
      <c r="I22" s="23" t="s">
        <v>41</v>
      </c>
      <c r="J22" s="21"/>
      <c r="K22" s="47"/>
      <c r="L22" s="47"/>
      <c r="M22" s="24"/>
      <c r="N22" s="25"/>
      <c r="O22" s="289">
        <f aca="true" t="shared" si="5" ref="O22:AD22">SUM(O23:O23)</f>
        <v>0</v>
      </c>
      <c r="P22" s="290">
        <f t="shared" si="5"/>
        <v>0</v>
      </c>
      <c r="Q22" s="291">
        <f t="shared" si="5"/>
        <v>0</v>
      </c>
      <c r="R22" s="290">
        <f t="shared" si="5"/>
        <v>0</v>
      </c>
      <c r="S22" s="291">
        <f t="shared" si="5"/>
        <v>9000000</v>
      </c>
      <c r="T22" s="290">
        <f t="shared" si="5"/>
        <v>0</v>
      </c>
      <c r="U22" s="291">
        <f t="shared" si="5"/>
        <v>0</v>
      </c>
      <c r="V22" s="290">
        <f t="shared" si="5"/>
        <v>0</v>
      </c>
      <c r="W22" s="291">
        <f t="shared" si="5"/>
        <v>0</v>
      </c>
      <c r="X22" s="290">
        <f t="shared" si="5"/>
        <v>0</v>
      </c>
      <c r="Y22" s="291">
        <f t="shared" si="5"/>
        <v>0</v>
      </c>
      <c r="Z22" s="290">
        <f t="shared" si="5"/>
        <v>0</v>
      </c>
      <c r="AA22" s="291">
        <f t="shared" si="5"/>
        <v>0</v>
      </c>
      <c r="AB22" s="290">
        <f t="shared" si="5"/>
        <v>0</v>
      </c>
      <c r="AC22" s="291">
        <f t="shared" si="5"/>
        <v>0</v>
      </c>
      <c r="AD22" s="290">
        <f t="shared" si="5"/>
        <v>0</v>
      </c>
      <c r="AE22" s="291">
        <f>SUM(O22,Q22,S22,U22,W22,Y22,AA22,AC22)</f>
        <v>9000000</v>
      </c>
      <c r="AF22" s="290">
        <f>SUM(P22,R22,T22,V22,X22,Z22,AB22,AD22)</f>
        <v>0</v>
      </c>
      <c r="AG22" s="29">
        <f>SUM(AG23:AG23)</f>
        <v>0</v>
      </c>
      <c r="AH22" s="30"/>
      <c r="AI22" s="30"/>
      <c r="AJ22" s="31"/>
    </row>
    <row r="23" spans="2:36" ht="108" customHeight="1" thickBot="1">
      <c r="B23" s="32" t="s">
        <v>549</v>
      </c>
      <c r="C23" s="33"/>
      <c r="D23" s="34"/>
      <c r="E23" s="34"/>
      <c r="F23" s="48"/>
      <c r="G23" s="34"/>
      <c r="H23" s="49" t="s">
        <v>550</v>
      </c>
      <c r="I23" s="50" t="s">
        <v>550</v>
      </c>
      <c r="J23" s="36">
        <v>0</v>
      </c>
      <c r="K23" s="36">
        <v>1</v>
      </c>
      <c r="L23" s="293">
        <v>0.46</v>
      </c>
      <c r="M23" s="52"/>
      <c r="N23" s="53"/>
      <c r="O23" s="54"/>
      <c r="P23" s="43"/>
      <c r="Q23" s="43"/>
      <c r="R23" s="43"/>
      <c r="S23" s="43">
        <v>9000000</v>
      </c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55"/>
      <c r="AH23" s="45"/>
      <c r="AI23" s="52"/>
      <c r="AJ23" s="56"/>
    </row>
    <row r="24" spans="2:36" ht="4.5" customHeight="1" thickBot="1">
      <c r="B24" s="498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500"/>
    </row>
    <row r="25" spans="2:36" ht="4.5" customHeight="1" thickBot="1">
      <c r="B25" s="498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500"/>
    </row>
    <row r="47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1" ht="12"/>
    <row r="62" ht="12"/>
    <row r="63" ht="12"/>
    <row r="64" ht="12"/>
  </sheetData>
  <sheetProtection password="A9ED" sheet="1" objects="1" scenarios="1"/>
  <mergeCells count="61">
    <mergeCell ref="B24:AJ24"/>
    <mergeCell ref="B25:AJ25"/>
    <mergeCell ref="AH15:AH16"/>
    <mergeCell ref="AI15:AI16"/>
    <mergeCell ref="AJ15:AJ16"/>
    <mergeCell ref="C17:H17"/>
    <mergeCell ref="B18:AJ18"/>
    <mergeCell ref="B21:AJ21"/>
    <mergeCell ref="W15:X15"/>
    <mergeCell ref="Y15:Z15"/>
    <mergeCell ref="AA15:AB15"/>
    <mergeCell ref="AC15:AD15"/>
    <mergeCell ref="AE15:AF15"/>
    <mergeCell ref="AG15:AG16"/>
    <mergeCell ref="M15:M16"/>
    <mergeCell ref="N15:N16"/>
    <mergeCell ref="O15:P15"/>
    <mergeCell ref="Q15:R15"/>
    <mergeCell ref="S15:T15"/>
    <mergeCell ref="U15:V15"/>
    <mergeCell ref="B15:B16"/>
    <mergeCell ref="C15:H16"/>
    <mergeCell ref="I15:I16"/>
    <mergeCell ref="J15:J16"/>
    <mergeCell ref="K15:K16"/>
    <mergeCell ref="L15:L16"/>
    <mergeCell ref="B9:AJ9"/>
    <mergeCell ref="B12:AJ12"/>
    <mergeCell ref="B13:AJ13"/>
    <mergeCell ref="B14:D14"/>
    <mergeCell ref="F14:N14"/>
    <mergeCell ref="O14:AF14"/>
    <mergeCell ref="AG14:AJ14"/>
    <mergeCell ref="AG3:AG4"/>
    <mergeCell ref="AH3:AH4"/>
    <mergeCell ref="AI3:AI4"/>
    <mergeCell ref="AJ3:AJ4"/>
    <mergeCell ref="C5:H5"/>
    <mergeCell ref="J3:J4"/>
    <mergeCell ref="K3:K4"/>
    <mergeCell ref="B6:AJ6"/>
    <mergeCell ref="U3:V3"/>
    <mergeCell ref="W3:X3"/>
    <mergeCell ref="Y3:Z3"/>
    <mergeCell ref="AA3:AB3"/>
    <mergeCell ref="AC3:AD3"/>
    <mergeCell ref="AE3:AF3"/>
    <mergeCell ref="L3:L4"/>
    <mergeCell ref="M3:M4"/>
    <mergeCell ref="N3:N4"/>
    <mergeCell ref="O3:P3"/>
    <mergeCell ref="Q3:R3"/>
    <mergeCell ref="S3:T3"/>
    <mergeCell ref="B3:B4"/>
    <mergeCell ref="C3:H4"/>
    <mergeCell ref="I3:I4"/>
    <mergeCell ref="B1:AJ1"/>
    <mergeCell ref="B2:D2"/>
    <mergeCell ref="F2:N2"/>
    <mergeCell ref="O2:AF2"/>
    <mergeCell ref="AG2:AJ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J63"/>
  <sheetViews>
    <sheetView zoomScale="60" zoomScaleNormal="60" zoomScalePageLayoutView="0" workbookViewId="0" topLeftCell="A1">
      <selection activeCell="F15" sqref="F15"/>
    </sheetView>
  </sheetViews>
  <sheetFormatPr defaultColWidth="11.421875" defaultRowHeight="15"/>
  <cols>
    <col min="1" max="1" width="4.57421875" style="65" customWidth="1"/>
    <col min="2" max="2" width="33.00390625" style="294" bestFit="1" customWidth="1"/>
    <col min="3" max="3" width="17.57421875" style="294" customWidth="1"/>
    <col min="4" max="4" width="27.7109375" style="65" customWidth="1"/>
    <col min="5" max="5" width="14.28125" style="65" customWidth="1"/>
    <col min="6" max="6" width="11.421875" style="65" customWidth="1"/>
    <col min="7" max="7" width="13.57421875" style="65" customWidth="1"/>
    <col min="8" max="8" width="39.140625" style="65" bestFit="1" customWidth="1"/>
    <col min="9" max="9" width="42.8515625" style="65" bestFit="1" customWidth="1"/>
    <col min="10" max="12" width="11.421875" style="65" customWidth="1"/>
    <col min="13" max="13" width="6.57421875" style="65" customWidth="1"/>
    <col min="14" max="14" width="6.140625" style="65" customWidth="1"/>
    <col min="15" max="18" width="9.421875" style="65" customWidth="1"/>
    <col min="19" max="19" width="9.421875" style="297" customWidth="1"/>
    <col min="20" max="26" width="9.421875" style="65" customWidth="1"/>
    <col min="27" max="27" width="11.7109375" style="65" customWidth="1"/>
    <col min="28" max="28" width="12.28125" style="65" customWidth="1"/>
    <col min="29" max="32" width="9.421875" style="65" customWidth="1"/>
    <col min="33" max="33" width="5.140625" style="294" customWidth="1"/>
    <col min="34" max="34" width="5.421875" style="65" customWidth="1"/>
    <col min="35" max="35" width="4.8515625" style="65" customWidth="1"/>
    <col min="36" max="36" width="7.140625" style="65" customWidth="1"/>
    <col min="37" max="16384" width="11.421875" style="65" customWidth="1"/>
  </cols>
  <sheetData>
    <row r="1" spans="2:36" ht="12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9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33.75" customHeight="1">
      <c r="B2" s="343" t="s">
        <v>198</v>
      </c>
      <c r="C2" s="344"/>
      <c r="D2" s="344"/>
      <c r="E2" s="344"/>
      <c r="F2" s="344"/>
      <c r="G2" s="344"/>
      <c r="H2" s="345"/>
      <c r="I2" s="346" t="s">
        <v>526</v>
      </c>
      <c r="J2" s="347"/>
      <c r="K2" s="347"/>
      <c r="L2" s="347"/>
      <c r="M2" s="347"/>
      <c r="N2" s="347"/>
      <c r="O2" s="346" t="s">
        <v>2</v>
      </c>
      <c r="P2" s="347"/>
      <c r="Q2" s="347"/>
      <c r="R2" s="347"/>
      <c r="S2" s="347"/>
      <c r="T2" s="348"/>
      <c r="U2" s="349" t="s">
        <v>3</v>
      </c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1"/>
    </row>
    <row r="3" spans="2:36" ht="35.25" customHeight="1" thickBot="1">
      <c r="B3" s="331" t="s">
        <v>551</v>
      </c>
      <c r="C3" s="332"/>
      <c r="D3" s="333"/>
      <c r="E3" s="281"/>
      <c r="F3" s="332" t="s">
        <v>45</v>
      </c>
      <c r="G3" s="332"/>
      <c r="H3" s="332"/>
      <c r="I3" s="332"/>
      <c r="J3" s="332"/>
      <c r="K3" s="332"/>
      <c r="L3" s="332"/>
      <c r="M3" s="332"/>
      <c r="N3" s="333"/>
      <c r="O3" s="334" t="s">
        <v>6</v>
      </c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6"/>
      <c r="AG3" s="337" t="s">
        <v>7</v>
      </c>
      <c r="AH3" s="338"/>
      <c r="AI3" s="338"/>
      <c r="AJ3" s="339"/>
    </row>
    <row r="4" spans="2:36" ht="36" customHeight="1">
      <c r="B4" s="504" t="s">
        <v>8</v>
      </c>
      <c r="C4" s="323" t="s">
        <v>9</v>
      </c>
      <c r="D4" s="324"/>
      <c r="E4" s="324"/>
      <c r="F4" s="324"/>
      <c r="G4" s="324"/>
      <c r="H4" s="324"/>
      <c r="I4" s="327" t="s">
        <v>10</v>
      </c>
      <c r="J4" s="329" t="s">
        <v>11</v>
      </c>
      <c r="K4" s="329" t="s">
        <v>12</v>
      </c>
      <c r="L4" s="314" t="s">
        <v>143</v>
      </c>
      <c r="M4" s="316" t="s">
        <v>13</v>
      </c>
      <c r="N4" s="318" t="s">
        <v>14</v>
      </c>
      <c r="O4" s="320" t="s">
        <v>15</v>
      </c>
      <c r="P4" s="306"/>
      <c r="Q4" s="305" t="s">
        <v>16</v>
      </c>
      <c r="R4" s="306"/>
      <c r="S4" s="305" t="s">
        <v>17</v>
      </c>
      <c r="T4" s="306"/>
      <c r="U4" s="305" t="s">
        <v>18</v>
      </c>
      <c r="V4" s="306"/>
      <c r="W4" s="305" t="s">
        <v>19</v>
      </c>
      <c r="X4" s="306"/>
      <c r="Y4" s="305" t="s">
        <v>20</v>
      </c>
      <c r="Z4" s="306"/>
      <c r="AA4" s="305" t="s">
        <v>21</v>
      </c>
      <c r="AB4" s="306"/>
      <c r="AC4" s="305" t="s">
        <v>22</v>
      </c>
      <c r="AD4" s="306"/>
      <c r="AE4" s="305" t="s">
        <v>23</v>
      </c>
      <c r="AF4" s="307"/>
      <c r="AG4" s="308" t="s">
        <v>24</v>
      </c>
      <c r="AH4" s="310" t="s">
        <v>25</v>
      </c>
      <c r="AI4" s="312" t="s">
        <v>26</v>
      </c>
      <c r="AJ4" s="298" t="s">
        <v>27</v>
      </c>
    </row>
    <row r="5" spans="2:36" ht="80.25" customHeight="1" thickBot="1">
      <c r="B5" s="505"/>
      <c r="C5" s="325"/>
      <c r="D5" s="326"/>
      <c r="E5" s="326"/>
      <c r="F5" s="326"/>
      <c r="G5" s="326"/>
      <c r="H5" s="326"/>
      <c r="I5" s="328"/>
      <c r="J5" s="330" t="s">
        <v>11</v>
      </c>
      <c r="K5" s="330"/>
      <c r="L5" s="315"/>
      <c r="M5" s="317"/>
      <c r="N5" s="319"/>
      <c r="O5" s="6" t="s">
        <v>28</v>
      </c>
      <c r="P5" s="7" t="s">
        <v>29</v>
      </c>
      <c r="Q5" s="8" t="s">
        <v>28</v>
      </c>
      <c r="R5" s="7" t="s">
        <v>29</v>
      </c>
      <c r="S5" s="8" t="s">
        <v>28</v>
      </c>
      <c r="T5" s="7" t="s">
        <v>29</v>
      </c>
      <c r="U5" s="8" t="s">
        <v>28</v>
      </c>
      <c r="V5" s="7" t="s">
        <v>29</v>
      </c>
      <c r="W5" s="8" t="s">
        <v>28</v>
      </c>
      <c r="X5" s="7" t="s">
        <v>29</v>
      </c>
      <c r="Y5" s="8" t="s">
        <v>28</v>
      </c>
      <c r="Z5" s="7" t="s">
        <v>29</v>
      </c>
      <c r="AA5" s="8" t="s">
        <v>28</v>
      </c>
      <c r="AB5" s="7" t="s">
        <v>30</v>
      </c>
      <c r="AC5" s="8" t="s">
        <v>28</v>
      </c>
      <c r="AD5" s="7" t="s">
        <v>30</v>
      </c>
      <c r="AE5" s="8" t="s">
        <v>28</v>
      </c>
      <c r="AF5" s="9" t="s">
        <v>30</v>
      </c>
      <c r="AG5" s="309"/>
      <c r="AH5" s="311"/>
      <c r="AI5" s="313"/>
      <c r="AJ5" s="299"/>
    </row>
    <row r="6" spans="2:36" ht="83.25" customHeight="1" thickBot="1">
      <c r="B6" s="10" t="s">
        <v>31</v>
      </c>
      <c r="C6" s="300" t="s">
        <v>552</v>
      </c>
      <c r="D6" s="301"/>
      <c r="E6" s="301"/>
      <c r="F6" s="301"/>
      <c r="G6" s="301"/>
      <c r="H6" s="506"/>
      <c r="I6" s="11">
        <v>94.9</v>
      </c>
      <c r="J6" s="11" t="s">
        <v>553</v>
      </c>
      <c r="K6" s="11" t="s">
        <v>553</v>
      </c>
      <c r="L6" s="282"/>
      <c r="M6" s="283"/>
      <c r="N6" s="284"/>
      <c r="O6" s="285" t="e">
        <f>+#REF!+#REF!+#REF!+O8+O11+O14+O17+O20+O23+O26+O29+O32</f>
        <v>#REF!</v>
      </c>
      <c r="P6" s="285" t="e">
        <f>+#REF!+#REF!+#REF!+P8+P11+P14+P17+P20+P23+P26+P29+P32</f>
        <v>#REF!</v>
      </c>
      <c r="Q6" s="285" t="e">
        <f>+#REF!+#REF!+#REF!+Q8+Q11+Q14+Q17+Q20+Q23+Q26+Q29+Q32</f>
        <v>#REF!</v>
      </c>
      <c r="R6" s="285" t="e">
        <f>+#REF!+#REF!+#REF!+R8+R11+R14+R17+R20+R23+R26+R29+R32</f>
        <v>#REF!</v>
      </c>
      <c r="S6" s="285" t="e">
        <f>+#REF!+#REF!+#REF!+S8+S11+S14+S17+S20+S23+S26+S29+S32</f>
        <v>#REF!</v>
      </c>
      <c r="T6" s="285" t="e">
        <f>+#REF!+#REF!+#REF!+T8+T11+T14+T17+T20+T23+T26+T29+T32</f>
        <v>#REF!</v>
      </c>
      <c r="U6" s="285" t="e">
        <f>+#REF!+#REF!+#REF!+U8+U11+U14+U17+U20+U23+U26+U29+U32</f>
        <v>#REF!</v>
      </c>
      <c r="V6" s="285" t="e">
        <f>+#REF!+#REF!+#REF!+V8+V11+V14+V17+V20+V23+V26+V29+V32</f>
        <v>#REF!</v>
      </c>
      <c r="W6" s="285" t="e">
        <f>+#REF!+#REF!+#REF!+W8+W11+W14+W17+W20+W23+W26+W29+W32</f>
        <v>#REF!</v>
      </c>
      <c r="X6" s="285" t="e">
        <f>+#REF!+#REF!+#REF!+X8+X11+X14+X17+X20+X23+X26+X29+X32</f>
        <v>#REF!</v>
      </c>
      <c r="Y6" s="285" t="e">
        <f>+#REF!+#REF!+#REF!+Y8+Y11+Y14+Y17+Y20+Y23+Y26+Y29+Y32</f>
        <v>#REF!</v>
      </c>
      <c r="Z6" s="285" t="e">
        <f>+#REF!+#REF!+#REF!+Z8+Z11+Z14+Z17+Z20+Z23+Z26+Z29+Z32</f>
        <v>#REF!</v>
      </c>
      <c r="AA6" s="285" t="e">
        <f>+#REF!+#REF!+#REF!+AA8+AA11+AA14+AA17+AA20+AA23+AA26+AA29+AA32</f>
        <v>#REF!</v>
      </c>
      <c r="AB6" s="285" t="e">
        <f>+#REF!+#REF!+#REF!+AB8+AB11+AB14+AB17+AB20+AB23+AB26+AB29+AB32</f>
        <v>#REF!</v>
      </c>
      <c r="AC6" s="285" t="e">
        <f>+#REF!+#REF!+#REF!+AC8+AC11+AC14+AC17+AC20+AC23+AC26+AC29+AC32</f>
        <v>#REF!</v>
      </c>
      <c r="AD6" s="285" t="e">
        <f>+#REF!+#REF!+#REF!+AD8+AD11+AD14+AD17+AD20+AD23+AD26+AD29+AD32</f>
        <v>#REF!</v>
      </c>
      <c r="AE6" s="285" t="e">
        <f>+#REF!+#REF!+#REF!+AE8+AE11+AE14+AE17+AE20+AE23+AE26+AE29+AE32</f>
        <v>#REF!</v>
      </c>
      <c r="AF6" s="285" t="e">
        <f>+#REF!+#REF!+#REF!+AF8+AF11+AF14+AF17+AF20+AF23+AF26+AF29+AF32</f>
        <v>#REF!</v>
      </c>
      <c r="AG6" s="286" t="e">
        <f>#REF!+#REF!</f>
        <v>#REF!</v>
      </c>
      <c r="AH6" s="287"/>
      <c r="AI6" s="287"/>
      <c r="AJ6" s="19"/>
    </row>
    <row r="7" spans="2:36" ht="12.75" thickBot="1">
      <c r="B7" s="501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</row>
    <row r="8" spans="2:36" ht="36.75" thickBot="1">
      <c r="B8" s="23" t="s">
        <v>34</v>
      </c>
      <c r="C8" s="21" t="s">
        <v>35</v>
      </c>
      <c r="D8" s="21" t="s">
        <v>36</v>
      </c>
      <c r="E8" s="21" t="s">
        <v>43</v>
      </c>
      <c r="F8" s="21" t="s">
        <v>38</v>
      </c>
      <c r="G8" s="21" t="s">
        <v>39</v>
      </c>
      <c r="H8" s="22" t="s">
        <v>40</v>
      </c>
      <c r="I8" s="23" t="s">
        <v>41</v>
      </c>
      <c r="J8" s="21"/>
      <c r="K8" s="47"/>
      <c r="L8" s="47"/>
      <c r="M8" s="24"/>
      <c r="N8" s="25"/>
      <c r="O8" s="289">
        <f>SUM(O9:O9)</f>
        <v>0</v>
      </c>
      <c r="P8" s="290">
        <f aca="true" t="shared" si="0" ref="P8:AD8">SUM(P9:P9)</f>
        <v>0</v>
      </c>
      <c r="Q8" s="291">
        <f t="shared" si="0"/>
        <v>0</v>
      </c>
      <c r="R8" s="290">
        <f t="shared" si="0"/>
        <v>0</v>
      </c>
      <c r="S8" s="291">
        <f t="shared" si="0"/>
        <v>0</v>
      </c>
      <c r="T8" s="290">
        <f t="shared" si="0"/>
        <v>0</v>
      </c>
      <c r="U8" s="291">
        <f t="shared" si="0"/>
        <v>0</v>
      </c>
      <c r="V8" s="290">
        <f t="shared" si="0"/>
        <v>0</v>
      </c>
      <c r="W8" s="291">
        <f t="shared" si="0"/>
        <v>0</v>
      </c>
      <c r="X8" s="290">
        <f t="shared" si="0"/>
        <v>0</v>
      </c>
      <c r="Y8" s="291">
        <f t="shared" si="0"/>
        <v>0</v>
      </c>
      <c r="Z8" s="290">
        <f t="shared" si="0"/>
        <v>0</v>
      </c>
      <c r="AA8" s="291">
        <f t="shared" si="0"/>
        <v>0</v>
      </c>
      <c r="AB8" s="290">
        <f t="shared" si="0"/>
        <v>0</v>
      </c>
      <c r="AC8" s="291">
        <f t="shared" si="0"/>
        <v>0</v>
      </c>
      <c r="AD8" s="290">
        <f t="shared" si="0"/>
        <v>0</v>
      </c>
      <c r="AE8" s="291">
        <f>SUM(O8,Q8,S8,U8,W8,Y8,AA8,AC8)</f>
        <v>0</v>
      </c>
      <c r="AF8" s="290">
        <f>SUM(P8,R8,T8,V8,X8,Z8,AB8,AD8)</f>
        <v>0</v>
      </c>
      <c r="AG8" s="29">
        <f>SUM(AG9:AG9)</f>
        <v>0</v>
      </c>
      <c r="AH8" s="30"/>
      <c r="AI8" s="30"/>
      <c r="AJ8" s="31"/>
    </row>
    <row r="9" spans="2:36" ht="104.25" customHeight="1" thickBot="1">
      <c r="B9" s="32" t="s">
        <v>554</v>
      </c>
      <c r="C9" s="33"/>
      <c r="D9" s="34"/>
      <c r="E9" s="34"/>
      <c r="F9" s="48"/>
      <c r="G9" s="34"/>
      <c r="H9" s="49" t="s">
        <v>555</v>
      </c>
      <c r="I9" s="50" t="s">
        <v>556</v>
      </c>
      <c r="J9" s="36">
        <v>0</v>
      </c>
      <c r="K9" s="36">
        <v>1</v>
      </c>
      <c r="L9" s="214">
        <v>0</v>
      </c>
      <c r="M9" s="52"/>
      <c r="N9" s="53"/>
      <c r="O9" s="54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55"/>
      <c r="AH9" s="45"/>
      <c r="AI9" s="52"/>
      <c r="AJ9" s="56"/>
    </row>
    <row r="10" spans="2:36" ht="12.75" thickBot="1">
      <c r="B10" s="507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9"/>
    </row>
    <row r="11" spans="2:36" ht="83.25" customHeight="1" thickBot="1">
      <c r="B11" s="23" t="s">
        <v>34</v>
      </c>
      <c r="C11" s="21" t="s">
        <v>35</v>
      </c>
      <c r="D11" s="21" t="s">
        <v>36</v>
      </c>
      <c r="E11" s="21" t="s">
        <v>37</v>
      </c>
      <c r="F11" s="21" t="s">
        <v>38</v>
      </c>
      <c r="G11" s="21" t="s">
        <v>39</v>
      </c>
      <c r="H11" s="22" t="s">
        <v>40</v>
      </c>
      <c r="I11" s="23" t="s">
        <v>41</v>
      </c>
      <c r="J11" s="24"/>
      <c r="K11" s="24"/>
      <c r="L11" s="24"/>
      <c r="M11" s="24"/>
      <c r="N11" s="25"/>
      <c r="O11" s="289">
        <f>SUM(O12:O12)</f>
        <v>0</v>
      </c>
      <c r="P11" s="290">
        <f aca="true" t="shared" si="1" ref="P11:AD11">SUM(P12:P12)</f>
        <v>0</v>
      </c>
      <c r="Q11" s="291">
        <f t="shared" si="1"/>
        <v>0</v>
      </c>
      <c r="R11" s="290">
        <f t="shared" si="1"/>
        <v>0</v>
      </c>
      <c r="S11" s="291">
        <f t="shared" si="1"/>
        <v>55000000</v>
      </c>
      <c r="T11" s="290">
        <f t="shared" si="1"/>
        <v>0</v>
      </c>
      <c r="U11" s="291">
        <f t="shared" si="1"/>
        <v>0</v>
      </c>
      <c r="V11" s="290">
        <f t="shared" si="1"/>
        <v>0</v>
      </c>
      <c r="W11" s="291">
        <f t="shared" si="1"/>
        <v>0</v>
      </c>
      <c r="X11" s="290">
        <f t="shared" si="1"/>
        <v>0</v>
      </c>
      <c r="Y11" s="291">
        <f t="shared" si="1"/>
        <v>0</v>
      </c>
      <c r="Z11" s="290">
        <f t="shared" si="1"/>
        <v>0</v>
      </c>
      <c r="AA11" s="291">
        <f t="shared" si="1"/>
        <v>0</v>
      </c>
      <c r="AB11" s="290">
        <f t="shared" si="1"/>
        <v>0</v>
      </c>
      <c r="AC11" s="291">
        <f t="shared" si="1"/>
        <v>0</v>
      </c>
      <c r="AD11" s="290">
        <f t="shared" si="1"/>
        <v>0</v>
      </c>
      <c r="AE11" s="291">
        <f>SUM(O11,Q11,S11,U11,W11,Y11,AA11,AC11)</f>
        <v>55000000</v>
      </c>
      <c r="AF11" s="290">
        <f>SUM(P11,R11,T11,V11,X11,Z11,AB11,AD11)</f>
        <v>0</v>
      </c>
      <c r="AG11" s="29">
        <f>SUM(AG12:AG12)</f>
        <v>0</v>
      </c>
      <c r="AH11" s="30"/>
      <c r="AI11" s="30"/>
      <c r="AJ11" s="31"/>
    </row>
    <row r="12" spans="2:36" ht="106.5" customHeight="1" thickBot="1">
      <c r="B12" s="32" t="s">
        <v>557</v>
      </c>
      <c r="C12" s="33"/>
      <c r="D12" s="34"/>
      <c r="E12" s="34"/>
      <c r="F12" s="35"/>
      <c r="G12" s="34"/>
      <c r="H12" s="36" t="s">
        <v>558</v>
      </c>
      <c r="I12" s="36" t="s">
        <v>559</v>
      </c>
      <c r="J12" s="36">
        <v>0</v>
      </c>
      <c r="K12" s="57">
        <v>1</v>
      </c>
      <c r="L12" s="38">
        <v>0</v>
      </c>
      <c r="M12" s="38"/>
      <c r="N12" s="58"/>
      <c r="O12" s="39"/>
      <c r="P12" s="40"/>
      <c r="Q12" s="288"/>
      <c r="R12" s="42"/>
      <c r="S12" s="43">
        <v>55000000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3"/>
      <c r="AF12" s="43"/>
      <c r="AG12" s="44"/>
      <c r="AH12" s="45"/>
      <c r="AI12" s="45"/>
      <c r="AJ12" s="46"/>
    </row>
    <row r="13" spans="2:36" ht="4.5" customHeight="1" thickBot="1">
      <c r="B13" s="498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500"/>
    </row>
    <row r="14" spans="2:36" ht="108" customHeight="1" thickBot="1">
      <c r="B14" s="23" t="s">
        <v>34</v>
      </c>
      <c r="C14" s="21" t="s">
        <v>35</v>
      </c>
      <c r="D14" s="21" t="s">
        <v>36</v>
      </c>
      <c r="E14" s="21" t="s">
        <v>43</v>
      </c>
      <c r="F14" s="21" t="s">
        <v>38</v>
      </c>
      <c r="G14" s="21" t="s">
        <v>39</v>
      </c>
      <c r="H14" s="22" t="s">
        <v>40</v>
      </c>
      <c r="I14" s="23" t="s">
        <v>41</v>
      </c>
      <c r="J14" s="21"/>
      <c r="K14" s="47"/>
      <c r="L14" s="47"/>
      <c r="M14" s="24"/>
      <c r="N14" s="25"/>
      <c r="O14" s="289">
        <f>SUM(O15:O15)</f>
        <v>0</v>
      </c>
      <c r="P14" s="290">
        <f aca="true" t="shared" si="2" ref="P14:AD14">SUM(P15:P15)</f>
        <v>0</v>
      </c>
      <c r="Q14" s="291">
        <f t="shared" si="2"/>
        <v>0</v>
      </c>
      <c r="R14" s="290">
        <f t="shared" si="2"/>
        <v>0</v>
      </c>
      <c r="S14" s="291">
        <f t="shared" si="2"/>
        <v>0</v>
      </c>
      <c r="T14" s="290">
        <f t="shared" si="2"/>
        <v>0</v>
      </c>
      <c r="U14" s="291">
        <f t="shared" si="2"/>
        <v>0</v>
      </c>
      <c r="V14" s="290">
        <f t="shared" si="2"/>
        <v>0</v>
      </c>
      <c r="W14" s="291">
        <f t="shared" si="2"/>
        <v>0</v>
      </c>
      <c r="X14" s="290">
        <f t="shared" si="2"/>
        <v>0</v>
      </c>
      <c r="Y14" s="291">
        <f t="shared" si="2"/>
        <v>0</v>
      </c>
      <c r="Z14" s="290">
        <f t="shared" si="2"/>
        <v>0</v>
      </c>
      <c r="AA14" s="291">
        <f t="shared" si="2"/>
        <v>0</v>
      </c>
      <c r="AB14" s="290">
        <f t="shared" si="2"/>
        <v>0</v>
      </c>
      <c r="AC14" s="291">
        <f t="shared" si="2"/>
        <v>0</v>
      </c>
      <c r="AD14" s="290">
        <f t="shared" si="2"/>
        <v>0</v>
      </c>
      <c r="AE14" s="291">
        <f>SUM(O14,Q14,S14,U14,W14,Y14,AA14,AC14)</f>
        <v>0</v>
      </c>
      <c r="AF14" s="290">
        <f>SUM(P14,R14,T14,V14,X14,Z14,AB14,AD14)</f>
        <v>0</v>
      </c>
      <c r="AG14" s="29">
        <f>SUM(AG15:AG15)</f>
        <v>0</v>
      </c>
      <c r="AH14" s="30"/>
      <c r="AI14" s="30"/>
      <c r="AJ14" s="31"/>
    </row>
    <row r="15" spans="2:36" ht="108" customHeight="1" thickBot="1">
      <c r="B15" s="32" t="s">
        <v>391</v>
      </c>
      <c r="C15" s="33"/>
      <c r="D15" s="34"/>
      <c r="E15" s="34"/>
      <c r="F15" s="48"/>
      <c r="G15" s="34"/>
      <c r="H15" s="49" t="s">
        <v>560</v>
      </c>
      <c r="I15" s="50" t="s">
        <v>561</v>
      </c>
      <c r="J15" s="36">
        <v>0</v>
      </c>
      <c r="K15" s="36">
        <v>1</v>
      </c>
      <c r="L15" s="214">
        <v>0.42</v>
      </c>
      <c r="M15" s="52"/>
      <c r="N15" s="53"/>
      <c r="O15" s="39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55"/>
      <c r="AH15" s="45"/>
      <c r="AI15" s="52"/>
      <c r="AJ15" s="56"/>
    </row>
    <row r="16" spans="2:36" ht="4.5" customHeight="1" thickBot="1">
      <c r="B16" s="498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500"/>
    </row>
    <row r="17" spans="2:36" ht="108" customHeight="1" thickBot="1">
      <c r="B17" s="23" t="s">
        <v>34</v>
      </c>
      <c r="C17" s="21" t="s">
        <v>35</v>
      </c>
      <c r="D17" s="21" t="s">
        <v>36</v>
      </c>
      <c r="E17" s="21" t="s">
        <v>37</v>
      </c>
      <c r="F17" s="21" t="s">
        <v>38</v>
      </c>
      <c r="G17" s="21" t="s">
        <v>39</v>
      </c>
      <c r="H17" s="22" t="s">
        <v>40</v>
      </c>
      <c r="I17" s="23" t="s">
        <v>41</v>
      </c>
      <c r="J17" s="24"/>
      <c r="K17" s="24"/>
      <c r="L17" s="24"/>
      <c r="M17" s="24"/>
      <c r="N17" s="25"/>
      <c r="O17" s="289">
        <f>SUM(O18:O18)</f>
        <v>0</v>
      </c>
      <c r="P17" s="290">
        <f aca="true" t="shared" si="3" ref="P17:AD17">SUM(P18:P18)</f>
        <v>0</v>
      </c>
      <c r="Q17" s="291">
        <f t="shared" si="3"/>
        <v>0</v>
      </c>
      <c r="R17" s="290">
        <f t="shared" si="3"/>
        <v>0</v>
      </c>
      <c r="S17" s="291">
        <f t="shared" si="3"/>
        <v>22425672</v>
      </c>
      <c r="T17" s="290">
        <f t="shared" si="3"/>
        <v>0</v>
      </c>
      <c r="U17" s="291">
        <f t="shared" si="3"/>
        <v>0</v>
      </c>
      <c r="V17" s="290">
        <f t="shared" si="3"/>
        <v>0</v>
      </c>
      <c r="W17" s="291">
        <f t="shared" si="3"/>
        <v>0</v>
      </c>
      <c r="X17" s="290">
        <f t="shared" si="3"/>
        <v>0</v>
      </c>
      <c r="Y17" s="291">
        <f t="shared" si="3"/>
        <v>0</v>
      </c>
      <c r="Z17" s="290">
        <f t="shared" si="3"/>
        <v>0</v>
      </c>
      <c r="AA17" s="291">
        <f t="shared" si="3"/>
        <v>0</v>
      </c>
      <c r="AB17" s="290">
        <f t="shared" si="3"/>
        <v>0</v>
      </c>
      <c r="AC17" s="291">
        <f t="shared" si="3"/>
        <v>0</v>
      </c>
      <c r="AD17" s="290">
        <f t="shared" si="3"/>
        <v>0</v>
      </c>
      <c r="AE17" s="291">
        <f>SUM(O17,Q17,S17,U17,W17,Y17,AA17,AC17)</f>
        <v>22425672</v>
      </c>
      <c r="AF17" s="290">
        <f>SUM(P17,R17,T17,V17,X17,Z17,AB17,AD17)</f>
        <v>0</v>
      </c>
      <c r="AG17" s="29">
        <f>SUM(AG18:AG18)</f>
        <v>0</v>
      </c>
      <c r="AH17" s="30"/>
      <c r="AI17" s="30"/>
      <c r="AJ17" s="31"/>
    </row>
    <row r="18" spans="2:36" ht="108" customHeight="1" thickBot="1">
      <c r="B18" s="32" t="s">
        <v>391</v>
      </c>
      <c r="C18" s="33"/>
      <c r="D18" s="34"/>
      <c r="E18" s="34"/>
      <c r="F18" s="35"/>
      <c r="G18" s="34"/>
      <c r="H18" s="36" t="s">
        <v>562</v>
      </c>
      <c r="I18" s="36" t="s">
        <v>563</v>
      </c>
      <c r="J18" s="36">
        <v>0</v>
      </c>
      <c r="K18" s="57">
        <v>1</v>
      </c>
      <c r="L18" s="38">
        <v>0.12</v>
      </c>
      <c r="M18" s="38"/>
      <c r="N18" s="58"/>
      <c r="O18" s="39"/>
      <c r="P18" s="40"/>
      <c r="Q18" s="288"/>
      <c r="R18" s="42"/>
      <c r="S18" s="43">
        <v>22425672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3"/>
      <c r="AF18" s="43"/>
      <c r="AG18" s="44"/>
      <c r="AH18" s="45"/>
      <c r="AI18" s="45"/>
      <c r="AJ18" s="46"/>
    </row>
    <row r="19" spans="2:36" ht="4.5" customHeight="1" thickBot="1">
      <c r="B19" s="498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500"/>
    </row>
    <row r="20" spans="2:36" ht="108" customHeight="1" thickBot="1">
      <c r="B20" s="23" t="s">
        <v>34</v>
      </c>
      <c r="C20" s="21" t="s">
        <v>35</v>
      </c>
      <c r="D20" s="21" t="s">
        <v>36</v>
      </c>
      <c r="E20" s="21" t="s">
        <v>43</v>
      </c>
      <c r="F20" s="21" t="s">
        <v>38</v>
      </c>
      <c r="G20" s="21" t="s">
        <v>39</v>
      </c>
      <c r="H20" s="22" t="s">
        <v>40</v>
      </c>
      <c r="I20" s="23" t="s">
        <v>41</v>
      </c>
      <c r="J20" s="21"/>
      <c r="K20" s="47"/>
      <c r="L20" s="47"/>
      <c r="M20" s="24"/>
      <c r="N20" s="25"/>
      <c r="O20" s="289">
        <f>SUM(O21:O21)</f>
        <v>0</v>
      </c>
      <c r="P20" s="290">
        <f aca="true" t="shared" si="4" ref="P20:AD20">SUM(P21:P21)</f>
        <v>0</v>
      </c>
      <c r="Q20" s="291">
        <f t="shared" si="4"/>
        <v>0</v>
      </c>
      <c r="R20" s="290">
        <f t="shared" si="4"/>
        <v>0</v>
      </c>
      <c r="S20" s="291">
        <f t="shared" si="4"/>
        <v>0</v>
      </c>
      <c r="T20" s="290">
        <f t="shared" si="4"/>
        <v>0</v>
      </c>
      <c r="U20" s="291">
        <f t="shared" si="4"/>
        <v>0</v>
      </c>
      <c r="V20" s="290">
        <f t="shared" si="4"/>
        <v>0</v>
      </c>
      <c r="W20" s="291">
        <f t="shared" si="4"/>
        <v>0</v>
      </c>
      <c r="X20" s="290">
        <f t="shared" si="4"/>
        <v>0</v>
      </c>
      <c r="Y20" s="291">
        <f t="shared" si="4"/>
        <v>0</v>
      </c>
      <c r="Z20" s="290">
        <f t="shared" si="4"/>
        <v>0</v>
      </c>
      <c r="AA20" s="291">
        <f t="shared" si="4"/>
        <v>0</v>
      </c>
      <c r="AB20" s="290">
        <f t="shared" si="4"/>
        <v>0</v>
      </c>
      <c r="AC20" s="291">
        <f t="shared" si="4"/>
        <v>0</v>
      </c>
      <c r="AD20" s="290">
        <f t="shared" si="4"/>
        <v>0</v>
      </c>
      <c r="AE20" s="291">
        <f>SUM(O20,Q20,S20,U20,W20,Y20,AA20,AC20)</f>
        <v>0</v>
      </c>
      <c r="AF20" s="290">
        <f>SUM(P20,R20,T20,V20,X20,Z20,AB20,AD20)</f>
        <v>0</v>
      </c>
      <c r="AG20" s="29">
        <f>SUM(AG21:AG21)</f>
        <v>0</v>
      </c>
      <c r="AH20" s="30"/>
      <c r="AI20" s="30"/>
      <c r="AJ20" s="31"/>
    </row>
    <row r="21" spans="2:36" ht="108" customHeight="1" thickBot="1">
      <c r="B21" s="32" t="s">
        <v>391</v>
      </c>
      <c r="C21" s="33"/>
      <c r="D21" s="34"/>
      <c r="E21" s="34"/>
      <c r="F21" s="48"/>
      <c r="G21" s="34"/>
      <c r="H21" s="49" t="s">
        <v>564</v>
      </c>
      <c r="I21" s="50">
        <v>1</v>
      </c>
      <c r="J21" s="36">
        <v>0</v>
      </c>
      <c r="K21" s="36">
        <v>4</v>
      </c>
      <c r="L21" s="214">
        <v>4</v>
      </c>
      <c r="M21" s="52"/>
      <c r="N21" s="53"/>
      <c r="O21" s="54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55"/>
      <c r="AH21" s="45"/>
      <c r="AI21" s="52"/>
      <c r="AJ21" s="56"/>
    </row>
    <row r="22" spans="2:36" ht="4.5" customHeight="1" thickBot="1">
      <c r="B22" s="498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500"/>
    </row>
    <row r="23" spans="2:36" ht="108" customHeight="1" thickBot="1">
      <c r="B23" s="23" t="s">
        <v>34</v>
      </c>
      <c r="C23" s="21" t="s">
        <v>35</v>
      </c>
      <c r="D23" s="21" t="s">
        <v>36</v>
      </c>
      <c r="E23" s="21" t="s">
        <v>37</v>
      </c>
      <c r="F23" s="21" t="s">
        <v>38</v>
      </c>
      <c r="G23" s="21" t="s">
        <v>39</v>
      </c>
      <c r="H23" s="22" t="s">
        <v>40</v>
      </c>
      <c r="I23" s="23" t="s">
        <v>41</v>
      </c>
      <c r="J23" s="24"/>
      <c r="K23" s="24"/>
      <c r="L23" s="24"/>
      <c r="M23" s="24"/>
      <c r="N23" s="25"/>
      <c r="O23" s="289">
        <f>SUM(O24:O24)</f>
        <v>0</v>
      </c>
      <c r="P23" s="290">
        <f aca="true" t="shared" si="5" ref="P23:AD23">SUM(P24:P24)</f>
        <v>0</v>
      </c>
      <c r="Q23" s="291">
        <f t="shared" si="5"/>
        <v>0</v>
      </c>
      <c r="R23" s="290">
        <f t="shared" si="5"/>
        <v>0</v>
      </c>
      <c r="S23" s="291">
        <f t="shared" si="5"/>
        <v>14000000</v>
      </c>
      <c r="T23" s="290">
        <f t="shared" si="5"/>
        <v>0</v>
      </c>
      <c r="U23" s="291">
        <f t="shared" si="5"/>
        <v>0</v>
      </c>
      <c r="V23" s="290">
        <f t="shared" si="5"/>
        <v>0</v>
      </c>
      <c r="W23" s="291">
        <f t="shared" si="5"/>
        <v>0</v>
      </c>
      <c r="X23" s="290">
        <f t="shared" si="5"/>
        <v>0</v>
      </c>
      <c r="Y23" s="291">
        <f t="shared" si="5"/>
        <v>0</v>
      </c>
      <c r="Z23" s="290">
        <f t="shared" si="5"/>
        <v>0</v>
      </c>
      <c r="AA23" s="291">
        <f t="shared" si="5"/>
        <v>0</v>
      </c>
      <c r="AB23" s="290">
        <f t="shared" si="5"/>
        <v>0</v>
      </c>
      <c r="AC23" s="291">
        <f t="shared" si="5"/>
        <v>0</v>
      </c>
      <c r="AD23" s="290">
        <f t="shared" si="5"/>
        <v>0</v>
      </c>
      <c r="AE23" s="291">
        <f>SUM(O23,Q23,S23,U23,W23,Y23,AA23,AC23)</f>
        <v>14000000</v>
      </c>
      <c r="AF23" s="290">
        <f>SUM(P23,R23,T23,V23,X23,Z23,AB23,AD23)</f>
        <v>0</v>
      </c>
      <c r="AG23" s="29">
        <f>SUM(AG24:AG24)</f>
        <v>0</v>
      </c>
      <c r="AH23" s="30"/>
      <c r="AI23" s="30"/>
      <c r="AJ23" s="31"/>
    </row>
    <row r="24" spans="2:36" ht="108" customHeight="1" thickBot="1">
      <c r="B24" s="32" t="s">
        <v>565</v>
      </c>
      <c r="C24" s="33"/>
      <c r="D24" s="34"/>
      <c r="E24" s="34"/>
      <c r="F24" s="35"/>
      <c r="G24" s="34"/>
      <c r="H24" s="36" t="s">
        <v>566</v>
      </c>
      <c r="I24" s="36" t="s">
        <v>567</v>
      </c>
      <c r="J24" s="36">
        <v>0</v>
      </c>
      <c r="K24" s="57">
        <v>1</v>
      </c>
      <c r="L24" s="38">
        <v>0.03</v>
      </c>
      <c r="M24" s="38"/>
      <c r="N24" s="58"/>
      <c r="O24" s="39"/>
      <c r="P24" s="40"/>
      <c r="Q24" s="288"/>
      <c r="R24" s="42"/>
      <c r="S24" s="43">
        <v>14000000</v>
      </c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  <c r="AF24" s="43"/>
      <c r="AG24" s="44"/>
      <c r="AH24" s="45"/>
      <c r="AI24" s="45"/>
      <c r="AJ24" s="46"/>
    </row>
    <row r="25" spans="2:36" ht="4.5" customHeight="1" thickBot="1">
      <c r="B25" s="498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500"/>
    </row>
    <row r="26" spans="2:36" ht="108" customHeight="1" thickBot="1">
      <c r="B26" s="23" t="s">
        <v>34</v>
      </c>
      <c r="C26" s="21" t="s">
        <v>35</v>
      </c>
      <c r="D26" s="21" t="s">
        <v>36</v>
      </c>
      <c r="E26" s="21" t="s">
        <v>43</v>
      </c>
      <c r="F26" s="21" t="s">
        <v>38</v>
      </c>
      <c r="G26" s="21" t="s">
        <v>39</v>
      </c>
      <c r="H26" s="22" t="s">
        <v>40</v>
      </c>
      <c r="I26" s="23" t="s">
        <v>41</v>
      </c>
      <c r="J26" s="21"/>
      <c r="K26" s="47"/>
      <c r="L26" s="47"/>
      <c r="M26" s="24"/>
      <c r="N26" s="25"/>
      <c r="O26" s="289">
        <f>SUM(O27:O27)</f>
        <v>0</v>
      </c>
      <c r="P26" s="290">
        <f aca="true" t="shared" si="6" ref="P26:AD26">SUM(P27:P27)</f>
        <v>0</v>
      </c>
      <c r="Q26" s="291">
        <f t="shared" si="6"/>
        <v>0</v>
      </c>
      <c r="R26" s="290">
        <f t="shared" si="6"/>
        <v>0</v>
      </c>
      <c r="S26" s="291">
        <f t="shared" si="6"/>
        <v>0</v>
      </c>
      <c r="T26" s="290">
        <f t="shared" si="6"/>
        <v>0</v>
      </c>
      <c r="U26" s="291">
        <f t="shared" si="6"/>
        <v>0</v>
      </c>
      <c r="V26" s="290">
        <f t="shared" si="6"/>
        <v>0</v>
      </c>
      <c r="W26" s="291">
        <f t="shared" si="6"/>
        <v>0</v>
      </c>
      <c r="X26" s="290">
        <f t="shared" si="6"/>
        <v>0</v>
      </c>
      <c r="Y26" s="291">
        <f t="shared" si="6"/>
        <v>0</v>
      </c>
      <c r="Z26" s="290">
        <f t="shared" si="6"/>
        <v>0</v>
      </c>
      <c r="AA26" s="291">
        <f t="shared" si="6"/>
        <v>0</v>
      </c>
      <c r="AB26" s="290">
        <f t="shared" si="6"/>
        <v>0</v>
      </c>
      <c r="AC26" s="291">
        <f t="shared" si="6"/>
        <v>0</v>
      </c>
      <c r="AD26" s="290">
        <f t="shared" si="6"/>
        <v>0</v>
      </c>
      <c r="AE26" s="291">
        <f>SUM(O26,Q26,S26,U26,W26,Y26,AA26,AC26)</f>
        <v>0</v>
      </c>
      <c r="AF26" s="290">
        <f>SUM(P26,R26,T26,V26,X26,Z26,AB26,AD26)</f>
        <v>0</v>
      </c>
      <c r="AG26" s="29">
        <f>SUM(AG27:AG27)</f>
        <v>0</v>
      </c>
      <c r="AH26" s="30"/>
      <c r="AI26" s="30"/>
      <c r="AJ26" s="31"/>
    </row>
    <row r="27" spans="2:36" ht="108" customHeight="1" thickBot="1">
      <c r="B27" s="34"/>
      <c r="C27" s="34"/>
      <c r="D27" s="34"/>
      <c r="E27" s="48"/>
      <c r="F27" s="48"/>
      <c r="G27" s="48"/>
      <c r="H27" s="49" t="s">
        <v>568</v>
      </c>
      <c r="I27" s="50" t="s">
        <v>569</v>
      </c>
      <c r="J27" s="36">
        <v>0</v>
      </c>
      <c r="K27" s="36">
        <v>4</v>
      </c>
      <c r="L27" s="214">
        <v>1</v>
      </c>
      <c r="M27" s="52"/>
      <c r="N27" s="53"/>
      <c r="O27" s="54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55"/>
      <c r="AH27" s="45"/>
      <c r="AI27" s="52"/>
      <c r="AJ27" s="56"/>
    </row>
    <row r="28" spans="2:36" ht="4.5" customHeight="1" thickBot="1">
      <c r="B28" s="498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500"/>
    </row>
    <row r="29" spans="2:36" ht="108" customHeight="1" thickBot="1">
      <c r="B29" s="23" t="s">
        <v>34</v>
      </c>
      <c r="C29" s="21" t="s">
        <v>35</v>
      </c>
      <c r="D29" s="21" t="s">
        <v>36</v>
      </c>
      <c r="E29" s="21" t="s">
        <v>37</v>
      </c>
      <c r="F29" s="21" t="s">
        <v>38</v>
      </c>
      <c r="G29" s="21" t="s">
        <v>39</v>
      </c>
      <c r="H29" s="22" t="s">
        <v>40</v>
      </c>
      <c r="I29" s="23" t="s">
        <v>41</v>
      </c>
      <c r="J29" s="24"/>
      <c r="K29" s="24"/>
      <c r="L29" s="24"/>
      <c r="M29" s="24"/>
      <c r="N29" s="25"/>
      <c r="O29" s="289">
        <f>SUM(O30:O30)</f>
        <v>0</v>
      </c>
      <c r="P29" s="290">
        <f aca="true" t="shared" si="7" ref="P29:AD29">SUM(P30:P30)</f>
        <v>0</v>
      </c>
      <c r="Q29" s="291">
        <f t="shared" si="7"/>
        <v>0</v>
      </c>
      <c r="R29" s="290">
        <f t="shared" si="7"/>
        <v>0</v>
      </c>
      <c r="S29" s="291">
        <f t="shared" si="7"/>
        <v>0</v>
      </c>
      <c r="T29" s="290">
        <f t="shared" si="7"/>
        <v>0</v>
      </c>
      <c r="U29" s="291">
        <f t="shared" si="7"/>
        <v>0</v>
      </c>
      <c r="V29" s="290">
        <f t="shared" si="7"/>
        <v>0</v>
      </c>
      <c r="W29" s="291">
        <f t="shared" si="7"/>
        <v>0</v>
      </c>
      <c r="X29" s="290">
        <f t="shared" si="7"/>
        <v>0</v>
      </c>
      <c r="Y29" s="291">
        <f t="shared" si="7"/>
        <v>0</v>
      </c>
      <c r="Z29" s="290">
        <f t="shared" si="7"/>
        <v>0</v>
      </c>
      <c r="AA29" s="291">
        <f t="shared" si="7"/>
        <v>0</v>
      </c>
      <c r="AB29" s="290">
        <f t="shared" si="7"/>
        <v>0</v>
      </c>
      <c r="AC29" s="291">
        <f t="shared" si="7"/>
        <v>0</v>
      </c>
      <c r="AD29" s="290">
        <f t="shared" si="7"/>
        <v>0</v>
      </c>
      <c r="AE29" s="291">
        <f>SUM(O29,Q29,S29,U29,W29,Y29,AA29,AC29)</f>
        <v>0</v>
      </c>
      <c r="AF29" s="290">
        <f>SUM(P29,R29,T29,V29,X29,Z29,AB29,AD29)</f>
        <v>0</v>
      </c>
      <c r="AG29" s="29">
        <f>SUM(AG30:AG30)</f>
        <v>0</v>
      </c>
      <c r="AH29" s="30"/>
      <c r="AI29" s="30"/>
      <c r="AJ29" s="31"/>
    </row>
    <row r="30" spans="2:36" ht="108" customHeight="1" thickBot="1">
      <c r="B30" s="34"/>
      <c r="C30" s="33"/>
      <c r="D30" s="34"/>
      <c r="E30" s="34"/>
      <c r="F30" s="35"/>
      <c r="G30" s="34"/>
      <c r="H30" s="36" t="s">
        <v>570</v>
      </c>
      <c r="I30" s="36" t="s">
        <v>571</v>
      </c>
      <c r="J30" s="36">
        <v>0</v>
      </c>
      <c r="K30" s="57">
        <v>4</v>
      </c>
      <c r="L30" s="38">
        <v>1</v>
      </c>
      <c r="M30" s="38"/>
      <c r="N30" s="58"/>
      <c r="O30" s="39"/>
      <c r="P30" s="40"/>
      <c r="Q30" s="288"/>
      <c r="R30" s="42"/>
      <c r="S30" s="43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3"/>
      <c r="AF30" s="43"/>
      <c r="AG30" s="44"/>
      <c r="AH30" s="45"/>
      <c r="AI30" s="45"/>
      <c r="AJ30" s="46"/>
    </row>
    <row r="31" spans="2:36" ht="4.5" customHeight="1" thickBot="1">
      <c r="B31" s="498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500"/>
    </row>
    <row r="32" spans="2:36" ht="108" customHeight="1" thickBot="1">
      <c r="B32" s="23" t="s">
        <v>34</v>
      </c>
      <c r="C32" s="21" t="s">
        <v>35</v>
      </c>
      <c r="D32" s="21" t="s">
        <v>36</v>
      </c>
      <c r="E32" s="21" t="s">
        <v>43</v>
      </c>
      <c r="F32" s="21" t="s">
        <v>38</v>
      </c>
      <c r="G32" s="21" t="s">
        <v>39</v>
      </c>
      <c r="H32" s="22" t="s">
        <v>40</v>
      </c>
      <c r="I32" s="23" t="s">
        <v>41</v>
      </c>
      <c r="J32" s="21"/>
      <c r="K32" s="47"/>
      <c r="L32" s="47"/>
      <c r="M32" s="24"/>
      <c r="N32" s="25"/>
      <c r="O32" s="289">
        <f>SUM(O33:O33)</f>
        <v>0</v>
      </c>
      <c r="P32" s="290">
        <f aca="true" t="shared" si="8" ref="P32:AD32">SUM(P33:P33)</f>
        <v>0</v>
      </c>
      <c r="Q32" s="291">
        <f t="shared" si="8"/>
        <v>0</v>
      </c>
      <c r="R32" s="290">
        <f t="shared" si="8"/>
        <v>0</v>
      </c>
      <c r="S32" s="291">
        <f t="shared" si="8"/>
        <v>0</v>
      </c>
      <c r="T32" s="290">
        <f t="shared" si="8"/>
        <v>0</v>
      </c>
      <c r="U32" s="291">
        <f t="shared" si="8"/>
        <v>0</v>
      </c>
      <c r="V32" s="290">
        <f t="shared" si="8"/>
        <v>0</v>
      </c>
      <c r="W32" s="291">
        <f t="shared" si="8"/>
        <v>0</v>
      </c>
      <c r="X32" s="290">
        <f t="shared" si="8"/>
        <v>0</v>
      </c>
      <c r="Y32" s="291">
        <f t="shared" si="8"/>
        <v>0</v>
      </c>
      <c r="Z32" s="290">
        <f t="shared" si="8"/>
        <v>0</v>
      </c>
      <c r="AA32" s="291">
        <f t="shared" si="8"/>
        <v>0</v>
      </c>
      <c r="AB32" s="290">
        <f t="shared" si="8"/>
        <v>0</v>
      </c>
      <c r="AC32" s="291">
        <f t="shared" si="8"/>
        <v>0</v>
      </c>
      <c r="AD32" s="290">
        <f t="shared" si="8"/>
        <v>0</v>
      </c>
      <c r="AE32" s="291">
        <f>SUM(O32,Q32,S32,U32,W32,Y32,AA32,AC32)</f>
        <v>0</v>
      </c>
      <c r="AF32" s="290">
        <f>SUM(P32,R32,T32,V32,X32,Z32,AB32,AD32)</f>
        <v>0</v>
      </c>
      <c r="AG32" s="29">
        <f>SUM(AG33:AG33)</f>
        <v>0</v>
      </c>
      <c r="AH32" s="30"/>
      <c r="AI32" s="30"/>
      <c r="AJ32" s="31"/>
    </row>
    <row r="33" spans="2:36" ht="108" customHeight="1" thickBot="1">
      <c r="B33" s="32" t="s">
        <v>572</v>
      </c>
      <c r="C33" s="33"/>
      <c r="D33" s="34"/>
      <c r="E33" s="34"/>
      <c r="F33" s="48"/>
      <c r="G33" s="34"/>
      <c r="H33" s="49" t="s">
        <v>573</v>
      </c>
      <c r="I33" s="50" t="s">
        <v>574</v>
      </c>
      <c r="J33" s="36">
        <v>0</v>
      </c>
      <c r="K33" s="36">
        <v>1</v>
      </c>
      <c r="L33" s="214">
        <v>0</v>
      </c>
      <c r="M33" s="52"/>
      <c r="N33" s="53"/>
      <c r="O33" s="54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55"/>
      <c r="AH33" s="45"/>
      <c r="AI33" s="52"/>
      <c r="AJ33" s="56"/>
    </row>
    <row r="34" spans="2:36" ht="72.75" customHeight="1" thickBot="1">
      <c r="B34" s="507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508"/>
      <c r="W34" s="508"/>
      <c r="X34" s="508"/>
      <c r="Y34" s="508"/>
      <c r="Z34" s="508"/>
      <c r="AA34" s="508"/>
      <c r="AB34" s="508"/>
      <c r="AC34" s="508"/>
      <c r="AD34" s="508"/>
      <c r="AE34" s="508"/>
      <c r="AF34" s="508"/>
      <c r="AG34" s="508"/>
      <c r="AH34" s="508"/>
      <c r="AI34" s="508"/>
      <c r="AJ34" s="509"/>
    </row>
    <row r="35" spans="2:36" ht="8.25" customHeight="1" thickBot="1">
      <c r="B35" s="510" t="s">
        <v>575</v>
      </c>
      <c r="C35" s="451"/>
      <c r="D35" s="511"/>
      <c r="E35" s="281"/>
      <c r="F35" s="451" t="s">
        <v>5</v>
      </c>
      <c r="G35" s="451"/>
      <c r="H35" s="451"/>
      <c r="I35" s="451"/>
      <c r="J35" s="451"/>
      <c r="K35" s="451"/>
      <c r="L35" s="451"/>
      <c r="M35" s="451"/>
      <c r="N35" s="511"/>
      <c r="O35" s="512" t="s">
        <v>6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4"/>
      <c r="AG35" s="510" t="s">
        <v>7</v>
      </c>
      <c r="AH35" s="451"/>
      <c r="AI35" s="451"/>
      <c r="AJ35" s="452"/>
    </row>
    <row r="36" spans="2:36" ht="8.25" customHeight="1">
      <c r="B36" s="504" t="s">
        <v>8</v>
      </c>
      <c r="C36" s="323" t="s">
        <v>9</v>
      </c>
      <c r="D36" s="324"/>
      <c r="E36" s="324"/>
      <c r="F36" s="324"/>
      <c r="G36" s="324"/>
      <c r="H36" s="519"/>
      <c r="I36" s="327" t="s">
        <v>10</v>
      </c>
      <c r="J36" s="329" t="s">
        <v>11</v>
      </c>
      <c r="K36" s="329" t="s">
        <v>12</v>
      </c>
      <c r="L36" s="314" t="s">
        <v>143</v>
      </c>
      <c r="M36" s="316" t="s">
        <v>13</v>
      </c>
      <c r="N36" s="318" t="s">
        <v>14</v>
      </c>
      <c r="O36" s="320" t="s">
        <v>15</v>
      </c>
      <c r="P36" s="306"/>
      <c r="Q36" s="305" t="s">
        <v>16</v>
      </c>
      <c r="R36" s="306"/>
      <c r="S36" s="305" t="s">
        <v>17</v>
      </c>
      <c r="T36" s="306"/>
      <c r="U36" s="305" t="s">
        <v>18</v>
      </c>
      <c r="V36" s="306"/>
      <c r="W36" s="305" t="s">
        <v>19</v>
      </c>
      <c r="X36" s="306"/>
      <c r="Y36" s="305" t="s">
        <v>20</v>
      </c>
      <c r="Z36" s="306"/>
      <c r="AA36" s="305" t="s">
        <v>21</v>
      </c>
      <c r="AB36" s="306"/>
      <c r="AC36" s="305" t="s">
        <v>22</v>
      </c>
      <c r="AD36" s="306"/>
      <c r="AE36" s="305" t="s">
        <v>23</v>
      </c>
      <c r="AF36" s="307"/>
      <c r="AG36" s="515" t="s">
        <v>24</v>
      </c>
      <c r="AH36" s="310" t="s">
        <v>25</v>
      </c>
      <c r="AI36" s="312" t="s">
        <v>26</v>
      </c>
      <c r="AJ36" s="298" t="s">
        <v>27</v>
      </c>
    </row>
    <row r="37" spans="2:36" ht="8.25" customHeight="1" thickBot="1">
      <c r="B37" s="505"/>
      <c r="C37" s="325"/>
      <c r="D37" s="326"/>
      <c r="E37" s="326"/>
      <c r="F37" s="326"/>
      <c r="G37" s="326"/>
      <c r="H37" s="520"/>
      <c r="I37" s="521"/>
      <c r="J37" s="525" t="s">
        <v>11</v>
      </c>
      <c r="K37" s="525"/>
      <c r="L37" s="526"/>
      <c r="M37" s="517"/>
      <c r="N37" s="518"/>
      <c r="O37" s="6" t="s">
        <v>28</v>
      </c>
      <c r="P37" s="7" t="s">
        <v>29</v>
      </c>
      <c r="Q37" s="8" t="s">
        <v>28</v>
      </c>
      <c r="R37" s="7" t="s">
        <v>29</v>
      </c>
      <c r="S37" s="8" t="s">
        <v>28</v>
      </c>
      <c r="T37" s="7" t="s">
        <v>29</v>
      </c>
      <c r="U37" s="8" t="s">
        <v>28</v>
      </c>
      <c r="V37" s="7" t="s">
        <v>29</v>
      </c>
      <c r="W37" s="8" t="s">
        <v>28</v>
      </c>
      <c r="X37" s="7" t="s">
        <v>29</v>
      </c>
      <c r="Y37" s="8" t="s">
        <v>28</v>
      </c>
      <c r="Z37" s="7" t="s">
        <v>29</v>
      </c>
      <c r="AA37" s="8" t="s">
        <v>28</v>
      </c>
      <c r="AB37" s="7" t="s">
        <v>30</v>
      </c>
      <c r="AC37" s="8" t="s">
        <v>28</v>
      </c>
      <c r="AD37" s="7" t="s">
        <v>30</v>
      </c>
      <c r="AE37" s="8" t="s">
        <v>28</v>
      </c>
      <c r="AF37" s="9" t="s">
        <v>30</v>
      </c>
      <c r="AG37" s="516"/>
      <c r="AH37" s="522"/>
      <c r="AI37" s="523"/>
      <c r="AJ37" s="524"/>
    </row>
    <row r="38" spans="2:36" ht="8.25" customHeight="1" thickBot="1">
      <c r="B38" s="10" t="s">
        <v>31</v>
      </c>
      <c r="C38" s="300" t="s">
        <v>530</v>
      </c>
      <c r="D38" s="301"/>
      <c r="E38" s="301"/>
      <c r="F38" s="301"/>
      <c r="G38" s="301"/>
      <c r="H38" s="506"/>
      <c r="I38" s="11" t="s">
        <v>531</v>
      </c>
      <c r="J38" s="12" t="s">
        <v>532</v>
      </c>
      <c r="K38" s="12" t="s">
        <v>532</v>
      </c>
      <c r="L38" s="282"/>
      <c r="M38" s="283"/>
      <c r="N38" s="284"/>
      <c r="O38" s="285">
        <f>SUM(O40+O43+O46+O49+O52+O55+O58+O61)</f>
        <v>73832073</v>
      </c>
      <c r="P38" s="285">
        <f aca="true" t="shared" si="9" ref="P38:AF38">SUM(P40+P43+P46+P49+P52+P55+P58+P61)</f>
        <v>0</v>
      </c>
      <c r="Q38" s="285">
        <f t="shared" si="9"/>
        <v>0</v>
      </c>
      <c r="R38" s="285">
        <f t="shared" si="9"/>
        <v>0</v>
      </c>
      <c r="S38" s="285">
        <f t="shared" si="9"/>
        <v>102600000</v>
      </c>
      <c r="T38" s="285">
        <f t="shared" si="9"/>
        <v>0</v>
      </c>
      <c r="U38" s="285">
        <f t="shared" si="9"/>
        <v>0</v>
      </c>
      <c r="V38" s="285">
        <f t="shared" si="9"/>
        <v>0</v>
      </c>
      <c r="W38" s="285">
        <f t="shared" si="9"/>
        <v>0</v>
      </c>
      <c r="X38" s="285">
        <f t="shared" si="9"/>
        <v>0</v>
      </c>
      <c r="Y38" s="285">
        <f t="shared" si="9"/>
        <v>0</v>
      </c>
      <c r="Z38" s="285">
        <f t="shared" si="9"/>
        <v>0</v>
      </c>
      <c r="AA38" s="285">
        <f t="shared" si="9"/>
        <v>0</v>
      </c>
      <c r="AB38" s="285">
        <f t="shared" si="9"/>
        <v>0</v>
      </c>
      <c r="AC38" s="285">
        <f t="shared" si="9"/>
        <v>0</v>
      </c>
      <c r="AD38" s="285">
        <f t="shared" si="9"/>
        <v>0</v>
      </c>
      <c r="AE38" s="285">
        <f>SUM(AE40+AE43+AE46+AE49+AE52+AE55+AE58+AE61)</f>
        <v>176432073</v>
      </c>
      <c r="AF38" s="285">
        <f t="shared" si="9"/>
        <v>0</v>
      </c>
      <c r="AG38" s="286">
        <f>AG40+AG43</f>
        <v>0</v>
      </c>
      <c r="AH38" s="287"/>
      <c r="AI38" s="287"/>
      <c r="AJ38" s="19"/>
    </row>
    <row r="39" spans="2:36" ht="8.25" customHeight="1" thickBot="1">
      <c r="B39" s="501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03"/>
    </row>
    <row r="40" spans="2:36" ht="8.25" customHeight="1" thickBot="1">
      <c r="B40" s="23" t="s">
        <v>34</v>
      </c>
      <c r="C40" s="21" t="s">
        <v>35</v>
      </c>
      <c r="D40" s="21" t="s">
        <v>36</v>
      </c>
      <c r="E40" s="21" t="s">
        <v>37</v>
      </c>
      <c r="F40" s="21" t="s">
        <v>38</v>
      </c>
      <c r="G40" s="21" t="s">
        <v>39</v>
      </c>
      <c r="H40" s="22" t="s">
        <v>40</v>
      </c>
      <c r="I40" s="23" t="s">
        <v>41</v>
      </c>
      <c r="J40" s="24"/>
      <c r="K40" s="24"/>
      <c r="L40" s="24"/>
      <c r="M40" s="24"/>
      <c r="N40" s="25"/>
      <c r="O40" s="26">
        <f>SUM(O41:O41)</f>
        <v>0</v>
      </c>
      <c r="P40" s="27">
        <f>SUM(P41:P41)</f>
        <v>0</v>
      </c>
      <c r="Q40" s="28">
        <f aca="true" t="shared" si="10" ref="Q40:AA40">SUM(Q41:Q41)</f>
        <v>0</v>
      </c>
      <c r="R40" s="27">
        <f t="shared" si="10"/>
        <v>0</v>
      </c>
      <c r="S40" s="28">
        <f t="shared" si="10"/>
        <v>11000000</v>
      </c>
      <c r="T40" s="27">
        <f t="shared" si="10"/>
        <v>0</v>
      </c>
      <c r="U40" s="28">
        <f t="shared" si="10"/>
        <v>0</v>
      </c>
      <c r="V40" s="27">
        <f t="shared" si="10"/>
        <v>0</v>
      </c>
      <c r="W40" s="28">
        <f t="shared" si="10"/>
        <v>0</v>
      </c>
      <c r="X40" s="27">
        <f t="shared" si="10"/>
        <v>0</v>
      </c>
      <c r="Y40" s="28">
        <f t="shared" si="10"/>
        <v>0</v>
      </c>
      <c r="Z40" s="27">
        <f t="shared" si="10"/>
        <v>0</v>
      </c>
      <c r="AA40" s="28">
        <f t="shared" si="10"/>
        <v>0</v>
      </c>
      <c r="AB40" s="27">
        <f>SUM(AB41:AB41)</f>
        <v>0</v>
      </c>
      <c r="AC40" s="28">
        <f>SUM(AC41:AC41)</f>
        <v>0</v>
      </c>
      <c r="AD40" s="27">
        <f>SUM(AD41:AD41)</f>
        <v>0</v>
      </c>
      <c r="AE40" s="28">
        <f>SUM(O40,Q40,S40,U40,W40,Y40,AA40,AC40)</f>
        <v>11000000</v>
      </c>
      <c r="AF40" s="27">
        <f>SUM(P40,R40,T40,V40,X40,Z40,AB40,AD40)</f>
        <v>0</v>
      </c>
      <c r="AG40" s="29">
        <f>SUM(AG41:AG41)</f>
        <v>0</v>
      </c>
      <c r="AH40" s="30"/>
      <c r="AI40" s="30"/>
      <c r="AJ40" s="31"/>
    </row>
    <row r="41" spans="2:36" ht="8.25" customHeight="1" thickBot="1">
      <c r="B41" s="32" t="s">
        <v>576</v>
      </c>
      <c r="C41" s="33"/>
      <c r="D41" s="34"/>
      <c r="E41" s="34"/>
      <c r="F41" s="35"/>
      <c r="G41" s="34"/>
      <c r="H41" s="36" t="s">
        <v>577</v>
      </c>
      <c r="I41" s="36" t="s">
        <v>578</v>
      </c>
      <c r="J41" s="36">
        <v>0</v>
      </c>
      <c r="K41" s="57">
        <v>1</v>
      </c>
      <c r="L41" s="38"/>
      <c r="M41" s="38"/>
      <c r="N41" s="58"/>
      <c r="O41" s="39"/>
      <c r="P41" s="40"/>
      <c r="Q41" s="288"/>
      <c r="R41" s="42"/>
      <c r="S41" s="43">
        <v>11000000</v>
      </c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3"/>
      <c r="AF41" s="43"/>
      <c r="AG41" s="44"/>
      <c r="AH41" s="45"/>
      <c r="AI41" s="45"/>
      <c r="AJ41" s="46"/>
    </row>
    <row r="42" spans="2:36" ht="8.25" customHeight="1" thickBot="1">
      <c r="B42" s="507"/>
      <c r="C42" s="508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  <c r="S42" s="508"/>
      <c r="T42" s="508"/>
      <c r="U42" s="508"/>
      <c r="V42" s="508"/>
      <c r="W42" s="508"/>
      <c r="X42" s="508"/>
      <c r="Y42" s="508"/>
      <c r="Z42" s="508"/>
      <c r="AA42" s="508"/>
      <c r="AB42" s="508"/>
      <c r="AC42" s="508"/>
      <c r="AD42" s="508"/>
      <c r="AE42" s="508"/>
      <c r="AF42" s="508"/>
      <c r="AG42" s="508"/>
      <c r="AH42" s="508"/>
      <c r="AI42" s="508"/>
      <c r="AJ42" s="509"/>
    </row>
    <row r="43" spans="2:36" ht="8.25" customHeight="1" thickBot="1">
      <c r="B43" s="23" t="s">
        <v>34</v>
      </c>
      <c r="C43" s="21" t="s">
        <v>35</v>
      </c>
      <c r="D43" s="21" t="s">
        <v>36</v>
      </c>
      <c r="E43" s="21" t="s">
        <v>43</v>
      </c>
      <c r="F43" s="21" t="s">
        <v>38</v>
      </c>
      <c r="G43" s="21" t="s">
        <v>39</v>
      </c>
      <c r="H43" s="22" t="s">
        <v>40</v>
      </c>
      <c r="I43" s="23" t="s">
        <v>41</v>
      </c>
      <c r="J43" s="21"/>
      <c r="K43" s="47"/>
      <c r="L43" s="47"/>
      <c r="M43" s="24"/>
      <c r="N43" s="25"/>
      <c r="O43" s="26">
        <f>SUM(O44:O44)</f>
        <v>0</v>
      </c>
      <c r="P43" s="27">
        <f>SUM(P44:P44)</f>
        <v>0</v>
      </c>
      <c r="Q43" s="28">
        <f aca="true" t="shared" si="11" ref="Q43:AD43">SUM(Q44:Q44)</f>
        <v>0</v>
      </c>
      <c r="R43" s="27">
        <f t="shared" si="11"/>
        <v>0</v>
      </c>
      <c r="S43" s="28">
        <f t="shared" si="11"/>
        <v>11000000</v>
      </c>
      <c r="T43" s="27">
        <f t="shared" si="11"/>
        <v>0</v>
      </c>
      <c r="U43" s="28">
        <f t="shared" si="11"/>
        <v>0</v>
      </c>
      <c r="V43" s="27">
        <f t="shared" si="11"/>
        <v>0</v>
      </c>
      <c r="W43" s="28">
        <f t="shared" si="11"/>
        <v>0</v>
      </c>
      <c r="X43" s="27">
        <f t="shared" si="11"/>
        <v>0</v>
      </c>
      <c r="Y43" s="28">
        <f t="shared" si="11"/>
        <v>0</v>
      </c>
      <c r="Z43" s="27">
        <f t="shared" si="11"/>
        <v>0</v>
      </c>
      <c r="AA43" s="28">
        <f t="shared" si="11"/>
        <v>0</v>
      </c>
      <c r="AB43" s="27">
        <f t="shared" si="11"/>
        <v>0</v>
      </c>
      <c r="AC43" s="28">
        <f t="shared" si="11"/>
        <v>0</v>
      </c>
      <c r="AD43" s="27">
        <f t="shared" si="11"/>
        <v>0</v>
      </c>
      <c r="AE43" s="28">
        <f>SUM(O43,Q43,S43,U43,W43,Y43,AA43,AC43)</f>
        <v>11000000</v>
      </c>
      <c r="AF43" s="27">
        <f>SUM(P43,R43,T43,V43,X43,Z43,AB43,AD43)</f>
        <v>0</v>
      </c>
      <c r="AG43" s="29">
        <f>SUM(AG44:AG44)</f>
        <v>0</v>
      </c>
      <c r="AH43" s="30"/>
      <c r="AI43" s="30"/>
      <c r="AJ43" s="31"/>
    </row>
    <row r="44" spans="2:36" ht="8.25" customHeight="1" thickBot="1">
      <c r="B44" s="32" t="s">
        <v>576</v>
      </c>
      <c r="C44" s="33"/>
      <c r="D44" s="34"/>
      <c r="E44" s="34"/>
      <c r="F44" s="48"/>
      <c r="G44" s="34"/>
      <c r="H44" s="49" t="s">
        <v>579</v>
      </c>
      <c r="I44" s="50" t="s">
        <v>580</v>
      </c>
      <c r="J44" s="36">
        <v>0</v>
      </c>
      <c r="K44" s="36">
        <v>1</v>
      </c>
      <c r="L44" s="214"/>
      <c r="M44" s="52"/>
      <c r="N44" s="53"/>
      <c r="O44" s="54"/>
      <c r="P44" s="43"/>
      <c r="Q44" s="43"/>
      <c r="R44" s="43"/>
      <c r="S44" s="43">
        <v>11000000</v>
      </c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55"/>
      <c r="AH44" s="45"/>
      <c r="AI44" s="52"/>
      <c r="AJ44" s="56"/>
    </row>
    <row r="45" spans="2:36" ht="8.25" customHeight="1" thickBot="1">
      <c r="B45" s="507"/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08"/>
      <c r="P45" s="508"/>
      <c r="Q45" s="508"/>
      <c r="R45" s="508"/>
      <c r="S45" s="508"/>
      <c r="T45" s="508"/>
      <c r="U45" s="508"/>
      <c r="V45" s="508"/>
      <c r="W45" s="508"/>
      <c r="X45" s="508"/>
      <c r="Y45" s="508"/>
      <c r="Z45" s="508"/>
      <c r="AA45" s="508"/>
      <c r="AB45" s="508"/>
      <c r="AC45" s="508"/>
      <c r="AD45" s="508"/>
      <c r="AE45" s="508"/>
      <c r="AF45" s="508"/>
      <c r="AG45" s="508"/>
      <c r="AH45" s="508"/>
      <c r="AI45" s="508"/>
      <c r="AJ45" s="509"/>
    </row>
    <row r="46" spans="2:36" ht="8.25" customHeight="1" thickBot="1">
      <c r="B46" s="23" t="s">
        <v>34</v>
      </c>
      <c r="C46" s="21" t="s">
        <v>35</v>
      </c>
      <c r="D46" s="21" t="s">
        <v>36</v>
      </c>
      <c r="E46" s="21" t="s">
        <v>37</v>
      </c>
      <c r="F46" s="21" t="s">
        <v>38</v>
      </c>
      <c r="G46" s="21" t="s">
        <v>39</v>
      </c>
      <c r="H46" s="22" t="s">
        <v>40</v>
      </c>
      <c r="I46" s="23" t="s">
        <v>41</v>
      </c>
      <c r="J46" s="24"/>
      <c r="K46" s="24"/>
      <c r="L46" s="24"/>
      <c r="M46" s="24"/>
      <c r="N46" s="25"/>
      <c r="O46" s="26">
        <f>SUM(O47:O47)</f>
        <v>0</v>
      </c>
      <c r="P46" s="27">
        <f>SUM(P47:P47)</f>
        <v>0</v>
      </c>
      <c r="Q46" s="28">
        <f aca="true" t="shared" si="12" ref="Q46:AA46">SUM(Q47:Q47)</f>
        <v>0</v>
      </c>
      <c r="R46" s="27">
        <f t="shared" si="12"/>
        <v>0</v>
      </c>
      <c r="S46" s="28">
        <f t="shared" si="12"/>
        <v>10000000</v>
      </c>
      <c r="T46" s="27">
        <f t="shared" si="12"/>
        <v>0</v>
      </c>
      <c r="U46" s="28">
        <f t="shared" si="12"/>
        <v>0</v>
      </c>
      <c r="V46" s="27">
        <f t="shared" si="12"/>
        <v>0</v>
      </c>
      <c r="W46" s="28">
        <f t="shared" si="12"/>
        <v>0</v>
      </c>
      <c r="X46" s="27">
        <f t="shared" si="12"/>
        <v>0</v>
      </c>
      <c r="Y46" s="28">
        <f t="shared" si="12"/>
        <v>0</v>
      </c>
      <c r="Z46" s="27">
        <f t="shared" si="12"/>
        <v>0</v>
      </c>
      <c r="AA46" s="28">
        <f t="shared" si="12"/>
        <v>0</v>
      </c>
      <c r="AB46" s="27">
        <f>SUM(AB47:AB47)</f>
        <v>0</v>
      </c>
      <c r="AC46" s="28">
        <f>SUM(AC47:AC47)</f>
        <v>0</v>
      </c>
      <c r="AD46" s="27">
        <f>SUM(AD47:AD47)</f>
        <v>0</v>
      </c>
      <c r="AE46" s="28">
        <f>SUM(O46,Q46,S46,U46,W46,Y46,AA46,AC46)</f>
        <v>10000000</v>
      </c>
      <c r="AF46" s="27">
        <f>SUM(P46,R46,T46,V46,X46,Z46,AB46,AD46)</f>
        <v>0</v>
      </c>
      <c r="AG46" s="29">
        <f>SUM(AG47:AG47)</f>
        <v>0</v>
      </c>
      <c r="AH46" s="30"/>
      <c r="AI46" s="30"/>
      <c r="AJ46" s="31"/>
    </row>
    <row r="47" spans="2:36" ht="8.25" customHeight="1" thickBot="1">
      <c r="B47" s="32" t="s">
        <v>581</v>
      </c>
      <c r="C47" s="33"/>
      <c r="D47" s="34"/>
      <c r="E47" s="34"/>
      <c r="F47" s="35"/>
      <c r="G47" s="34"/>
      <c r="H47" s="36" t="s">
        <v>582</v>
      </c>
      <c r="I47" s="36" t="s">
        <v>583</v>
      </c>
      <c r="J47" s="36">
        <v>0</v>
      </c>
      <c r="K47" s="57">
        <v>25</v>
      </c>
      <c r="L47" s="38"/>
      <c r="M47" s="38"/>
      <c r="N47" s="58"/>
      <c r="O47" s="39"/>
      <c r="P47" s="40"/>
      <c r="Q47" s="288"/>
      <c r="R47" s="42"/>
      <c r="S47" s="43">
        <v>10000000</v>
      </c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3"/>
      <c r="AF47" s="43"/>
      <c r="AG47" s="44"/>
      <c r="AH47" s="45"/>
      <c r="AI47" s="45"/>
      <c r="AJ47" s="46"/>
    </row>
    <row r="48" spans="2:36" ht="8.25" customHeight="1" thickBot="1">
      <c r="B48" s="507"/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8"/>
      <c r="T48" s="508"/>
      <c r="U48" s="508"/>
      <c r="V48" s="508"/>
      <c r="W48" s="508"/>
      <c r="X48" s="508"/>
      <c r="Y48" s="508"/>
      <c r="Z48" s="508"/>
      <c r="AA48" s="508"/>
      <c r="AB48" s="508"/>
      <c r="AC48" s="508"/>
      <c r="AD48" s="508"/>
      <c r="AE48" s="508"/>
      <c r="AF48" s="508"/>
      <c r="AG48" s="508"/>
      <c r="AH48" s="508"/>
      <c r="AI48" s="508"/>
      <c r="AJ48" s="509"/>
    </row>
    <row r="49" spans="2:36" ht="8.25" customHeight="1" thickBot="1">
      <c r="B49" s="23" t="s">
        <v>34</v>
      </c>
      <c r="C49" s="21" t="s">
        <v>35</v>
      </c>
      <c r="D49" s="21" t="s">
        <v>36</v>
      </c>
      <c r="E49" s="21" t="s">
        <v>43</v>
      </c>
      <c r="F49" s="21" t="s">
        <v>38</v>
      </c>
      <c r="G49" s="21" t="s">
        <v>39</v>
      </c>
      <c r="H49" s="22" t="s">
        <v>40</v>
      </c>
      <c r="I49" s="23" t="s">
        <v>41</v>
      </c>
      <c r="J49" s="21"/>
      <c r="K49" s="47"/>
      <c r="L49" s="47"/>
      <c r="M49" s="24"/>
      <c r="N49" s="25"/>
      <c r="O49" s="26">
        <f>SUM(O50:O50)</f>
        <v>0</v>
      </c>
      <c r="P49" s="27">
        <f>SUM(P50:P50)</f>
        <v>0</v>
      </c>
      <c r="Q49" s="28">
        <f aca="true" t="shared" si="13" ref="Q49:AD49">SUM(Q50:Q50)</f>
        <v>0</v>
      </c>
      <c r="R49" s="27">
        <f t="shared" si="13"/>
        <v>0</v>
      </c>
      <c r="S49" s="28">
        <f t="shared" si="13"/>
        <v>0</v>
      </c>
      <c r="T49" s="27">
        <f t="shared" si="13"/>
        <v>0</v>
      </c>
      <c r="U49" s="28">
        <f t="shared" si="13"/>
        <v>0</v>
      </c>
      <c r="V49" s="27">
        <f t="shared" si="13"/>
        <v>0</v>
      </c>
      <c r="W49" s="28">
        <f t="shared" si="13"/>
        <v>0</v>
      </c>
      <c r="X49" s="27">
        <f t="shared" si="13"/>
        <v>0</v>
      </c>
      <c r="Y49" s="28">
        <f t="shared" si="13"/>
        <v>0</v>
      </c>
      <c r="Z49" s="27">
        <f t="shared" si="13"/>
        <v>0</v>
      </c>
      <c r="AA49" s="28">
        <f t="shared" si="13"/>
        <v>0</v>
      </c>
      <c r="AB49" s="27">
        <f t="shared" si="13"/>
        <v>0</v>
      </c>
      <c r="AC49" s="28">
        <f t="shared" si="13"/>
        <v>0</v>
      </c>
      <c r="AD49" s="27">
        <f t="shared" si="13"/>
        <v>0</v>
      </c>
      <c r="AE49" s="28">
        <f>SUM(O49,Q49,S49,U49,W49,Y49,AA49,AC49)</f>
        <v>0</v>
      </c>
      <c r="AF49" s="27">
        <f>SUM(P49,R49,T49,V49,X49,Z49,AB49,AD49)</f>
        <v>0</v>
      </c>
      <c r="AG49" s="29">
        <f>SUM(AG50:AG50)</f>
        <v>0</v>
      </c>
      <c r="AH49" s="30"/>
      <c r="AI49" s="30"/>
      <c r="AJ49" s="31"/>
    </row>
    <row r="50" spans="2:36" ht="8.25" customHeight="1" thickBot="1">
      <c r="B50" s="296"/>
      <c r="C50" s="33"/>
      <c r="D50" s="34"/>
      <c r="E50" s="34"/>
      <c r="F50" s="48"/>
      <c r="G50" s="34"/>
      <c r="H50" s="49" t="s">
        <v>584</v>
      </c>
      <c r="I50" s="50" t="s">
        <v>585</v>
      </c>
      <c r="J50" s="36">
        <v>0</v>
      </c>
      <c r="K50" s="36">
        <v>1</v>
      </c>
      <c r="L50" s="214"/>
      <c r="M50" s="52"/>
      <c r="N50" s="53"/>
      <c r="O50" s="54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55"/>
      <c r="AH50" s="45"/>
      <c r="AI50" s="52"/>
      <c r="AJ50" s="56"/>
    </row>
    <row r="51" spans="2:36" ht="8.25" customHeight="1" thickBot="1">
      <c r="B51" s="501"/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02"/>
      <c r="AG51" s="502"/>
      <c r="AH51" s="502"/>
      <c r="AI51" s="502"/>
      <c r="AJ51" s="503"/>
    </row>
    <row r="52" spans="2:36" ht="8.25" customHeight="1" thickBot="1">
      <c r="B52" s="23" t="s">
        <v>34</v>
      </c>
      <c r="C52" s="21" t="s">
        <v>35</v>
      </c>
      <c r="D52" s="21" t="s">
        <v>36</v>
      </c>
      <c r="E52" s="21" t="s">
        <v>37</v>
      </c>
      <c r="F52" s="21" t="s">
        <v>38</v>
      </c>
      <c r="G52" s="21" t="s">
        <v>39</v>
      </c>
      <c r="H52" s="22" t="s">
        <v>40</v>
      </c>
      <c r="I52" s="23" t="s">
        <v>41</v>
      </c>
      <c r="J52" s="24"/>
      <c r="K52" s="24"/>
      <c r="L52" s="24"/>
      <c r="M52" s="24"/>
      <c r="N52" s="25"/>
      <c r="O52" s="26">
        <f>SUM(O53:O53)</f>
        <v>0</v>
      </c>
      <c r="P52" s="27">
        <f>SUM(P53:P53)</f>
        <v>0</v>
      </c>
      <c r="Q52" s="28">
        <f aca="true" t="shared" si="14" ref="Q52:AA52">SUM(Q53:Q53)</f>
        <v>0</v>
      </c>
      <c r="R52" s="27">
        <f t="shared" si="14"/>
        <v>0</v>
      </c>
      <c r="S52" s="28">
        <f t="shared" si="14"/>
        <v>0</v>
      </c>
      <c r="T52" s="27">
        <f t="shared" si="14"/>
        <v>0</v>
      </c>
      <c r="U52" s="28">
        <f t="shared" si="14"/>
        <v>0</v>
      </c>
      <c r="V52" s="27">
        <f t="shared" si="14"/>
        <v>0</v>
      </c>
      <c r="W52" s="28">
        <f t="shared" si="14"/>
        <v>0</v>
      </c>
      <c r="X52" s="27">
        <f t="shared" si="14"/>
        <v>0</v>
      </c>
      <c r="Y52" s="28">
        <f t="shared" si="14"/>
        <v>0</v>
      </c>
      <c r="Z52" s="27">
        <f t="shared" si="14"/>
        <v>0</v>
      </c>
      <c r="AA52" s="28">
        <f t="shared" si="14"/>
        <v>0</v>
      </c>
      <c r="AB52" s="27">
        <f>SUM(AB53:AB53)</f>
        <v>0</v>
      </c>
      <c r="AC52" s="28">
        <f>SUM(AC53:AC53)</f>
        <v>0</v>
      </c>
      <c r="AD52" s="27">
        <f>SUM(AD53:AD53)</f>
        <v>0</v>
      </c>
      <c r="AE52" s="28">
        <f>SUM(O52,Q52,S52,U52,W52,Y52,AA52,AC52)</f>
        <v>0</v>
      </c>
      <c r="AF52" s="27">
        <f>SUM(P52,R52,T52,V52,X52,Z52,AB52,AD52)</f>
        <v>0</v>
      </c>
      <c r="AG52" s="29">
        <f>SUM(AG53:AG53)</f>
        <v>0</v>
      </c>
      <c r="AH52" s="30"/>
      <c r="AI52" s="30"/>
      <c r="AJ52" s="31"/>
    </row>
    <row r="53" spans="2:36" ht="8.25" customHeight="1" thickBot="1">
      <c r="B53" s="296"/>
      <c r="C53" s="33"/>
      <c r="D53" s="34"/>
      <c r="E53" s="34"/>
      <c r="F53" s="35"/>
      <c r="G53" s="34"/>
      <c r="H53" s="36" t="s">
        <v>586</v>
      </c>
      <c r="I53" s="36" t="s">
        <v>587</v>
      </c>
      <c r="J53" s="36">
        <v>0</v>
      </c>
      <c r="K53" s="57">
        <v>1</v>
      </c>
      <c r="L53" s="38"/>
      <c r="M53" s="38"/>
      <c r="N53" s="58"/>
      <c r="O53" s="39"/>
      <c r="P53" s="40"/>
      <c r="Q53" s="288"/>
      <c r="R53" s="42"/>
      <c r="S53" s="43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3"/>
      <c r="AF53" s="43"/>
      <c r="AG53" s="44"/>
      <c r="AH53" s="45"/>
      <c r="AI53" s="45"/>
      <c r="AJ53" s="46"/>
    </row>
    <row r="54" spans="2:36" ht="8.25" customHeight="1" thickBot="1">
      <c r="B54" s="507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  <c r="S54" s="508"/>
      <c r="T54" s="508"/>
      <c r="U54" s="508"/>
      <c r="V54" s="508"/>
      <c r="W54" s="508"/>
      <c r="X54" s="508"/>
      <c r="Y54" s="508"/>
      <c r="Z54" s="508"/>
      <c r="AA54" s="508"/>
      <c r="AB54" s="508"/>
      <c r="AC54" s="508"/>
      <c r="AD54" s="508"/>
      <c r="AE54" s="508"/>
      <c r="AF54" s="508"/>
      <c r="AG54" s="508"/>
      <c r="AH54" s="508"/>
      <c r="AI54" s="508"/>
      <c r="AJ54" s="509"/>
    </row>
    <row r="55" spans="2:36" ht="8.25" customHeight="1" thickBot="1">
      <c r="B55" s="23" t="s">
        <v>34</v>
      </c>
      <c r="C55" s="21" t="s">
        <v>35</v>
      </c>
      <c r="D55" s="21" t="s">
        <v>36</v>
      </c>
      <c r="E55" s="21" t="s">
        <v>43</v>
      </c>
      <c r="F55" s="21" t="s">
        <v>38</v>
      </c>
      <c r="G55" s="21" t="s">
        <v>39</v>
      </c>
      <c r="H55" s="22" t="s">
        <v>40</v>
      </c>
      <c r="I55" s="23" t="s">
        <v>41</v>
      </c>
      <c r="J55" s="21"/>
      <c r="K55" s="47"/>
      <c r="L55" s="47"/>
      <c r="M55" s="24"/>
      <c r="N55" s="25"/>
      <c r="O55" s="26">
        <f>SUM(O56:O56)</f>
        <v>0</v>
      </c>
      <c r="P55" s="27">
        <f>SUM(P56:P56)</f>
        <v>0</v>
      </c>
      <c r="Q55" s="28">
        <f aca="true" t="shared" si="15" ref="Q55:AD55">SUM(Q56:Q56)</f>
        <v>0</v>
      </c>
      <c r="R55" s="27">
        <f t="shared" si="15"/>
        <v>0</v>
      </c>
      <c r="S55" s="28">
        <f t="shared" si="15"/>
        <v>0</v>
      </c>
      <c r="T55" s="27">
        <f t="shared" si="15"/>
        <v>0</v>
      </c>
      <c r="U55" s="28">
        <f t="shared" si="15"/>
        <v>0</v>
      </c>
      <c r="V55" s="27">
        <f t="shared" si="15"/>
        <v>0</v>
      </c>
      <c r="W55" s="28">
        <f t="shared" si="15"/>
        <v>0</v>
      </c>
      <c r="X55" s="27">
        <f t="shared" si="15"/>
        <v>0</v>
      </c>
      <c r="Y55" s="28">
        <f t="shared" si="15"/>
        <v>0</v>
      </c>
      <c r="Z55" s="27">
        <f t="shared" si="15"/>
        <v>0</v>
      </c>
      <c r="AA55" s="28">
        <f t="shared" si="15"/>
        <v>0</v>
      </c>
      <c r="AB55" s="27">
        <f t="shared" si="15"/>
        <v>0</v>
      </c>
      <c r="AC55" s="28">
        <f t="shared" si="15"/>
        <v>0</v>
      </c>
      <c r="AD55" s="27">
        <f t="shared" si="15"/>
        <v>0</v>
      </c>
      <c r="AE55" s="28">
        <f>SUM(O55,Q55,S55,U55,W55,Y55,AA55,AC55)</f>
        <v>0</v>
      </c>
      <c r="AF55" s="27">
        <f>SUM(P55,R55,T55,V55,X55,Z55,AB55,AD55)</f>
        <v>0</v>
      </c>
      <c r="AG55" s="29">
        <f>SUM(AG56:AG56)</f>
        <v>0</v>
      </c>
      <c r="AH55" s="30"/>
      <c r="AI55" s="30"/>
      <c r="AJ55" s="31"/>
    </row>
    <row r="56" spans="2:36" ht="8.25" customHeight="1" thickBot="1">
      <c r="B56" s="296"/>
      <c r="C56" s="33"/>
      <c r="D56" s="34"/>
      <c r="E56" s="34"/>
      <c r="F56" s="48"/>
      <c r="G56" s="34"/>
      <c r="H56" s="49" t="s">
        <v>588</v>
      </c>
      <c r="I56" s="50" t="s">
        <v>589</v>
      </c>
      <c r="J56" s="36">
        <v>0</v>
      </c>
      <c r="K56" s="36">
        <v>1</v>
      </c>
      <c r="L56" s="214"/>
      <c r="M56" s="52"/>
      <c r="N56" s="53"/>
      <c r="O56" s="54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55"/>
      <c r="AH56" s="45"/>
      <c r="AI56" s="52"/>
      <c r="AJ56" s="56"/>
    </row>
    <row r="57" spans="2:36" ht="8.25" customHeight="1" thickBot="1">
      <c r="B57" s="507"/>
      <c r="C57" s="508"/>
      <c r="D57" s="508"/>
      <c r="E57" s="508"/>
      <c r="F57" s="508"/>
      <c r="G57" s="508"/>
      <c r="H57" s="508"/>
      <c r="I57" s="508"/>
      <c r="J57" s="508"/>
      <c r="K57" s="508"/>
      <c r="L57" s="508"/>
      <c r="M57" s="508"/>
      <c r="N57" s="508"/>
      <c r="O57" s="508"/>
      <c r="P57" s="508"/>
      <c r="Q57" s="508"/>
      <c r="R57" s="508"/>
      <c r="S57" s="508"/>
      <c r="T57" s="508"/>
      <c r="U57" s="508"/>
      <c r="V57" s="508"/>
      <c r="W57" s="508"/>
      <c r="X57" s="508"/>
      <c r="Y57" s="508"/>
      <c r="Z57" s="508"/>
      <c r="AA57" s="508"/>
      <c r="AB57" s="508"/>
      <c r="AC57" s="508"/>
      <c r="AD57" s="508"/>
      <c r="AE57" s="508"/>
      <c r="AF57" s="508"/>
      <c r="AG57" s="508"/>
      <c r="AH57" s="508"/>
      <c r="AI57" s="508"/>
      <c r="AJ57" s="509"/>
    </row>
    <row r="58" spans="2:36" ht="8.25" customHeight="1" thickBot="1">
      <c r="B58" s="23" t="s">
        <v>34</v>
      </c>
      <c r="C58" s="21" t="s">
        <v>35</v>
      </c>
      <c r="D58" s="21" t="s">
        <v>36</v>
      </c>
      <c r="E58" s="21" t="s">
        <v>37</v>
      </c>
      <c r="F58" s="21" t="s">
        <v>38</v>
      </c>
      <c r="G58" s="21" t="s">
        <v>39</v>
      </c>
      <c r="H58" s="22" t="s">
        <v>40</v>
      </c>
      <c r="I58" s="23" t="s">
        <v>41</v>
      </c>
      <c r="J58" s="24"/>
      <c r="K58" s="24"/>
      <c r="L58" s="24"/>
      <c r="M58" s="24"/>
      <c r="N58" s="25"/>
      <c r="O58" s="26">
        <f>SUM(O59:O59)</f>
        <v>73832073</v>
      </c>
      <c r="P58" s="27">
        <f>SUM(P59:P59)</f>
        <v>0</v>
      </c>
      <c r="Q58" s="28">
        <f aca="true" t="shared" si="16" ref="Q58:AA58">SUM(Q59:Q59)</f>
        <v>0</v>
      </c>
      <c r="R58" s="27">
        <f t="shared" si="16"/>
        <v>0</v>
      </c>
      <c r="S58" s="28">
        <f t="shared" si="16"/>
        <v>64000000</v>
      </c>
      <c r="T58" s="27">
        <f t="shared" si="16"/>
        <v>0</v>
      </c>
      <c r="U58" s="28">
        <f t="shared" si="16"/>
        <v>0</v>
      </c>
      <c r="V58" s="27">
        <f t="shared" si="16"/>
        <v>0</v>
      </c>
      <c r="W58" s="28">
        <f t="shared" si="16"/>
        <v>0</v>
      </c>
      <c r="X58" s="27">
        <f t="shared" si="16"/>
        <v>0</v>
      </c>
      <c r="Y58" s="28">
        <f t="shared" si="16"/>
        <v>0</v>
      </c>
      <c r="Z58" s="27">
        <f t="shared" si="16"/>
        <v>0</v>
      </c>
      <c r="AA58" s="28">
        <f t="shared" si="16"/>
        <v>0</v>
      </c>
      <c r="AB58" s="27">
        <f>SUM(AB59:AB59)</f>
        <v>0</v>
      </c>
      <c r="AC58" s="28">
        <f>SUM(AC59:AC59)</f>
        <v>0</v>
      </c>
      <c r="AD58" s="27">
        <f>SUM(AD59:AD59)</f>
        <v>0</v>
      </c>
      <c r="AE58" s="28">
        <f>SUM(O58,Q58,S58,U58,W58,Y58,AA58,AC58)</f>
        <v>137832073</v>
      </c>
      <c r="AF58" s="27">
        <f>SUM(P58,R58,T58,V58,X58,Z58,AB58,AD58)</f>
        <v>0</v>
      </c>
      <c r="AG58" s="29">
        <f>SUM(AG59:AG59)</f>
        <v>0</v>
      </c>
      <c r="AH58" s="30"/>
      <c r="AI58" s="30"/>
      <c r="AJ58" s="31"/>
    </row>
    <row r="59" spans="2:36" ht="8.25" customHeight="1" thickBot="1">
      <c r="B59" s="32" t="s">
        <v>590</v>
      </c>
      <c r="C59" s="33"/>
      <c r="D59" s="34"/>
      <c r="E59" s="34"/>
      <c r="F59" s="35"/>
      <c r="G59" s="34"/>
      <c r="H59" s="36" t="s">
        <v>591</v>
      </c>
      <c r="I59" s="36" t="s">
        <v>592</v>
      </c>
      <c r="J59" s="36">
        <v>0</v>
      </c>
      <c r="K59" s="57">
        <v>4</v>
      </c>
      <c r="L59" s="38"/>
      <c r="M59" s="38"/>
      <c r="N59" s="58"/>
      <c r="O59" s="39">
        <v>73832073</v>
      </c>
      <c r="P59" s="40"/>
      <c r="Q59" s="288"/>
      <c r="R59" s="42"/>
      <c r="S59" s="43">
        <v>64000000</v>
      </c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3"/>
      <c r="AF59" s="43"/>
      <c r="AG59" s="44"/>
      <c r="AH59" s="45"/>
      <c r="AI59" s="45"/>
      <c r="AJ59" s="46"/>
    </row>
    <row r="60" spans="2:36" ht="8.25" customHeight="1" thickBot="1">
      <c r="B60" s="501"/>
      <c r="C60" s="502"/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2"/>
      <c r="S60" s="502"/>
      <c r="T60" s="502"/>
      <c r="U60" s="502"/>
      <c r="V60" s="502"/>
      <c r="W60" s="502"/>
      <c r="X60" s="502"/>
      <c r="Y60" s="502"/>
      <c r="Z60" s="502"/>
      <c r="AA60" s="502"/>
      <c r="AB60" s="502"/>
      <c r="AC60" s="502"/>
      <c r="AD60" s="502"/>
      <c r="AE60" s="502"/>
      <c r="AF60" s="502"/>
      <c r="AG60" s="502"/>
      <c r="AH60" s="502"/>
      <c r="AI60" s="502"/>
      <c r="AJ60" s="503"/>
    </row>
    <row r="61" spans="2:36" ht="8.25" customHeight="1" thickBot="1">
      <c r="B61" s="23" t="s">
        <v>34</v>
      </c>
      <c r="C61" s="21" t="s">
        <v>35</v>
      </c>
      <c r="D61" s="21" t="s">
        <v>36</v>
      </c>
      <c r="E61" s="21" t="s">
        <v>37</v>
      </c>
      <c r="F61" s="21" t="s">
        <v>38</v>
      </c>
      <c r="G61" s="21" t="s">
        <v>39</v>
      </c>
      <c r="H61" s="22" t="s">
        <v>40</v>
      </c>
      <c r="I61" s="23" t="s">
        <v>41</v>
      </c>
      <c r="J61" s="24"/>
      <c r="K61" s="24"/>
      <c r="L61" s="24"/>
      <c r="M61" s="24"/>
      <c r="N61" s="25"/>
      <c r="O61" s="26">
        <f>SUM(O62:O62)</f>
        <v>0</v>
      </c>
      <c r="P61" s="27">
        <f>SUM(P62:P62)</f>
        <v>0</v>
      </c>
      <c r="Q61" s="28">
        <f aca="true" t="shared" si="17" ref="Q61:AA61">SUM(Q62:Q62)</f>
        <v>0</v>
      </c>
      <c r="R61" s="27">
        <f t="shared" si="17"/>
        <v>0</v>
      </c>
      <c r="S61" s="28">
        <f t="shared" si="17"/>
        <v>6600000</v>
      </c>
      <c r="T61" s="27">
        <f t="shared" si="17"/>
        <v>0</v>
      </c>
      <c r="U61" s="28">
        <f t="shared" si="17"/>
        <v>0</v>
      </c>
      <c r="V61" s="27">
        <f t="shared" si="17"/>
        <v>0</v>
      </c>
      <c r="W61" s="28">
        <f t="shared" si="17"/>
        <v>0</v>
      </c>
      <c r="X61" s="27">
        <f t="shared" si="17"/>
        <v>0</v>
      </c>
      <c r="Y61" s="28">
        <f t="shared" si="17"/>
        <v>0</v>
      </c>
      <c r="Z61" s="27">
        <f t="shared" si="17"/>
        <v>0</v>
      </c>
      <c r="AA61" s="28">
        <f t="shared" si="17"/>
        <v>0</v>
      </c>
      <c r="AB61" s="27">
        <f>SUM(AB62:AB62)</f>
        <v>0</v>
      </c>
      <c r="AC61" s="28">
        <f>SUM(AC62:AC62)</f>
        <v>0</v>
      </c>
      <c r="AD61" s="27">
        <f>SUM(AD62:AD62)</f>
        <v>0</v>
      </c>
      <c r="AE61" s="28">
        <f>SUM(O61,Q61,S61,U61,W61,Y61,AA61,AC61)</f>
        <v>6600000</v>
      </c>
      <c r="AF61" s="27">
        <f>SUM(P61,R61,T61,V61,X61,Z61,AB61,AD61)</f>
        <v>0</v>
      </c>
      <c r="AG61" s="29">
        <f>SUM(AG62:AG62)</f>
        <v>0</v>
      </c>
      <c r="AH61" s="30"/>
      <c r="AI61" s="30"/>
      <c r="AJ61" s="31"/>
    </row>
    <row r="62" spans="2:36" ht="8.25" customHeight="1" thickBot="1">
      <c r="B62" s="32" t="s">
        <v>533</v>
      </c>
      <c r="C62" s="33"/>
      <c r="D62" s="34"/>
      <c r="E62" s="34"/>
      <c r="F62" s="35"/>
      <c r="G62" s="34"/>
      <c r="H62" s="36" t="s">
        <v>534</v>
      </c>
      <c r="I62" s="36" t="s">
        <v>535</v>
      </c>
      <c r="J62" s="36">
        <v>0</v>
      </c>
      <c r="K62" s="57">
        <v>4</v>
      </c>
      <c r="L62" s="38"/>
      <c r="M62" s="38"/>
      <c r="N62" s="58"/>
      <c r="O62" s="39"/>
      <c r="P62" s="40"/>
      <c r="Q62" s="288"/>
      <c r="R62" s="42"/>
      <c r="S62" s="43">
        <v>6600000</v>
      </c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3"/>
      <c r="AF62" s="43"/>
      <c r="AG62" s="44"/>
      <c r="AH62" s="45"/>
      <c r="AI62" s="45"/>
      <c r="AJ62" s="46"/>
    </row>
    <row r="63" spans="2:36" ht="4.5" customHeight="1" thickBot="1">
      <c r="B63" s="507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  <c r="P63" s="508"/>
      <c r="Q63" s="508"/>
      <c r="R63" s="508"/>
      <c r="S63" s="508"/>
      <c r="T63" s="508"/>
      <c r="U63" s="508"/>
      <c r="V63" s="508"/>
      <c r="W63" s="508"/>
      <c r="X63" s="508"/>
      <c r="Y63" s="508"/>
      <c r="Z63" s="508"/>
      <c r="AA63" s="508"/>
      <c r="AB63" s="508"/>
      <c r="AC63" s="508"/>
      <c r="AD63" s="508"/>
      <c r="AE63" s="508"/>
      <c r="AF63" s="508"/>
      <c r="AG63" s="508"/>
      <c r="AH63" s="508"/>
      <c r="AI63" s="508"/>
      <c r="AJ63" s="509"/>
    </row>
    <row r="64" ht="12"/>
    <row r="65" ht="12"/>
    <row r="66" ht="12"/>
    <row r="67" ht="12"/>
    <row r="68" ht="12"/>
    <row r="69" ht="12"/>
    <row r="70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</sheetData>
  <sheetProtection password="A9ED" sheet="1" objects="1" scenarios="1"/>
  <mergeCells count="76">
    <mergeCell ref="B63:AJ63"/>
    <mergeCell ref="B45:AJ45"/>
    <mergeCell ref="B48:AJ48"/>
    <mergeCell ref="B51:AJ51"/>
    <mergeCell ref="B54:AJ54"/>
    <mergeCell ref="B57:AJ57"/>
    <mergeCell ref="B60:AJ60"/>
    <mergeCell ref="AH36:AH37"/>
    <mergeCell ref="AI36:AI37"/>
    <mergeCell ref="AJ36:AJ37"/>
    <mergeCell ref="C38:H38"/>
    <mergeCell ref="B39:AJ39"/>
    <mergeCell ref="J36:J37"/>
    <mergeCell ref="K36:K37"/>
    <mergeCell ref="L36:L37"/>
    <mergeCell ref="B42:AJ42"/>
    <mergeCell ref="W36:X36"/>
    <mergeCell ref="Y36:Z36"/>
    <mergeCell ref="AA36:AB36"/>
    <mergeCell ref="AC36:AD36"/>
    <mergeCell ref="AE36:AF36"/>
    <mergeCell ref="AG36:AG37"/>
    <mergeCell ref="M36:M37"/>
    <mergeCell ref="N36:N37"/>
    <mergeCell ref="O36:P36"/>
    <mergeCell ref="Q36:R36"/>
    <mergeCell ref="S36:T36"/>
    <mergeCell ref="U36:V36"/>
    <mergeCell ref="B36:B37"/>
    <mergeCell ref="C36:H37"/>
    <mergeCell ref="I36:I37"/>
    <mergeCell ref="B31:AJ31"/>
    <mergeCell ref="B34:AJ34"/>
    <mergeCell ref="B35:D35"/>
    <mergeCell ref="F35:N35"/>
    <mergeCell ref="O35:AF35"/>
    <mergeCell ref="AG35:AJ35"/>
    <mergeCell ref="B13:AJ13"/>
    <mergeCell ref="B16:AJ16"/>
    <mergeCell ref="B19:AJ19"/>
    <mergeCell ref="B22:AJ22"/>
    <mergeCell ref="B25:AJ25"/>
    <mergeCell ref="B28:AJ28"/>
    <mergeCell ref="AH4:AH5"/>
    <mergeCell ref="AI4:AI5"/>
    <mergeCell ref="AJ4:AJ5"/>
    <mergeCell ref="C6:H6"/>
    <mergeCell ref="B7:AJ7"/>
    <mergeCell ref="B10:AJ10"/>
    <mergeCell ref="W4:X4"/>
    <mergeCell ref="Y4:Z4"/>
    <mergeCell ref="AA4:AB4"/>
    <mergeCell ref="AC4:AD4"/>
    <mergeCell ref="AE4:AF4"/>
    <mergeCell ref="AG4:AG5"/>
    <mergeCell ref="M4:M5"/>
    <mergeCell ref="N4:N5"/>
    <mergeCell ref="O4:P4"/>
    <mergeCell ref="Q4:R4"/>
    <mergeCell ref="S4:T4"/>
    <mergeCell ref="U4:V4"/>
    <mergeCell ref="B4:B5"/>
    <mergeCell ref="C4:H5"/>
    <mergeCell ref="I4:I5"/>
    <mergeCell ref="J4:J5"/>
    <mergeCell ref="K4:K5"/>
    <mergeCell ref="L4:L5"/>
    <mergeCell ref="B3:D3"/>
    <mergeCell ref="F3:N3"/>
    <mergeCell ref="O3:AF3"/>
    <mergeCell ref="AG3:AJ3"/>
    <mergeCell ref="B2:H2"/>
    <mergeCell ref="I2:N2"/>
    <mergeCell ref="O2:Q2"/>
    <mergeCell ref="R2:T2"/>
    <mergeCell ref="U2:AJ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G14:H14"/>
  <sheetViews>
    <sheetView zoomScalePageLayoutView="0" workbookViewId="0" topLeftCell="A1">
      <selection activeCell="H17" sqref="H17"/>
    </sheetView>
  </sheetViews>
  <sheetFormatPr defaultColWidth="11.421875" defaultRowHeight="15"/>
  <sheetData>
    <row r="14" spans="7:8" ht="15">
      <c r="G14">
        <v>7001</v>
      </c>
      <c r="H14" t="s">
        <v>135</v>
      </c>
    </row>
  </sheetData>
  <sheetProtection password="A9ED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132"/>
  <sheetViews>
    <sheetView zoomScale="60" zoomScaleNormal="60" zoomScalePageLayoutView="0" workbookViewId="0" topLeftCell="A8">
      <selection activeCell="Q132" sqref="Q132"/>
    </sheetView>
  </sheetViews>
  <sheetFormatPr defaultColWidth="11.421875" defaultRowHeight="15"/>
  <cols>
    <col min="1" max="1" width="4.57421875" style="4" customWidth="1"/>
    <col min="2" max="2" width="21.57421875" style="64" bestFit="1" customWidth="1"/>
    <col min="3" max="3" width="17.57421875" style="64" customWidth="1"/>
    <col min="4" max="4" width="27.7109375" style="4" customWidth="1"/>
    <col min="5" max="5" width="14.28125" style="4" customWidth="1"/>
    <col min="6" max="6" width="11.421875" style="4" customWidth="1"/>
    <col min="7" max="7" width="13.57421875" style="4" customWidth="1"/>
    <col min="8" max="8" width="50.00390625" style="65" bestFit="1" customWidth="1"/>
    <col min="9" max="9" width="40.8515625" style="65" bestFit="1" customWidth="1"/>
    <col min="10" max="10" width="11.421875" style="65" customWidth="1"/>
    <col min="11" max="12" width="11.421875" style="4" customWidth="1"/>
    <col min="13" max="13" width="6.57421875" style="4" customWidth="1"/>
    <col min="14" max="14" width="6.140625" style="4" customWidth="1"/>
    <col min="15" max="18" width="9.421875" style="4" customWidth="1"/>
    <col min="19" max="19" width="12.57421875" style="4" customWidth="1"/>
    <col min="20" max="20" width="13.421875" style="4" customWidth="1"/>
    <col min="21" max="21" width="12.140625" style="4" bestFit="1" customWidth="1"/>
    <col min="22" max="24" width="9.421875" style="4" customWidth="1"/>
    <col min="25" max="25" width="9.421875" style="66" customWidth="1"/>
    <col min="26" max="32" width="9.421875" style="4" customWidth="1"/>
    <col min="33" max="33" width="5.140625" style="64" customWidth="1"/>
    <col min="34" max="34" width="5.421875" style="4" customWidth="1"/>
    <col min="35" max="35" width="4.8515625" style="4" customWidth="1"/>
    <col min="36" max="36" width="7.140625" style="4" customWidth="1"/>
    <col min="37" max="16384" width="11.421875" style="4" customWidth="1"/>
  </cols>
  <sheetData>
    <row r="1" spans="2:36" ht="12"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4.5" customHeight="1" thickBot="1">
      <c r="B2" s="302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4"/>
    </row>
    <row r="3" spans="2:36" ht="50.25" customHeight="1" thickBot="1"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4"/>
    </row>
    <row r="4" spans="2:36" ht="35.25" customHeight="1" thickBot="1">
      <c r="B4" s="331" t="s">
        <v>44</v>
      </c>
      <c r="C4" s="332"/>
      <c r="D4" s="333"/>
      <c r="E4" s="5"/>
      <c r="F4" s="332" t="s">
        <v>45</v>
      </c>
      <c r="G4" s="332"/>
      <c r="H4" s="332"/>
      <c r="I4" s="332"/>
      <c r="J4" s="332"/>
      <c r="K4" s="332"/>
      <c r="L4" s="332"/>
      <c r="M4" s="332"/>
      <c r="N4" s="333"/>
      <c r="O4" s="334" t="s">
        <v>6</v>
      </c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6"/>
      <c r="AG4" s="337" t="s">
        <v>7</v>
      </c>
      <c r="AH4" s="338"/>
      <c r="AI4" s="338"/>
      <c r="AJ4" s="339"/>
    </row>
    <row r="5" spans="2:36" ht="35.25" customHeight="1">
      <c r="B5" s="321" t="s">
        <v>8</v>
      </c>
      <c r="C5" s="323" t="s">
        <v>9</v>
      </c>
      <c r="D5" s="324"/>
      <c r="E5" s="324"/>
      <c r="F5" s="324"/>
      <c r="G5" s="324"/>
      <c r="H5" s="324"/>
      <c r="I5" s="327" t="s">
        <v>10</v>
      </c>
      <c r="J5" s="329" t="s">
        <v>11</v>
      </c>
      <c r="K5" s="329" t="s">
        <v>12</v>
      </c>
      <c r="L5" s="314" t="s">
        <v>143</v>
      </c>
      <c r="M5" s="316" t="s">
        <v>13</v>
      </c>
      <c r="N5" s="318" t="s">
        <v>14</v>
      </c>
      <c r="O5" s="320" t="s">
        <v>15</v>
      </c>
      <c r="P5" s="306"/>
      <c r="Q5" s="305" t="s">
        <v>16</v>
      </c>
      <c r="R5" s="306"/>
      <c r="S5" s="305" t="s">
        <v>17</v>
      </c>
      <c r="T5" s="306"/>
      <c r="U5" s="305" t="s">
        <v>18</v>
      </c>
      <c r="V5" s="306"/>
      <c r="W5" s="305" t="s">
        <v>19</v>
      </c>
      <c r="X5" s="306"/>
      <c r="Y5" s="305" t="s">
        <v>20</v>
      </c>
      <c r="Z5" s="306"/>
      <c r="AA5" s="305" t="s">
        <v>21</v>
      </c>
      <c r="AB5" s="306"/>
      <c r="AC5" s="305" t="s">
        <v>22</v>
      </c>
      <c r="AD5" s="306"/>
      <c r="AE5" s="305" t="s">
        <v>23</v>
      </c>
      <c r="AF5" s="307"/>
      <c r="AG5" s="308" t="s">
        <v>24</v>
      </c>
      <c r="AH5" s="310" t="s">
        <v>25</v>
      </c>
      <c r="AI5" s="312" t="s">
        <v>26</v>
      </c>
      <c r="AJ5" s="298" t="s">
        <v>27</v>
      </c>
    </row>
    <row r="6" spans="2:36" ht="80.25" customHeight="1" thickBot="1">
      <c r="B6" s="322"/>
      <c r="C6" s="325"/>
      <c r="D6" s="326"/>
      <c r="E6" s="326"/>
      <c r="F6" s="326"/>
      <c r="G6" s="326"/>
      <c r="H6" s="326"/>
      <c r="I6" s="328"/>
      <c r="J6" s="330" t="s">
        <v>11</v>
      </c>
      <c r="K6" s="330"/>
      <c r="L6" s="315"/>
      <c r="M6" s="317"/>
      <c r="N6" s="319"/>
      <c r="O6" s="6" t="s">
        <v>28</v>
      </c>
      <c r="P6" s="7" t="s">
        <v>29</v>
      </c>
      <c r="Q6" s="8" t="s">
        <v>28</v>
      </c>
      <c r="R6" s="7" t="s">
        <v>29</v>
      </c>
      <c r="S6" s="8" t="s">
        <v>28</v>
      </c>
      <c r="T6" s="7" t="s">
        <v>29</v>
      </c>
      <c r="U6" s="8" t="s">
        <v>28</v>
      </c>
      <c r="V6" s="7" t="s">
        <v>29</v>
      </c>
      <c r="W6" s="8" t="s">
        <v>28</v>
      </c>
      <c r="X6" s="7" t="s">
        <v>29</v>
      </c>
      <c r="Y6" s="8" t="s">
        <v>28</v>
      </c>
      <c r="Z6" s="7" t="s">
        <v>29</v>
      </c>
      <c r="AA6" s="8" t="s">
        <v>28</v>
      </c>
      <c r="AB6" s="7" t="s">
        <v>30</v>
      </c>
      <c r="AC6" s="8" t="s">
        <v>28</v>
      </c>
      <c r="AD6" s="7" t="s">
        <v>30</v>
      </c>
      <c r="AE6" s="8" t="s">
        <v>28</v>
      </c>
      <c r="AF6" s="9" t="s">
        <v>30</v>
      </c>
      <c r="AG6" s="309"/>
      <c r="AH6" s="311"/>
      <c r="AI6" s="313"/>
      <c r="AJ6" s="299"/>
    </row>
    <row r="7" spans="2:36" ht="148.5" customHeight="1" thickBot="1">
      <c r="B7" s="10" t="s">
        <v>59</v>
      </c>
      <c r="C7" s="300" t="s">
        <v>76</v>
      </c>
      <c r="D7" s="301"/>
      <c r="E7" s="301"/>
      <c r="F7" s="301"/>
      <c r="G7" s="301"/>
      <c r="H7" s="301"/>
      <c r="I7" s="11" t="s">
        <v>77</v>
      </c>
      <c r="J7" s="59">
        <v>0</v>
      </c>
      <c r="K7" s="60">
        <v>0.8</v>
      </c>
      <c r="L7" s="60">
        <v>0.6</v>
      </c>
      <c r="M7" s="14"/>
      <c r="N7" s="61"/>
      <c r="O7" s="16">
        <f>O10</f>
        <v>0</v>
      </c>
      <c r="P7" s="16">
        <f aca="true" t="shared" si="0" ref="P7:AE7">P10</f>
        <v>0</v>
      </c>
      <c r="Q7" s="16">
        <f t="shared" si="0"/>
        <v>0</v>
      </c>
      <c r="R7" s="16">
        <f t="shared" si="0"/>
        <v>0</v>
      </c>
      <c r="S7" s="16">
        <f t="shared" si="0"/>
        <v>0</v>
      </c>
      <c r="T7" s="16">
        <f t="shared" si="0"/>
        <v>0</v>
      </c>
      <c r="U7" s="16">
        <f t="shared" si="0"/>
        <v>0</v>
      </c>
      <c r="V7" s="16">
        <f t="shared" si="0"/>
        <v>0</v>
      </c>
      <c r="W7" s="16">
        <f t="shared" si="0"/>
        <v>0</v>
      </c>
      <c r="X7" s="16">
        <f t="shared" si="0"/>
        <v>0</v>
      </c>
      <c r="Y7" s="16">
        <f t="shared" si="0"/>
        <v>0</v>
      </c>
      <c r="Z7" s="16">
        <f t="shared" si="0"/>
        <v>0</v>
      </c>
      <c r="AA7" s="16">
        <f t="shared" si="0"/>
        <v>0</v>
      </c>
      <c r="AB7" s="16">
        <f t="shared" si="0"/>
        <v>0</v>
      </c>
      <c r="AC7" s="16">
        <f t="shared" si="0"/>
        <v>0</v>
      </c>
      <c r="AD7" s="16">
        <f t="shared" si="0"/>
        <v>0</v>
      </c>
      <c r="AE7" s="16">
        <f t="shared" si="0"/>
        <v>0</v>
      </c>
      <c r="AF7" s="16" t="e">
        <f>SUM(#REF!+AF10+#REF!+#REF!)</f>
        <v>#REF!</v>
      </c>
      <c r="AG7" s="17" t="e">
        <f>#REF!+AG10</f>
        <v>#REF!</v>
      </c>
      <c r="AH7" s="18"/>
      <c r="AI7" s="18"/>
      <c r="AJ7" s="19"/>
    </row>
    <row r="8" spans="2:36" ht="21.75" customHeight="1" thickBot="1">
      <c r="B8" s="340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2"/>
    </row>
    <row r="9" spans="2:36" ht="4.5" customHeight="1" thickBot="1">
      <c r="B9" s="302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4"/>
    </row>
    <row r="10" spans="2:36" ht="108" customHeight="1" thickBot="1">
      <c r="B10" s="20" t="s">
        <v>34</v>
      </c>
      <c r="C10" s="21" t="s">
        <v>35</v>
      </c>
      <c r="D10" s="21" t="s">
        <v>36</v>
      </c>
      <c r="E10" s="21" t="s">
        <v>43</v>
      </c>
      <c r="F10" s="21" t="s">
        <v>38</v>
      </c>
      <c r="G10" s="21" t="s">
        <v>39</v>
      </c>
      <c r="H10" s="22" t="s">
        <v>40</v>
      </c>
      <c r="I10" s="23" t="s">
        <v>41</v>
      </c>
      <c r="J10" s="21"/>
      <c r="K10" s="47"/>
      <c r="L10" s="47"/>
      <c r="M10" s="24"/>
      <c r="N10" s="25"/>
      <c r="O10" s="26">
        <f>SUM(O11:O11)</f>
        <v>0</v>
      </c>
      <c r="P10" s="27">
        <f>SUM(P11:P11)</f>
        <v>0</v>
      </c>
      <c r="Q10" s="28">
        <f aca="true" t="shared" si="1" ref="Q10:AD10">SUM(Q11:Q11)</f>
        <v>0</v>
      </c>
      <c r="R10" s="27">
        <f t="shared" si="1"/>
        <v>0</v>
      </c>
      <c r="S10" s="28">
        <f t="shared" si="1"/>
        <v>0</v>
      </c>
      <c r="T10" s="27">
        <f t="shared" si="1"/>
        <v>0</v>
      </c>
      <c r="U10" s="28">
        <f t="shared" si="1"/>
        <v>0</v>
      </c>
      <c r="V10" s="27">
        <f t="shared" si="1"/>
        <v>0</v>
      </c>
      <c r="W10" s="28">
        <f t="shared" si="1"/>
        <v>0</v>
      </c>
      <c r="X10" s="27">
        <f t="shared" si="1"/>
        <v>0</v>
      </c>
      <c r="Y10" s="28">
        <f t="shared" si="1"/>
        <v>0</v>
      </c>
      <c r="Z10" s="27">
        <f t="shared" si="1"/>
        <v>0</v>
      </c>
      <c r="AA10" s="28">
        <f t="shared" si="1"/>
        <v>0</v>
      </c>
      <c r="AB10" s="27">
        <f t="shared" si="1"/>
        <v>0</v>
      </c>
      <c r="AC10" s="28">
        <f t="shared" si="1"/>
        <v>0</v>
      </c>
      <c r="AD10" s="27">
        <f t="shared" si="1"/>
        <v>0</v>
      </c>
      <c r="AE10" s="28">
        <f>SUM(O10,Q10,S10,U10,W10,Y10,AA10,AC10)</f>
        <v>0</v>
      </c>
      <c r="AF10" s="27">
        <f>SUM(P10,R10,T10,V10,X10,Z10,AB10,AD10)</f>
        <v>0</v>
      </c>
      <c r="AG10" s="29">
        <f>SUM(AG11:AG11)</f>
        <v>0</v>
      </c>
      <c r="AH10" s="30"/>
      <c r="AI10" s="30"/>
      <c r="AJ10" s="31"/>
    </row>
    <row r="11" spans="2:36" ht="108" customHeight="1" thickBot="1">
      <c r="B11" s="63" t="s">
        <v>99</v>
      </c>
      <c r="C11" s="33"/>
      <c r="D11" s="34" t="s">
        <v>106</v>
      </c>
      <c r="E11" s="34" t="s">
        <v>42</v>
      </c>
      <c r="F11" s="48">
        <v>150</v>
      </c>
      <c r="G11" s="34">
        <v>150</v>
      </c>
      <c r="H11" s="49" t="s">
        <v>84</v>
      </c>
      <c r="I11" s="50" t="s">
        <v>104</v>
      </c>
      <c r="J11" s="37">
        <v>0</v>
      </c>
      <c r="K11" s="51">
        <v>0.8</v>
      </c>
      <c r="L11" s="51">
        <v>0.01</v>
      </c>
      <c r="M11" s="52"/>
      <c r="N11" s="53"/>
      <c r="O11" s="54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55"/>
      <c r="AH11" s="45"/>
      <c r="AI11" s="52"/>
      <c r="AJ11" s="56"/>
    </row>
    <row r="12" spans="2:36" ht="4.5" customHeight="1" thickBot="1">
      <c r="B12" s="302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4"/>
    </row>
    <row r="13" ht="12"/>
    <row r="14" spans="2:36" ht="50.25" customHeight="1" thickBot="1">
      <c r="B14" s="302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4"/>
    </row>
    <row r="15" spans="2:36" ht="35.25" customHeight="1" thickBot="1">
      <c r="B15" s="331" t="s">
        <v>44</v>
      </c>
      <c r="C15" s="332"/>
      <c r="D15" s="333"/>
      <c r="E15" s="67"/>
      <c r="F15" s="332" t="s">
        <v>45</v>
      </c>
      <c r="G15" s="332"/>
      <c r="H15" s="332"/>
      <c r="I15" s="332"/>
      <c r="J15" s="332"/>
      <c r="K15" s="332"/>
      <c r="L15" s="332"/>
      <c r="M15" s="332"/>
      <c r="N15" s="333"/>
      <c r="O15" s="334" t="s">
        <v>6</v>
      </c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6"/>
      <c r="AG15" s="337" t="s">
        <v>7</v>
      </c>
      <c r="AH15" s="338"/>
      <c r="AI15" s="338"/>
      <c r="AJ15" s="339"/>
    </row>
    <row r="16" spans="2:36" ht="35.25" customHeight="1">
      <c r="B16" s="321" t="s">
        <v>8</v>
      </c>
      <c r="C16" s="323" t="s">
        <v>9</v>
      </c>
      <c r="D16" s="324"/>
      <c r="E16" s="324"/>
      <c r="F16" s="324"/>
      <c r="G16" s="324"/>
      <c r="H16" s="324"/>
      <c r="I16" s="327" t="s">
        <v>10</v>
      </c>
      <c r="J16" s="329" t="s">
        <v>11</v>
      </c>
      <c r="K16" s="329" t="s">
        <v>12</v>
      </c>
      <c r="L16" s="314" t="s">
        <v>143</v>
      </c>
      <c r="M16" s="316" t="s">
        <v>13</v>
      </c>
      <c r="N16" s="318" t="s">
        <v>14</v>
      </c>
      <c r="O16" s="320" t="s">
        <v>15</v>
      </c>
      <c r="P16" s="306"/>
      <c r="Q16" s="305" t="s">
        <v>16</v>
      </c>
      <c r="R16" s="306"/>
      <c r="S16" s="305" t="s">
        <v>17</v>
      </c>
      <c r="T16" s="306"/>
      <c r="U16" s="305" t="s">
        <v>18</v>
      </c>
      <c r="V16" s="306"/>
      <c r="W16" s="305" t="s">
        <v>19</v>
      </c>
      <c r="X16" s="306"/>
      <c r="Y16" s="305" t="s">
        <v>20</v>
      </c>
      <c r="Z16" s="306"/>
      <c r="AA16" s="305" t="s">
        <v>21</v>
      </c>
      <c r="AB16" s="306"/>
      <c r="AC16" s="305" t="s">
        <v>22</v>
      </c>
      <c r="AD16" s="306"/>
      <c r="AE16" s="305" t="s">
        <v>23</v>
      </c>
      <c r="AF16" s="307"/>
      <c r="AG16" s="308" t="s">
        <v>24</v>
      </c>
      <c r="AH16" s="310" t="s">
        <v>25</v>
      </c>
      <c r="AI16" s="312" t="s">
        <v>26</v>
      </c>
      <c r="AJ16" s="298" t="s">
        <v>27</v>
      </c>
    </row>
    <row r="17" spans="2:36" ht="80.25" customHeight="1" thickBot="1">
      <c r="B17" s="322"/>
      <c r="C17" s="325"/>
      <c r="D17" s="326"/>
      <c r="E17" s="326"/>
      <c r="F17" s="326"/>
      <c r="G17" s="326"/>
      <c r="H17" s="326"/>
      <c r="I17" s="328"/>
      <c r="J17" s="330" t="s">
        <v>11</v>
      </c>
      <c r="K17" s="330"/>
      <c r="L17" s="315"/>
      <c r="M17" s="317"/>
      <c r="N17" s="319"/>
      <c r="O17" s="6" t="s">
        <v>28</v>
      </c>
      <c r="P17" s="7" t="s">
        <v>29</v>
      </c>
      <c r="Q17" s="8" t="s">
        <v>28</v>
      </c>
      <c r="R17" s="7" t="s">
        <v>29</v>
      </c>
      <c r="S17" s="8" t="s">
        <v>28</v>
      </c>
      <c r="T17" s="7" t="s">
        <v>29</v>
      </c>
      <c r="U17" s="8" t="s">
        <v>28</v>
      </c>
      <c r="V17" s="7" t="s">
        <v>29</v>
      </c>
      <c r="W17" s="8" t="s">
        <v>28</v>
      </c>
      <c r="X17" s="7" t="s">
        <v>29</v>
      </c>
      <c r="Y17" s="8" t="s">
        <v>28</v>
      </c>
      <c r="Z17" s="7" t="s">
        <v>29</v>
      </c>
      <c r="AA17" s="8" t="s">
        <v>28</v>
      </c>
      <c r="AB17" s="7" t="s">
        <v>30</v>
      </c>
      <c r="AC17" s="8" t="s">
        <v>28</v>
      </c>
      <c r="AD17" s="7" t="s">
        <v>30</v>
      </c>
      <c r="AE17" s="8" t="s">
        <v>28</v>
      </c>
      <c r="AF17" s="9" t="s">
        <v>30</v>
      </c>
      <c r="AG17" s="309"/>
      <c r="AH17" s="311"/>
      <c r="AI17" s="313"/>
      <c r="AJ17" s="299"/>
    </row>
    <row r="18" spans="2:36" ht="148.5" customHeight="1" thickBot="1">
      <c r="B18" s="10" t="s">
        <v>59</v>
      </c>
      <c r="C18" s="300" t="s">
        <v>46</v>
      </c>
      <c r="D18" s="301"/>
      <c r="E18" s="301"/>
      <c r="F18" s="301"/>
      <c r="G18" s="301"/>
      <c r="H18" s="301"/>
      <c r="I18" s="11" t="s">
        <v>78</v>
      </c>
      <c r="J18" s="59">
        <v>1</v>
      </c>
      <c r="K18" s="60">
        <v>1</v>
      </c>
      <c r="L18" s="60">
        <v>1</v>
      </c>
      <c r="M18" s="14"/>
      <c r="N18" s="61"/>
      <c r="O18" s="16">
        <f>O21</f>
        <v>0</v>
      </c>
      <c r="P18" s="16">
        <f aca="true" t="shared" si="2" ref="P18:AF18">P21</f>
        <v>0</v>
      </c>
      <c r="Q18" s="16">
        <f t="shared" si="2"/>
        <v>3120000</v>
      </c>
      <c r="R18" s="16">
        <f t="shared" si="2"/>
        <v>0</v>
      </c>
      <c r="S18" s="16">
        <f t="shared" si="2"/>
        <v>0</v>
      </c>
      <c r="T18" s="16">
        <f t="shared" si="2"/>
        <v>0</v>
      </c>
      <c r="U18" s="16">
        <f t="shared" si="2"/>
        <v>0</v>
      </c>
      <c r="V18" s="16">
        <f t="shared" si="2"/>
        <v>0</v>
      </c>
      <c r="W18" s="16">
        <f t="shared" si="2"/>
        <v>0</v>
      </c>
      <c r="X18" s="16">
        <f t="shared" si="2"/>
        <v>0</v>
      </c>
      <c r="Y18" s="16">
        <f t="shared" si="2"/>
        <v>0</v>
      </c>
      <c r="Z18" s="16">
        <f t="shared" si="2"/>
        <v>0</v>
      </c>
      <c r="AA18" s="16">
        <f t="shared" si="2"/>
        <v>0</v>
      </c>
      <c r="AB18" s="16">
        <f t="shared" si="2"/>
        <v>0</v>
      </c>
      <c r="AC18" s="16">
        <f t="shared" si="2"/>
        <v>0</v>
      </c>
      <c r="AD18" s="16">
        <f t="shared" si="2"/>
        <v>0</v>
      </c>
      <c r="AE18" s="16">
        <f t="shared" si="2"/>
        <v>3120000</v>
      </c>
      <c r="AF18" s="16">
        <f t="shared" si="2"/>
        <v>0</v>
      </c>
      <c r="AG18" s="17" t="e">
        <f>#REF!+AG21</f>
        <v>#REF!</v>
      </c>
      <c r="AH18" s="18"/>
      <c r="AI18" s="18"/>
      <c r="AJ18" s="19"/>
    </row>
    <row r="19" spans="2:36" ht="21.75" customHeight="1" thickBot="1">
      <c r="B19" s="340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2"/>
    </row>
    <row r="20" spans="2:36" ht="4.5" customHeight="1" thickBot="1">
      <c r="B20" s="302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4"/>
    </row>
    <row r="21" spans="2:36" ht="108" customHeight="1" thickBot="1">
      <c r="B21" s="20" t="s">
        <v>34</v>
      </c>
      <c r="C21" s="21" t="s">
        <v>35</v>
      </c>
      <c r="D21" s="21" t="s">
        <v>36</v>
      </c>
      <c r="E21" s="21" t="s">
        <v>43</v>
      </c>
      <c r="F21" s="21" t="s">
        <v>38</v>
      </c>
      <c r="G21" s="21" t="s">
        <v>39</v>
      </c>
      <c r="H21" s="22" t="s">
        <v>40</v>
      </c>
      <c r="I21" s="23" t="s">
        <v>41</v>
      </c>
      <c r="J21" s="21"/>
      <c r="K21" s="47"/>
      <c r="L21" s="47"/>
      <c r="M21" s="24"/>
      <c r="N21" s="25"/>
      <c r="O21" s="26">
        <f>SUM(O22:O22)</f>
        <v>0</v>
      </c>
      <c r="P21" s="27">
        <f>SUM(P22:P22)</f>
        <v>0</v>
      </c>
      <c r="Q21" s="28">
        <f aca="true" t="shared" si="3" ref="Q21:AD21">SUM(Q22:Q22)</f>
        <v>3120000</v>
      </c>
      <c r="R21" s="27">
        <f t="shared" si="3"/>
        <v>0</v>
      </c>
      <c r="S21" s="28">
        <f t="shared" si="3"/>
        <v>0</v>
      </c>
      <c r="T21" s="27">
        <f t="shared" si="3"/>
        <v>0</v>
      </c>
      <c r="U21" s="28">
        <f t="shared" si="3"/>
        <v>0</v>
      </c>
      <c r="V21" s="27">
        <f t="shared" si="3"/>
        <v>0</v>
      </c>
      <c r="W21" s="28">
        <f t="shared" si="3"/>
        <v>0</v>
      </c>
      <c r="X21" s="27">
        <f t="shared" si="3"/>
        <v>0</v>
      </c>
      <c r="Y21" s="28">
        <f t="shared" si="3"/>
        <v>0</v>
      </c>
      <c r="Z21" s="27">
        <f t="shared" si="3"/>
        <v>0</v>
      </c>
      <c r="AA21" s="28">
        <f t="shared" si="3"/>
        <v>0</v>
      </c>
      <c r="AB21" s="27">
        <f t="shared" si="3"/>
        <v>0</v>
      </c>
      <c r="AC21" s="28">
        <f t="shared" si="3"/>
        <v>0</v>
      </c>
      <c r="AD21" s="27">
        <f t="shared" si="3"/>
        <v>0</v>
      </c>
      <c r="AE21" s="28">
        <f>SUM(O21,Q21,S21,U21,W21,Y21,AA21,AC21)</f>
        <v>3120000</v>
      </c>
      <c r="AF21" s="27">
        <f>SUM(P21,R21,T21,V21,X21,Z21,AB21,AD21)</f>
        <v>0</v>
      </c>
      <c r="AG21" s="29">
        <f>SUM(AG22:AG22)</f>
        <v>0</v>
      </c>
      <c r="AH21" s="30"/>
      <c r="AI21" s="30"/>
      <c r="AJ21" s="31"/>
    </row>
    <row r="22" spans="2:36" ht="108" customHeight="1" thickBot="1">
      <c r="B22" s="63" t="s">
        <v>101</v>
      </c>
      <c r="C22" s="33"/>
      <c r="D22" s="34" t="s">
        <v>108</v>
      </c>
      <c r="E22" s="34" t="s">
        <v>42</v>
      </c>
      <c r="F22" s="48">
        <v>1</v>
      </c>
      <c r="G22" s="34">
        <v>1</v>
      </c>
      <c r="H22" s="49" t="s">
        <v>85</v>
      </c>
      <c r="I22" s="50" t="s">
        <v>107</v>
      </c>
      <c r="J22" s="37">
        <v>0.6</v>
      </c>
      <c r="K22" s="51">
        <v>0.85</v>
      </c>
      <c r="L22" s="94">
        <v>7741</v>
      </c>
      <c r="M22" s="52"/>
      <c r="N22" s="53"/>
      <c r="O22" s="54"/>
      <c r="P22" s="43"/>
      <c r="Q22" s="43">
        <v>3120000</v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55"/>
      <c r="AH22" s="45"/>
      <c r="AI22" s="52"/>
      <c r="AJ22" s="56"/>
    </row>
    <row r="23" ht="12"/>
    <row r="24" spans="2:36" ht="50.25" customHeight="1" thickBot="1">
      <c r="B24" s="302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4"/>
    </row>
    <row r="25" spans="2:36" ht="35.25" customHeight="1" thickBot="1">
      <c r="B25" s="331" t="s">
        <v>44</v>
      </c>
      <c r="C25" s="332"/>
      <c r="D25" s="333"/>
      <c r="E25" s="67"/>
      <c r="F25" s="332" t="s">
        <v>45</v>
      </c>
      <c r="G25" s="332"/>
      <c r="H25" s="332"/>
      <c r="I25" s="332"/>
      <c r="J25" s="332"/>
      <c r="K25" s="332"/>
      <c r="L25" s="332"/>
      <c r="M25" s="332"/>
      <c r="N25" s="333"/>
      <c r="O25" s="334" t="s">
        <v>6</v>
      </c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6"/>
      <c r="AG25" s="337" t="s">
        <v>7</v>
      </c>
      <c r="AH25" s="338"/>
      <c r="AI25" s="338"/>
      <c r="AJ25" s="339"/>
    </row>
    <row r="26" spans="2:36" ht="35.25" customHeight="1">
      <c r="B26" s="321" t="s">
        <v>8</v>
      </c>
      <c r="C26" s="323" t="s">
        <v>9</v>
      </c>
      <c r="D26" s="324"/>
      <c r="E26" s="324"/>
      <c r="F26" s="324"/>
      <c r="G26" s="324"/>
      <c r="H26" s="324"/>
      <c r="I26" s="327" t="s">
        <v>10</v>
      </c>
      <c r="J26" s="329" t="s">
        <v>11</v>
      </c>
      <c r="K26" s="329" t="s">
        <v>12</v>
      </c>
      <c r="L26" s="314" t="s">
        <v>143</v>
      </c>
      <c r="M26" s="316" t="s">
        <v>13</v>
      </c>
      <c r="N26" s="318" t="s">
        <v>14</v>
      </c>
      <c r="O26" s="320" t="s">
        <v>15</v>
      </c>
      <c r="P26" s="306"/>
      <c r="Q26" s="305" t="s">
        <v>16</v>
      </c>
      <c r="R26" s="306"/>
      <c r="S26" s="305" t="s">
        <v>17</v>
      </c>
      <c r="T26" s="306"/>
      <c r="U26" s="305" t="s">
        <v>18</v>
      </c>
      <c r="V26" s="306"/>
      <c r="W26" s="305" t="s">
        <v>19</v>
      </c>
      <c r="X26" s="306"/>
      <c r="Y26" s="305" t="s">
        <v>20</v>
      </c>
      <c r="Z26" s="306"/>
      <c r="AA26" s="305" t="s">
        <v>21</v>
      </c>
      <c r="AB26" s="306"/>
      <c r="AC26" s="305" t="s">
        <v>22</v>
      </c>
      <c r="AD26" s="306"/>
      <c r="AE26" s="305" t="s">
        <v>23</v>
      </c>
      <c r="AF26" s="307"/>
      <c r="AG26" s="308" t="s">
        <v>24</v>
      </c>
      <c r="AH26" s="310" t="s">
        <v>25</v>
      </c>
      <c r="AI26" s="312" t="s">
        <v>26</v>
      </c>
      <c r="AJ26" s="298" t="s">
        <v>27</v>
      </c>
    </row>
    <row r="27" spans="2:36" ht="80.25" customHeight="1" thickBot="1">
      <c r="B27" s="322"/>
      <c r="C27" s="325"/>
      <c r="D27" s="326"/>
      <c r="E27" s="326"/>
      <c r="F27" s="326"/>
      <c r="G27" s="326"/>
      <c r="H27" s="326"/>
      <c r="I27" s="328"/>
      <c r="J27" s="330" t="s">
        <v>11</v>
      </c>
      <c r="K27" s="330"/>
      <c r="L27" s="315"/>
      <c r="M27" s="317"/>
      <c r="N27" s="319"/>
      <c r="O27" s="6" t="s">
        <v>28</v>
      </c>
      <c r="P27" s="7" t="s">
        <v>29</v>
      </c>
      <c r="Q27" s="8" t="s">
        <v>28</v>
      </c>
      <c r="R27" s="7" t="s">
        <v>29</v>
      </c>
      <c r="S27" s="8" t="s">
        <v>28</v>
      </c>
      <c r="T27" s="7" t="s">
        <v>29</v>
      </c>
      <c r="U27" s="8" t="s">
        <v>28</v>
      </c>
      <c r="V27" s="7" t="s">
        <v>29</v>
      </c>
      <c r="W27" s="8" t="s">
        <v>28</v>
      </c>
      <c r="X27" s="7" t="s">
        <v>29</v>
      </c>
      <c r="Y27" s="8" t="s">
        <v>28</v>
      </c>
      <c r="Z27" s="7" t="s">
        <v>29</v>
      </c>
      <c r="AA27" s="8" t="s">
        <v>28</v>
      </c>
      <c r="AB27" s="7" t="s">
        <v>30</v>
      </c>
      <c r="AC27" s="8" t="s">
        <v>28</v>
      </c>
      <c r="AD27" s="7" t="s">
        <v>30</v>
      </c>
      <c r="AE27" s="8" t="s">
        <v>28</v>
      </c>
      <c r="AF27" s="9" t="s">
        <v>30</v>
      </c>
      <c r="AG27" s="309"/>
      <c r="AH27" s="311"/>
      <c r="AI27" s="313"/>
      <c r="AJ27" s="299"/>
    </row>
    <row r="28" spans="2:36" ht="148.5" customHeight="1" thickBot="1">
      <c r="B28" s="10" t="s">
        <v>59</v>
      </c>
      <c r="C28" s="300" t="s">
        <v>79</v>
      </c>
      <c r="D28" s="301"/>
      <c r="E28" s="301"/>
      <c r="F28" s="301"/>
      <c r="G28" s="301"/>
      <c r="H28" s="301"/>
      <c r="I28" s="11" t="s">
        <v>47</v>
      </c>
      <c r="J28" s="59">
        <v>0</v>
      </c>
      <c r="K28" s="60">
        <v>0</v>
      </c>
      <c r="L28" s="60">
        <v>0</v>
      </c>
      <c r="M28" s="14"/>
      <c r="N28" s="61"/>
      <c r="O28" s="16">
        <f>O31</f>
        <v>0</v>
      </c>
      <c r="P28" s="16">
        <f aca="true" t="shared" si="4" ref="P28:AF28">P31</f>
        <v>0</v>
      </c>
      <c r="Q28" s="16">
        <f t="shared" si="4"/>
        <v>0</v>
      </c>
      <c r="R28" s="16">
        <f t="shared" si="4"/>
        <v>0</v>
      </c>
      <c r="S28" s="16">
        <f t="shared" si="4"/>
        <v>0</v>
      </c>
      <c r="T28" s="16">
        <f t="shared" si="4"/>
        <v>0</v>
      </c>
      <c r="U28" s="16">
        <f t="shared" si="4"/>
        <v>0</v>
      </c>
      <c r="V28" s="16">
        <f t="shared" si="4"/>
        <v>0</v>
      </c>
      <c r="W28" s="16">
        <f t="shared" si="4"/>
        <v>0</v>
      </c>
      <c r="X28" s="16">
        <f t="shared" si="4"/>
        <v>0</v>
      </c>
      <c r="Y28" s="16">
        <f t="shared" si="4"/>
        <v>0</v>
      </c>
      <c r="Z28" s="16">
        <f t="shared" si="4"/>
        <v>0</v>
      </c>
      <c r="AA28" s="16">
        <f t="shared" si="4"/>
        <v>0</v>
      </c>
      <c r="AB28" s="16">
        <f t="shared" si="4"/>
        <v>0</v>
      </c>
      <c r="AC28" s="16">
        <f t="shared" si="4"/>
        <v>0</v>
      </c>
      <c r="AD28" s="16">
        <f t="shared" si="4"/>
        <v>0</v>
      </c>
      <c r="AE28" s="16">
        <f t="shared" si="4"/>
        <v>0</v>
      </c>
      <c r="AF28" s="16">
        <f t="shared" si="4"/>
        <v>0</v>
      </c>
      <c r="AG28" s="17" t="e">
        <f>#REF!+AG31</f>
        <v>#REF!</v>
      </c>
      <c r="AH28" s="18"/>
      <c r="AI28" s="18"/>
      <c r="AJ28" s="19"/>
    </row>
    <row r="29" spans="2:36" ht="21.75" customHeight="1" thickBot="1">
      <c r="B29" s="340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2"/>
    </row>
    <row r="30" spans="2:36" ht="4.5" customHeight="1" thickBot="1">
      <c r="B30" s="302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4"/>
    </row>
    <row r="31" spans="2:36" ht="108" customHeight="1" thickBot="1">
      <c r="B31" s="20" t="s">
        <v>34</v>
      </c>
      <c r="C31" s="21" t="s">
        <v>35</v>
      </c>
      <c r="D31" s="21" t="s">
        <v>36</v>
      </c>
      <c r="E31" s="21" t="s">
        <v>43</v>
      </c>
      <c r="F31" s="21" t="s">
        <v>38</v>
      </c>
      <c r="G31" s="21" t="s">
        <v>39</v>
      </c>
      <c r="H31" s="22" t="s">
        <v>40</v>
      </c>
      <c r="I31" s="23" t="s">
        <v>41</v>
      </c>
      <c r="J31" s="21"/>
      <c r="K31" s="47"/>
      <c r="L31" s="47"/>
      <c r="M31" s="24"/>
      <c r="N31" s="25"/>
      <c r="O31" s="26">
        <f>SUM(O32:O32)</f>
        <v>0</v>
      </c>
      <c r="P31" s="27">
        <f>SUM(P32:P32)</f>
        <v>0</v>
      </c>
      <c r="Q31" s="28">
        <f aca="true" t="shared" si="5" ref="Q31:AD31">SUM(Q32:Q32)</f>
        <v>0</v>
      </c>
      <c r="R31" s="27">
        <f t="shared" si="5"/>
        <v>0</v>
      </c>
      <c r="S31" s="28">
        <f t="shared" si="5"/>
        <v>0</v>
      </c>
      <c r="T31" s="27">
        <f t="shared" si="5"/>
        <v>0</v>
      </c>
      <c r="U31" s="28">
        <f t="shared" si="5"/>
        <v>0</v>
      </c>
      <c r="V31" s="27">
        <f t="shared" si="5"/>
        <v>0</v>
      </c>
      <c r="W31" s="28">
        <f t="shared" si="5"/>
        <v>0</v>
      </c>
      <c r="X31" s="27">
        <f t="shared" si="5"/>
        <v>0</v>
      </c>
      <c r="Y31" s="28">
        <f t="shared" si="5"/>
        <v>0</v>
      </c>
      <c r="Z31" s="27">
        <f t="shared" si="5"/>
        <v>0</v>
      </c>
      <c r="AA31" s="28">
        <f t="shared" si="5"/>
        <v>0</v>
      </c>
      <c r="AB31" s="27">
        <f t="shared" si="5"/>
        <v>0</v>
      </c>
      <c r="AC31" s="28">
        <f t="shared" si="5"/>
        <v>0</v>
      </c>
      <c r="AD31" s="27">
        <f t="shared" si="5"/>
        <v>0</v>
      </c>
      <c r="AE31" s="28">
        <f>SUM(O31,Q31,S31,U31,W31,Y31,AA31,AC31)</f>
        <v>0</v>
      </c>
      <c r="AF31" s="27">
        <f>SUM(P31,R31,T31,V31,X31,Z31,AB31,AD31)</f>
        <v>0</v>
      </c>
      <c r="AG31" s="29">
        <f>SUM(AG32:AG32)</f>
        <v>0</v>
      </c>
      <c r="AH31" s="30"/>
      <c r="AI31" s="30"/>
      <c r="AJ31" s="31"/>
    </row>
    <row r="32" spans="2:36" ht="108" customHeight="1" thickBot="1">
      <c r="B32" s="63" t="s">
        <v>100</v>
      </c>
      <c r="C32" s="33"/>
      <c r="D32" s="34" t="s">
        <v>110</v>
      </c>
      <c r="E32" s="34" t="s">
        <v>42</v>
      </c>
      <c r="F32" s="48">
        <v>5</v>
      </c>
      <c r="G32" s="34">
        <v>5</v>
      </c>
      <c r="H32" s="49" t="s">
        <v>86</v>
      </c>
      <c r="I32" s="50" t="s">
        <v>109</v>
      </c>
      <c r="J32" s="93">
        <v>10</v>
      </c>
      <c r="K32" s="94">
        <v>20</v>
      </c>
      <c r="L32" s="94">
        <v>10</v>
      </c>
      <c r="M32" s="95"/>
      <c r="N32" s="96"/>
      <c r="O32" s="54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55"/>
      <c r="AH32" s="45"/>
      <c r="AI32" s="52"/>
      <c r="AJ32" s="56"/>
    </row>
    <row r="33" ht="12"/>
    <row r="34" spans="2:36" ht="50.25" customHeight="1" thickBot="1">
      <c r="B34" s="302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4"/>
    </row>
    <row r="35" spans="2:36" ht="35.25" customHeight="1" thickBot="1">
      <c r="B35" s="331" t="s">
        <v>44</v>
      </c>
      <c r="C35" s="332"/>
      <c r="D35" s="333"/>
      <c r="E35" s="67"/>
      <c r="F35" s="332" t="s">
        <v>45</v>
      </c>
      <c r="G35" s="332"/>
      <c r="H35" s="332"/>
      <c r="I35" s="332"/>
      <c r="J35" s="332"/>
      <c r="K35" s="332"/>
      <c r="L35" s="332"/>
      <c r="M35" s="332"/>
      <c r="N35" s="333"/>
      <c r="O35" s="334" t="s">
        <v>6</v>
      </c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6"/>
      <c r="AG35" s="337" t="s">
        <v>7</v>
      </c>
      <c r="AH35" s="338"/>
      <c r="AI35" s="338"/>
      <c r="AJ35" s="339"/>
    </row>
    <row r="36" spans="2:36" ht="35.25" customHeight="1">
      <c r="B36" s="321" t="s">
        <v>8</v>
      </c>
      <c r="C36" s="323" t="s">
        <v>9</v>
      </c>
      <c r="D36" s="324"/>
      <c r="E36" s="324"/>
      <c r="F36" s="324"/>
      <c r="G36" s="324"/>
      <c r="H36" s="324"/>
      <c r="I36" s="327" t="s">
        <v>10</v>
      </c>
      <c r="J36" s="329" t="s">
        <v>11</v>
      </c>
      <c r="K36" s="329" t="s">
        <v>12</v>
      </c>
      <c r="L36" s="314" t="s">
        <v>143</v>
      </c>
      <c r="M36" s="316" t="s">
        <v>13</v>
      </c>
      <c r="N36" s="318" t="s">
        <v>14</v>
      </c>
      <c r="O36" s="320" t="s">
        <v>15</v>
      </c>
      <c r="P36" s="306"/>
      <c r="Q36" s="305" t="s">
        <v>16</v>
      </c>
      <c r="R36" s="306"/>
      <c r="S36" s="305" t="s">
        <v>17</v>
      </c>
      <c r="T36" s="306"/>
      <c r="U36" s="305" t="s">
        <v>18</v>
      </c>
      <c r="V36" s="306"/>
      <c r="W36" s="305" t="s">
        <v>19</v>
      </c>
      <c r="X36" s="306"/>
      <c r="Y36" s="305" t="s">
        <v>20</v>
      </c>
      <c r="Z36" s="306"/>
      <c r="AA36" s="305" t="s">
        <v>21</v>
      </c>
      <c r="AB36" s="306"/>
      <c r="AC36" s="305" t="s">
        <v>22</v>
      </c>
      <c r="AD36" s="306"/>
      <c r="AE36" s="305" t="s">
        <v>23</v>
      </c>
      <c r="AF36" s="307"/>
      <c r="AG36" s="308" t="s">
        <v>24</v>
      </c>
      <c r="AH36" s="310" t="s">
        <v>25</v>
      </c>
      <c r="AI36" s="312" t="s">
        <v>26</v>
      </c>
      <c r="AJ36" s="298" t="s">
        <v>27</v>
      </c>
    </row>
    <row r="37" spans="2:36" ht="80.25" customHeight="1" thickBot="1">
      <c r="B37" s="322"/>
      <c r="C37" s="325"/>
      <c r="D37" s="326"/>
      <c r="E37" s="326"/>
      <c r="F37" s="326"/>
      <c r="G37" s="326"/>
      <c r="H37" s="326"/>
      <c r="I37" s="328"/>
      <c r="J37" s="330" t="s">
        <v>11</v>
      </c>
      <c r="K37" s="330"/>
      <c r="L37" s="315"/>
      <c r="M37" s="317"/>
      <c r="N37" s="319"/>
      <c r="O37" s="6" t="s">
        <v>28</v>
      </c>
      <c r="P37" s="7" t="s">
        <v>29</v>
      </c>
      <c r="Q37" s="8" t="s">
        <v>28</v>
      </c>
      <c r="R37" s="7" t="s">
        <v>29</v>
      </c>
      <c r="S37" s="8" t="s">
        <v>28</v>
      </c>
      <c r="T37" s="7" t="s">
        <v>29</v>
      </c>
      <c r="U37" s="8" t="s">
        <v>28</v>
      </c>
      <c r="V37" s="7" t="s">
        <v>29</v>
      </c>
      <c r="W37" s="8" t="s">
        <v>28</v>
      </c>
      <c r="X37" s="7" t="s">
        <v>29</v>
      </c>
      <c r="Y37" s="8" t="s">
        <v>28</v>
      </c>
      <c r="Z37" s="7" t="s">
        <v>29</v>
      </c>
      <c r="AA37" s="8" t="s">
        <v>28</v>
      </c>
      <c r="AB37" s="7" t="s">
        <v>30</v>
      </c>
      <c r="AC37" s="8" t="s">
        <v>28</v>
      </c>
      <c r="AD37" s="7" t="s">
        <v>30</v>
      </c>
      <c r="AE37" s="8" t="s">
        <v>28</v>
      </c>
      <c r="AF37" s="9" t="s">
        <v>30</v>
      </c>
      <c r="AG37" s="309"/>
      <c r="AH37" s="311"/>
      <c r="AI37" s="313"/>
      <c r="AJ37" s="299"/>
    </row>
    <row r="38" spans="2:36" ht="148.5" customHeight="1" thickBot="1">
      <c r="B38" s="10" t="s">
        <v>31</v>
      </c>
      <c r="C38" s="300" t="s">
        <v>49</v>
      </c>
      <c r="D38" s="301"/>
      <c r="E38" s="301"/>
      <c r="F38" s="301"/>
      <c r="G38" s="301"/>
      <c r="H38" s="301"/>
      <c r="I38" s="11" t="s">
        <v>113</v>
      </c>
      <c r="J38" s="59">
        <v>0.4</v>
      </c>
      <c r="K38" s="60">
        <v>0.34</v>
      </c>
      <c r="L38" s="60"/>
      <c r="M38" s="14"/>
      <c r="N38" s="61"/>
      <c r="O38" s="16">
        <f>O41</f>
        <v>0</v>
      </c>
      <c r="P38" s="16">
        <f aca="true" t="shared" si="6" ref="P38:AF38">P41</f>
        <v>0</v>
      </c>
      <c r="Q38" s="16">
        <f t="shared" si="6"/>
        <v>3120000</v>
      </c>
      <c r="R38" s="16">
        <f t="shared" si="6"/>
        <v>0</v>
      </c>
      <c r="S38" s="16">
        <f t="shared" si="6"/>
        <v>0</v>
      </c>
      <c r="T38" s="16">
        <f t="shared" si="6"/>
        <v>0</v>
      </c>
      <c r="U38" s="16">
        <f t="shared" si="6"/>
        <v>0</v>
      </c>
      <c r="V38" s="16">
        <f t="shared" si="6"/>
        <v>0</v>
      </c>
      <c r="W38" s="16">
        <f t="shared" si="6"/>
        <v>0</v>
      </c>
      <c r="X38" s="16">
        <f t="shared" si="6"/>
        <v>0</v>
      </c>
      <c r="Y38" s="16">
        <f t="shared" si="6"/>
        <v>0</v>
      </c>
      <c r="Z38" s="16">
        <f t="shared" si="6"/>
        <v>0</v>
      </c>
      <c r="AA38" s="16">
        <f t="shared" si="6"/>
        <v>0</v>
      </c>
      <c r="AB38" s="16">
        <f t="shared" si="6"/>
        <v>0</v>
      </c>
      <c r="AC38" s="16">
        <f t="shared" si="6"/>
        <v>0</v>
      </c>
      <c r="AD38" s="16">
        <f t="shared" si="6"/>
        <v>0</v>
      </c>
      <c r="AE38" s="16">
        <f t="shared" si="6"/>
        <v>3120000</v>
      </c>
      <c r="AF38" s="16">
        <f t="shared" si="6"/>
        <v>0</v>
      </c>
      <c r="AG38" s="17" t="e">
        <f>#REF!+AG41</f>
        <v>#REF!</v>
      </c>
      <c r="AH38" s="18"/>
      <c r="AI38" s="18"/>
      <c r="AJ38" s="19"/>
    </row>
    <row r="39" spans="2:36" ht="21.75" customHeight="1" thickBot="1">
      <c r="B39" s="340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2"/>
    </row>
    <row r="40" spans="2:36" ht="4.5" customHeight="1" thickBot="1">
      <c r="B40" s="302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4"/>
    </row>
    <row r="41" spans="2:36" ht="108" customHeight="1" thickBot="1">
      <c r="B41" s="20" t="s">
        <v>34</v>
      </c>
      <c r="C41" s="21" t="s">
        <v>35</v>
      </c>
      <c r="D41" s="21" t="s">
        <v>36</v>
      </c>
      <c r="E41" s="21" t="s">
        <v>43</v>
      </c>
      <c r="F41" s="21" t="s">
        <v>38</v>
      </c>
      <c r="G41" s="21" t="s">
        <v>39</v>
      </c>
      <c r="H41" s="22" t="s">
        <v>40</v>
      </c>
      <c r="I41" s="23" t="s">
        <v>41</v>
      </c>
      <c r="J41" s="21"/>
      <c r="K41" s="47"/>
      <c r="L41" s="47"/>
      <c r="M41" s="24"/>
      <c r="N41" s="25"/>
      <c r="O41" s="26">
        <f>SUM(O42:O42)</f>
        <v>0</v>
      </c>
      <c r="P41" s="27">
        <f>SUM(P42:P42)</f>
        <v>0</v>
      </c>
      <c r="Q41" s="28">
        <f aca="true" t="shared" si="7" ref="Q41:AD41">SUM(Q42:Q42)</f>
        <v>3120000</v>
      </c>
      <c r="R41" s="27">
        <f t="shared" si="7"/>
        <v>0</v>
      </c>
      <c r="S41" s="28">
        <f t="shared" si="7"/>
        <v>0</v>
      </c>
      <c r="T41" s="27">
        <f t="shared" si="7"/>
        <v>0</v>
      </c>
      <c r="U41" s="28">
        <f t="shared" si="7"/>
        <v>0</v>
      </c>
      <c r="V41" s="27">
        <f t="shared" si="7"/>
        <v>0</v>
      </c>
      <c r="W41" s="28">
        <f t="shared" si="7"/>
        <v>0</v>
      </c>
      <c r="X41" s="27">
        <f t="shared" si="7"/>
        <v>0</v>
      </c>
      <c r="Y41" s="28">
        <f t="shared" si="7"/>
        <v>0</v>
      </c>
      <c r="Z41" s="27">
        <f t="shared" si="7"/>
        <v>0</v>
      </c>
      <c r="AA41" s="28">
        <f t="shared" si="7"/>
        <v>0</v>
      </c>
      <c r="AB41" s="27">
        <f t="shared" si="7"/>
        <v>0</v>
      </c>
      <c r="AC41" s="28">
        <f t="shared" si="7"/>
        <v>0</v>
      </c>
      <c r="AD41" s="27">
        <f t="shared" si="7"/>
        <v>0</v>
      </c>
      <c r="AE41" s="28">
        <f>SUM(O41,Q41,S41,U41,W41,Y41,AA41,AC41)</f>
        <v>3120000</v>
      </c>
      <c r="AF41" s="27">
        <f>SUM(P41,R41,T41,V41,X41,Z41,AB41,AD41)</f>
        <v>0</v>
      </c>
      <c r="AG41" s="29">
        <f>SUM(AG42:AG42)</f>
        <v>0</v>
      </c>
      <c r="AH41" s="30"/>
      <c r="AI41" s="30"/>
      <c r="AJ41" s="31"/>
    </row>
    <row r="42" spans="2:36" ht="108" customHeight="1" thickBot="1">
      <c r="B42" s="63" t="s">
        <v>101</v>
      </c>
      <c r="C42" s="33"/>
      <c r="D42" s="34" t="s">
        <v>111</v>
      </c>
      <c r="E42" s="34" t="s">
        <v>42</v>
      </c>
      <c r="F42" s="48">
        <v>20</v>
      </c>
      <c r="G42" s="34">
        <v>15</v>
      </c>
      <c r="H42" s="49" t="s">
        <v>87</v>
      </c>
      <c r="I42" s="50" t="s">
        <v>112</v>
      </c>
      <c r="J42" s="93">
        <v>50</v>
      </c>
      <c r="K42" s="94">
        <v>75</v>
      </c>
      <c r="L42" s="94">
        <v>87</v>
      </c>
      <c r="M42" s="52"/>
      <c r="N42" s="53"/>
      <c r="O42" s="54"/>
      <c r="P42" s="43"/>
      <c r="Q42" s="43">
        <v>3120000</v>
      </c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55"/>
      <c r="AH42" s="45"/>
      <c r="AI42" s="52"/>
      <c r="AJ42" s="56"/>
    </row>
    <row r="43" ht="12"/>
    <row r="44" spans="2:36" ht="50.25" customHeight="1" thickBot="1">
      <c r="B44" s="302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4"/>
    </row>
    <row r="45" spans="2:36" ht="35.25" customHeight="1" thickBot="1">
      <c r="B45" s="331" t="s">
        <v>44</v>
      </c>
      <c r="C45" s="332"/>
      <c r="D45" s="333"/>
      <c r="E45" s="67"/>
      <c r="F45" s="332" t="s">
        <v>45</v>
      </c>
      <c r="G45" s="332"/>
      <c r="H45" s="332"/>
      <c r="I45" s="332"/>
      <c r="J45" s="332"/>
      <c r="K45" s="332"/>
      <c r="L45" s="332"/>
      <c r="M45" s="332"/>
      <c r="N45" s="333"/>
      <c r="O45" s="334" t="s">
        <v>6</v>
      </c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6"/>
      <c r="AG45" s="337" t="s">
        <v>7</v>
      </c>
      <c r="AH45" s="338"/>
      <c r="AI45" s="338"/>
      <c r="AJ45" s="339"/>
    </row>
    <row r="46" spans="2:36" ht="35.25" customHeight="1">
      <c r="B46" s="321" t="s">
        <v>8</v>
      </c>
      <c r="C46" s="323" t="s">
        <v>9</v>
      </c>
      <c r="D46" s="324"/>
      <c r="E46" s="324"/>
      <c r="F46" s="324"/>
      <c r="G46" s="324"/>
      <c r="H46" s="324"/>
      <c r="I46" s="327" t="s">
        <v>10</v>
      </c>
      <c r="J46" s="329" t="s">
        <v>11</v>
      </c>
      <c r="K46" s="329" t="s">
        <v>12</v>
      </c>
      <c r="L46" s="314" t="s">
        <v>143</v>
      </c>
      <c r="M46" s="316" t="s">
        <v>13</v>
      </c>
      <c r="N46" s="318" t="s">
        <v>14</v>
      </c>
      <c r="O46" s="320" t="s">
        <v>15</v>
      </c>
      <c r="P46" s="306"/>
      <c r="Q46" s="305" t="s">
        <v>16</v>
      </c>
      <c r="R46" s="306"/>
      <c r="S46" s="305" t="s">
        <v>17</v>
      </c>
      <c r="T46" s="306"/>
      <c r="U46" s="305" t="s">
        <v>18</v>
      </c>
      <c r="V46" s="306"/>
      <c r="W46" s="305" t="s">
        <v>19</v>
      </c>
      <c r="X46" s="306"/>
      <c r="Y46" s="305" t="s">
        <v>20</v>
      </c>
      <c r="Z46" s="306"/>
      <c r="AA46" s="305" t="s">
        <v>21</v>
      </c>
      <c r="AB46" s="306"/>
      <c r="AC46" s="305" t="s">
        <v>22</v>
      </c>
      <c r="AD46" s="306"/>
      <c r="AE46" s="305" t="s">
        <v>23</v>
      </c>
      <c r="AF46" s="307"/>
      <c r="AG46" s="308" t="s">
        <v>24</v>
      </c>
      <c r="AH46" s="310" t="s">
        <v>25</v>
      </c>
      <c r="AI46" s="312" t="s">
        <v>26</v>
      </c>
      <c r="AJ46" s="298" t="s">
        <v>27</v>
      </c>
    </row>
    <row r="47" spans="2:36" ht="80.25" customHeight="1" thickBot="1">
      <c r="B47" s="322"/>
      <c r="C47" s="325"/>
      <c r="D47" s="326"/>
      <c r="E47" s="326"/>
      <c r="F47" s="326"/>
      <c r="G47" s="326"/>
      <c r="H47" s="326"/>
      <c r="I47" s="328"/>
      <c r="J47" s="330" t="s">
        <v>11</v>
      </c>
      <c r="K47" s="330"/>
      <c r="L47" s="315"/>
      <c r="M47" s="317"/>
      <c r="N47" s="319"/>
      <c r="O47" s="6" t="s">
        <v>28</v>
      </c>
      <c r="P47" s="7" t="s">
        <v>29</v>
      </c>
      <c r="Q47" s="8" t="s">
        <v>28</v>
      </c>
      <c r="R47" s="7" t="s">
        <v>29</v>
      </c>
      <c r="S47" s="8" t="s">
        <v>28</v>
      </c>
      <c r="T47" s="7" t="s">
        <v>29</v>
      </c>
      <c r="U47" s="8" t="s">
        <v>28</v>
      </c>
      <c r="V47" s="7" t="s">
        <v>29</v>
      </c>
      <c r="W47" s="8" t="s">
        <v>28</v>
      </c>
      <c r="X47" s="7" t="s">
        <v>29</v>
      </c>
      <c r="Y47" s="8" t="s">
        <v>28</v>
      </c>
      <c r="Z47" s="7" t="s">
        <v>29</v>
      </c>
      <c r="AA47" s="8" t="s">
        <v>28</v>
      </c>
      <c r="AB47" s="7" t="s">
        <v>30</v>
      </c>
      <c r="AC47" s="8" t="s">
        <v>28</v>
      </c>
      <c r="AD47" s="7" t="s">
        <v>30</v>
      </c>
      <c r="AE47" s="8" t="s">
        <v>28</v>
      </c>
      <c r="AF47" s="9" t="s">
        <v>30</v>
      </c>
      <c r="AG47" s="309"/>
      <c r="AH47" s="311"/>
      <c r="AI47" s="313"/>
      <c r="AJ47" s="299"/>
    </row>
    <row r="48" spans="2:36" ht="148.5" customHeight="1" thickBot="1">
      <c r="B48" s="10" t="s">
        <v>31</v>
      </c>
      <c r="C48" s="300" t="s">
        <v>80</v>
      </c>
      <c r="D48" s="301"/>
      <c r="E48" s="301"/>
      <c r="F48" s="301"/>
      <c r="G48" s="301"/>
      <c r="H48" s="301"/>
      <c r="I48" s="11" t="s">
        <v>114</v>
      </c>
      <c r="J48" s="59"/>
      <c r="K48" s="60"/>
      <c r="L48" s="60"/>
      <c r="M48" s="14"/>
      <c r="N48" s="61"/>
      <c r="O48" s="16">
        <f>O51</f>
        <v>0</v>
      </c>
      <c r="P48" s="16">
        <f aca="true" t="shared" si="8" ref="P48:AF48">P51</f>
        <v>0</v>
      </c>
      <c r="Q48" s="16">
        <f t="shared" si="8"/>
        <v>0</v>
      </c>
      <c r="R48" s="16">
        <f t="shared" si="8"/>
        <v>0</v>
      </c>
      <c r="S48" s="16">
        <f t="shared" si="8"/>
        <v>0</v>
      </c>
      <c r="T48" s="16">
        <f t="shared" si="8"/>
        <v>0</v>
      </c>
      <c r="U48" s="16">
        <f t="shared" si="8"/>
        <v>0</v>
      </c>
      <c r="V48" s="16">
        <f t="shared" si="8"/>
        <v>0</v>
      </c>
      <c r="W48" s="16">
        <f t="shared" si="8"/>
        <v>0</v>
      </c>
      <c r="X48" s="16">
        <f t="shared" si="8"/>
        <v>0</v>
      </c>
      <c r="Y48" s="16">
        <f t="shared" si="8"/>
        <v>0</v>
      </c>
      <c r="Z48" s="16">
        <f t="shared" si="8"/>
        <v>0</v>
      </c>
      <c r="AA48" s="16">
        <f t="shared" si="8"/>
        <v>0</v>
      </c>
      <c r="AB48" s="16">
        <f t="shared" si="8"/>
        <v>0</v>
      </c>
      <c r="AC48" s="16">
        <f t="shared" si="8"/>
        <v>0</v>
      </c>
      <c r="AD48" s="16">
        <f t="shared" si="8"/>
        <v>0</v>
      </c>
      <c r="AE48" s="16">
        <f t="shared" si="8"/>
        <v>0</v>
      </c>
      <c r="AF48" s="16">
        <f t="shared" si="8"/>
        <v>0</v>
      </c>
      <c r="AG48" s="17" t="e">
        <f>#REF!+AG51</f>
        <v>#REF!</v>
      </c>
      <c r="AH48" s="18"/>
      <c r="AI48" s="18"/>
      <c r="AJ48" s="19"/>
    </row>
    <row r="49" spans="2:36" ht="21.75" customHeight="1" thickBot="1">
      <c r="B49" s="340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2"/>
    </row>
    <row r="50" spans="2:36" ht="4.5" customHeight="1" thickBot="1">
      <c r="B50" s="302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4"/>
    </row>
    <row r="51" spans="2:36" ht="108" customHeight="1" thickBot="1">
      <c r="B51" s="20" t="s">
        <v>34</v>
      </c>
      <c r="C51" s="21" t="s">
        <v>35</v>
      </c>
      <c r="D51" s="21" t="s">
        <v>36</v>
      </c>
      <c r="E51" s="21" t="s">
        <v>43</v>
      </c>
      <c r="F51" s="21" t="s">
        <v>38</v>
      </c>
      <c r="G51" s="21" t="s">
        <v>39</v>
      </c>
      <c r="H51" s="22" t="s">
        <v>40</v>
      </c>
      <c r="I51" s="23" t="s">
        <v>41</v>
      </c>
      <c r="J51" s="21"/>
      <c r="K51" s="47"/>
      <c r="L51" s="47"/>
      <c r="M51" s="24"/>
      <c r="N51" s="25"/>
      <c r="O51" s="26">
        <f>SUM(O52:O52)</f>
        <v>0</v>
      </c>
      <c r="P51" s="27">
        <f>SUM(P52:P52)</f>
        <v>0</v>
      </c>
      <c r="Q51" s="28">
        <f aca="true" t="shared" si="9" ref="Q51:AD51">SUM(Q52:Q52)</f>
        <v>0</v>
      </c>
      <c r="R51" s="27">
        <f t="shared" si="9"/>
        <v>0</v>
      </c>
      <c r="S51" s="28">
        <f t="shared" si="9"/>
        <v>0</v>
      </c>
      <c r="T51" s="27">
        <f t="shared" si="9"/>
        <v>0</v>
      </c>
      <c r="U51" s="28">
        <f t="shared" si="9"/>
        <v>0</v>
      </c>
      <c r="V51" s="27">
        <f t="shared" si="9"/>
        <v>0</v>
      </c>
      <c r="W51" s="28">
        <f t="shared" si="9"/>
        <v>0</v>
      </c>
      <c r="X51" s="27">
        <f t="shared" si="9"/>
        <v>0</v>
      </c>
      <c r="Y51" s="28">
        <f t="shared" si="9"/>
        <v>0</v>
      </c>
      <c r="Z51" s="27">
        <f t="shared" si="9"/>
        <v>0</v>
      </c>
      <c r="AA51" s="28">
        <f t="shared" si="9"/>
        <v>0</v>
      </c>
      <c r="AB51" s="27">
        <f t="shared" si="9"/>
        <v>0</v>
      </c>
      <c r="AC51" s="28">
        <f t="shared" si="9"/>
        <v>0</v>
      </c>
      <c r="AD51" s="27">
        <f t="shared" si="9"/>
        <v>0</v>
      </c>
      <c r="AE51" s="28">
        <f>SUM(O51,Q51,S51,U51,W51,Y51,AA51,AC51)</f>
        <v>0</v>
      </c>
      <c r="AF51" s="27">
        <f>SUM(P51,R51,T51,V51,X51,Z51,AB51,AD51)</f>
        <v>0</v>
      </c>
      <c r="AG51" s="29">
        <f>SUM(AG52:AG52)</f>
        <v>0</v>
      </c>
      <c r="AH51" s="30"/>
      <c r="AI51" s="30"/>
      <c r="AJ51" s="31"/>
    </row>
    <row r="52" spans="2:36" ht="108" customHeight="1" thickBot="1">
      <c r="B52" s="63" t="s">
        <v>98</v>
      </c>
      <c r="C52" s="33"/>
      <c r="D52" s="34" t="s">
        <v>115</v>
      </c>
      <c r="E52" s="34" t="s">
        <v>42</v>
      </c>
      <c r="F52" s="48">
        <v>15</v>
      </c>
      <c r="G52" s="34">
        <v>15</v>
      </c>
      <c r="H52" s="49" t="s">
        <v>88</v>
      </c>
      <c r="I52" s="50" t="s">
        <v>116</v>
      </c>
      <c r="J52" s="87">
        <v>4</v>
      </c>
      <c r="K52" s="97">
        <v>4</v>
      </c>
      <c r="L52" s="97">
        <v>1</v>
      </c>
      <c r="M52" s="98"/>
      <c r="N52" s="99"/>
      <c r="O52" s="54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55"/>
      <c r="AH52" s="45"/>
      <c r="AI52" s="52"/>
      <c r="AJ52" s="56"/>
    </row>
    <row r="53" ht="12"/>
    <row r="54" spans="2:36" ht="50.25" customHeight="1" thickBot="1">
      <c r="B54" s="302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4"/>
    </row>
    <row r="55" spans="2:36" ht="35.25" customHeight="1" thickBot="1">
      <c r="B55" s="331" t="s">
        <v>44</v>
      </c>
      <c r="C55" s="332"/>
      <c r="D55" s="333"/>
      <c r="E55" s="67"/>
      <c r="F55" s="332" t="s">
        <v>45</v>
      </c>
      <c r="G55" s="332"/>
      <c r="H55" s="332"/>
      <c r="I55" s="332"/>
      <c r="J55" s="332"/>
      <c r="K55" s="332"/>
      <c r="L55" s="332"/>
      <c r="M55" s="332"/>
      <c r="N55" s="333"/>
      <c r="O55" s="334" t="s">
        <v>6</v>
      </c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6"/>
      <c r="AG55" s="337" t="s">
        <v>7</v>
      </c>
      <c r="AH55" s="338"/>
      <c r="AI55" s="338"/>
      <c r="AJ55" s="339"/>
    </row>
    <row r="56" spans="2:36" ht="35.25" customHeight="1">
      <c r="B56" s="321" t="s">
        <v>8</v>
      </c>
      <c r="C56" s="323" t="s">
        <v>9</v>
      </c>
      <c r="D56" s="324"/>
      <c r="E56" s="324"/>
      <c r="F56" s="324"/>
      <c r="G56" s="324"/>
      <c r="H56" s="324"/>
      <c r="I56" s="327" t="s">
        <v>10</v>
      </c>
      <c r="J56" s="329" t="s">
        <v>11</v>
      </c>
      <c r="K56" s="329" t="s">
        <v>12</v>
      </c>
      <c r="L56" s="314" t="s">
        <v>143</v>
      </c>
      <c r="M56" s="316" t="s">
        <v>13</v>
      </c>
      <c r="N56" s="318" t="s">
        <v>14</v>
      </c>
      <c r="O56" s="320" t="s">
        <v>15</v>
      </c>
      <c r="P56" s="306"/>
      <c r="Q56" s="305" t="s">
        <v>16</v>
      </c>
      <c r="R56" s="306"/>
      <c r="S56" s="305" t="s">
        <v>17</v>
      </c>
      <c r="T56" s="306"/>
      <c r="U56" s="305" t="s">
        <v>18</v>
      </c>
      <c r="V56" s="306"/>
      <c r="W56" s="305" t="s">
        <v>19</v>
      </c>
      <c r="X56" s="306"/>
      <c r="Y56" s="305" t="s">
        <v>20</v>
      </c>
      <c r="Z56" s="306"/>
      <c r="AA56" s="305" t="s">
        <v>21</v>
      </c>
      <c r="AB56" s="306"/>
      <c r="AC56" s="305" t="s">
        <v>22</v>
      </c>
      <c r="AD56" s="306"/>
      <c r="AE56" s="305" t="s">
        <v>23</v>
      </c>
      <c r="AF56" s="307"/>
      <c r="AG56" s="308" t="s">
        <v>24</v>
      </c>
      <c r="AH56" s="310" t="s">
        <v>25</v>
      </c>
      <c r="AI56" s="312" t="s">
        <v>26</v>
      </c>
      <c r="AJ56" s="298" t="s">
        <v>27</v>
      </c>
    </row>
    <row r="57" spans="2:36" ht="80.25" customHeight="1" thickBot="1">
      <c r="B57" s="322"/>
      <c r="C57" s="325"/>
      <c r="D57" s="326"/>
      <c r="E57" s="326"/>
      <c r="F57" s="326"/>
      <c r="G57" s="326"/>
      <c r="H57" s="326"/>
      <c r="I57" s="328"/>
      <c r="J57" s="330" t="s">
        <v>11</v>
      </c>
      <c r="K57" s="330"/>
      <c r="L57" s="315"/>
      <c r="M57" s="317"/>
      <c r="N57" s="319"/>
      <c r="O57" s="6" t="s">
        <v>28</v>
      </c>
      <c r="P57" s="7" t="s">
        <v>29</v>
      </c>
      <c r="Q57" s="8" t="s">
        <v>28</v>
      </c>
      <c r="R57" s="7" t="s">
        <v>29</v>
      </c>
      <c r="S57" s="8" t="s">
        <v>28</v>
      </c>
      <c r="T57" s="7" t="s">
        <v>29</v>
      </c>
      <c r="U57" s="8" t="s">
        <v>28</v>
      </c>
      <c r="V57" s="7" t="s">
        <v>29</v>
      </c>
      <c r="W57" s="8" t="s">
        <v>28</v>
      </c>
      <c r="X57" s="7" t="s">
        <v>29</v>
      </c>
      <c r="Y57" s="8" t="s">
        <v>28</v>
      </c>
      <c r="Z57" s="7" t="s">
        <v>29</v>
      </c>
      <c r="AA57" s="8" t="s">
        <v>28</v>
      </c>
      <c r="AB57" s="7" t="s">
        <v>30</v>
      </c>
      <c r="AC57" s="8" t="s">
        <v>28</v>
      </c>
      <c r="AD57" s="7" t="s">
        <v>30</v>
      </c>
      <c r="AE57" s="8" t="s">
        <v>28</v>
      </c>
      <c r="AF57" s="9" t="s">
        <v>30</v>
      </c>
      <c r="AG57" s="309"/>
      <c r="AH57" s="311"/>
      <c r="AI57" s="313"/>
      <c r="AJ57" s="299"/>
    </row>
    <row r="58" spans="2:36" ht="148.5" customHeight="1" thickBot="1">
      <c r="B58" s="10" t="s">
        <v>103</v>
      </c>
      <c r="C58" s="300" t="s">
        <v>48</v>
      </c>
      <c r="D58" s="301"/>
      <c r="E58" s="301"/>
      <c r="F58" s="301"/>
      <c r="G58" s="301"/>
      <c r="H58" s="301"/>
      <c r="I58" s="11" t="s">
        <v>118</v>
      </c>
      <c r="J58" s="59"/>
      <c r="K58" s="60"/>
      <c r="L58" s="60"/>
      <c r="M58" s="14"/>
      <c r="N58" s="61"/>
      <c r="O58" s="16">
        <f>O61</f>
        <v>0</v>
      </c>
      <c r="P58" s="16">
        <f aca="true" t="shared" si="10" ref="P58:AF58">P61</f>
        <v>0</v>
      </c>
      <c r="Q58" s="16">
        <f t="shared" si="10"/>
        <v>3120000</v>
      </c>
      <c r="R58" s="16">
        <f t="shared" si="10"/>
        <v>0</v>
      </c>
      <c r="S58" s="16">
        <f t="shared" si="10"/>
        <v>0</v>
      </c>
      <c r="T58" s="16">
        <f t="shared" si="10"/>
        <v>0</v>
      </c>
      <c r="U58" s="16">
        <f t="shared" si="10"/>
        <v>0</v>
      </c>
      <c r="V58" s="16">
        <f t="shared" si="10"/>
        <v>0</v>
      </c>
      <c r="W58" s="16">
        <f t="shared" si="10"/>
        <v>0</v>
      </c>
      <c r="X58" s="16">
        <f t="shared" si="10"/>
        <v>0</v>
      </c>
      <c r="Y58" s="16">
        <f t="shared" si="10"/>
        <v>0</v>
      </c>
      <c r="Z58" s="16">
        <f t="shared" si="10"/>
        <v>0</v>
      </c>
      <c r="AA58" s="16">
        <f t="shared" si="10"/>
        <v>0</v>
      </c>
      <c r="AB58" s="16">
        <f t="shared" si="10"/>
        <v>0</v>
      </c>
      <c r="AC58" s="16">
        <f t="shared" si="10"/>
        <v>0</v>
      </c>
      <c r="AD58" s="16">
        <f t="shared" si="10"/>
        <v>0</v>
      </c>
      <c r="AE58" s="16">
        <f t="shared" si="10"/>
        <v>3120000</v>
      </c>
      <c r="AF58" s="16">
        <f t="shared" si="10"/>
        <v>0</v>
      </c>
      <c r="AG58" s="17" t="e">
        <f>#REF!+AG61</f>
        <v>#REF!</v>
      </c>
      <c r="AH58" s="18"/>
      <c r="AI58" s="18"/>
      <c r="AJ58" s="19"/>
    </row>
    <row r="59" spans="2:36" ht="21.75" customHeight="1" thickBot="1">
      <c r="B59" s="340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2"/>
    </row>
    <row r="60" spans="2:36" ht="4.5" customHeight="1" thickBot="1">
      <c r="B60" s="302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4"/>
    </row>
    <row r="61" spans="2:36" ht="108" customHeight="1" thickBot="1">
      <c r="B61" s="20" t="s">
        <v>34</v>
      </c>
      <c r="C61" s="21" t="s">
        <v>35</v>
      </c>
      <c r="D61" s="21" t="s">
        <v>36</v>
      </c>
      <c r="E61" s="21" t="s">
        <v>43</v>
      </c>
      <c r="F61" s="21" t="s">
        <v>38</v>
      </c>
      <c r="G61" s="21" t="s">
        <v>39</v>
      </c>
      <c r="H61" s="22" t="s">
        <v>40</v>
      </c>
      <c r="I61" s="23" t="s">
        <v>41</v>
      </c>
      <c r="J61" s="21"/>
      <c r="K61" s="47"/>
      <c r="L61" s="47"/>
      <c r="M61" s="24"/>
      <c r="N61" s="25"/>
      <c r="O61" s="26">
        <f>SUM(O62:O62)</f>
        <v>0</v>
      </c>
      <c r="P61" s="27">
        <f>SUM(P62:P62)</f>
        <v>0</v>
      </c>
      <c r="Q61" s="28">
        <f aca="true" t="shared" si="11" ref="Q61:AD61">SUM(Q62:Q62)</f>
        <v>3120000</v>
      </c>
      <c r="R61" s="27">
        <f t="shared" si="11"/>
        <v>0</v>
      </c>
      <c r="S61" s="28">
        <f t="shared" si="11"/>
        <v>0</v>
      </c>
      <c r="T61" s="27">
        <f t="shared" si="11"/>
        <v>0</v>
      </c>
      <c r="U61" s="28">
        <f t="shared" si="11"/>
        <v>0</v>
      </c>
      <c r="V61" s="27">
        <f t="shared" si="11"/>
        <v>0</v>
      </c>
      <c r="W61" s="28">
        <f t="shared" si="11"/>
        <v>0</v>
      </c>
      <c r="X61" s="27">
        <f t="shared" si="11"/>
        <v>0</v>
      </c>
      <c r="Y61" s="28">
        <f t="shared" si="11"/>
        <v>0</v>
      </c>
      <c r="Z61" s="27">
        <f t="shared" si="11"/>
        <v>0</v>
      </c>
      <c r="AA61" s="28">
        <f t="shared" si="11"/>
        <v>0</v>
      </c>
      <c r="AB61" s="27">
        <f t="shared" si="11"/>
        <v>0</v>
      </c>
      <c r="AC61" s="28">
        <f t="shared" si="11"/>
        <v>0</v>
      </c>
      <c r="AD61" s="27">
        <f t="shared" si="11"/>
        <v>0</v>
      </c>
      <c r="AE61" s="28">
        <f>SUM(O61,Q61,S61,U61,W61,Y61,AA61,AC61)</f>
        <v>3120000</v>
      </c>
      <c r="AF61" s="27">
        <f>SUM(P61,R61,T61,V61,X61,Z61,AB61,AD61)</f>
        <v>0</v>
      </c>
      <c r="AG61" s="29">
        <f>SUM(AG62:AG62)</f>
        <v>0</v>
      </c>
      <c r="AH61" s="30"/>
      <c r="AI61" s="30"/>
      <c r="AJ61" s="31"/>
    </row>
    <row r="62" spans="2:36" ht="108" customHeight="1" thickBot="1">
      <c r="B62" s="63" t="s">
        <v>102</v>
      </c>
      <c r="C62" s="33"/>
      <c r="D62" s="34" t="s">
        <v>117</v>
      </c>
      <c r="E62" s="34" t="s">
        <v>42</v>
      </c>
      <c r="F62" s="48">
        <v>1</v>
      </c>
      <c r="G62" s="34">
        <v>1</v>
      </c>
      <c r="H62" s="49" t="s">
        <v>89</v>
      </c>
      <c r="I62" s="50" t="s">
        <v>119</v>
      </c>
      <c r="J62" s="87">
        <v>1</v>
      </c>
      <c r="K62" s="97">
        <v>4</v>
      </c>
      <c r="L62" s="97">
        <v>1</v>
      </c>
      <c r="M62" s="98"/>
      <c r="N62" s="99"/>
      <c r="O62" s="54"/>
      <c r="P62" s="43"/>
      <c r="Q62" s="43">
        <v>3120000</v>
      </c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55"/>
      <c r="AH62" s="45"/>
      <c r="AI62" s="52"/>
      <c r="AJ62" s="56"/>
    </row>
    <row r="63" ht="12"/>
    <row r="64" spans="2:36" ht="50.25" customHeight="1" thickBot="1">
      <c r="B64" s="302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4"/>
    </row>
    <row r="65" spans="2:36" ht="35.25" customHeight="1" thickBot="1">
      <c r="B65" s="331" t="s">
        <v>44</v>
      </c>
      <c r="C65" s="332"/>
      <c r="D65" s="333"/>
      <c r="E65" s="67"/>
      <c r="F65" s="332" t="s">
        <v>45</v>
      </c>
      <c r="G65" s="332"/>
      <c r="H65" s="332"/>
      <c r="I65" s="332"/>
      <c r="J65" s="332"/>
      <c r="K65" s="332"/>
      <c r="L65" s="332"/>
      <c r="M65" s="332"/>
      <c r="N65" s="333"/>
      <c r="O65" s="334" t="s">
        <v>6</v>
      </c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6"/>
      <c r="AG65" s="337" t="s">
        <v>7</v>
      </c>
      <c r="AH65" s="338"/>
      <c r="AI65" s="338"/>
      <c r="AJ65" s="339"/>
    </row>
    <row r="66" spans="2:36" ht="35.25" customHeight="1">
      <c r="B66" s="321" t="s">
        <v>8</v>
      </c>
      <c r="C66" s="323" t="s">
        <v>9</v>
      </c>
      <c r="D66" s="324"/>
      <c r="E66" s="324"/>
      <c r="F66" s="324"/>
      <c r="G66" s="324"/>
      <c r="H66" s="324"/>
      <c r="I66" s="327" t="s">
        <v>10</v>
      </c>
      <c r="J66" s="329" t="s">
        <v>11</v>
      </c>
      <c r="K66" s="329" t="s">
        <v>12</v>
      </c>
      <c r="L66" s="314" t="s">
        <v>143</v>
      </c>
      <c r="M66" s="316" t="s">
        <v>13</v>
      </c>
      <c r="N66" s="318" t="s">
        <v>14</v>
      </c>
      <c r="O66" s="320" t="s">
        <v>15</v>
      </c>
      <c r="P66" s="306"/>
      <c r="Q66" s="305" t="s">
        <v>16</v>
      </c>
      <c r="R66" s="306"/>
      <c r="S66" s="305" t="s">
        <v>17</v>
      </c>
      <c r="T66" s="306"/>
      <c r="U66" s="305" t="s">
        <v>18</v>
      </c>
      <c r="V66" s="306"/>
      <c r="W66" s="305" t="s">
        <v>19</v>
      </c>
      <c r="X66" s="306"/>
      <c r="Y66" s="305" t="s">
        <v>20</v>
      </c>
      <c r="Z66" s="306"/>
      <c r="AA66" s="305" t="s">
        <v>21</v>
      </c>
      <c r="AB66" s="306"/>
      <c r="AC66" s="305" t="s">
        <v>22</v>
      </c>
      <c r="AD66" s="306"/>
      <c r="AE66" s="305" t="s">
        <v>23</v>
      </c>
      <c r="AF66" s="307"/>
      <c r="AG66" s="308" t="s">
        <v>24</v>
      </c>
      <c r="AH66" s="310" t="s">
        <v>25</v>
      </c>
      <c r="AI66" s="312" t="s">
        <v>26</v>
      </c>
      <c r="AJ66" s="298" t="s">
        <v>27</v>
      </c>
    </row>
    <row r="67" spans="2:36" ht="80.25" customHeight="1" thickBot="1">
      <c r="B67" s="322"/>
      <c r="C67" s="325"/>
      <c r="D67" s="326"/>
      <c r="E67" s="326"/>
      <c r="F67" s="326"/>
      <c r="G67" s="326"/>
      <c r="H67" s="326"/>
      <c r="I67" s="328"/>
      <c r="J67" s="330" t="s">
        <v>11</v>
      </c>
      <c r="K67" s="330"/>
      <c r="L67" s="315"/>
      <c r="M67" s="317"/>
      <c r="N67" s="319"/>
      <c r="O67" s="6" t="s">
        <v>28</v>
      </c>
      <c r="P67" s="7" t="s">
        <v>29</v>
      </c>
      <c r="Q67" s="8" t="s">
        <v>28</v>
      </c>
      <c r="R67" s="7" t="s">
        <v>29</v>
      </c>
      <c r="S67" s="8" t="s">
        <v>28</v>
      </c>
      <c r="T67" s="7" t="s">
        <v>29</v>
      </c>
      <c r="U67" s="8" t="s">
        <v>28</v>
      </c>
      <c r="V67" s="7" t="s">
        <v>29</v>
      </c>
      <c r="W67" s="8" t="s">
        <v>28</v>
      </c>
      <c r="X67" s="7" t="s">
        <v>29</v>
      </c>
      <c r="Y67" s="8" t="s">
        <v>28</v>
      </c>
      <c r="Z67" s="7" t="s">
        <v>29</v>
      </c>
      <c r="AA67" s="8" t="s">
        <v>28</v>
      </c>
      <c r="AB67" s="7" t="s">
        <v>30</v>
      </c>
      <c r="AC67" s="8" t="s">
        <v>28</v>
      </c>
      <c r="AD67" s="7" t="s">
        <v>30</v>
      </c>
      <c r="AE67" s="8" t="s">
        <v>28</v>
      </c>
      <c r="AF67" s="9" t="s">
        <v>30</v>
      </c>
      <c r="AG67" s="309"/>
      <c r="AH67" s="311"/>
      <c r="AI67" s="313"/>
      <c r="AJ67" s="299"/>
    </row>
    <row r="68" spans="2:36" ht="148.5" customHeight="1" thickBot="1">
      <c r="B68" s="10" t="s">
        <v>31</v>
      </c>
      <c r="C68" s="300" t="s">
        <v>81</v>
      </c>
      <c r="D68" s="301"/>
      <c r="E68" s="301"/>
      <c r="F68" s="301"/>
      <c r="G68" s="301"/>
      <c r="H68" s="301"/>
      <c r="I68" s="11" t="s">
        <v>120</v>
      </c>
      <c r="J68" s="100">
        <v>0.165</v>
      </c>
      <c r="K68" s="60">
        <v>0.16</v>
      </c>
      <c r="L68" s="60">
        <v>0.08</v>
      </c>
      <c r="M68" s="14"/>
      <c r="N68" s="61"/>
      <c r="O68" s="16">
        <f>O71</f>
        <v>0</v>
      </c>
      <c r="P68" s="16">
        <f aca="true" t="shared" si="12" ref="P68:AF68">P71</f>
        <v>0</v>
      </c>
      <c r="Q68" s="16">
        <f t="shared" si="12"/>
        <v>3120000</v>
      </c>
      <c r="R68" s="16">
        <f t="shared" si="12"/>
        <v>0</v>
      </c>
      <c r="S68" s="16">
        <f t="shared" si="12"/>
        <v>0</v>
      </c>
      <c r="T68" s="16">
        <f t="shared" si="12"/>
        <v>0</v>
      </c>
      <c r="U68" s="16">
        <f t="shared" si="12"/>
        <v>0</v>
      </c>
      <c r="V68" s="16">
        <f t="shared" si="12"/>
        <v>0</v>
      </c>
      <c r="W68" s="16">
        <f t="shared" si="12"/>
        <v>0</v>
      </c>
      <c r="X68" s="16">
        <f t="shared" si="12"/>
        <v>0</v>
      </c>
      <c r="Y68" s="16">
        <f t="shared" si="12"/>
        <v>0</v>
      </c>
      <c r="Z68" s="16">
        <f t="shared" si="12"/>
        <v>0</v>
      </c>
      <c r="AA68" s="16">
        <f t="shared" si="12"/>
        <v>0</v>
      </c>
      <c r="AB68" s="16">
        <f t="shared" si="12"/>
        <v>0</v>
      </c>
      <c r="AC68" s="16">
        <f t="shared" si="12"/>
        <v>0</v>
      </c>
      <c r="AD68" s="16">
        <f t="shared" si="12"/>
        <v>0</v>
      </c>
      <c r="AE68" s="16">
        <f t="shared" si="12"/>
        <v>3120000</v>
      </c>
      <c r="AF68" s="16">
        <f t="shared" si="12"/>
        <v>0</v>
      </c>
      <c r="AG68" s="17" t="e">
        <f>#REF!+AG71</f>
        <v>#REF!</v>
      </c>
      <c r="AH68" s="18"/>
      <c r="AI68" s="18"/>
      <c r="AJ68" s="19"/>
    </row>
    <row r="69" spans="2:36" ht="21.75" customHeight="1" thickBot="1">
      <c r="B69" s="340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2"/>
    </row>
    <row r="70" spans="2:36" ht="4.5" customHeight="1" thickBot="1">
      <c r="B70" s="302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4"/>
    </row>
    <row r="71" spans="2:36" ht="108" customHeight="1" thickBot="1">
      <c r="B71" s="20" t="s">
        <v>34</v>
      </c>
      <c r="C71" s="21" t="s">
        <v>35</v>
      </c>
      <c r="D71" s="21" t="s">
        <v>36</v>
      </c>
      <c r="E71" s="21" t="s">
        <v>43</v>
      </c>
      <c r="F71" s="21" t="s">
        <v>38</v>
      </c>
      <c r="G71" s="21" t="s">
        <v>39</v>
      </c>
      <c r="H71" s="22" t="s">
        <v>40</v>
      </c>
      <c r="I71" s="23" t="s">
        <v>41</v>
      </c>
      <c r="J71" s="21"/>
      <c r="K71" s="47"/>
      <c r="L71" s="47"/>
      <c r="M71" s="24"/>
      <c r="N71" s="25"/>
      <c r="O71" s="26">
        <f>SUM(O72:O72)</f>
        <v>0</v>
      </c>
      <c r="P71" s="27">
        <f>SUM(P72:P72)</f>
        <v>0</v>
      </c>
      <c r="Q71" s="28">
        <f aca="true" t="shared" si="13" ref="Q71:AD71">SUM(Q72:Q72)</f>
        <v>3120000</v>
      </c>
      <c r="R71" s="27">
        <f t="shared" si="13"/>
        <v>0</v>
      </c>
      <c r="S71" s="28">
        <f t="shared" si="13"/>
        <v>0</v>
      </c>
      <c r="T71" s="27">
        <f t="shared" si="13"/>
        <v>0</v>
      </c>
      <c r="U71" s="28">
        <f t="shared" si="13"/>
        <v>0</v>
      </c>
      <c r="V71" s="27">
        <f t="shared" si="13"/>
        <v>0</v>
      </c>
      <c r="W71" s="28">
        <f t="shared" si="13"/>
        <v>0</v>
      </c>
      <c r="X71" s="27">
        <f t="shared" si="13"/>
        <v>0</v>
      </c>
      <c r="Y71" s="28">
        <f t="shared" si="13"/>
        <v>0</v>
      </c>
      <c r="Z71" s="27">
        <f t="shared" si="13"/>
        <v>0</v>
      </c>
      <c r="AA71" s="28">
        <f t="shared" si="13"/>
        <v>0</v>
      </c>
      <c r="AB71" s="27">
        <f t="shared" si="13"/>
        <v>0</v>
      </c>
      <c r="AC71" s="28">
        <f t="shared" si="13"/>
        <v>0</v>
      </c>
      <c r="AD71" s="27">
        <f t="shared" si="13"/>
        <v>0</v>
      </c>
      <c r="AE71" s="28">
        <f>SUM(O71,Q71,S71,U71,W71,Y71,AA71,AC71)</f>
        <v>3120000</v>
      </c>
      <c r="AF71" s="27">
        <f>SUM(P71,R71,T71,V71,X71,Z71,AB71,AD71)</f>
        <v>0</v>
      </c>
      <c r="AG71" s="29">
        <f>SUM(AG72:AG72)</f>
        <v>0</v>
      </c>
      <c r="AH71" s="30"/>
      <c r="AI71" s="30"/>
      <c r="AJ71" s="31"/>
    </row>
    <row r="72" spans="2:36" ht="108" customHeight="1" thickBot="1">
      <c r="B72" s="63" t="s">
        <v>101</v>
      </c>
      <c r="C72" s="33"/>
      <c r="D72" s="34" t="s">
        <v>122</v>
      </c>
      <c r="E72" s="34" t="s">
        <v>42</v>
      </c>
      <c r="F72" s="48">
        <v>2</v>
      </c>
      <c r="G72" s="34">
        <v>2</v>
      </c>
      <c r="H72" s="49" t="s">
        <v>90</v>
      </c>
      <c r="I72" s="50" t="s">
        <v>121</v>
      </c>
      <c r="J72" s="101">
        <v>0</v>
      </c>
      <c r="K72" s="102">
        <v>4</v>
      </c>
      <c r="L72" s="102">
        <v>1</v>
      </c>
      <c r="M72" s="103"/>
      <c r="N72" s="104"/>
      <c r="O72" s="54"/>
      <c r="P72" s="43"/>
      <c r="Q72" s="43">
        <v>3120000</v>
      </c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55"/>
      <c r="AH72" s="45"/>
      <c r="AI72" s="52"/>
      <c r="AJ72" s="56"/>
    </row>
    <row r="73" ht="12"/>
    <row r="74" spans="2:36" ht="50.25" customHeight="1" thickBot="1">
      <c r="B74" s="302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4"/>
    </row>
    <row r="75" spans="2:36" ht="35.25" customHeight="1" thickBot="1">
      <c r="B75" s="331" t="s">
        <v>44</v>
      </c>
      <c r="C75" s="332"/>
      <c r="D75" s="333"/>
      <c r="E75" s="67"/>
      <c r="F75" s="332" t="s">
        <v>45</v>
      </c>
      <c r="G75" s="332"/>
      <c r="H75" s="332"/>
      <c r="I75" s="332"/>
      <c r="J75" s="332"/>
      <c r="K75" s="332"/>
      <c r="L75" s="332"/>
      <c r="M75" s="332"/>
      <c r="N75" s="333"/>
      <c r="O75" s="334" t="s">
        <v>6</v>
      </c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5"/>
      <c r="AC75" s="335"/>
      <c r="AD75" s="335"/>
      <c r="AE75" s="335"/>
      <c r="AF75" s="336"/>
      <c r="AG75" s="337" t="s">
        <v>7</v>
      </c>
      <c r="AH75" s="338"/>
      <c r="AI75" s="338"/>
      <c r="AJ75" s="339"/>
    </row>
    <row r="76" spans="2:36" ht="35.25" customHeight="1">
      <c r="B76" s="321" t="s">
        <v>8</v>
      </c>
      <c r="C76" s="323" t="s">
        <v>9</v>
      </c>
      <c r="D76" s="324"/>
      <c r="E76" s="324"/>
      <c r="F76" s="324"/>
      <c r="G76" s="324"/>
      <c r="H76" s="324"/>
      <c r="I76" s="327" t="s">
        <v>10</v>
      </c>
      <c r="J76" s="329" t="s">
        <v>11</v>
      </c>
      <c r="K76" s="329" t="s">
        <v>12</v>
      </c>
      <c r="L76" s="314" t="s">
        <v>143</v>
      </c>
      <c r="M76" s="316" t="s">
        <v>13</v>
      </c>
      <c r="N76" s="318" t="s">
        <v>14</v>
      </c>
      <c r="O76" s="320" t="s">
        <v>15</v>
      </c>
      <c r="P76" s="306"/>
      <c r="Q76" s="305" t="s">
        <v>16</v>
      </c>
      <c r="R76" s="306"/>
      <c r="S76" s="305" t="s">
        <v>17</v>
      </c>
      <c r="T76" s="306"/>
      <c r="U76" s="305" t="s">
        <v>18</v>
      </c>
      <c r="V76" s="306"/>
      <c r="W76" s="305" t="s">
        <v>19</v>
      </c>
      <c r="X76" s="306"/>
      <c r="Y76" s="305" t="s">
        <v>20</v>
      </c>
      <c r="Z76" s="306"/>
      <c r="AA76" s="305" t="s">
        <v>21</v>
      </c>
      <c r="AB76" s="306"/>
      <c r="AC76" s="305" t="s">
        <v>22</v>
      </c>
      <c r="AD76" s="306"/>
      <c r="AE76" s="305" t="s">
        <v>23</v>
      </c>
      <c r="AF76" s="307"/>
      <c r="AG76" s="308" t="s">
        <v>24</v>
      </c>
      <c r="AH76" s="310" t="s">
        <v>25</v>
      </c>
      <c r="AI76" s="312" t="s">
        <v>26</v>
      </c>
      <c r="AJ76" s="298" t="s">
        <v>27</v>
      </c>
    </row>
    <row r="77" spans="2:36" ht="80.25" customHeight="1" thickBot="1">
      <c r="B77" s="322"/>
      <c r="C77" s="325"/>
      <c r="D77" s="326"/>
      <c r="E77" s="326"/>
      <c r="F77" s="326"/>
      <c r="G77" s="326"/>
      <c r="H77" s="326"/>
      <c r="I77" s="328"/>
      <c r="J77" s="330" t="s">
        <v>11</v>
      </c>
      <c r="K77" s="330"/>
      <c r="L77" s="315"/>
      <c r="M77" s="317"/>
      <c r="N77" s="319"/>
      <c r="O77" s="6" t="s">
        <v>28</v>
      </c>
      <c r="P77" s="7" t="s">
        <v>29</v>
      </c>
      <c r="Q77" s="8" t="s">
        <v>28</v>
      </c>
      <c r="R77" s="7" t="s">
        <v>29</v>
      </c>
      <c r="S77" s="8" t="s">
        <v>28</v>
      </c>
      <c r="T77" s="7" t="s">
        <v>29</v>
      </c>
      <c r="U77" s="8" t="s">
        <v>28</v>
      </c>
      <c r="V77" s="7" t="s">
        <v>29</v>
      </c>
      <c r="W77" s="8" t="s">
        <v>28</v>
      </c>
      <c r="X77" s="7" t="s">
        <v>29</v>
      </c>
      <c r="Y77" s="8" t="s">
        <v>28</v>
      </c>
      <c r="Z77" s="7" t="s">
        <v>29</v>
      </c>
      <c r="AA77" s="8" t="s">
        <v>28</v>
      </c>
      <c r="AB77" s="7" t="s">
        <v>30</v>
      </c>
      <c r="AC77" s="8" t="s">
        <v>28</v>
      </c>
      <c r="AD77" s="7" t="s">
        <v>30</v>
      </c>
      <c r="AE77" s="8" t="s">
        <v>28</v>
      </c>
      <c r="AF77" s="9" t="s">
        <v>30</v>
      </c>
      <c r="AG77" s="309"/>
      <c r="AH77" s="311"/>
      <c r="AI77" s="313"/>
      <c r="AJ77" s="299"/>
    </row>
    <row r="78" spans="2:36" ht="148.5" customHeight="1" thickBot="1">
      <c r="B78" s="10" t="s">
        <v>31</v>
      </c>
      <c r="C78" s="300" t="s">
        <v>51</v>
      </c>
      <c r="D78" s="301"/>
      <c r="E78" s="301"/>
      <c r="F78" s="301"/>
      <c r="G78" s="301"/>
      <c r="H78" s="301"/>
      <c r="I78" s="11" t="s">
        <v>125</v>
      </c>
      <c r="J78" s="59">
        <v>0.1</v>
      </c>
      <c r="K78" s="60">
        <v>0.1</v>
      </c>
      <c r="L78" s="60">
        <v>0.03</v>
      </c>
      <c r="M78" s="14"/>
      <c r="N78" s="61"/>
      <c r="O78" s="16">
        <f>O81</f>
        <v>0</v>
      </c>
      <c r="P78" s="16">
        <f aca="true" t="shared" si="14" ref="P78:AF78">P81</f>
        <v>0</v>
      </c>
      <c r="Q78" s="16">
        <f t="shared" si="14"/>
        <v>1000000</v>
      </c>
      <c r="R78" s="16">
        <f t="shared" si="14"/>
        <v>0</v>
      </c>
      <c r="S78" s="16">
        <f t="shared" si="14"/>
        <v>0</v>
      </c>
      <c r="T78" s="16">
        <f t="shared" si="14"/>
        <v>0</v>
      </c>
      <c r="U78" s="16">
        <f t="shared" si="14"/>
        <v>0</v>
      </c>
      <c r="V78" s="16">
        <f t="shared" si="14"/>
        <v>0</v>
      </c>
      <c r="W78" s="16">
        <f t="shared" si="14"/>
        <v>0</v>
      </c>
      <c r="X78" s="16">
        <f t="shared" si="14"/>
        <v>0</v>
      </c>
      <c r="Y78" s="16">
        <f t="shared" si="14"/>
        <v>0</v>
      </c>
      <c r="Z78" s="16">
        <f t="shared" si="14"/>
        <v>0</v>
      </c>
      <c r="AA78" s="16">
        <f t="shared" si="14"/>
        <v>0</v>
      </c>
      <c r="AB78" s="16">
        <f t="shared" si="14"/>
        <v>0</v>
      </c>
      <c r="AC78" s="16">
        <f t="shared" si="14"/>
        <v>0</v>
      </c>
      <c r="AD78" s="16">
        <f t="shared" si="14"/>
        <v>0</v>
      </c>
      <c r="AE78" s="16">
        <f t="shared" si="14"/>
        <v>1000000</v>
      </c>
      <c r="AF78" s="16">
        <f t="shared" si="14"/>
        <v>0</v>
      </c>
      <c r="AG78" s="17" t="e">
        <f>#REF!+AG81</f>
        <v>#REF!</v>
      </c>
      <c r="AH78" s="18"/>
      <c r="AI78" s="18"/>
      <c r="AJ78" s="19"/>
    </row>
    <row r="79" spans="2:36" ht="21.75" customHeight="1" thickBot="1">
      <c r="B79" s="340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2"/>
    </row>
    <row r="80" spans="2:36" ht="4.5" customHeight="1" thickBot="1">
      <c r="B80" s="302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4"/>
    </row>
    <row r="81" spans="2:36" ht="108" customHeight="1" thickBot="1">
      <c r="B81" s="20" t="s">
        <v>34</v>
      </c>
      <c r="C81" s="21" t="s">
        <v>35</v>
      </c>
      <c r="D81" s="21" t="s">
        <v>36</v>
      </c>
      <c r="E81" s="21" t="s">
        <v>43</v>
      </c>
      <c r="F81" s="21" t="s">
        <v>38</v>
      </c>
      <c r="G81" s="21" t="s">
        <v>39</v>
      </c>
      <c r="H81" s="22" t="s">
        <v>40</v>
      </c>
      <c r="I81" s="23" t="s">
        <v>41</v>
      </c>
      <c r="J81" s="21"/>
      <c r="K81" s="47"/>
      <c r="L81" s="47"/>
      <c r="M81" s="24"/>
      <c r="N81" s="25"/>
      <c r="O81" s="26">
        <f>SUM(O82:O82)</f>
        <v>0</v>
      </c>
      <c r="P81" s="27">
        <f>SUM(P82:P82)</f>
        <v>0</v>
      </c>
      <c r="Q81" s="28">
        <f aca="true" t="shared" si="15" ref="Q81:AD81">SUM(Q82:Q82)</f>
        <v>1000000</v>
      </c>
      <c r="R81" s="27">
        <f t="shared" si="15"/>
        <v>0</v>
      </c>
      <c r="S81" s="28">
        <f t="shared" si="15"/>
        <v>0</v>
      </c>
      <c r="T81" s="27">
        <f t="shared" si="15"/>
        <v>0</v>
      </c>
      <c r="U81" s="28">
        <f t="shared" si="15"/>
        <v>0</v>
      </c>
      <c r="V81" s="27">
        <f t="shared" si="15"/>
        <v>0</v>
      </c>
      <c r="W81" s="28">
        <f t="shared" si="15"/>
        <v>0</v>
      </c>
      <c r="X81" s="27">
        <f t="shared" si="15"/>
        <v>0</v>
      </c>
      <c r="Y81" s="28">
        <f t="shared" si="15"/>
        <v>0</v>
      </c>
      <c r="Z81" s="27">
        <f t="shared" si="15"/>
        <v>0</v>
      </c>
      <c r="AA81" s="28">
        <f t="shared" si="15"/>
        <v>0</v>
      </c>
      <c r="AB81" s="27">
        <f t="shared" si="15"/>
        <v>0</v>
      </c>
      <c r="AC81" s="28">
        <f t="shared" si="15"/>
        <v>0</v>
      </c>
      <c r="AD81" s="27">
        <f t="shared" si="15"/>
        <v>0</v>
      </c>
      <c r="AE81" s="28">
        <f>SUM(O81,Q81,S81,U81,W81,Y81,AA81,AC81)</f>
        <v>1000000</v>
      </c>
      <c r="AF81" s="27">
        <f>SUM(P81,R81,T81,V81,X81,Z81,AB81,AD81)</f>
        <v>0</v>
      </c>
      <c r="AG81" s="29">
        <f>SUM(AG82:AG82)</f>
        <v>0</v>
      </c>
      <c r="AH81" s="30"/>
      <c r="AI81" s="30"/>
      <c r="AJ81" s="31"/>
    </row>
    <row r="82" spans="2:36" ht="108" customHeight="1" thickBot="1">
      <c r="B82" s="63" t="s">
        <v>100</v>
      </c>
      <c r="C82" s="33"/>
      <c r="D82" s="34" t="s">
        <v>124</v>
      </c>
      <c r="E82" s="34" t="s">
        <v>42</v>
      </c>
      <c r="F82" s="48">
        <v>0</v>
      </c>
      <c r="G82" s="34">
        <v>1</v>
      </c>
      <c r="H82" s="49" t="s">
        <v>91</v>
      </c>
      <c r="I82" s="50" t="s">
        <v>123</v>
      </c>
      <c r="J82" s="87">
        <v>0</v>
      </c>
      <c r="K82" s="97">
        <v>4</v>
      </c>
      <c r="L82" s="97">
        <v>1</v>
      </c>
      <c r="M82" s="98"/>
      <c r="N82" s="99"/>
      <c r="O82" s="54"/>
      <c r="P82" s="43"/>
      <c r="Q82" s="43">
        <v>1000000</v>
      </c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55"/>
      <c r="AH82" s="45"/>
      <c r="AI82" s="52"/>
      <c r="AJ82" s="56"/>
    </row>
    <row r="83" ht="12"/>
    <row r="84" spans="2:36" ht="50.25" customHeight="1" thickBot="1">
      <c r="B84" s="302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4"/>
    </row>
    <row r="85" spans="2:36" ht="35.25" customHeight="1" thickBot="1">
      <c r="B85" s="331" t="s">
        <v>44</v>
      </c>
      <c r="C85" s="332"/>
      <c r="D85" s="333"/>
      <c r="E85" s="67"/>
      <c r="F85" s="332" t="s">
        <v>45</v>
      </c>
      <c r="G85" s="332"/>
      <c r="H85" s="332"/>
      <c r="I85" s="332"/>
      <c r="J85" s="332"/>
      <c r="K85" s="332"/>
      <c r="L85" s="332"/>
      <c r="M85" s="332"/>
      <c r="N85" s="333"/>
      <c r="O85" s="334" t="s">
        <v>6</v>
      </c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6"/>
      <c r="AG85" s="337" t="s">
        <v>7</v>
      </c>
      <c r="AH85" s="338"/>
      <c r="AI85" s="338"/>
      <c r="AJ85" s="339"/>
    </row>
    <row r="86" spans="2:36" ht="35.25" customHeight="1">
      <c r="B86" s="321" t="s">
        <v>8</v>
      </c>
      <c r="C86" s="323" t="s">
        <v>9</v>
      </c>
      <c r="D86" s="324"/>
      <c r="E86" s="324"/>
      <c r="F86" s="324"/>
      <c r="G86" s="324"/>
      <c r="H86" s="324"/>
      <c r="I86" s="327" t="s">
        <v>10</v>
      </c>
      <c r="J86" s="329" t="s">
        <v>11</v>
      </c>
      <c r="K86" s="329" t="s">
        <v>12</v>
      </c>
      <c r="L86" s="314" t="s">
        <v>143</v>
      </c>
      <c r="M86" s="316" t="s">
        <v>13</v>
      </c>
      <c r="N86" s="318" t="s">
        <v>14</v>
      </c>
      <c r="O86" s="320" t="s">
        <v>15</v>
      </c>
      <c r="P86" s="306"/>
      <c r="Q86" s="305" t="s">
        <v>16</v>
      </c>
      <c r="R86" s="306"/>
      <c r="S86" s="305" t="s">
        <v>17</v>
      </c>
      <c r="T86" s="306"/>
      <c r="U86" s="305" t="s">
        <v>18</v>
      </c>
      <c r="V86" s="306"/>
      <c r="W86" s="305" t="s">
        <v>19</v>
      </c>
      <c r="X86" s="306"/>
      <c r="Y86" s="305" t="s">
        <v>20</v>
      </c>
      <c r="Z86" s="306"/>
      <c r="AA86" s="305" t="s">
        <v>21</v>
      </c>
      <c r="AB86" s="306"/>
      <c r="AC86" s="305" t="s">
        <v>22</v>
      </c>
      <c r="AD86" s="306"/>
      <c r="AE86" s="305" t="s">
        <v>23</v>
      </c>
      <c r="AF86" s="307"/>
      <c r="AG86" s="308" t="s">
        <v>24</v>
      </c>
      <c r="AH86" s="310" t="s">
        <v>25</v>
      </c>
      <c r="AI86" s="312" t="s">
        <v>26</v>
      </c>
      <c r="AJ86" s="298" t="s">
        <v>27</v>
      </c>
    </row>
    <row r="87" spans="2:36" ht="80.25" customHeight="1" thickBot="1">
      <c r="B87" s="322"/>
      <c r="C87" s="325"/>
      <c r="D87" s="326"/>
      <c r="E87" s="326"/>
      <c r="F87" s="326"/>
      <c r="G87" s="326"/>
      <c r="H87" s="326"/>
      <c r="I87" s="328"/>
      <c r="J87" s="330" t="s">
        <v>11</v>
      </c>
      <c r="K87" s="330"/>
      <c r="L87" s="315"/>
      <c r="M87" s="317"/>
      <c r="N87" s="319"/>
      <c r="O87" s="6" t="s">
        <v>28</v>
      </c>
      <c r="P87" s="7" t="s">
        <v>29</v>
      </c>
      <c r="Q87" s="8" t="s">
        <v>28</v>
      </c>
      <c r="R87" s="7" t="s">
        <v>29</v>
      </c>
      <c r="S87" s="8" t="s">
        <v>28</v>
      </c>
      <c r="T87" s="7" t="s">
        <v>29</v>
      </c>
      <c r="U87" s="8" t="s">
        <v>28</v>
      </c>
      <c r="V87" s="7" t="s">
        <v>29</v>
      </c>
      <c r="W87" s="8" t="s">
        <v>28</v>
      </c>
      <c r="X87" s="7" t="s">
        <v>29</v>
      </c>
      <c r="Y87" s="8" t="s">
        <v>28</v>
      </c>
      <c r="Z87" s="7" t="s">
        <v>29</v>
      </c>
      <c r="AA87" s="8" t="s">
        <v>28</v>
      </c>
      <c r="AB87" s="7" t="s">
        <v>30</v>
      </c>
      <c r="AC87" s="8" t="s">
        <v>28</v>
      </c>
      <c r="AD87" s="7" t="s">
        <v>30</v>
      </c>
      <c r="AE87" s="8" t="s">
        <v>28</v>
      </c>
      <c r="AF87" s="9" t="s">
        <v>30</v>
      </c>
      <c r="AG87" s="309"/>
      <c r="AH87" s="311"/>
      <c r="AI87" s="313"/>
      <c r="AJ87" s="299"/>
    </row>
    <row r="88" spans="2:36" ht="148.5" customHeight="1" thickBot="1">
      <c r="B88" s="10" t="s">
        <v>31</v>
      </c>
      <c r="C88" s="300" t="s">
        <v>126</v>
      </c>
      <c r="D88" s="301"/>
      <c r="E88" s="301"/>
      <c r="F88" s="301"/>
      <c r="G88" s="301"/>
      <c r="H88" s="301"/>
      <c r="I88" s="11" t="s">
        <v>127</v>
      </c>
      <c r="J88" s="59">
        <v>1</v>
      </c>
      <c r="K88" s="60">
        <v>1</v>
      </c>
      <c r="L88" s="60">
        <v>1</v>
      </c>
      <c r="M88" s="14"/>
      <c r="N88" s="61"/>
      <c r="O88" s="16">
        <f>O91</f>
        <v>0</v>
      </c>
      <c r="P88" s="16">
        <f aca="true" t="shared" si="16" ref="P88:AF88">P91</f>
        <v>0</v>
      </c>
      <c r="Q88" s="16">
        <f t="shared" si="16"/>
        <v>0</v>
      </c>
      <c r="R88" s="16">
        <f t="shared" si="16"/>
        <v>0</v>
      </c>
      <c r="S88" s="16">
        <f t="shared" si="16"/>
        <v>0</v>
      </c>
      <c r="T88" s="16">
        <f t="shared" si="16"/>
        <v>0</v>
      </c>
      <c r="U88" s="16">
        <f t="shared" si="16"/>
        <v>0</v>
      </c>
      <c r="V88" s="16">
        <f t="shared" si="16"/>
        <v>0</v>
      </c>
      <c r="W88" s="16">
        <f t="shared" si="16"/>
        <v>0</v>
      </c>
      <c r="X88" s="16">
        <f t="shared" si="16"/>
        <v>0</v>
      </c>
      <c r="Y88" s="16">
        <f t="shared" si="16"/>
        <v>0</v>
      </c>
      <c r="Z88" s="16">
        <f t="shared" si="16"/>
        <v>0</v>
      </c>
      <c r="AA88" s="16">
        <f t="shared" si="16"/>
        <v>0</v>
      </c>
      <c r="AB88" s="16">
        <f t="shared" si="16"/>
        <v>0</v>
      </c>
      <c r="AC88" s="16">
        <f t="shared" si="16"/>
        <v>0</v>
      </c>
      <c r="AD88" s="16">
        <f t="shared" si="16"/>
        <v>0</v>
      </c>
      <c r="AE88" s="16">
        <f t="shared" si="16"/>
        <v>0</v>
      </c>
      <c r="AF88" s="16">
        <f t="shared" si="16"/>
        <v>0</v>
      </c>
      <c r="AG88" s="17" t="e">
        <f>#REF!+AG91</f>
        <v>#REF!</v>
      </c>
      <c r="AH88" s="18"/>
      <c r="AI88" s="18"/>
      <c r="AJ88" s="19"/>
    </row>
    <row r="89" spans="2:36" ht="21.75" customHeight="1" thickBot="1">
      <c r="B89" s="340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2"/>
    </row>
    <row r="90" spans="2:36" ht="4.5" customHeight="1" thickBot="1">
      <c r="B90" s="302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4"/>
    </row>
    <row r="91" spans="2:36" ht="108" customHeight="1" thickBot="1">
      <c r="B91" s="20" t="s">
        <v>34</v>
      </c>
      <c r="C91" s="21" t="s">
        <v>35</v>
      </c>
      <c r="D91" s="21" t="s">
        <v>36</v>
      </c>
      <c r="E91" s="21" t="s">
        <v>43</v>
      </c>
      <c r="F91" s="21" t="s">
        <v>38</v>
      </c>
      <c r="G91" s="21" t="s">
        <v>39</v>
      </c>
      <c r="H91" s="22" t="s">
        <v>40</v>
      </c>
      <c r="I91" s="23" t="s">
        <v>41</v>
      </c>
      <c r="J91" s="21"/>
      <c r="K91" s="47"/>
      <c r="L91" s="47"/>
      <c r="M91" s="24"/>
      <c r="N91" s="25"/>
      <c r="O91" s="26">
        <f>SUM(O92:O92)</f>
        <v>0</v>
      </c>
      <c r="P91" s="27">
        <f>SUM(P92:P92)</f>
        <v>0</v>
      </c>
      <c r="Q91" s="28">
        <f aca="true" t="shared" si="17" ref="Q91:AD91">SUM(Q92:Q92)</f>
        <v>0</v>
      </c>
      <c r="R91" s="27">
        <f t="shared" si="17"/>
        <v>0</v>
      </c>
      <c r="S91" s="28">
        <f t="shared" si="17"/>
        <v>0</v>
      </c>
      <c r="T91" s="27">
        <f t="shared" si="17"/>
        <v>0</v>
      </c>
      <c r="U91" s="28">
        <f t="shared" si="17"/>
        <v>0</v>
      </c>
      <c r="V91" s="27">
        <f t="shared" si="17"/>
        <v>0</v>
      </c>
      <c r="W91" s="28">
        <f t="shared" si="17"/>
        <v>0</v>
      </c>
      <c r="X91" s="27">
        <f t="shared" si="17"/>
        <v>0</v>
      </c>
      <c r="Y91" s="28">
        <f t="shared" si="17"/>
        <v>0</v>
      </c>
      <c r="Z91" s="27">
        <f t="shared" si="17"/>
        <v>0</v>
      </c>
      <c r="AA91" s="28">
        <f t="shared" si="17"/>
        <v>0</v>
      </c>
      <c r="AB91" s="27">
        <f t="shared" si="17"/>
        <v>0</v>
      </c>
      <c r="AC91" s="28">
        <f t="shared" si="17"/>
        <v>0</v>
      </c>
      <c r="AD91" s="27">
        <f t="shared" si="17"/>
        <v>0</v>
      </c>
      <c r="AE91" s="28">
        <f>SUM(O91,Q91,S91,U91,W91,Y91,AA91,AC91)</f>
        <v>0</v>
      </c>
      <c r="AF91" s="27">
        <f>SUM(P91,R91,T91,V91,X91,Z91,AB91,AD91)</f>
        <v>0</v>
      </c>
      <c r="AG91" s="29">
        <f>SUM(AG92:AG92)</f>
        <v>0</v>
      </c>
      <c r="AH91" s="30"/>
      <c r="AI91" s="30"/>
      <c r="AJ91" s="31"/>
    </row>
    <row r="92" spans="2:36" ht="108" customHeight="1" thickBot="1">
      <c r="B92" s="63" t="s">
        <v>98</v>
      </c>
      <c r="C92" s="33"/>
      <c r="D92" s="34" t="s">
        <v>129</v>
      </c>
      <c r="E92" s="34" t="s">
        <v>130</v>
      </c>
      <c r="F92" s="48">
        <v>1</v>
      </c>
      <c r="G92" s="34"/>
      <c r="H92" s="49" t="s">
        <v>92</v>
      </c>
      <c r="I92" s="50" t="s">
        <v>128</v>
      </c>
      <c r="J92" s="87">
        <v>1</v>
      </c>
      <c r="K92" s="97">
        <v>1</v>
      </c>
      <c r="L92" s="97">
        <v>1</v>
      </c>
      <c r="M92" s="98"/>
      <c r="N92" s="99"/>
      <c r="O92" s="54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55"/>
      <c r="AH92" s="45"/>
      <c r="AI92" s="52"/>
      <c r="AJ92" s="56"/>
    </row>
    <row r="93" ht="17.25" customHeight="1"/>
    <row r="94" spans="2:36" ht="35.25" customHeight="1" thickBot="1">
      <c r="B94" s="331" t="s">
        <v>44</v>
      </c>
      <c r="C94" s="332"/>
      <c r="D94" s="333"/>
      <c r="E94" s="67"/>
      <c r="F94" s="332" t="s">
        <v>45</v>
      </c>
      <c r="G94" s="332"/>
      <c r="H94" s="332"/>
      <c r="I94" s="332"/>
      <c r="J94" s="332"/>
      <c r="K94" s="332"/>
      <c r="L94" s="332"/>
      <c r="M94" s="332"/>
      <c r="N94" s="333"/>
      <c r="O94" s="334" t="s">
        <v>6</v>
      </c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336"/>
      <c r="AG94" s="337" t="s">
        <v>7</v>
      </c>
      <c r="AH94" s="338"/>
      <c r="AI94" s="338"/>
      <c r="AJ94" s="339"/>
    </row>
    <row r="95" spans="2:36" ht="35.25" customHeight="1">
      <c r="B95" s="321" t="s">
        <v>8</v>
      </c>
      <c r="C95" s="323" t="s">
        <v>9</v>
      </c>
      <c r="D95" s="324"/>
      <c r="E95" s="324"/>
      <c r="F95" s="324"/>
      <c r="G95" s="324"/>
      <c r="H95" s="324"/>
      <c r="I95" s="327" t="s">
        <v>10</v>
      </c>
      <c r="J95" s="329" t="s">
        <v>11</v>
      </c>
      <c r="K95" s="329" t="s">
        <v>12</v>
      </c>
      <c r="L95" s="314" t="s">
        <v>143</v>
      </c>
      <c r="M95" s="316" t="s">
        <v>13</v>
      </c>
      <c r="N95" s="318" t="s">
        <v>14</v>
      </c>
      <c r="O95" s="320" t="s">
        <v>15</v>
      </c>
      <c r="P95" s="306"/>
      <c r="Q95" s="305" t="s">
        <v>16</v>
      </c>
      <c r="R95" s="306"/>
      <c r="S95" s="305" t="s">
        <v>17</v>
      </c>
      <c r="T95" s="306"/>
      <c r="U95" s="305" t="s">
        <v>18</v>
      </c>
      <c r="V95" s="306"/>
      <c r="W95" s="305" t="s">
        <v>19</v>
      </c>
      <c r="X95" s="306"/>
      <c r="Y95" s="305" t="s">
        <v>20</v>
      </c>
      <c r="Z95" s="306"/>
      <c r="AA95" s="305" t="s">
        <v>21</v>
      </c>
      <c r="AB95" s="306"/>
      <c r="AC95" s="305" t="s">
        <v>22</v>
      </c>
      <c r="AD95" s="306"/>
      <c r="AE95" s="305" t="s">
        <v>23</v>
      </c>
      <c r="AF95" s="307"/>
      <c r="AG95" s="308" t="s">
        <v>24</v>
      </c>
      <c r="AH95" s="310" t="s">
        <v>25</v>
      </c>
      <c r="AI95" s="312" t="s">
        <v>26</v>
      </c>
      <c r="AJ95" s="298" t="s">
        <v>27</v>
      </c>
    </row>
    <row r="96" spans="2:36" ht="80.25" customHeight="1" thickBot="1">
      <c r="B96" s="322"/>
      <c r="C96" s="325"/>
      <c r="D96" s="326"/>
      <c r="E96" s="326"/>
      <c r="F96" s="326"/>
      <c r="G96" s="326"/>
      <c r="H96" s="326"/>
      <c r="I96" s="328"/>
      <c r="J96" s="330" t="s">
        <v>11</v>
      </c>
      <c r="K96" s="330"/>
      <c r="L96" s="315"/>
      <c r="M96" s="317"/>
      <c r="N96" s="319"/>
      <c r="O96" s="6" t="s">
        <v>28</v>
      </c>
      <c r="P96" s="7" t="s">
        <v>29</v>
      </c>
      <c r="Q96" s="8" t="s">
        <v>28</v>
      </c>
      <c r="R96" s="7" t="s">
        <v>29</v>
      </c>
      <c r="S96" s="8" t="s">
        <v>28</v>
      </c>
      <c r="T96" s="7" t="s">
        <v>29</v>
      </c>
      <c r="U96" s="8" t="s">
        <v>28</v>
      </c>
      <c r="V96" s="7" t="s">
        <v>29</v>
      </c>
      <c r="W96" s="8" t="s">
        <v>28</v>
      </c>
      <c r="X96" s="7" t="s">
        <v>29</v>
      </c>
      <c r="Y96" s="8" t="s">
        <v>28</v>
      </c>
      <c r="Z96" s="7" t="s">
        <v>29</v>
      </c>
      <c r="AA96" s="8" t="s">
        <v>28</v>
      </c>
      <c r="AB96" s="7" t="s">
        <v>30</v>
      </c>
      <c r="AC96" s="8" t="s">
        <v>28</v>
      </c>
      <c r="AD96" s="7" t="s">
        <v>30</v>
      </c>
      <c r="AE96" s="8" t="s">
        <v>28</v>
      </c>
      <c r="AF96" s="9" t="s">
        <v>30</v>
      </c>
      <c r="AG96" s="309"/>
      <c r="AH96" s="311"/>
      <c r="AI96" s="313"/>
      <c r="AJ96" s="299"/>
    </row>
    <row r="97" spans="2:36" ht="148.5" customHeight="1" thickBot="1">
      <c r="B97" s="10" t="s">
        <v>31</v>
      </c>
      <c r="C97" s="300" t="s">
        <v>82</v>
      </c>
      <c r="D97" s="301"/>
      <c r="E97" s="301"/>
      <c r="F97" s="301"/>
      <c r="G97" s="301"/>
      <c r="H97" s="301"/>
      <c r="I97" s="11" t="s">
        <v>131</v>
      </c>
      <c r="J97" s="59">
        <v>1</v>
      </c>
      <c r="K97" s="60">
        <v>1</v>
      </c>
      <c r="L97" s="60">
        <v>1</v>
      </c>
      <c r="M97" s="14"/>
      <c r="N97" s="61"/>
      <c r="O97" s="16">
        <f>O100</f>
        <v>0</v>
      </c>
      <c r="P97" s="16">
        <f aca="true" t="shared" si="18" ref="P97:AF97">P100</f>
        <v>0</v>
      </c>
      <c r="Q97" s="16">
        <f t="shared" si="18"/>
        <v>0</v>
      </c>
      <c r="R97" s="16">
        <f t="shared" si="18"/>
        <v>0</v>
      </c>
      <c r="S97" s="16">
        <f t="shared" si="18"/>
        <v>0</v>
      </c>
      <c r="T97" s="16">
        <f t="shared" si="18"/>
        <v>0</v>
      </c>
      <c r="U97" s="16">
        <f t="shared" si="18"/>
        <v>0</v>
      </c>
      <c r="V97" s="16">
        <f t="shared" si="18"/>
        <v>0</v>
      </c>
      <c r="W97" s="16">
        <f t="shared" si="18"/>
        <v>0</v>
      </c>
      <c r="X97" s="16">
        <f t="shared" si="18"/>
        <v>0</v>
      </c>
      <c r="Y97" s="16">
        <f t="shared" si="18"/>
        <v>0</v>
      </c>
      <c r="Z97" s="16">
        <f t="shared" si="18"/>
        <v>0</v>
      </c>
      <c r="AA97" s="16">
        <f t="shared" si="18"/>
        <v>0</v>
      </c>
      <c r="AB97" s="16">
        <f t="shared" si="18"/>
        <v>0</v>
      </c>
      <c r="AC97" s="16">
        <f t="shared" si="18"/>
        <v>0</v>
      </c>
      <c r="AD97" s="16">
        <f t="shared" si="18"/>
        <v>0</v>
      </c>
      <c r="AE97" s="16">
        <f t="shared" si="18"/>
        <v>0</v>
      </c>
      <c r="AF97" s="16">
        <f t="shared" si="18"/>
        <v>0</v>
      </c>
      <c r="AG97" s="17" t="e">
        <f>#REF!+AG100</f>
        <v>#REF!</v>
      </c>
      <c r="AH97" s="18"/>
      <c r="AI97" s="18"/>
      <c r="AJ97" s="19"/>
    </row>
    <row r="98" spans="2:36" ht="21.75" customHeight="1" thickBot="1">
      <c r="B98" s="340"/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1"/>
      <c r="AF98" s="341"/>
      <c r="AG98" s="341"/>
      <c r="AH98" s="341"/>
      <c r="AI98" s="341"/>
      <c r="AJ98" s="342"/>
    </row>
    <row r="99" spans="2:36" ht="4.5" customHeight="1" thickBot="1">
      <c r="B99" s="302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4"/>
    </row>
    <row r="100" spans="2:36" ht="108" customHeight="1" thickBot="1">
      <c r="B100" s="20" t="s">
        <v>34</v>
      </c>
      <c r="C100" s="21" t="s">
        <v>35</v>
      </c>
      <c r="D100" s="21" t="s">
        <v>36</v>
      </c>
      <c r="E100" s="21" t="s">
        <v>43</v>
      </c>
      <c r="F100" s="21" t="s">
        <v>38</v>
      </c>
      <c r="G100" s="21" t="s">
        <v>39</v>
      </c>
      <c r="H100" s="22" t="s">
        <v>40</v>
      </c>
      <c r="I100" s="23" t="s">
        <v>41</v>
      </c>
      <c r="J100" s="21"/>
      <c r="K100" s="47"/>
      <c r="L100" s="47"/>
      <c r="M100" s="24"/>
      <c r="N100" s="25"/>
      <c r="O100" s="26">
        <f>SUM(O101:O101)</f>
        <v>0</v>
      </c>
      <c r="P100" s="27">
        <f>SUM(P101:P101)</f>
        <v>0</v>
      </c>
      <c r="Q100" s="28">
        <f aca="true" t="shared" si="19" ref="Q100:AD100">SUM(Q101:Q101)</f>
        <v>0</v>
      </c>
      <c r="R100" s="27">
        <f t="shared" si="19"/>
        <v>0</v>
      </c>
      <c r="S100" s="28">
        <f t="shared" si="19"/>
        <v>0</v>
      </c>
      <c r="T100" s="27">
        <f t="shared" si="19"/>
        <v>0</v>
      </c>
      <c r="U100" s="28">
        <f t="shared" si="19"/>
        <v>0</v>
      </c>
      <c r="V100" s="27">
        <f t="shared" si="19"/>
        <v>0</v>
      </c>
      <c r="W100" s="28">
        <f t="shared" si="19"/>
        <v>0</v>
      </c>
      <c r="X100" s="27">
        <f t="shared" si="19"/>
        <v>0</v>
      </c>
      <c r="Y100" s="28">
        <f t="shared" si="19"/>
        <v>0</v>
      </c>
      <c r="Z100" s="27">
        <f t="shared" si="19"/>
        <v>0</v>
      </c>
      <c r="AA100" s="28">
        <f t="shared" si="19"/>
        <v>0</v>
      </c>
      <c r="AB100" s="27">
        <f t="shared" si="19"/>
        <v>0</v>
      </c>
      <c r="AC100" s="28">
        <f t="shared" si="19"/>
        <v>0</v>
      </c>
      <c r="AD100" s="27">
        <f t="shared" si="19"/>
        <v>0</v>
      </c>
      <c r="AE100" s="28">
        <f>SUM(O100,Q100,S100,U100,W100,Y100,AA100,AC100)</f>
        <v>0</v>
      </c>
      <c r="AF100" s="27">
        <f>SUM(P100,R100,T100,V100,X100,Z100,AB100,AD100)</f>
        <v>0</v>
      </c>
      <c r="AG100" s="29">
        <f>SUM(AG101:AG101)</f>
        <v>0</v>
      </c>
      <c r="AH100" s="30"/>
      <c r="AI100" s="30"/>
      <c r="AJ100" s="31"/>
    </row>
    <row r="101" spans="2:36" ht="108" customHeight="1" thickBot="1">
      <c r="B101" s="63" t="s">
        <v>99</v>
      </c>
      <c r="C101" s="33"/>
      <c r="D101" s="34" t="s">
        <v>132</v>
      </c>
      <c r="E101" s="34" t="s">
        <v>42</v>
      </c>
      <c r="F101" s="48">
        <v>0</v>
      </c>
      <c r="G101" s="34">
        <v>1</v>
      </c>
      <c r="H101" s="49" t="s">
        <v>93</v>
      </c>
      <c r="I101" s="50" t="s">
        <v>133</v>
      </c>
      <c r="J101" s="87">
        <v>1</v>
      </c>
      <c r="K101" s="97">
        <v>4</v>
      </c>
      <c r="L101" s="97">
        <v>1</v>
      </c>
      <c r="M101" s="98"/>
      <c r="N101" s="99"/>
      <c r="O101" s="54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55"/>
      <c r="AH101" s="45"/>
      <c r="AI101" s="52"/>
      <c r="AJ101" s="56"/>
    </row>
    <row r="102" ht="12"/>
    <row r="103" spans="2:36" ht="50.25" customHeight="1" thickBot="1">
      <c r="B103" s="302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4"/>
    </row>
    <row r="104" spans="2:36" ht="35.25" customHeight="1" thickBot="1">
      <c r="B104" s="331" t="s">
        <v>44</v>
      </c>
      <c r="C104" s="332"/>
      <c r="D104" s="333"/>
      <c r="E104" s="67"/>
      <c r="F104" s="332" t="s">
        <v>45</v>
      </c>
      <c r="G104" s="332"/>
      <c r="H104" s="332"/>
      <c r="I104" s="332"/>
      <c r="J104" s="332"/>
      <c r="K104" s="332"/>
      <c r="L104" s="332"/>
      <c r="M104" s="332"/>
      <c r="N104" s="333"/>
      <c r="O104" s="334" t="s">
        <v>6</v>
      </c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335"/>
      <c r="AA104" s="335"/>
      <c r="AB104" s="335"/>
      <c r="AC104" s="335"/>
      <c r="AD104" s="335"/>
      <c r="AE104" s="335"/>
      <c r="AF104" s="336"/>
      <c r="AG104" s="337" t="s">
        <v>7</v>
      </c>
      <c r="AH104" s="338"/>
      <c r="AI104" s="338"/>
      <c r="AJ104" s="339"/>
    </row>
    <row r="105" spans="2:36" ht="35.25" customHeight="1">
      <c r="B105" s="321" t="s">
        <v>8</v>
      </c>
      <c r="C105" s="323" t="s">
        <v>9</v>
      </c>
      <c r="D105" s="324"/>
      <c r="E105" s="324"/>
      <c r="F105" s="324"/>
      <c r="G105" s="324"/>
      <c r="H105" s="324"/>
      <c r="I105" s="327" t="s">
        <v>10</v>
      </c>
      <c r="J105" s="329" t="s">
        <v>11</v>
      </c>
      <c r="K105" s="329" t="s">
        <v>12</v>
      </c>
      <c r="L105" s="314" t="s">
        <v>143</v>
      </c>
      <c r="M105" s="316" t="s">
        <v>13</v>
      </c>
      <c r="N105" s="318" t="s">
        <v>14</v>
      </c>
      <c r="O105" s="320" t="s">
        <v>15</v>
      </c>
      <c r="P105" s="306"/>
      <c r="Q105" s="305" t="s">
        <v>16</v>
      </c>
      <c r="R105" s="306"/>
      <c r="S105" s="305" t="s">
        <v>17</v>
      </c>
      <c r="T105" s="306"/>
      <c r="U105" s="305" t="s">
        <v>18</v>
      </c>
      <c r="V105" s="306"/>
      <c r="W105" s="305" t="s">
        <v>19</v>
      </c>
      <c r="X105" s="306"/>
      <c r="Y105" s="305" t="s">
        <v>20</v>
      </c>
      <c r="Z105" s="306"/>
      <c r="AA105" s="305" t="s">
        <v>21</v>
      </c>
      <c r="AB105" s="306"/>
      <c r="AC105" s="305" t="s">
        <v>22</v>
      </c>
      <c r="AD105" s="306"/>
      <c r="AE105" s="305" t="s">
        <v>23</v>
      </c>
      <c r="AF105" s="307"/>
      <c r="AG105" s="308" t="s">
        <v>24</v>
      </c>
      <c r="AH105" s="310" t="s">
        <v>25</v>
      </c>
      <c r="AI105" s="312" t="s">
        <v>26</v>
      </c>
      <c r="AJ105" s="298" t="s">
        <v>27</v>
      </c>
    </row>
    <row r="106" spans="2:36" ht="80.25" customHeight="1" thickBot="1">
      <c r="B106" s="322"/>
      <c r="C106" s="325"/>
      <c r="D106" s="326"/>
      <c r="E106" s="326"/>
      <c r="F106" s="326"/>
      <c r="G106" s="326"/>
      <c r="H106" s="326"/>
      <c r="I106" s="328"/>
      <c r="J106" s="330" t="s">
        <v>11</v>
      </c>
      <c r="K106" s="330"/>
      <c r="L106" s="315"/>
      <c r="M106" s="317"/>
      <c r="N106" s="319"/>
      <c r="O106" s="6" t="s">
        <v>28</v>
      </c>
      <c r="P106" s="7" t="s">
        <v>29</v>
      </c>
      <c r="Q106" s="8" t="s">
        <v>28</v>
      </c>
      <c r="R106" s="7" t="s">
        <v>29</v>
      </c>
      <c r="S106" s="8" t="s">
        <v>28</v>
      </c>
      <c r="T106" s="7" t="s">
        <v>29</v>
      </c>
      <c r="U106" s="8" t="s">
        <v>28</v>
      </c>
      <c r="V106" s="7" t="s">
        <v>29</v>
      </c>
      <c r="W106" s="8" t="s">
        <v>28</v>
      </c>
      <c r="X106" s="7" t="s">
        <v>29</v>
      </c>
      <c r="Y106" s="8" t="s">
        <v>28</v>
      </c>
      <c r="Z106" s="7" t="s">
        <v>29</v>
      </c>
      <c r="AA106" s="8" t="s">
        <v>28</v>
      </c>
      <c r="AB106" s="7" t="s">
        <v>30</v>
      </c>
      <c r="AC106" s="8" t="s">
        <v>28</v>
      </c>
      <c r="AD106" s="7" t="s">
        <v>30</v>
      </c>
      <c r="AE106" s="8" t="s">
        <v>28</v>
      </c>
      <c r="AF106" s="9" t="s">
        <v>30</v>
      </c>
      <c r="AG106" s="309"/>
      <c r="AH106" s="311"/>
      <c r="AI106" s="313"/>
      <c r="AJ106" s="299"/>
    </row>
    <row r="107" spans="2:36" ht="148.5" customHeight="1" thickBot="1">
      <c r="B107" s="10" t="s">
        <v>31</v>
      </c>
      <c r="C107" s="300" t="s">
        <v>50</v>
      </c>
      <c r="D107" s="301"/>
      <c r="E107" s="301"/>
      <c r="F107" s="301"/>
      <c r="G107" s="301"/>
      <c r="H107" s="301"/>
      <c r="I107" s="11" t="s">
        <v>134</v>
      </c>
      <c r="J107" s="59">
        <v>1</v>
      </c>
      <c r="K107" s="60">
        <v>1</v>
      </c>
      <c r="L107" s="60">
        <v>1</v>
      </c>
      <c r="M107" s="14"/>
      <c r="N107" s="61"/>
      <c r="O107" s="16">
        <f>O110</f>
        <v>0</v>
      </c>
      <c r="P107" s="16">
        <f aca="true" t="shared" si="20" ref="P107:AF107">P110</f>
        <v>0</v>
      </c>
      <c r="Q107" s="16">
        <f t="shared" si="20"/>
        <v>0</v>
      </c>
      <c r="R107" s="16">
        <f t="shared" si="20"/>
        <v>0</v>
      </c>
      <c r="S107" s="16">
        <f t="shared" si="20"/>
        <v>0</v>
      </c>
      <c r="T107" s="16">
        <f t="shared" si="20"/>
        <v>0</v>
      </c>
      <c r="U107" s="16">
        <f t="shared" si="20"/>
        <v>0</v>
      </c>
      <c r="V107" s="16">
        <f t="shared" si="20"/>
        <v>0</v>
      </c>
      <c r="W107" s="16">
        <f t="shared" si="20"/>
        <v>0</v>
      </c>
      <c r="X107" s="16">
        <f t="shared" si="20"/>
        <v>0</v>
      </c>
      <c r="Y107" s="16">
        <f t="shared" si="20"/>
        <v>0</v>
      </c>
      <c r="Z107" s="16">
        <f t="shared" si="20"/>
        <v>0</v>
      </c>
      <c r="AA107" s="16">
        <f t="shared" si="20"/>
        <v>0</v>
      </c>
      <c r="AB107" s="16">
        <f t="shared" si="20"/>
        <v>0</v>
      </c>
      <c r="AC107" s="16">
        <f t="shared" si="20"/>
        <v>0</v>
      </c>
      <c r="AD107" s="16">
        <f t="shared" si="20"/>
        <v>0</v>
      </c>
      <c r="AE107" s="16">
        <f t="shared" si="20"/>
        <v>0</v>
      </c>
      <c r="AF107" s="16">
        <f t="shared" si="20"/>
        <v>0</v>
      </c>
      <c r="AG107" s="17" t="e">
        <f>#REF!+AG110</f>
        <v>#REF!</v>
      </c>
      <c r="AH107" s="18"/>
      <c r="AI107" s="18"/>
      <c r="AJ107" s="19"/>
    </row>
    <row r="108" spans="2:36" ht="21.75" customHeight="1" thickBot="1">
      <c r="B108" s="340"/>
      <c r="C108" s="341"/>
      <c r="D108" s="341"/>
      <c r="E108" s="341"/>
      <c r="F108" s="341"/>
      <c r="G108" s="341"/>
      <c r="H108" s="341"/>
      <c r="I108" s="341"/>
      <c r="J108" s="341"/>
      <c r="K108" s="341"/>
      <c r="L108" s="341"/>
      <c r="M108" s="341"/>
      <c r="N108" s="341"/>
      <c r="O108" s="341"/>
      <c r="P108" s="341"/>
      <c r="Q108" s="341"/>
      <c r="R108" s="341"/>
      <c r="S108" s="341"/>
      <c r="T108" s="341"/>
      <c r="U108" s="341"/>
      <c r="V108" s="341"/>
      <c r="W108" s="341"/>
      <c r="X108" s="341"/>
      <c r="Y108" s="341"/>
      <c r="Z108" s="341"/>
      <c r="AA108" s="341"/>
      <c r="AB108" s="341"/>
      <c r="AC108" s="341"/>
      <c r="AD108" s="341"/>
      <c r="AE108" s="341"/>
      <c r="AF108" s="341"/>
      <c r="AG108" s="341"/>
      <c r="AH108" s="341"/>
      <c r="AI108" s="341"/>
      <c r="AJ108" s="342"/>
    </row>
    <row r="109" spans="2:36" ht="4.5" customHeight="1" thickBot="1">
      <c r="B109" s="302"/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  <c r="AB109" s="303"/>
      <c r="AC109" s="303"/>
      <c r="AD109" s="303"/>
      <c r="AE109" s="303"/>
      <c r="AF109" s="303"/>
      <c r="AG109" s="303"/>
      <c r="AH109" s="303"/>
      <c r="AI109" s="303"/>
      <c r="AJ109" s="304"/>
    </row>
    <row r="110" spans="2:36" ht="108" customHeight="1" thickBot="1">
      <c r="B110" s="20" t="s">
        <v>34</v>
      </c>
      <c r="C110" s="21" t="s">
        <v>35</v>
      </c>
      <c r="D110" s="21" t="s">
        <v>36</v>
      </c>
      <c r="E110" s="21" t="s">
        <v>43</v>
      </c>
      <c r="F110" s="21" t="s">
        <v>38</v>
      </c>
      <c r="G110" s="21" t="s">
        <v>39</v>
      </c>
      <c r="H110" s="22" t="s">
        <v>40</v>
      </c>
      <c r="I110" s="23" t="s">
        <v>41</v>
      </c>
      <c r="J110" s="21"/>
      <c r="K110" s="47"/>
      <c r="L110" s="47"/>
      <c r="M110" s="24"/>
      <c r="N110" s="25"/>
      <c r="O110" s="26">
        <f>SUM(O111:O111)</f>
        <v>0</v>
      </c>
      <c r="P110" s="27">
        <f>SUM(P111:P111)</f>
        <v>0</v>
      </c>
      <c r="Q110" s="28">
        <f aca="true" t="shared" si="21" ref="Q110:AD110">SUM(Q111:Q111)</f>
        <v>0</v>
      </c>
      <c r="R110" s="27">
        <f t="shared" si="21"/>
        <v>0</v>
      </c>
      <c r="S110" s="28">
        <f t="shared" si="21"/>
        <v>0</v>
      </c>
      <c r="T110" s="27">
        <f t="shared" si="21"/>
        <v>0</v>
      </c>
      <c r="U110" s="28">
        <f t="shared" si="21"/>
        <v>0</v>
      </c>
      <c r="V110" s="27">
        <f t="shared" si="21"/>
        <v>0</v>
      </c>
      <c r="W110" s="28">
        <f t="shared" si="21"/>
        <v>0</v>
      </c>
      <c r="X110" s="27">
        <f t="shared" si="21"/>
        <v>0</v>
      </c>
      <c r="Y110" s="28">
        <f t="shared" si="21"/>
        <v>0</v>
      </c>
      <c r="Z110" s="27">
        <f t="shared" si="21"/>
        <v>0</v>
      </c>
      <c r="AA110" s="28">
        <f t="shared" si="21"/>
        <v>0</v>
      </c>
      <c r="AB110" s="27">
        <f t="shared" si="21"/>
        <v>0</v>
      </c>
      <c r="AC110" s="28">
        <f t="shared" si="21"/>
        <v>0</v>
      </c>
      <c r="AD110" s="27">
        <f t="shared" si="21"/>
        <v>0</v>
      </c>
      <c r="AE110" s="28">
        <f>SUM(O110,Q110,S110,U110,W110,Y110,AA110,AC110)</f>
        <v>0</v>
      </c>
      <c r="AF110" s="27">
        <f>SUM(P110,R110,T110,V110,X110,Z110,AB110,AD110)</f>
        <v>0</v>
      </c>
      <c r="AG110" s="29">
        <f>SUM(AG111:AG111)</f>
        <v>0</v>
      </c>
      <c r="AH110" s="30"/>
      <c r="AI110" s="30"/>
      <c r="AJ110" s="31"/>
    </row>
    <row r="111" spans="2:36" ht="108" customHeight="1" thickBot="1">
      <c r="B111" s="63" t="s">
        <v>98</v>
      </c>
      <c r="C111" s="33"/>
      <c r="D111" s="34" t="s">
        <v>137</v>
      </c>
      <c r="E111" s="34" t="s">
        <v>138</v>
      </c>
      <c r="F111" s="48">
        <v>1</v>
      </c>
      <c r="G111" s="34">
        <v>1</v>
      </c>
      <c r="H111" s="49" t="s">
        <v>94</v>
      </c>
      <c r="I111" s="50" t="s">
        <v>136</v>
      </c>
      <c r="J111" s="87">
        <v>0</v>
      </c>
      <c r="K111" s="97">
        <v>100</v>
      </c>
      <c r="L111" s="97">
        <v>100</v>
      </c>
      <c r="M111" s="98"/>
      <c r="N111" s="99"/>
      <c r="O111" s="54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55"/>
      <c r="AH111" s="45"/>
      <c r="AI111" s="52"/>
      <c r="AJ111" s="56"/>
    </row>
    <row r="112" ht="12"/>
    <row r="113" spans="2:36" ht="50.25" customHeight="1" thickBot="1">
      <c r="B113" s="302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4"/>
    </row>
    <row r="114" spans="2:36" ht="35.25" customHeight="1" thickBot="1">
      <c r="B114" s="331" t="s">
        <v>44</v>
      </c>
      <c r="C114" s="332"/>
      <c r="D114" s="333"/>
      <c r="E114" s="67"/>
      <c r="F114" s="332" t="s">
        <v>45</v>
      </c>
      <c r="G114" s="332"/>
      <c r="H114" s="332"/>
      <c r="I114" s="332"/>
      <c r="J114" s="332"/>
      <c r="K114" s="332"/>
      <c r="L114" s="332"/>
      <c r="M114" s="332"/>
      <c r="N114" s="333"/>
      <c r="O114" s="334" t="s">
        <v>6</v>
      </c>
      <c r="P114" s="335"/>
      <c r="Q114" s="335"/>
      <c r="R114" s="335"/>
      <c r="S114" s="335"/>
      <c r="T114" s="335"/>
      <c r="U114" s="335"/>
      <c r="V114" s="335"/>
      <c r="W114" s="335"/>
      <c r="X114" s="335"/>
      <c r="Y114" s="335"/>
      <c r="Z114" s="335"/>
      <c r="AA114" s="335"/>
      <c r="AB114" s="335"/>
      <c r="AC114" s="335"/>
      <c r="AD114" s="335"/>
      <c r="AE114" s="335"/>
      <c r="AF114" s="336"/>
      <c r="AG114" s="337" t="s">
        <v>7</v>
      </c>
      <c r="AH114" s="338"/>
      <c r="AI114" s="338"/>
      <c r="AJ114" s="339"/>
    </row>
    <row r="115" spans="2:36" ht="35.25" customHeight="1">
      <c r="B115" s="321" t="s">
        <v>8</v>
      </c>
      <c r="C115" s="323" t="s">
        <v>9</v>
      </c>
      <c r="D115" s="324"/>
      <c r="E115" s="324"/>
      <c r="F115" s="324"/>
      <c r="G115" s="324"/>
      <c r="H115" s="324"/>
      <c r="I115" s="327" t="s">
        <v>10</v>
      </c>
      <c r="J115" s="329" t="s">
        <v>11</v>
      </c>
      <c r="K115" s="329" t="s">
        <v>12</v>
      </c>
      <c r="L115" s="314" t="s">
        <v>143</v>
      </c>
      <c r="M115" s="316" t="s">
        <v>13</v>
      </c>
      <c r="N115" s="318" t="s">
        <v>14</v>
      </c>
      <c r="O115" s="320" t="s">
        <v>15</v>
      </c>
      <c r="P115" s="306"/>
      <c r="Q115" s="305" t="s">
        <v>16</v>
      </c>
      <c r="R115" s="306"/>
      <c r="S115" s="305" t="s">
        <v>17</v>
      </c>
      <c r="T115" s="306"/>
      <c r="U115" s="305" t="s">
        <v>18</v>
      </c>
      <c r="V115" s="306"/>
      <c r="W115" s="305" t="s">
        <v>19</v>
      </c>
      <c r="X115" s="306"/>
      <c r="Y115" s="305" t="s">
        <v>20</v>
      </c>
      <c r="Z115" s="306"/>
      <c r="AA115" s="305" t="s">
        <v>21</v>
      </c>
      <c r="AB115" s="306"/>
      <c r="AC115" s="305" t="s">
        <v>22</v>
      </c>
      <c r="AD115" s="306"/>
      <c r="AE115" s="305" t="s">
        <v>23</v>
      </c>
      <c r="AF115" s="307"/>
      <c r="AG115" s="308" t="s">
        <v>24</v>
      </c>
      <c r="AH115" s="310" t="s">
        <v>25</v>
      </c>
      <c r="AI115" s="312" t="s">
        <v>26</v>
      </c>
      <c r="AJ115" s="298" t="s">
        <v>27</v>
      </c>
    </row>
    <row r="116" spans="2:36" ht="80.25" customHeight="1" thickBot="1">
      <c r="B116" s="322"/>
      <c r="C116" s="325"/>
      <c r="D116" s="326"/>
      <c r="E116" s="326"/>
      <c r="F116" s="326"/>
      <c r="G116" s="326"/>
      <c r="H116" s="326"/>
      <c r="I116" s="328"/>
      <c r="J116" s="330" t="s">
        <v>11</v>
      </c>
      <c r="K116" s="330"/>
      <c r="L116" s="315"/>
      <c r="M116" s="317"/>
      <c r="N116" s="319"/>
      <c r="O116" s="6" t="s">
        <v>28</v>
      </c>
      <c r="P116" s="7" t="s">
        <v>29</v>
      </c>
      <c r="Q116" s="8" t="s">
        <v>28</v>
      </c>
      <c r="R116" s="7" t="s">
        <v>29</v>
      </c>
      <c r="S116" s="8" t="s">
        <v>28</v>
      </c>
      <c r="T116" s="7" t="s">
        <v>29</v>
      </c>
      <c r="U116" s="8" t="s">
        <v>28</v>
      </c>
      <c r="V116" s="7" t="s">
        <v>29</v>
      </c>
      <c r="W116" s="8" t="s">
        <v>28</v>
      </c>
      <c r="X116" s="7" t="s">
        <v>29</v>
      </c>
      <c r="Y116" s="8" t="s">
        <v>28</v>
      </c>
      <c r="Z116" s="7" t="s">
        <v>29</v>
      </c>
      <c r="AA116" s="8" t="s">
        <v>28</v>
      </c>
      <c r="AB116" s="7" t="s">
        <v>30</v>
      </c>
      <c r="AC116" s="8" t="s">
        <v>28</v>
      </c>
      <c r="AD116" s="7" t="s">
        <v>30</v>
      </c>
      <c r="AE116" s="8" t="s">
        <v>28</v>
      </c>
      <c r="AF116" s="9" t="s">
        <v>30</v>
      </c>
      <c r="AG116" s="309"/>
      <c r="AH116" s="311"/>
      <c r="AI116" s="313"/>
      <c r="AJ116" s="299"/>
    </row>
    <row r="117" spans="2:36" ht="148.5" customHeight="1" thickBot="1">
      <c r="B117" s="10" t="s">
        <v>59</v>
      </c>
      <c r="C117" s="300" t="s">
        <v>83</v>
      </c>
      <c r="D117" s="301"/>
      <c r="E117" s="301"/>
      <c r="F117" s="301"/>
      <c r="G117" s="301"/>
      <c r="H117" s="301"/>
      <c r="I117" s="11" t="s">
        <v>139</v>
      </c>
      <c r="J117" s="59">
        <v>1</v>
      </c>
      <c r="K117" s="60">
        <v>1</v>
      </c>
      <c r="L117" s="60">
        <v>1</v>
      </c>
      <c r="M117" s="14"/>
      <c r="N117" s="61"/>
      <c r="O117" s="16">
        <f>O120</f>
        <v>0</v>
      </c>
      <c r="P117" s="16">
        <f aca="true" t="shared" si="22" ref="P117:AF117">P120</f>
        <v>0</v>
      </c>
      <c r="Q117" s="16">
        <f t="shared" si="22"/>
        <v>0</v>
      </c>
      <c r="R117" s="16">
        <f t="shared" si="22"/>
        <v>0</v>
      </c>
      <c r="S117" s="16">
        <f t="shared" si="22"/>
        <v>0</v>
      </c>
      <c r="T117" s="16">
        <f t="shared" si="22"/>
        <v>0</v>
      </c>
      <c r="U117" s="16">
        <f t="shared" si="22"/>
        <v>0</v>
      </c>
      <c r="V117" s="16">
        <f t="shared" si="22"/>
        <v>0</v>
      </c>
      <c r="W117" s="16">
        <f t="shared" si="22"/>
        <v>0</v>
      </c>
      <c r="X117" s="16">
        <f t="shared" si="22"/>
        <v>0</v>
      </c>
      <c r="Y117" s="16">
        <f t="shared" si="22"/>
        <v>0</v>
      </c>
      <c r="Z117" s="16">
        <f t="shared" si="22"/>
        <v>0</v>
      </c>
      <c r="AA117" s="16">
        <f t="shared" si="22"/>
        <v>0</v>
      </c>
      <c r="AB117" s="16">
        <f t="shared" si="22"/>
        <v>0</v>
      </c>
      <c r="AC117" s="16">
        <f t="shared" si="22"/>
        <v>0</v>
      </c>
      <c r="AD117" s="16">
        <f t="shared" si="22"/>
        <v>0</v>
      </c>
      <c r="AE117" s="16">
        <f t="shared" si="22"/>
        <v>0</v>
      </c>
      <c r="AF117" s="16">
        <f t="shared" si="22"/>
        <v>0</v>
      </c>
      <c r="AG117" s="17" t="e">
        <f>#REF!+AG120</f>
        <v>#REF!</v>
      </c>
      <c r="AH117" s="18"/>
      <c r="AI117" s="18"/>
      <c r="AJ117" s="19"/>
    </row>
    <row r="118" spans="2:36" ht="21.75" customHeight="1" thickBot="1">
      <c r="B118" s="340"/>
      <c r="C118" s="341"/>
      <c r="D118" s="341"/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1"/>
      <c r="P118" s="341"/>
      <c r="Q118" s="341"/>
      <c r="R118" s="341"/>
      <c r="S118" s="341"/>
      <c r="T118" s="341"/>
      <c r="U118" s="341"/>
      <c r="V118" s="341"/>
      <c r="W118" s="341"/>
      <c r="X118" s="341"/>
      <c r="Y118" s="341"/>
      <c r="Z118" s="341"/>
      <c r="AA118" s="341"/>
      <c r="AB118" s="341"/>
      <c r="AC118" s="341"/>
      <c r="AD118" s="341"/>
      <c r="AE118" s="341"/>
      <c r="AF118" s="341"/>
      <c r="AG118" s="341"/>
      <c r="AH118" s="341"/>
      <c r="AI118" s="341"/>
      <c r="AJ118" s="342"/>
    </row>
    <row r="119" spans="2:36" ht="4.5" customHeight="1" thickBot="1">
      <c r="B119" s="302"/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  <c r="AJ119" s="304"/>
    </row>
    <row r="120" spans="2:36" ht="108" customHeight="1" thickBot="1">
      <c r="B120" s="20" t="s">
        <v>34</v>
      </c>
      <c r="C120" s="21" t="s">
        <v>35</v>
      </c>
      <c r="D120" s="21" t="s">
        <v>36</v>
      </c>
      <c r="E120" s="21" t="s">
        <v>43</v>
      </c>
      <c r="F120" s="21" t="s">
        <v>38</v>
      </c>
      <c r="G120" s="21" t="s">
        <v>39</v>
      </c>
      <c r="H120" s="22" t="s">
        <v>40</v>
      </c>
      <c r="I120" s="23" t="s">
        <v>41</v>
      </c>
      <c r="J120" s="21"/>
      <c r="K120" s="47"/>
      <c r="L120" s="47"/>
      <c r="M120" s="24"/>
      <c r="N120" s="25"/>
      <c r="O120" s="26">
        <f>SUM(O121:O121)</f>
        <v>0</v>
      </c>
      <c r="P120" s="27">
        <f>SUM(P121:P121)</f>
        <v>0</v>
      </c>
      <c r="Q120" s="28">
        <f aca="true" t="shared" si="23" ref="Q120:AD120">SUM(Q121:Q121)</f>
        <v>0</v>
      </c>
      <c r="R120" s="27">
        <f t="shared" si="23"/>
        <v>0</v>
      </c>
      <c r="S120" s="28">
        <f t="shared" si="23"/>
        <v>0</v>
      </c>
      <c r="T120" s="27">
        <f t="shared" si="23"/>
        <v>0</v>
      </c>
      <c r="U120" s="28">
        <f t="shared" si="23"/>
        <v>0</v>
      </c>
      <c r="V120" s="27">
        <f t="shared" si="23"/>
        <v>0</v>
      </c>
      <c r="W120" s="28">
        <f t="shared" si="23"/>
        <v>0</v>
      </c>
      <c r="X120" s="27">
        <f t="shared" si="23"/>
        <v>0</v>
      </c>
      <c r="Y120" s="28">
        <f t="shared" si="23"/>
        <v>0</v>
      </c>
      <c r="Z120" s="27">
        <f t="shared" si="23"/>
        <v>0</v>
      </c>
      <c r="AA120" s="28">
        <f t="shared" si="23"/>
        <v>0</v>
      </c>
      <c r="AB120" s="27">
        <f t="shared" si="23"/>
        <v>0</v>
      </c>
      <c r="AC120" s="28">
        <f t="shared" si="23"/>
        <v>0</v>
      </c>
      <c r="AD120" s="27">
        <f t="shared" si="23"/>
        <v>0</v>
      </c>
      <c r="AE120" s="28">
        <f>SUM(O120,Q120,S120,U120,W120,Y120,AA120,AC120)</f>
        <v>0</v>
      </c>
      <c r="AF120" s="27">
        <f>SUM(P120,R120,T120,V120,X120,Z120,AB120,AD120)</f>
        <v>0</v>
      </c>
      <c r="AG120" s="29">
        <f>SUM(AG121:AG121)</f>
        <v>0</v>
      </c>
      <c r="AH120" s="30"/>
      <c r="AI120" s="30"/>
      <c r="AJ120" s="31"/>
    </row>
    <row r="121" spans="2:36" ht="108" customHeight="1" thickBot="1">
      <c r="B121" s="63" t="s">
        <v>98</v>
      </c>
      <c r="C121" s="33"/>
      <c r="D121" s="34" t="s">
        <v>141</v>
      </c>
      <c r="E121" s="34" t="s">
        <v>42</v>
      </c>
      <c r="F121" s="48">
        <v>1</v>
      </c>
      <c r="G121" s="34">
        <v>1</v>
      </c>
      <c r="H121" s="49" t="s">
        <v>95</v>
      </c>
      <c r="I121" s="50" t="s">
        <v>140</v>
      </c>
      <c r="J121" s="87">
        <v>0</v>
      </c>
      <c r="K121" s="97">
        <v>8</v>
      </c>
      <c r="L121" s="97">
        <v>2</v>
      </c>
      <c r="M121" s="98"/>
      <c r="N121" s="99"/>
      <c r="O121" s="54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55"/>
      <c r="AH121" s="45"/>
      <c r="AI121" s="52"/>
      <c r="AJ121" s="56"/>
    </row>
    <row r="122" ht="12"/>
    <row r="123" spans="2:36" ht="50.25" customHeight="1" thickBot="1">
      <c r="B123" s="302"/>
      <c r="C123" s="303"/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  <c r="O123" s="303"/>
      <c r="P123" s="303"/>
      <c r="Q123" s="303"/>
      <c r="R123" s="303"/>
      <c r="S123" s="303"/>
      <c r="T123" s="303"/>
      <c r="U123" s="303"/>
      <c r="V123" s="303"/>
      <c r="W123" s="303"/>
      <c r="X123" s="303"/>
      <c r="Y123" s="303"/>
      <c r="Z123" s="303"/>
      <c r="AA123" s="303"/>
      <c r="AB123" s="303"/>
      <c r="AC123" s="303"/>
      <c r="AD123" s="303"/>
      <c r="AE123" s="303"/>
      <c r="AF123" s="303"/>
      <c r="AG123" s="303"/>
      <c r="AH123" s="303"/>
      <c r="AI123" s="303"/>
      <c r="AJ123" s="304"/>
    </row>
    <row r="124" spans="2:36" ht="35.25" customHeight="1" thickBot="1">
      <c r="B124" s="331" t="s">
        <v>44</v>
      </c>
      <c r="C124" s="332"/>
      <c r="D124" s="333"/>
      <c r="E124" s="67"/>
      <c r="F124" s="332" t="s">
        <v>45</v>
      </c>
      <c r="G124" s="332"/>
      <c r="H124" s="332"/>
      <c r="I124" s="332"/>
      <c r="J124" s="332"/>
      <c r="K124" s="332"/>
      <c r="L124" s="332"/>
      <c r="M124" s="332"/>
      <c r="N124" s="333"/>
      <c r="O124" s="334" t="s">
        <v>6</v>
      </c>
      <c r="P124" s="335"/>
      <c r="Q124" s="335"/>
      <c r="R124" s="335"/>
      <c r="S124" s="335"/>
      <c r="T124" s="335"/>
      <c r="U124" s="335"/>
      <c r="V124" s="335"/>
      <c r="W124" s="335"/>
      <c r="X124" s="335"/>
      <c r="Y124" s="335"/>
      <c r="Z124" s="335"/>
      <c r="AA124" s="335"/>
      <c r="AB124" s="335"/>
      <c r="AC124" s="335"/>
      <c r="AD124" s="335"/>
      <c r="AE124" s="335"/>
      <c r="AF124" s="336"/>
      <c r="AG124" s="337" t="s">
        <v>7</v>
      </c>
      <c r="AH124" s="338"/>
      <c r="AI124" s="338"/>
      <c r="AJ124" s="339"/>
    </row>
    <row r="125" spans="2:36" ht="35.25" customHeight="1">
      <c r="B125" s="321" t="s">
        <v>8</v>
      </c>
      <c r="C125" s="323" t="s">
        <v>9</v>
      </c>
      <c r="D125" s="324"/>
      <c r="E125" s="324"/>
      <c r="F125" s="324"/>
      <c r="G125" s="324"/>
      <c r="H125" s="324"/>
      <c r="I125" s="327" t="s">
        <v>10</v>
      </c>
      <c r="J125" s="329" t="s">
        <v>11</v>
      </c>
      <c r="K125" s="329" t="s">
        <v>12</v>
      </c>
      <c r="L125" s="314" t="s">
        <v>143</v>
      </c>
      <c r="M125" s="316" t="s">
        <v>13</v>
      </c>
      <c r="N125" s="318" t="s">
        <v>14</v>
      </c>
      <c r="O125" s="320" t="s">
        <v>15</v>
      </c>
      <c r="P125" s="306"/>
      <c r="Q125" s="305" t="s">
        <v>16</v>
      </c>
      <c r="R125" s="306"/>
      <c r="S125" s="305" t="s">
        <v>17</v>
      </c>
      <c r="T125" s="306"/>
      <c r="U125" s="305" t="s">
        <v>18</v>
      </c>
      <c r="V125" s="306"/>
      <c r="W125" s="305" t="s">
        <v>19</v>
      </c>
      <c r="X125" s="306"/>
      <c r="Y125" s="305" t="s">
        <v>20</v>
      </c>
      <c r="Z125" s="306"/>
      <c r="AA125" s="305" t="s">
        <v>21</v>
      </c>
      <c r="AB125" s="306"/>
      <c r="AC125" s="305" t="s">
        <v>22</v>
      </c>
      <c r="AD125" s="306"/>
      <c r="AE125" s="305" t="s">
        <v>23</v>
      </c>
      <c r="AF125" s="307"/>
      <c r="AG125" s="308" t="s">
        <v>24</v>
      </c>
      <c r="AH125" s="310" t="s">
        <v>25</v>
      </c>
      <c r="AI125" s="312" t="s">
        <v>26</v>
      </c>
      <c r="AJ125" s="298" t="s">
        <v>27</v>
      </c>
    </row>
    <row r="126" spans="2:36" ht="80.25" customHeight="1" thickBot="1">
      <c r="B126" s="322"/>
      <c r="C126" s="325"/>
      <c r="D126" s="326"/>
      <c r="E126" s="326"/>
      <c r="F126" s="326"/>
      <c r="G126" s="326"/>
      <c r="H126" s="326"/>
      <c r="I126" s="328"/>
      <c r="J126" s="330" t="s">
        <v>11</v>
      </c>
      <c r="K126" s="330"/>
      <c r="L126" s="315"/>
      <c r="M126" s="317"/>
      <c r="N126" s="319"/>
      <c r="O126" s="6" t="s">
        <v>28</v>
      </c>
      <c r="P126" s="7" t="s">
        <v>29</v>
      </c>
      <c r="Q126" s="8" t="s">
        <v>28</v>
      </c>
      <c r="R126" s="7" t="s">
        <v>29</v>
      </c>
      <c r="S126" s="8" t="s">
        <v>28</v>
      </c>
      <c r="T126" s="7" t="s">
        <v>29</v>
      </c>
      <c r="U126" s="8" t="s">
        <v>28</v>
      </c>
      <c r="V126" s="7" t="s">
        <v>29</v>
      </c>
      <c r="W126" s="8" t="s">
        <v>28</v>
      </c>
      <c r="X126" s="7" t="s">
        <v>29</v>
      </c>
      <c r="Y126" s="8" t="s">
        <v>28</v>
      </c>
      <c r="Z126" s="7" t="s">
        <v>29</v>
      </c>
      <c r="AA126" s="8" t="s">
        <v>28</v>
      </c>
      <c r="AB126" s="7" t="s">
        <v>30</v>
      </c>
      <c r="AC126" s="8" t="s">
        <v>28</v>
      </c>
      <c r="AD126" s="7" t="s">
        <v>30</v>
      </c>
      <c r="AE126" s="8" t="s">
        <v>28</v>
      </c>
      <c r="AF126" s="9" t="s">
        <v>30</v>
      </c>
      <c r="AG126" s="309"/>
      <c r="AH126" s="311"/>
      <c r="AI126" s="313"/>
      <c r="AJ126" s="299"/>
    </row>
    <row r="127" spans="2:36" ht="148.5" customHeight="1" thickBot="1">
      <c r="B127" s="10" t="s">
        <v>31</v>
      </c>
      <c r="C127" s="300" t="s">
        <v>52</v>
      </c>
      <c r="D127" s="301"/>
      <c r="E127" s="301"/>
      <c r="F127" s="301"/>
      <c r="G127" s="301"/>
      <c r="H127" s="301"/>
      <c r="I127" s="11" t="s">
        <v>131</v>
      </c>
      <c r="J127" s="59">
        <v>1</v>
      </c>
      <c r="K127" s="60">
        <v>1</v>
      </c>
      <c r="L127" s="60">
        <v>1</v>
      </c>
      <c r="M127" s="14"/>
      <c r="N127" s="61"/>
      <c r="O127" s="16">
        <f>O130</f>
        <v>13000000</v>
      </c>
      <c r="P127" s="16">
        <f aca="true" t="shared" si="24" ref="P127:AF127">P130</f>
        <v>0</v>
      </c>
      <c r="Q127" s="16">
        <f t="shared" si="24"/>
        <v>14000000</v>
      </c>
      <c r="R127" s="16">
        <f t="shared" si="24"/>
        <v>0</v>
      </c>
      <c r="S127" s="16">
        <f t="shared" si="24"/>
        <v>0</v>
      </c>
      <c r="T127" s="16">
        <f t="shared" si="24"/>
        <v>0</v>
      </c>
      <c r="U127" s="16">
        <f t="shared" si="24"/>
        <v>0</v>
      </c>
      <c r="V127" s="16">
        <f t="shared" si="24"/>
        <v>0</v>
      </c>
      <c r="W127" s="16">
        <f t="shared" si="24"/>
        <v>0</v>
      </c>
      <c r="X127" s="16">
        <f t="shared" si="24"/>
        <v>0</v>
      </c>
      <c r="Y127" s="16">
        <f t="shared" si="24"/>
        <v>0</v>
      </c>
      <c r="Z127" s="16">
        <f t="shared" si="24"/>
        <v>0</v>
      </c>
      <c r="AA127" s="16">
        <f t="shared" si="24"/>
        <v>0</v>
      </c>
      <c r="AB127" s="16">
        <f t="shared" si="24"/>
        <v>0</v>
      </c>
      <c r="AC127" s="16">
        <f t="shared" si="24"/>
        <v>0</v>
      </c>
      <c r="AD127" s="16">
        <f t="shared" si="24"/>
        <v>0</v>
      </c>
      <c r="AE127" s="16">
        <f t="shared" si="24"/>
        <v>27000000</v>
      </c>
      <c r="AF127" s="16">
        <f t="shared" si="24"/>
        <v>0</v>
      </c>
      <c r="AG127" s="17" t="e">
        <f>#REF!+AG130</f>
        <v>#REF!</v>
      </c>
      <c r="AH127" s="18"/>
      <c r="AI127" s="18"/>
      <c r="AJ127" s="19"/>
    </row>
    <row r="128" spans="2:36" ht="21.75" customHeight="1" thickBot="1">
      <c r="B128" s="340"/>
      <c r="C128" s="341"/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341"/>
      <c r="P128" s="341"/>
      <c r="Q128" s="341"/>
      <c r="R128" s="341"/>
      <c r="S128" s="341"/>
      <c r="T128" s="341"/>
      <c r="U128" s="341"/>
      <c r="V128" s="341"/>
      <c r="W128" s="341"/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  <c r="AI128" s="341"/>
      <c r="AJ128" s="342"/>
    </row>
    <row r="129" spans="2:36" ht="4.5" customHeight="1" thickBot="1">
      <c r="B129" s="302"/>
      <c r="C129" s="303"/>
      <c r="D129" s="303"/>
      <c r="E129" s="303"/>
      <c r="F129" s="303"/>
      <c r="G129" s="303"/>
      <c r="H129" s="303"/>
      <c r="I129" s="303"/>
      <c r="J129" s="303"/>
      <c r="K129" s="303"/>
      <c r="L129" s="303"/>
      <c r="M129" s="303"/>
      <c r="N129" s="303"/>
      <c r="O129" s="303"/>
      <c r="P129" s="303"/>
      <c r="Q129" s="303"/>
      <c r="R129" s="303"/>
      <c r="S129" s="303"/>
      <c r="T129" s="303"/>
      <c r="U129" s="303"/>
      <c r="V129" s="303"/>
      <c r="W129" s="303"/>
      <c r="X129" s="303"/>
      <c r="Y129" s="303"/>
      <c r="Z129" s="303"/>
      <c r="AA129" s="303"/>
      <c r="AB129" s="303"/>
      <c r="AC129" s="303"/>
      <c r="AD129" s="303"/>
      <c r="AE129" s="303"/>
      <c r="AF129" s="303"/>
      <c r="AG129" s="303"/>
      <c r="AH129" s="303"/>
      <c r="AI129" s="303"/>
      <c r="AJ129" s="304"/>
    </row>
    <row r="130" spans="2:36" ht="108" customHeight="1" thickBot="1">
      <c r="B130" s="20" t="s">
        <v>34</v>
      </c>
      <c r="C130" s="21" t="s">
        <v>35</v>
      </c>
      <c r="D130" s="21" t="s">
        <v>36</v>
      </c>
      <c r="E130" s="21" t="s">
        <v>43</v>
      </c>
      <c r="F130" s="21" t="s">
        <v>38</v>
      </c>
      <c r="G130" s="21" t="s">
        <v>39</v>
      </c>
      <c r="H130" s="22" t="s">
        <v>40</v>
      </c>
      <c r="I130" s="23" t="s">
        <v>41</v>
      </c>
      <c r="J130" s="21"/>
      <c r="K130" s="47"/>
      <c r="L130" s="47"/>
      <c r="M130" s="24"/>
      <c r="N130" s="25"/>
      <c r="O130" s="26">
        <f>SUM(O131:O131)</f>
        <v>13000000</v>
      </c>
      <c r="P130" s="27">
        <f>SUM(P131:P131)</f>
        <v>0</v>
      </c>
      <c r="Q130" s="28">
        <f aca="true" t="shared" si="25" ref="Q130:AD130">SUM(Q131:Q131)</f>
        <v>14000000</v>
      </c>
      <c r="R130" s="27">
        <f t="shared" si="25"/>
        <v>0</v>
      </c>
      <c r="S130" s="28">
        <f t="shared" si="25"/>
        <v>0</v>
      </c>
      <c r="T130" s="27">
        <f t="shared" si="25"/>
        <v>0</v>
      </c>
      <c r="U130" s="28">
        <f t="shared" si="25"/>
        <v>0</v>
      </c>
      <c r="V130" s="27">
        <f t="shared" si="25"/>
        <v>0</v>
      </c>
      <c r="W130" s="28">
        <f t="shared" si="25"/>
        <v>0</v>
      </c>
      <c r="X130" s="27">
        <f t="shared" si="25"/>
        <v>0</v>
      </c>
      <c r="Y130" s="28">
        <f t="shared" si="25"/>
        <v>0</v>
      </c>
      <c r="Z130" s="27">
        <f t="shared" si="25"/>
        <v>0</v>
      </c>
      <c r="AA130" s="28">
        <f t="shared" si="25"/>
        <v>0</v>
      </c>
      <c r="AB130" s="27">
        <f t="shared" si="25"/>
        <v>0</v>
      </c>
      <c r="AC130" s="28">
        <f t="shared" si="25"/>
        <v>0</v>
      </c>
      <c r="AD130" s="27">
        <f t="shared" si="25"/>
        <v>0</v>
      </c>
      <c r="AE130" s="28">
        <f>SUM(O130,Q130,S130,U130,W130,Y130,AA130,AC130)</f>
        <v>27000000</v>
      </c>
      <c r="AF130" s="27">
        <f>SUM(P130,R130,T130,V130,X130,Z130,AB130,AD130)</f>
        <v>0</v>
      </c>
      <c r="AG130" s="29">
        <f>SUM(AG131:AG131)</f>
        <v>0</v>
      </c>
      <c r="AH130" s="30"/>
      <c r="AI130" s="30"/>
      <c r="AJ130" s="31"/>
    </row>
    <row r="131" spans="2:36" ht="108" customHeight="1" thickBot="1">
      <c r="B131" s="63" t="s">
        <v>98</v>
      </c>
      <c r="C131" s="33"/>
      <c r="D131" s="34" t="s">
        <v>141</v>
      </c>
      <c r="E131" s="34" t="s">
        <v>42</v>
      </c>
      <c r="F131" s="48">
        <v>0</v>
      </c>
      <c r="G131" s="34">
        <v>1</v>
      </c>
      <c r="H131" s="49" t="s">
        <v>96</v>
      </c>
      <c r="I131" s="50" t="s">
        <v>123</v>
      </c>
      <c r="J131" s="87">
        <v>0</v>
      </c>
      <c r="K131" s="97">
        <v>4</v>
      </c>
      <c r="L131" s="97">
        <v>1</v>
      </c>
      <c r="M131" s="98"/>
      <c r="N131" s="99"/>
      <c r="O131" s="54">
        <v>13000000</v>
      </c>
      <c r="P131" s="43"/>
      <c r="Q131" s="43">
        <v>14000000</v>
      </c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55"/>
      <c r="AH131" s="45"/>
      <c r="AI131" s="52"/>
      <c r="AJ131" s="56"/>
    </row>
    <row r="132" spans="2:36" ht="97.5" customHeight="1" thickBot="1">
      <c r="B132" s="63" t="s">
        <v>98</v>
      </c>
      <c r="C132" s="33" t="s">
        <v>105</v>
      </c>
      <c r="D132" s="34" t="s">
        <v>105</v>
      </c>
      <c r="E132" s="34" t="s">
        <v>105</v>
      </c>
      <c r="F132" s="48" t="s">
        <v>105</v>
      </c>
      <c r="G132" s="34" t="s">
        <v>105</v>
      </c>
      <c r="H132" s="49" t="s">
        <v>97</v>
      </c>
      <c r="I132" s="50" t="s">
        <v>142</v>
      </c>
      <c r="J132" s="87">
        <v>0</v>
      </c>
      <c r="K132" s="97">
        <v>2</v>
      </c>
      <c r="L132" s="97"/>
      <c r="M132" s="98"/>
      <c r="N132" s="99"/>
      <c r="O132" s="54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55"/>
      <c r="AH132" s="45"/>
      <c r="AI132" s="52"/>
      <c r="AJ132" s="56"/>
    </row>
  </sheetData>
  <sheetProtection password="A9ED" sheet="1" objects="1" scenarios="1"/>
  <mergeCells count="378">
    <mergeCell ref="AH125:AH126"/>
    <mergeCell ref="AI125:AI126"/>
    <mergeCell ref="AJ125:AJ126"/>
    <mergeCell ref="C127:H127"/>
    <mergeCell ref="B128:AJ128"/>
    <mergeCell ref="B129:AJ129"/>
    <mergeCell ref="Q125:R125"/>
    <mergeCell ref="S125:T125"/>
    <mergeCell ref="U125:V125"/>
    <mergeCell ref="W125:X125"/>
    <mergeCell ref="Y125:Z125"/>
    <mergeCell ref="AA125:AB125"/>
    <mergeCell ref="AC125:AD125"/>
    <mergeCell ref="AE125:AF125"/>
    <mergeCell ref="AG125:AG126"/>
    <mergeCell ref="B125:B126"/>
    <mergeCell ref="C125:H126"/>
    <mergeCell ref="I125:I126"/>
    <mergeCell ref="J125:J126"/>
    <mergeCell ref="K125:K126"/>
    <mergeCell ref="L125:L126"/>
    <mergeCell ref="M125:M126"/>
    <mergeCell ref="N125:N126"/>
    <mergeCell ref="O125:P125"/>
    <mergeCell ref="AH115:AH116"/>
    <mergeCell ref="AI115:AI116"/>
    <mergeCell ref="AJ115:AJ116"/>
    <mergeCell ref="C117:H117"/>
    <mergeCell ref="B118:AJ118"/>
    <mergeCell ref="B119:AJ119"/>
    <mergeCell ref="B123:AJ123"/>
    <mergeCell ref="B124:D124"/>
    <mergeCell ref="F124:N124"/>
    <mergeCell ref="O124:AF124"/>
    <mergeCell ref="AG124:AJ124"/>
    <mergeCell ref="Q115:R115"/>
    <mergeCell ref="S115:T115"/>
    <mergeCell ref="U115:V115"/>
    <mergeCell ref="W115:X115"/>
    <mergeCell ref="Y115:Z115"/>
    <mergeCell ref="AA115:AB115"/>
    <mergeCell ref="AC115:AD115"/>
    <mergeCell ref="AE115:AF115"/>
    <mergeCell ref="AG115:AG116"/>
    <mergeCell ref="B115:B116"/>
    <mergeCell ref="C115:H116"/>
    <mergeCell ref="I115:I116"/>
    <mergeCell ref="J115:J116"/>
    <mergeCell ref="K115:K116"/>
    <mergeCell ref="L115:L116"/>
    <mergeCell ref="M115:M116"/>
    <mergeCell ref="N115:N116"/>
    <mergeCell ref="O115:P115"/>
    <mergeCell ref="AH105:AH106"/>
    <mergeCell ref="AI105:AI106"/>
    <mergeCell ref="AJ105:AJ106"/>
    <mergeCell ref="C107:H107"/>
    <mergeCell ref="B108:AJ108"/>
    <mergeCell ref="B109:AJ109"/>
    <mergeCell ref="B113:AJ113"/>
    <mergeCell ref="B114:D114"/>
    <mergeCell ref="F114:N114"/>
    <mergeCell ref="O114:AF114"/>
    <mergeCell ref="AG114:AJ114"/>
    <mergeCell ref="Q105:R105"/>
    <mergeCell ref="S105:T105"/>
    <mergeCell ref="U105:V105"/>
    <mergeCell ref="W105:X105"/>
    <mergeCell ref="Y105:Z105"/>
    <mergeCell ref="AA105:AB105"/>
    <mergeCell ref="AC105:AD105"/>
    <mergeCell ref="AE105:AF105"/>
    <mergeCell ref="AG105:AG106"/>
    <mergeCell ref="B105:B106"/>
    <mergeCell ref="C105:H106"/>
    <mergeCell ref="I105:I106"/>
    <mergeCell ref="J105:J106"/>
    <mergeCell ref="K105:K106"/>
    <mergeCell ref="L105:L106"/>
    <mergeCell ref="M105:M106"/>
    <mergeCell ref="N105:N106"/>
    <mergeCell ref="O105:P105"/>
    <mergeCell ref="C97:H97"/>
    <mergeCell ref="B98:AJ98"/>
    <mergeCell ref="B99:AJ99"/>
    <mergeCell ref="B103:AJ103"/>
    <mergeCell ref="B104:D104"/>
    <mergeCell ref="F104:N104"/>
    <mergeCell ref="O104:AF104"/>
    <mergeCell ref="AG104:AJ104"/>
    <mergeCell ref="Q95:R95"/>
    <mergeCell ref="S95:T95"/>
    <mergeCell ref="U95:V95"/>
    <mergeCell ref="W95:X95"/>
    <mergeCell ref="Y95:Z95"/>
    <mergeCell ref="AA95:AB95"/>
    <mergeCell ref="AC95:AD95"/>
    <mergeCell ref="AE95:AF95"/>
    <mergeCell ref="AG95:AG96"/>
    <mergeCell ref="B95:B96"/>
    <mergeCell ref="C95:H96"/>
    <mergeCell ref="I95:I96"/>
    <mergeCell ref="J95:J96"/>
    <mergeCell ref="K95:K96"/>
    <mergeCell ref="L95:L96"/>
    <mergeCell ref="M95:M96"/>
    <mergeCell ref="AH86:AH87"/>
    <mergeCell ref="AI86:AI87"/>
    <mergeCell ref="N95:N96"/>
    <mergeCell ref="O95:P95"/>
    <mergeCell ref="AJ86:AJ87"/>
    <mergeCell ref="C88:H88"/>
    <mergeCell ref="B89:AJ89"/>
    <mergeCell ref="B90:AJ90"/>
    <mergeCell ref="B94:D94"/>
    <mergeCell ref="F94:N94"/>
    <mergeCell ref="O94:AF94"/>
    <mergeCell ref="AG94:AJ94"/>
    <mergeCell ref="AH95:AH96"/>
    <mergeCell ref="AI95:AI96"/>
    <mergeCell ref="AJ95:AJ96"/>
    <mergeCell ref="Q86:R86"/>
    <mergeCell ref="S86:T86"/>
    <mergeCell ref="U86:V86"/>
    <mergeCell ref="W86:X86"/>
    <mergeCell ref="Y86:Z86"/>
    <mergeCell ref="AA86:AB86"/>
    <mergeCell ref="AC86:AD86"/>
    <mergeCell ref="AE86:AF86"/>
    <mergeCell ref="AG86:AG87"/>
    <mergeCell ref="B86:B87"/>
    <mergeCell ref="C86:H87"/>
    <mergeCell ref="I86:I87"/>
    <mergeCell ref="J86:J87"/>
    <mergeCell ref="K86:K87"/>
    <mergeCell ref="L86:L87"/>
    <mergeCell ref="M86:M87"/>
    <mergeCell ref="N86:N87"/>
    <mergeCell ref="O86:P86"/>
    <mergeCell ref="AH76:AH77"/>
    <mergeCell ref="AI76:AI77"/>
    <mergeCell ref="AJ76:AJ77"/>
    <mergeCell ref="C78:H78"/>
    <mergeCell ref="B79:AJ79"/>
    <mergeCell ref="B80:AJ80"/>
    <mergeCell ref="B84:AJ84"/>
    <mergeCell ref="B85:D85"/>
    <mergeCell ref="F85:N85"/>
    <mergeCell ref="O85:AF85"/>
    <mergeCell ref="AG85:AJ85"/>
    <mergeCell ref="Q76:R76"/>
    <mergeCell ref="S76:T76"/>
    <mergeCell ref="U76:V76"/>
    <mergeCell ref="W76:X76"/>
    <mergeCell ref="Y76:Z76"/>
    <mergeCell ref="AA76:AB76"/>
    <mergeCell ref="AC76:AD76"/>
    <mergeCell ref="AE76:AF76"/>
    <mergeCell ref="AG76:AG77"/>
    <mergeCell ref="B76:B77"/>
    <mergeCell ref="C76:H77"/>
    <mergeCell ref="I76:I77"/>
    <mergeCell ref="J76:J77"/>
    <mergeCell ref="K76:K77"/>
    <mergeCell ref="L76:L77"/>
    <mergeCell ref="M76:M77"/>
    <mergeCell ref="N76:N77"/>
    <mergeCell ref="O76:P76"/>
    <mergeCell ref="AI56:AI57"/>
    <mergeCell ref="AJ56:AJ57"/>
    <mergeCell ref="C58:H58"/>
    <mergeCell ref="B59:AJ59"/>
    <mergeCell ref="B60:AJ60"/>
    <mergeCell ref="B70:AJ70"/>
    <mergeCell ref="B74:AJ74"/>
    <mergeCell ref="B75:D75"/>
    <mergeCell ref="F75:N75"/>
    <mergeCell ref="O75:AF75"/>
    <mergeCell ref="AG75:AJ75"/>
    <mergeCell ref="L66:L67"/>
    <mergeCell ref="B64:AJ64"/>
    <mergeCell ref="B65:D65"/>
    <mergeCell ref="F65:N65"/>
    <mergeCell ref="O65:AF65"/>
    <mergeCell ref="AG65:AJ65"/>
    <mergeCell ref="B56:B57"/>
    <mergeCell ref="C56:H57"/>
    <mergeCell ref="AI46:AI47"/>
    <mergeCell ref="AJ46:AJ47"/>
    <mergeCell ref="C48:H48"/>
    <mergeCell ref="B49:AJ49"/>
    <mergeCell ref="B54:AJ54"/>
    <mergeCell ref="B55:D55"/>
    <mergeCell ref="F55:N55"/>
    <mergeCell ref="O55:AF55"/>
    <mergeCell ref="AG55:AJ55"/>
    <mergeCell ref="B50:AJ50"/>
    <mergeCell ref="B44:AJ44"/>
    <mergeCell ref="B45:D45"/>
    <mergeCell ref="F45:N45"/>
    <mergeCell ref="O45:AF45"/>
    <mergeCell ref="AG45:AJ45"/>
    <mergeCell ref="B46:B47"/>
    <mergeCell ref="C46:H47"/>
    <mergeCell ref="I46:I47"/>
    <mergeCell ref="J46:J47"/>
    <mergeCell ref="K46:K47"/>
    <mergeCell ref="L46:L47"/>
    <mergeCell ref="M46:M47"/>
    <mergeCell ref="N46:N47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G47"/>
    <mergeCell ref="AH46:AH47"/>
    <mergeCell ref="AH36:AH37"/>
    <mergeCell ref="AI36:AI37"/>
    <mergeCell ref="AJ36:AJ37"/>
    <mergeCell ref="C38:H38"/>
    <mergeCell ref="B39:AJ39"/>
    <mergeCell ref="B40:AJ40"/>
    <mergeCell ref="Q36:R36"/>
    <mergeCell ref="S36:T36"/>
    <mergeCell ref="U36:V36"/>
    <mergeCell ref="W36:X36"/>
    <mergeCell ref="Y36:Z36"/>
    <mergeCell ref="AA36:AB36"/>
    <mergeCell ref="B36:B37"/>
    <mergeCell ref="C36:H37"/>
    <mergeCell ref="I36:I37"/>
    <mergeCell ref="J36:J37"/>
    <mergeCell ref="K36:K37"/>
    <mergeCell ref="L36:L37"/>
    <mergeCell ref="M36:M37"/>
    <mergeCell ref="N36:N37"/>
    <mergeCell ref="O36:P36"/>
    <mergeCell ref="J26:J27"/>
    <mergeCell ref="K26:K27"/>
    <mergeCell ref="L26:L27"/>
    <mergeCell ref="M26:M27"/>
    <mergeCell ref="N26:N27"/>
    <mergeCell ref="O26:P26"/>
    <mergeCell ref="AC36:AD36"/>
    <mergeCell ref="AE36:AF36"/>
    <mergeCell ref="AG36:AG37"/>
    <mergeCell ref="C18:H18"/>
    <mergeCell ref="B19:AJ19"/>
    <mergeCell ref="B20:AJ20"/>
    <mergeCell ref="B24:AJ24"/>
    <mergeCell ref="B25:D25"/>
    <mergeCell ref="F25:N25"/>
    <mergeCell ref="O25:AF25"/>
    <mergeCell ref="AG25:AJ25"/>
    <mergeCell ref="C28:H28"/>
    <mergeCell ref="AH26:AH27"/>
    <mergeCell ref="AI26:AI27"/>
    <mergeCell ref="AJ26:AJ27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G27"/>
    <mergeCell ref="B26:B27"/>
    <mergeCell ref="C26:H27"/>
    <mergeCell ref="I26:I27"/>
    <mergeCell ref="AH66:AH67"/>
    <mergeCell ref="AI66:AI67"/>
    <mergeCell ref="AJ66:AJ67"/>
    <mergeCell ref="C68:H68"/>
    <mergeCell ref="B69:AJ69"/>
    <mergeCell ref="W66:X66"/>
    <mergeCell ref="Y66:Z66"/>
    <mergeCell ref="AA66:AB66"/>
    <mergeCell ref="AC66:AD66"/>
    <mergeCell ref="AE66:AF66"/>
    <mergeCell ref="AG66:AG67"/>
    <mergeCell ref="M66:M67"/>
    <mergeCell ref="N66:N67"/>
    <mergeCell ref="O66:P66"/>
    <mergeCell ref="Q66:R66"/>
    <mergeCell ref="S66:T66"/>
    <mergeCell ref="U66:V66"/>
    <mergeCell ref="B66:B67"/>
    <mergeCell ref="C66:H67"/>
    <mergeCell ref="I66:I67"/>
    <mergeCell ref="J66:J67"/>
    <mergeCell ref="K66:K67"/>
    <mergeCell ref="I56:I57"/>
    <mergeCell ref="J56:J57"/>
    <mergeCell ref="K56:K57"/>
    <mergeCell ref="L56:L57"/>
    <mergeCell ref="M56:M57"/>
    <mergeCell ref="N56:N57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G57"/>
    <mergeCell ref="AH56:AH57"/>
    <mergeCell ref="S5:T5"/>
    <mergeCell ref="U5:V5"/>
    <mergeCell ref="S16:T16"/>
    <mergeCell ref="U16:V16"/>
    <mergeCell ref="W16:X16"/>
    <mergeCell ref="Y16:Z16"/>
    <mergeCell ref="AA16:AB16"/>
    <mergeCell ref="AC16:AD16"/>
    <mergeCell ref="AE16:AF16"/>
    <mergeCell ref="AG16:AG17"/>
    <mergeCell ref="AH16:AH17"/>
    <mergeCell ref="B30:AJ30"/>
    <mergeCell ref="B35:D35"/>
    <mergeCell ref="F35:N35"/>
    <mergeCell ref="O35:AF35"/>
    <mergeCell ref="AG35:AJ35"/>
    <mergeCell ref="C5:H6"/>
    <mergeCell ref="I5:I6"/>
    <mergeCell ref="J5:J6"/>
    <mergeCell ref="K5:K6"/>
    <mergeCell ref="B29:AJ29"/>
    <mergeCell ref="B34:AJ34"/>
    <mergeCell ref="B14:AJ14"/>
    <mergeCell ref="B15:D15"/>
    <mergeCell ref="F15:N15"/>
    <mergeCell ref="O15:AF15"/>
    <mergeCell ref="AG15:AJ15"/>
    <mergeCell ref="B16:B17"/>
    <mergeCell ref="C16:H17"/>
    <mergeCell ref="I16:I17"/>
    <mergeCell ref="J16:J17"/>
    <mergeCell ref="K16:K17"/>
    <mergeCell ref="L16:L17"/>
    <mergeCell ref="M16:M17"/>
    <mergeCell ref="N16:N17"/>
    <mergeCell ref="O16:P16"/>
    <mergeCell ref="Q16:R16"/>
    <mergeCell ref="L5:L6"/>
    <mergeCell ref="AI16:AI17"/>
    <mergeCell ref="AJ16:AJ17"/>
    <mergeCell ref="B2:AJ2"/>
    <mergeCell ref="B3:AJ3"/>
    <mergeCell ref="B4:D4"/>
    <mergeCell ref="F4:N4"/>
    <mergeCell ref="O4:AF4"/>
    <mergeCell ref="AG4:AJ4"/>
    <mergeCell ref="B12:AJ12"/>
    <mergeCell ref="AH5:AH6"/>
    <mergeCell ref="AI5:AI6"/>
    <mergeCell ref="AJ5:AJ6"/>
    <mergeCell ref="C7:H7"/>
    <mergeCell ref="B8:AJ8"/>
    <mergeCell ref="B9:AJ9"/>
    <mergeCell ref="W5:X5"/>
    <mergeCell ref="Y5:Z5"/>
    <mergeCell ref="AA5:AB5"/>
    <mergeCell ref="AC5:AD5"/>
    <mergeCell ref="AE5:AF5"/>
    <mergeCell ref="AG5:AG6"/>
    <mergeCell ref="M5:M6"/>
    <mergeCell ref="N5:N6"/>
    <mergeCell ref="O5:P5"/>
    <mergeCell ref="Q5:R5"/>
    <mergeCell ref="B5:B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38"/>
  <sheetViews>
    <sheetView tabSelected="1" zoomScale="60" zoomScaleNormal="60" zoomScalePageLayoutView="0" workbookViewId="0" topLeftCell="A1">
      <selection activeCell="A1" sqref="A1"/>
    </sheetView>
  </sheetViews>
  <sheetFormatPr defaultColWidth="11.421875" defaultRowHeight="15"/>
  <cols>
    <col min="1" max="1" width="4.57421875" style="107" customWidth="1"/>
    <col min="2" max="2" width="31.00390625" style="106" customWidth="1"/>
    <col min="3" max="3" width="20.57421875" style="106" customWidth="1"/>
    <col min="4" max="7" width="20.57421875" style="107" customWidth="1"/>
    <col min="8" max="9" width="31.00390625" style="108" customWidth="1"/>
    <col min="10" max="10" width="20.57421875" style="108" customWidth="1"/>
    <col min="11" max="14" width="20.57421875" style="107" customWidth="1"/>
    <col min="15" max="32" width="10.57421875" style="107" customWidth="1"/>
    <col min="33" max="33" width="10.57421875" style="106" customWidth="1"/>
    <col min="34" max="36" width="10.57421875" style="107" customWidth="1"/>
    <col min="37" max="16384" width="11.421875" style="107" customWidth="1"/>
  </cols>
  <sheetData>
    <row r="1" ht="13.5" thickBot="1"/>
    <row r="2" spans="2:36" ht="12.75">
      <c r="B2" s="352" t="s">
        <v>145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4"/>
    </row>
    <row r="3" spans="2:36" ht="13.5" thickBot="1">
      <c r="B3" s="355" t="s">
        <v>146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7"/>
    </row>
    <row r="4" spans="2:36" ht="33.75" customHeight="1" thickBot="1">
      <c r="B4" s="358" t="s">
        <v>0</v>
      </c>
      <c r="C4" s="359"/>
      <c r="D4" s="359"/>
      <c r="E4" s="359"/>
      <c r="F4" s="359"/>
      <c r="G4" s="359"/>
      <c r="H4" s="360"/>
      <c r="I4" s="361" t="s">
        <v>147</v>
      </c>
      <c r="J4" s="362"/>
      <c r="K4" s="362"/>
      <c r="L4" s="362"/>
      <c r="M4" s="362"/>
      <c r="N4" s="362"/>
      <c r="O4" s="361" t="s">
        <v>2</v>
      </c>
      <c r="P4" s="362"/>
      <c r="Q4" s="362"/>
      <c r="R4" s="363">
        <f>SUM(AE8,AE23)</f>
        <v>439776345</v>
      </c>
      <c r="S4" s="362"/>
      <c r="T4" s="364"/>
      <c r="U4" s="361" t="s">
        <v>3</v>
      </c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5"/>
    </row>
    <row r="5" spans="2:36" ht="35.25" customHeight="1" thickBot="1">
      <c r="B5" s="366" t="s">
        <v>148</v>
      </c>
      <c r="C5" s="367"/>
      <c r="D5" s="367"/>
      <c r="E5" s="368"/>
      <c r="F5" s="367" t="s">
        <v>149</v>
      </c>
      <c r="G5" s="367"/>
      <c r="H5" s="367"/>
      <c r="I5" s="367"/>
      <c r="J5" s="367"/>
      <c r="K5" s="367"/>
      <c r="L5" s="367"/>
      <c r="M5" s="367"/>
      <c r="N5" s="368"/>
      <c r="O5" s="369" t="s">
        <v>6</v>
      </c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1"/>
      <c r="AG5" s="372" t="s">
        <v>7</v>
      </c>
      <c r="AH5" s="367"/>
      <c r="AI5" s="367"/>
      <c r="AJ5" s="373"/>
    </row>
    <row r="6" spans="2:36" ht="36" customHeight="1">
      <c r="B6" s="374" t="s">
        <v>8</v>
      </c>
      <c r="C6" s="376" t="s">
        <v>9</v>
      </c>
      <c r="D6" s="376"/>
      <c r="E6" s="376"/>
      <c r="F6" s="376"/>
      <c r="G6" s="376"/>
      <c r="H6" s="376"/>
      <c r="I6" s="378" t="s">
        <v>10</v>
      </c>
      <c r="J6" s="380" t="s">
        <v>11</v>
      </c>
      <c r="K6" s="380" t="s">
        <v>12</v>
      </c>
      <c r="L6" s="382" t="s">
        <v>143</v>
      </c>
      <c r="M6" s="392" t="s">
        <v>13</v>
      </c>
      <c r="N6" s="394" t="s">
        <v>14</v>
      </c>
      <c r="O6" s="398" t="s">
        <v>15</v>
      </c>
      <c r="P6" s="396"/>
      <c r="Q6" s="396" t="s">
        <v>16</v>
      </c>
      <c r="R6" s="396"/>
      <c r="S6" s="396" t="s">
        <v>17</v>
      </c>
      <c r="T6" s="396"/>
      <c r="U6" s="396" t="s">
        <v>18</v>
      </c>
      <c r="V6" s="396"/>
      <c r="W6" s="396" t="s">
        <v>19</v>
      </c>
      <c r="X6" s="396"/>
      <c r="Y6" s="396" t="s">
        <v>20</v>
      </c>
      <c r="Z6" s="396"/>
      <c r="AA6" s="396" t="s">
        <v>21</v>
      </c>
      <c r="AB6" s="396"/>
      <c r="AC6" s="396" t="s">
        <v>22</v>
      </c>
      <c r="AD6" s="396"/>
      <c r="AE6" s="396" t="s">
        <v>23</v>
      </c>
      <c r="AF6" s="396"/>
      <c r="AG6" s="390" t="s">
        <v>24</v>
      </c>
      <c r="AH6" s="384" t="s">
        <v>25</v>
      </c>
      <c r="AI6" s="386" t="s">
        <v>26</v>
      </c>
      <c r="AJ6" s="388" t="s">
        <v>27</v>
      </c>
    </row>
    <row r="7" spans="2:36" ht="108.75" customHeight="1">
      <c r="B7" s="375"/>
      <c r="C7" s="377"/>
      <c r="D7" s="377"/>
      <c r="E7" s="377"/>
      <c r="F7" s="377"/>
      <c r="G7" s="377"/>
      <c r="H7" s="377"/>
      <c r="I7" s="379"/>
      <c r="J7" s="381" t="s">
        <v>11</v>
      </c>
      <c r="K7" s="381"/>
      <c r="L7" s="383"/>
      <c r="M7" s="393"/>
      <c r="N7" s="395"/>
      <c r="O7" s="109" t="s">
        <v>28</v>
      </c>
      <c r="P7" s="110" t="s">
        <v>29</v>
      </c>
      <c r="Q7" s="111" t="s">
        <v>28</v>
      </c>
      <c r="R7" s="110" t="s">
        <v>29</v>
      </c>
      <c r="S7" s="111" t="s">
        <v>28</v>
      </c>
      <c r="T7" s="110" t="s">
        <v>29</v>
      </c>
      <c r="U7" s="111" t="s">
        <v>28</v>
      </c>
      <c r="V7" s="110" t="s">
        <v>29</v>
      </c>
      <c r="W7" s="111" t="s">
        <v>28</v>
      </c>
      <c r="X7" s="110" t="s">
        <v>29</v>
      </c>
      <c r="Y7" s="111" t="s">
        <v>28</v>
      </c>
      <c r="Z7" s="110" t="s">
        <v>29</v>
      </c>
      <c r="AA7" s="111" t="s">
        <v>28</v>
      </c>
      <c r="AB7" s="110" t="s">
        <v>30</v>
      </c>
      <c r="AC7" s="111" t="s">
        <v>28</v>
      </c>
      <c r="AD7" s="110" t="s">
        <v>30</v>
      </c>
      <c r="AE7" s="111" t="s">
        <v>28</v>
      </c>
      <c r="AF7" s="110" t="s">
        <v>30</v>
      </c>
      <c r="AG7" s="391"/>
      <c r="AH7" s="385"/>
      <c r="AI7" s="387"/>
      <c r="AJ7" s="389"/>
    </row>
    <row r="8" spans="2:36" ht="108.75" customHeight="1">
      <c r="B8" s="112" t="s">
        <v>31</v>
      </c>
      <c r="C8" s="397" t="s">
        <v>150</v>
      </c>
      <c r="D8" s="397"/>
      <c r="E8" s="397"/>
      <c r="F8" s="397"/>
      <c r="G8" s="397"/>
      <c r="H8" s="397"/>
      <c r="I8" s="113" t="s">
        <v>151</v>
      </c>
      <c r="J8" s="114">
        <v>100</v>
      </c>
      <c r="K8" s="114">
        <v>100</v>
      </c>
      <c r="L8" s="115"/>
      <c r="M8" s="116"/>
      <c r="N8" s="117"/>
      <c r="O8" s="118">
        <f aca="true" t="shared" si="0" ref="O8:AF8">SUM(O9+O11+O13+O15+O17)</f>
        <v>5000000</v>
      </c>
      <c r="P8" s="119">
        <f t="shared" si="0"/>
        <v>0</v>
      </c>
      <c r="Q8" s="119">
        <f t="shared" si="0"/>
        <v>282665807</v>
      </c>
      <c r="R8" s="119">
        <f t="shared" si="0"/>
        <v>0</v>
      </c>
      <c r="S8" s="119">
        <f t="shared" si="0"/>
        <v>0</v>
      </c>
      <c r="T8" s="119">
        <f t="shared" si="0"/>
        <v>0</v>
      </c>
      <c r="U8" s="119">
        <f t="shared" si="0"/>
        <v>0</v>
      </c>
      <c r="V8" s="119">
        <f t="shared" si="0"/>
        <v>0</v>
      </c>
      <c r="W8" s="119">
        <f t="shared" si="0"/>
        <v>0</v>
      </c>
      <c r="X8" s="119">
        <f t="shared" si="0"/>
        <v>0</v>
      </c>
      <c r="Y8" s="119">
        <f t="shared" si="0"/>
        <v>0</v>
      </c>
      <c r="Z8" s="119">
        <f t="shared" si="0"/>
        <v>0</v>
      </c>
      <c r="AA8" s="119">
        <f t="shared" si="0"/>
        <v>0</v>
      </c>
      <c r="AB8" s="119">
        <f t="shared" si="0"/>
        <v>0</v>
      </c>
      <c r="AC8" s="119">
        <f t="shared" si="0"/>
        <v>0</v>
      </c>
      <c r="AD8" s="119">
        <f t="shared" si="0"/>
        <v>0</v>
      </c>
      <c r="AE8" s="119">
        <f t="shared" si="0"/>
        <v>287665807</v>
      </c>
      <c r="AF8" s="119">
        <f t="shared" si="0"/>
        <v>0</v>
      </c>
      <c r="AG8" s="120">
        <f>AG9+AG11</f>
        <v>0</v>
      </c>
      <c r="AH8" s="120"/>
      <c r="AI8" s="120"/>
      <c r="AJ8" s="121"/>
    </row>
    <row r="9" spans="2:36" ht="108.75" customHeight="1">
      <c r="B9" s="122" t="s">
        <v>34</v>
      </c>
      <c r="C9" s="123" t="s">
        <v>35</v>
      </c>
      <c r="D9" s="123" t="s">
        <v>36</v>
      </c>
      <c r="E9" s="123" t="s">
        <v>37</v>
      </c>
      <c r="F9" s="123" t="s">
        <v>38</v>
      </c>
      <c r="G9" s="123" t="s">
        <v>39</v>
      </c>
      <c r="H9" s="124" t="s">
        <v>40</v>
      </c>
      <c r="I9" s="123" t="s">
        <v>41</v>
      </c>
      <c r="J9" s="125"/>
      <c r="K9" s="125"/>
      <c r="L9" s="125"/>
      <c r="M9" s="125"/>
      <c r="N9" s="126"/>
      <c r="O9" s="127">
        <f>SUM(O10:O10)</f>
        <v>5000000</v>
      </c>
      <c r="P9" s="128">
        <f>SUM(P10:P10)</f>
        <v>0</v>
      </c>
      <c r="Q9" s="129">
        <f aca="true" t="shared" si="1" ref="Q9:AD9">SUM(Q10:Q10)</f>
        <v>38000000</v>
      </c>
      <c r="R9" s="128">
        <f t="shared" si="1"/>
        <v>0</v>
      </c>
      <c r="S9" s="129">
        <f t="shared" si="1"/>
        <v>0</v>
      </c>
      <c r="T9" s="128">
        <f t="shared" si="1"/>
        <v>0</v>
      </c>
      <c r="U9" s="129">
        <f t="shared" si="1"/>
        <v>0</v>
      </c>
      <c r="V9" s="128">
        <f t="shared" si="1"/>
        <v>0</v>
      </c>
      <c r="W9" s="129">
        <f t="shared" si="1"/>
        <v>0</v>
      </c>
      <c r="X9" s="128">
        <f t="shared" si="1"/>
        <v>0</v>
      </c>
      <c r="Y9" s="129">
        <f t="shared" si="1"/>
        <v>0</v>
      </c>
      <c r="Z9" s="128">
        <f t="shared" si="1"/>
        <v>0</v>
      </c>
      <c r="AA9" s="129">
        <f t="shared" si="1"/>
        <v>0</v>
      </c>
      <c r="AB9" s="128">
        <f>SUM(AB10:AB10)</f>
        <v>0</v>
      </c>
      <c r="AC9" s="129">
        <f t="shared" si="1"/>
        <v>0</v>
      </c>
      <c r="AD9" s="128">
        <f t="shared" si="1"/>
        <v>0</v>
      </c>
      <c r="AE9" s="129">
        <f>SUM(O9,Q9,S9,U9,W9,Y9,AA9,AC9)</f>
        <v>43000000</v>
      </c>
      <c r="AF9" s="128">
        <f>SUM(P9,R9,T9,V9,X9,Z9,AB9,AD9)</f>
        <v>0</v>
      </c>
      <c r="AG9" s="130">
        <f>SUM(AG10:AG10)</f>
        <v>0</v>
      </c>
      <c r="AH9" s="131"/>
      <c r="AI9" s="131"/>
      <c r="AJ9" s="132"/>
    </row>
    <row r="10" spans="2:36" ht="108.75" customHeight="1">
      <c r="B10" s="133" t="s">
        <v>152</v>
      </c>
      <c r="C10" s="134"/>
      <c r="D10" s="135" t="s">
        <v>153</v>
      </c>
      <c r="E10" s="135" t="s">
        <v>154</v>
      </c>
      <c r="F10" s="136"/>
      <c r="G10" s="135"/>
      <c r="H10" s="137" t="s">
        <v>150</v>
      </c>
      <c r="I10" s="137" t="s">
        <v>151</v>
      </c>
      <c r="J10" s="138">
        <v>100</v>
      </c>
      <c r="K10" s="138">
        <v>100</v>
      </c>
      <c r="L10" s="139">
        <v>100</v>
      </c>
      <c r="M10" s="140"/>
      <c r="N10" s="141"/>
      <c r="O10" s="142">
        <v>5000000</v>
      </c>
      <c r="P10" s="143"/>
      <c r="Q10" s="143">
        <v>38000000</v>
      </c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4"/>
      <c r="AH10" s="145"/>
      <c r="AI10" s="145"/>
      <c r="AJ10" s="146"/>
    </row>
    <row r="11" spans="2:36" ht="108.75" customHeight="1">
      <c r="B11" s="122" t="s">
        <v>34</v>
      </c>
      <c r="C11" s="123" t="s">
        <v>35</v>
      </c>
      <c r="D11" s="123" t="s">
        <v>36</v>
      </c>
      <c r="E11" s="123" t="s">
        <v>43</v>
      </c>
      <c r="F11" s="123" t="s">
        <v>38</v>
      </c>
      <c r="G11" s="123" t="s">
        <v>39</v>
      </c>
      <c r="H11" s="124" t="s">
        <v>40</v>
      </c>
      <c r="I11" s="123" t="s">
        <v>41</v>
      </c>
      <c r="J11" s="123"/>
      <c r="K11" s="147"/>
      <c r="L11" s="147"/>
      <c r="M11" s="125"/>
      <c r="N11" s="126"/>
      <c r="O11" s="127">
        <f>SUM(O12:O12)</f>
        <v>0</v>
      </c>
      <c r="P11" s="128">
        <f>SUM(P12:P12)</f>
        <v>0</v>
      </c>
      <c r="Q11" s="129">
        <f aca="true" t="shared" si="2" ref="Q11:AD11">SUM(Q12:Q12)</f>
        <v>5000000</v>
      </c>
      <c r="R11" s="128">
        <f t="shared" si="2"/>
        <v>0</v>
      </c>
      <c r="S11" s="129">
        <f t="shared" si="2"/>
        <v>0</v>
      </c>
      <c r="T11" s="128">
        <f t="shared" si="2"/>
        <v>0</v>
      </c>
      <c r="U11" s="129">
        <f t="shared" si="2"/>
        <v>0</v>
      </c>
      <c r="V11" s="128">
        <f t="shared" si="2"/>
        <v>0</v>
      </c>
      <c r="W11" s="129">
        <f t="shared" si="2"/>
        <v>0</v>
      </c>
      <c r="X11" s="128">
        <f t="shared" si="2"/>
        <v>0</v>
      </c>
      <c r="Y11" s="129">
        <f t="shared" si="2"/>
        <v>0</v>
      </c>
      <c r="Z11" s="128">
        <f t="shared" si="2"/>
        <v>0</v>
      </c>
      <c r="AA11" s="129">
        <f t="shared" si="2"/>
        <v>0</v>
      </c>
      <c r="AB11" s="128">
        <f t="shared" si="2"/>
        <v>0</v>
      </c>
      <c r="AC11" s="129">
        <f t="shared" si="2"/>
        <v>0</v>
      </c>
      <c r="AD11" s="128">
        <f t="shared" si="2"/>
        <v>0</v>
      </c>
      <c r="AE11" s="129">
        <f>SUM(O11,Q11,S11,U11,W11,Y11,AA11,AC11)</f>
        <v>5000000</v>
      </c>
      <c r="AF11" s="128">
        <f>SUM(P11,R11,T11,V11,X11,Z11,AB11,AD11)</f>
        <v>0</v>
      </c>
      <c r="AG11" s="130">
        <f>SUM(AG12:AG12)</f>
        <v>0</v>
      </c>
      <c r="AH11" s="131"/>
      <c r="AI11" s="131"/>
      <c r="AJ11" s="132"/>
    </row>
    <row r="12" spans="2:37" ht="108.75" customHeight="1">
      <c r="B12" s="133" t="s">
        <v>155</v>
      </c>
      <c r="C12" s="134"/>
      <c r="D12" s="135" t="s">
        <v>156</v>
      </c>
      <c r="E12" s="135" t="s">
        <v>154</v>
      </c>
      <c r="F12" s="148"/>
      <c r="G12" s="135"/>
      <c r="H12" s="137" t="s">
        <v>157</v>
      </c>
      <c r="I12" s="137" t="s">
        <v>158</v>
      </c>
      <c r="J12" s="137">
        <v>0</v>
      </c>
      <c r="K12" s="149">
        <v>100</v>
      </c>
      <c r="L12" s="139">
        <v>25</v>
      </c>
      <c r="M12" s="140"/>
      <c r="N12" s="141"/>
      <c r="O12" s="142"/>
      <c r="P12" s="143"/>
      <c r="Q12" s="143">
        <v>5000000</v>
      </c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50"/>
      <c r="AH12" s="145"/>
      <c r="AI12" s="140"/>
      <c r="AJ12" s="151"/>
      <c r="AK12" s="152"/>
    </row>
    <row r="13" spans="2:36" ht="108.75" customHeight="1">
      <c r="B13" s="122" t="s">
        <v>34</v>
      </c>
      <c r="C13" s="123" t="s">
        <v>35</v>
      </c>
      <c r="D13" s="123" t="s">
        <v>36</v>
      </c>
      <c r="E13" s="123" t="s">
        <v>37</v>
      </c>
      <c r="F13" s="123" t="s">
        <v>38</v>
      </c>
      <c r="G13" s="123" t="s">
        <v>39</v>
      </c>
      <c r="H13" s="124" t="s">
        <v>40</v>
      </c>
      <c r="I13" s="123" t="s">
        <v>41</v>
      </c>
      <c r="J13" s="125"/>
      <c r="K13" s="125"/>
      <c r="L13" s="125"/>
      <c r="M13" s="125"/>
      <c r="N13" s="126"/>
      <c r="O13" s="127">
        <f>SUM(O14:O14)</f>
        <v>0</v>
      </c>
      <c r="P13" s="128">
        <f>SUM(P14:P14)</f>
        <v>0</v>
      </c>
      <c r="Q13" s="129">
        <f aca="true" t="shared" si="3" ref="Q13:AA13">SUM(Q14:Q14)</f>
        <v>0</v>
      </c>
      <c r="R13" s="128">
        <f t="shared" si="3"/>
        <v>0</v>
      </c>
      <c r="S13" s="129">
        <f t="shared" si="3"/>
        <v>0</v>
      </c>
      <c r="T13" s="128">
        <f t="shared" si="3"/>
        <v>0</v>
      </c>
      <c r="U13" s="129">
        <f t="shared" si="3"/>
        <v>0</v>
      </c>
      <c r="V13" s="128">
        <f t="shared" si="3"/>
        <v>0</v>
      </c>
      <c r="W13" s="129">
        <f t="shared" si="3"/>
        <v>0</v>
      </c>
      <c r="X13" s="128">
        <f t="shared" si="3"/>
        <v>0</v>
      </c>
      <c r="Y13" s="129">
        <f t="shared" si="3"/>
        <v>0</v>
      </c>
      <c r="Z13" s="128">
        <f t="shared" si="3"/>
        <v>0</v>
      </c>
      <c r="AA13" s="129">
        <f t="shared" si="3"/>
        <v>0</v>
      </c>
      <c r="AB13" s="128">
        <f>SUM(AB14:AB14)</f>
        <v>0</v>
      </c>
      <c r="AC13" s="129">
        <f>SUM(AC14:AC14)</f>
        <v>0</v>
      </c>
      <c r="AD13" s="128">
        <f>SUM(AD14:AD14)</f>
        <v>0</v>
      </c>
      <c r="AE13" s="129">
        <f>SUM(O13,Q13,S13,U13,W13,Y13,AA13,AC13)</f>
        <v>0</v>
      </c>
      <c r="AF13" s="128">
        <f>SUM(P13,R13,T13,V13,X13,Z13,AB13,AD13)</f>
        <v>0</v>
      </c>
      <c r="AG13" s="130">
        <f>SUM(AG14:AG14)</f>
        <v>0</v>
      </c>
      <c r="AH13" s="131"/>
      <c r="AI13" s="131"/>
      <c r="AJ13" s="132"/>
    </row>
    <row r="14" spans="2:36" ht="108.75" customHeight="1">
      <c r="B14" s="153" t="s">
        <v>599</v>
      </c>
      <c r="C14" s="134"/>
      <c r="D14" s="135" t="s">
        <v>159</v>
      </c>
      <c r="E14" s="135" t="s">
        <v>154</v>
      </c>
      <c r="F14" s="136"/>
      <c r="G14" s="135"/>
      <c r="H14" s="137" t="s">
        <v>160</v>
      </c>
      <c r="I14" s="137" t="s">
        <v>161</v>
      </c>
      <c r="J14" s="137">
        <v>150</v>
      </c>
      <c r="K14" s="154">
        <v>98</v>
      </c>
      <c r="L14" s="139">
        <v>90</v>
      </c>
      <c r="M14" s="140"/>
      <c r="N14" s="141"/>
      <c r="O14" s="155"/>
      <c r="P14" s="156"/>
      <c r="Q14" s="157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4"/>
      <c r="AH14" s="145"/>
      <c r="AI14" s="145"/>
      <c r="AJ14" s="146"/>
    </row>
    <row r="15" spans="2:36" ht="108.75" customHeight="1">
      <c r="B15" s="122" t="s">
        <v>34</v>
      </c>
      <c r="C15" s="123" t="s">
        <v>35</v>
      </c>
      <c r="D15" s="123" t="s">
        <v>36</v>
      </c>
      <c r="E15" s="123" t="s">
        <v>43</v>
      </c>
      <c r="F15" s="123" t="s">
        <v>38</v>
      </c>
      <c r="G15" s="123" t="s">
        <v>39</v>
      </c>
      <c r="H15" s="124" t="s">
        <v>40</v>
      </c>
      <c r="I15" s="123" t="s">
        <v>41</v>
      </c>
      <c r="J15" s="123"/>
      <c r="K15" s="147"/>
      <c r="L15" s="147"/>
      <c r="M15" s="125"/>
      <c r="N15" s="126"/>
      <c r="O15" s="127">
        <f>SUM(O16:O16)</f>
        <v>0</v>
      </c>
      <c r="P15" s="128">
        <f>SUM(P16:P16)</f>
        <v>0</v>
      </c>
      <c r="Q15" s="129">
        <f aca="true" t="shared" si="4" ref="Q15:AD15">SUM(Q16:Q16)</f>
        <v>211665807</v>
      </c>
      <c r="R15" s="128">
        <f t="shared" si="4"/>
        <v>0</v>
      </c>
      <c r="S15" s="129">
        <f t="shared" si="4"/>
        <v>0</v>
      </c>
      <c r="T15" s="128">
        <f t="shared" si="4"/>
        <v>0</v>
      </c>
      <c r="U15" s="129">
        <f t="shared" si="4"/>
        <v>0</v>
      </c>
      <c r="V15" s="128">
        <f t="shared" si="4"/>
        <v>0</v>
      </c>
      <c r="W15" s="129">
        <f t="shared" si="4"/>
        <v>0</v>
      </c>
      <c r="X15" s="128">
        <f t="shared" si="4"/>
        <v>0</v>
      </c>
      <c r="Y15" s="129">
        <f t="shared" si="4"/>
        <v>0</v>
      </c>
      <c r="Z15" s="128">
        <f t="shared" si="4"/>
        <v>0</v>
      </c>
      <c r="AA15" s="129">
        <f t="shared" si="4"/>
        <v>0</v>
      </c>
      <c r="AB15" s="128">
        <f t="shared" si="4"/>
        <v>0</v>
      </c>
      <c r="AC15" s="129">
        <f t="shared" si="4"/>
        <v>0</v>
      </c>
      <c r="AD15" s="128">
        <f t="shared" si="4"/>
        <v>0</v>
      </c>
      <c r="AE15" s="129">
        <f>SUM(O15,Q15,S15,U15,W15,Y15,AA15,AC15)</f>
        <v>211665807</v>
      </c>
      <c r="AF15" s="128">
        <f>SUM(P15,R15,T15,V15,X15,Z15,AB15,AD15)</f>
        <v>0</v>
      </c>
      <c r="AG15" s="130">
        <f>SUM(AG16:AG16)</f>
        <v>0</v>
      </c>
      <c r="AH15" s="131"/>
      <c r="AI15" s="131"/>
      <c r="AJ15" s="132"/>
    </row>
    <row r="16" spans="2:36" ht="108.75" customHeight="1">
      <c r="B16" s="133" t="s">
        <v>162</v>
      </c>
      <c r="C16" s="134"/>
      <c r="D16" s="135" t="s">
        <v>163</v>
      </c>
      <c r="E16" s="135" t="s">
        <v>154</v>
      </c>
      <c r="F16" s="148"/>
      <c r="G16" s="135"/>
      <c r="H16" s="137" t="s">
        <v>164</v>
      </c>
      <c r="I16" s="137" t="s">
        <v>165</v>
      </c>
      <c r="J16" s="137">
        <v>0</v>
      </c>
      <c r="K16" s="149">
        <v>1</v>
      </c>
      <c r="L16" s="139">
        <v>0</v>
      </c>
      <c r="M16" s="140"/>
      <c r="N16" s="141"/>
      <c r="O16" s="142"/>
      <c r="P16" s="143"/>
      <c r="Q16" s="143">
        <v>211665807</v>
      </c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50"/>
      <c r="AH16" s="145"/>
      <c r="AI16" s="140"/>
      <c r="AJ16" s="151"/>
    </row>
    <row r="17" spans="2:36" ht="108.75" customHeight="1">
      <c r="B17" s="122" t="s">
        <v>34</v>
      </c>
      <c r="C17" s="123" t="s">
        <v>35</v>
      </c>
      <c r="D17" s="123" t="s">
        <v>36</v>
      </c>
      <c r="E17" s="123" t="s">
        <v>37</v>
      </c>
      <c r="F17" s="123" t="s">
        <v>38</v>
      </c>
      <c r="G17" s="123" t="s">
        <v>39</v>
      </c>
      <c r="H17" s="124" t="s">
        <v>40</v>
      </c>
      <c r="I17" s="123" t="s">
        <v>41</v>
      </c>
      <c r="J17" s="125"/>
      <c r="K17" s="125"/>
      <c r="L17" s="125"/>
      <c r="M17" s="125"/>
      <c r="N17" s="126"/>
      <c r="O17" s="127">
        <f>SUM(O18:O18)</f>
        <v>0</v>
      </c>
      <c r="P17" s="128">
        <f>SUM(P18:P18)</f>
        <v>0</v>
      </c>
      <c r="Q17" s="129">
        <f aca="true" t="shared" si="5" ref="Q17:AA17">SUM(Q18:Q18)</f>
        <v>28000000</v>
      </c>
      <c r="R17" s="128">
        <f t="shared" si="5"/>
        <v>0</v>
      </c>
      <c r="S17" s="129">
        <f t="shared" si="5"/>
        <v>0</v>
      </c>
      <c r="T17" s="128">
        <f t="shared" si="5"/>
        <v>0</v>
      </c>
      <c r="U17" s="129">
        <f t="shared" si="5"/>
        <v>0</v>
      </c>
      <c r="V17" s="128">
        <f t="shared" si="5"/>
        <v>0</v>
      </c>
      <c r="W17" s="129">
        <f t="shared" si="5"/>
        <v>0</v>
      </c>
      <c r="X17" s="128">
        <f t="shared" si="5"/>
        <v>0</v>
      </c>
      <c r="Y17" s="129">
        <f t="shared" si="5"/>
        <v>0</v>
      </c>
      <c r="Z17" s="128">
        <f t="shared" si="5"/>
        <v>0</v>
      </c>
      <c r="AA17" s="129">
        <f t="shared" si="5"/>
        <v>0</v>
      </c>
      <c r="AB17" s="128">
        <f>SUM(AB18:AB18)</f>
        <v>0</v>
      </c>
      <c r="AC17" s="129">
        <f>SUM(AC18:AC18)</f>
        <v>0</v>
      </c>
      <c r="AD17" s="128">
        <f>SUM(AD18:AD18)</f>
        <v>0</v>
      </c>
      <c r="AE17" s="129">
        <f>SUM(O17,Q17,S17,U17,W17,Y17,AA17,AC17)</f>
        <v>28000000</v>
      </c>
      <c r="AF17" s="128">
        <f>SUM(P17,R17,T17,V17,X17,Z17,AB17,AD17)</f>
        <v>0</v>
      </c>
      <c r="AG17" s="130">
        <f>SUM(AG18:AG18)</f>
        <v>0</v>
      </c>
      <c r="AH17" s="131"/>
      <c r="AI17" s="131"/>
      <c r="AJ17" s="132"/>
    </row>
    <row r="18" spans="2:36" ht="108.75" customHeight="1" thickBot="1">
      <c r="B18" s="158" t="s">
        <v>166</v>
      </c>
      <c r="C18" s="159"/>
      <c r="D18" s="160" t="s">
        <v>593</v>
      </c>
      <c r="E18" s="160" t="s">
        <v>154</v>
      </c>
      <c r="F18" s="161"/>
      <c r="G18" s="160"/>
      <c r="H18" s="162" t="s">
        <v>167</v>
      </c>
      <c r="I18" s="162" t="s">
        <v>168</v>
      </c>
      <c r="J18" s="162">
        <v>0</v>
      </c>
      <c r="K18" s="163">
        <v>1</v>
      </c>
      <c r="L18" s="164">
        <v>0</v>
      </c>
      <c r="M18" s="164"/>
      <c r="N18" s="165"/>
      <c r="O18" s="166"/>
      <c r="P18" s="167"/>
      <c r="Q18" s="167">
        <v>28000000</v>
      </c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8"/>
      <c r="AH18" s="169"/>
      <c r="AI18" s="169"/>
      <c r="AJ18" s="170"/>
    </row>
    <row r="19" spans="2:36" ht="9" customHeight="1" thickBot="1">
      <c r="B19" s="399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1"/>
    </row>
    <row r="20" spans="2:36" ht="36.75" customHeight="1" thickBot="1">
      <c r="B20" s="402" t="s">
        <v>148</v>
      </c>
      <c r="C20" s="403"/>
      <c r="D20" s="404"/>
      <c r="E20" s="171"/>
      <c r="F20" s="403" t="s">
        <v>169</v>
      </c>
      <c r="G20" s="403"/>
      <c r="H20" s="403"/>
      <c r="I20" s="403"/>
      <c r="J20" s="403"/>
      <c r="K20" s="403"/>
      <c r="L20" s="403"/>
      <c r="M20" s="403"/>
      <c r="N20" s="404"/>
      <c r="O20" s="405" t="s">
        <v>6</v>
      </c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7"/>
      <c r="AG20" s="372" t="s">
        <v>7</v>
      </c>
      <c r="AH20" s="367"/>
      <c r="AI20" s="367"/>
      <c r="AJ20" s="373"/>
    </row>
    <row r="21" spans="2:36" ht="36.75" customHeight="1">
      <c r="B21" s="374" t="s">
        <v>8</v>
      </c>
      <c r="C21" s="376" t="s">
        <v>9</v>
      </c>
      <c r="D21" s="376"/>
      <c r="E21" s="376"/>
      <c r="F21" s="376"/>
      <c r="G21" s="376"/>
      <c r="H21" s="376"/>
      <c r="I21" s="378" t="s">
        <v>10</v>
      </c>
      <c r="J21" s="380" t="s">
        <v>11</v>
      </c>
      <c r="K21" s="380" t="s">
        <v>12</v>
      </c>
      <c r="L21" s="382" t="s">
        <v>143</v>
      </c>
      <c r="M21" s="392" t="s">
        <v>13</v>
      </c>
      <c r="N21" s="394" t="s">
        <v>14</v>
      </c>
      <c r="O21" s="398" t="s">
        <v>15</v>
      </c>
      <c r="P21" s="396"/>
      <c r="Q21" s="396" t="s">
        <v>16</v>
      </c>
      <c r="R21" s="396"/>
      <c r="S21" s="396" t="s">
        <v>17</v>
      </c>
      <c r="T21" s="396"/>
      <c r="U21" s="396" t="s">
        <v>18</v>
      </c>
      <c r="V21" s="396"/>
      <c r="W21" s="396" t="s">
        <v>19</v>
      </c>
      <c r="X21" s="396"/>
      <c r="Y21" s="396" t="s">
        <v>20</v>
      </c>
      <c r="Z21" s="396"/>
      <c r="AA21" s="396" t="s">
        <v>21</v>
      </c>
      <c r="AB21" s="396"/>
      <c r="AC21" s="396" t="s">
        <v>22</v>
      </c>
      <c r="AD21" s="396"/>
      <c r="AE21" s="396" t="s">
        <v>23</v>
      </c>
      <c r="AF21" s="396"/>
      <c r="AG21" s="390" t="s">
        <v>24</v>
      </c>
      <c r="AH21" s="384" t="s">
        <v>25</v>
      </c>
      <c r="AI21" s="386" t="s">
        <v>26</v>
      </c>
      <c r="AJ21" s="388" t="s">
        <v>27</v>
      </c>
    </row>
    <row r="22" spans="2:36" ht="109.5" customHeight="1">
      <c r="B22" s="375"/>
      <c r="C22" s="377"/>
      <c r="D22" s="377"/>
      <c r="E22" s="377"/>
      <c r="F22" s="377"/>
      <c r="G22" s="377"/>
      <c r="H22" s="377"/>
      <c r="I22" s="379"/>
      <c r="J22" s="381" t="s">
        <v>11</v>
      </c>
      <c r="K22" s="381"/>
      <c r="L22" s="383"/>
      <c r="M22" s="393"/>
      <c r="N22" s="395"/>
      <c r="O22" s="109" t="s">
        <v>28</v>
      </c>
      <c r="P22" s="110" t="s">
        <v>29</v>
      </c>
      <c r="Q22" s="111" t="s">
        <v>28</v>
      </c>
      <c r="R22" s="110" t="s">
        <v>29</v>
      </c>
      <c r="S22" s="111" t="s">
        <v>28</v>
      </c>
      <c r="T22" s="110" t="s">
        <v>29</v>
      </c>
      <c r="U22" s="111" t="s">
        <v>28</v>
      </c>
      <c r="V22" s="110" t="s">
        <v>29</v>
      </c>
      <c r="W22" s="111" t="s">
        <v>28</v>
      </c>
      <c r="X22" s="110" t="s">
        <v>29</v>
      </c>
      <c r="Y22" s="111" t="s">
        <v>28</v>
      </c>
      <c r="Z22" s="110" t="s">
        <v>29</v>
      </c>
      <c r="AA22" s="111" t="s">
        <v>28</v>
      </c>
      <c r="AB22" s="110" t="s">
        <v>30</v>
      </c>
      <c r="AC22" s="111" t="s">
        <v>28</v>
      </c>
      <c r="AD22" s="110" t="s">
        <v>30</v>
      </c>
      <c r="AE22" s="111" t="s">
        <v>28</v>
      </c>
      <c r="AF22" s="110" t="s">
        <v>30</v>
      </c>
      <c r="AG22" s="391"/>
      <c r="AH22" s="385"/>
      <c r="AI22" s="387"/>
      <c r="AJ22" s="389"/>
    </row>
    <row r="23" spans="2:36" ht="109.5" customHeight="1">
      <c r="B23" s="112" t="s">
        <v>31</v>
      </c>
      <c r="C23" s="397" t="s">
        <v>170</v>
      </c>
      <c r="D23" s="397"/>
      <c r="E23" s="397"/>
      <c r="F23" s="397"/>
      <c r="G23" s="397"/>
      <c r="H23" s="397"/>
      <c r="I23" s="113" t="s">
        <v>171</v>
      </c>
      <c r="J23" s="114">
        <v>98</v>
      </c>
      <c r="K23" s="172">
        <v>99</v>
      </c>
      <c r="L23" s="115"/>
      <c r="M23" s="116"/>
      <c r="N23" s="117"/>
      <c r="O23" s="118">
        <f aca="true" t="shared" si="6" ref="O23:AF23">SUM(O24+O26+O28+O30+O32+O34+O36)</f>
        <v>72000000</v>
      </c>
      <c r="P23" s="119">
        <f t="shared" si="6"/>
        <v>0</v>
      </c>
      <c r="Q23" s="119">
        <f t="shared" si="6"/>
        <v>78110538</v>
      </c>
      <c r="R23" s="119">
        <f t="shared" si="6"/>
        <v>0</v>
      </c>
      <c r="S23" s="119">
        <f t="shared" si="6"/>
        <v>2000000</v>
      </c>
      <c r="T23" s="119">
        <f t="shared" si="6"/>
        <v>0</v>
      </c>
      <c r="U23" s="119">
        <f t="shared" si="6"/>
        <v>0</v>
      </c>
      <c r="V23" s="119">
        <f t="shared" si="6"/>
        <v>0</v>
      </c>
      <c r="W23" s="119">
        <f t="shared" si="6"/>
        <v>0</v>
      </c>
      <c r="X23" s="119">
        <f t="shared" si="6"/>
        <v>0</v>
      </c>
      <c r="Y23" s="119">
        <f t="shared" si="6"/>
        <v>0</v>
      </c>
      <c r="Z23" s="119">
        <f t="shared" si="6"/>
        <v>0</v>
      </c>
      <c r="AA23" s="119">
        <f t="shared" si="6"/>
        <v>0</v>
      </c>
      <c r="AB23" s="119">
        <f t="shared" si="6"/>
        <v>0</v>
      </c>
      <c r="AC23" s="119">
        <f t="shared" si="6"/>
        <v>0</v>
      </c>
      <c r="AD23" s="119">
        <f t="shared" si="6"/>
        <v>0</v>
      </c>
      <c r="AE23" s="119">
        <f t="shared" si="6"/>
        <v>152110538</v>
      </c>
      <c r="AF23" s="119">
        <f t="shared" si="6"/>
        <v>0</v>
      </c>
      <c r="AG23" s="120"/>
      <c r="AH23" s="120"/>
      <c r="AI23" s="120"/>
      <c r="AJ23" s="121"/>
    </row>
    <row r="24" spans="2:36" ht="109.5" customHeight="1">
      <c r="B24" s="122" t="s">
        <v>34</v>
      </c>
      <c r="C24" s="123" t="s">
        <v>35</v>
      </c>
      <c r="D24" s="123" t="s">
        <v>36</v>
      </c>
      <c r="E24" s="123" t="s">
        <v>43</v>
      </c>
      <c r="F24" s="123" t="s">
        <v>38</v>
      </c>
      <c r="G24" s="123" t="s">
        <v>39</v>
      </c>
      <c r="H24" s="124" t="s">
        <v>40</v>
      </c>
      <c r="I24" s="123" t="s">
        <v>41</v>
      </c>
      <c r="J24" s="123"/>
      <c r="K24" s="147"/>
      <c r="L24" s="147"/>
      <c r="M24" s="125"/>
      <c r="N24" s="126"/>
      <c r="O24" s="127">
        <f>SUM(O25:O25)</f>
        <v>72000000</v>
      </c>
      <c r="P24" s="128">
        <f>SUM(P25:P25)</f>
        <v>0</v>
      </c>
      <c r="Q24" s="129">
        <f aca="true" t="shared" si="7" ref="Q24:AD24">SUM(Q25:Q25)</f>
        <v>8000000</v>
      </c>
      <c r="R24" s="128">
        <f t="shared" si="7"/>
        <v>0</v>
      </c>
      <c r="S24" s="129">
        <f t="shared" si="7"/>
        <v>2000000</v>
      </c>
      <c r="T24" s="128">
        <f t="shared" si="7"/>
        <v>0</v>
      </c>
      <c r="U24" s="129">
        <f t="shared" si="7"/>
        <v>0</v>
      </c>
      <c r="V24" s="128">
        <f t="shared" si="7"/>
        <v>0</v>
      </c>
      <c r="W24" s="129">
        <f t="shared" si="7"/>
        <v>0</v>
      </c>
      <c r="X24" s="128">
        <f t="shared" si="7"/>
        <v>0</v>
      </c>
      <c r="Y24" s="129">
        <f t="shared" si="7"/>
        <v>0</v>
      </c>
      <c r="Z24" s="128">
        <f t="shared" si="7"/>
        <v>0</v>
      </c>
      <c r="AA24" s="129">
        <f t="shared" si="7"/>
        <v>0</v>
      </c>
      <c r="AB24" s="128">
        <f t="shared" si="7"/>
        <v>0</v>
      </c>
      <c r="AC24" s="129">
        <f t="shared" si="7"/>
        <v>0</v>
      </c>
      <c r="AD24" s="128">
        <f t="shared" si="7"/>
        <v>0</v>
      </c>
      <c r="AE24" s="129">
        <f>SUM(O24,Q24,S24,U24,W24,Y24,AA24,AC24)</f>
        <v>82000000</v>
      </c>
      <c r="AF24" s="128">
        <f>SUM(P24,R24,T24,V24,X24,Z24,AB24,AD24)</f>
        <v>0</v>
      </c>
      <c r="AG24" s="130">
        <f>SUM(AG25:AG25)</f>
        <v>0</v>
      </c>
      <c r="AH24" s="131"/>
      <c r="AI24" s="131"/>
      <c r="AJ24" s="132"/>
    </row>
    <row r="25" spans="2:36" ht="109.5" customHeight="1">
      <c r="B25" s="133" t="s">
        <v>172</v>
      </c>
      <c r="C25" s="134"/>
      <c r="D25" s="135" t="s">
        <v>173</v>
      </c>
      <c r="E25" s="135" t="s">
        <v>154</v>
      </c>
      <c r="F25" s="148"/>
      <c r="G25" s="135"/>
      <c r="H25" s="137" t="s">
        <v>174</v>
      </c>
      <c r="I25" s="139" t="s">
        <v>175</v>
      </c>
      <c r="J25" s="138">
        <v>90</v>
      </c>
      <c r="K25" s="138">
        <v>92</v>
      </c>
      <c r="L25" s="173">
        <v>91.48</v>
      </c>
      <c r="M25" s="140"/>
      <c r="N25" s="141"/>
      <c r="O25" s="142">
        <v>72000000</v>
      </c>
      <c r="P25" s="143"/>
      <c r="Q25" s="143">
        <v>8000000</v>
      </c>
      <c r="R25" s="143"/>
      <c r="S25" s="143">
        <v>2000000</v>
      </c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50"/>
      <c r="AH25" s="145"/>
      <c r="AI25" s="140"/>
      <c r="AJ25" s="151"/>
    </row>
    <row r="26" spans="2:36" ht="109.5" customHeight="1">
      <c r="B26" s="122" t="s">
        <v>34</v>
      </c>
      <c r="C26" s="123" t="s">
        <v>35</v>
      </c>
      <c r="D26" s="123" t="s">
        <v>36</v>
      </c>
      <c r="E26" s="123" t="s">
        <v>37</v>
      </c>
      <c r="F26" s="123" t="s">
        <v>38</v>
      </c>
      <c r="G26" s="123" t="s">
        <v>39</v>
      </c>
      <c r="H26" s="124" t="s">
        <v>40</v>
      </c>
      <c r="I26" s="123" t="s">
        <v>41</v>
      </c>
      <c r="J26" s="125"/>
      <c r="K26" s="125"/>
      <c r="L26" s="125"/>
      <c r="M26" s="125"/>
      <c r="N26" s="126"/>
      <c r="O26" s="127">
        <f>SUM(O27:O27)</f>
        <v>0</v>
      </c>
      <c r="P26" s="128">
        <f>SUM(P27:P27)</f>
        <v>0</v>
      </c>
      <c r="Q26" s="129">
        <f aca="true" t="shared" si="8" ref="Q26:AA26">SUM(Q27:Q27)</f>
        <v>30000000</v>
      </c>
      <c r="R26" s="128">
        <f t="shared" si="8"/>
        <v>0</v>
      </c>
      <c r="S26" s="129">
        <f t="shared" si="8"/>
        <v>0</v>
      </c>
      <c r="T26" s="128">
        <f t="shared" si="8"/>
        <v>0</v>
      </c>
      <c r="U26" s="129">
        <f t="shared" si="8"/>
        <v>0</v>
      </c>
      <c r="V26" s="128">
        <f t="shared" si="8"/>
        <v>0</v>
      </c>
      <c r="W26" s="129">
        <f t="shared" si="8"/>
        <v>0</v>
      </c>
      <c r="X26" s="128">
        <f t="shared" si="8"/>
        <v>0</v>
      </c>
      <c r="Y26" s="129">
        <f t="shared" si="8"/>
        <v>0</v>
      </c>
      <c r="Z26" s="128">
        <f t="shared" si="8"/>
        <v>0</v>
      </c>
      <c r="AA26" s="129">
        <f t="shared" si="8"/>
        <v>0</v>
      </c>
      <c r="AB26" s="128">
        <f>SUM(AB27:AB27)</f>
        <v>0</v>
      </c>
      <c r="AC26" s="129">
        <f>SUM(AC27:AC27)</f>
        <v>0</v>
      </c>
      <c r="AD26" s="128">
        <f>SUM(AD27:AD27)</f>
        <v>0</v>
      </c>
      <c r="AE26" s="129">
        <f>SUM(O26,Q26,S26,U26,W26,Y26,AA26,AC26)</f>
        <v>30000000</v>
      </c>
      <c r="AF26" s="128">
        <f>SUM(P26,R26,T26,V26,X26,Z26,AB26,AD26)</f>
        <v>0</v>
      </c>
      <c r="AG26" s="130">
        <f>SUM(AG27:AG27)</f>
        <v>0</v>
      </c>
      <c r="AH26" s="131"/>
      <c r="AI26" s="131"/>
      <c r="AJ26" s="132"/>
    </row>
    <row r="27" spans="2:36" ht="109.5" customHeight="1">
      <c r="B27" s="133" t="s">
        <v>176</v>
      </c>
      <c r="C27" s="134"/>
      <c r="D27" s="135" t="s">
        <v>177</v>
      </c>
      <c r="E27" s="135" t="s">
        <v>154</v>
      </c>
      <c r="F27" s="136"/>
      <c r="G27" s="135"/>
      <c r="H27" s="137" t="s">
        <v>178</v>
      </c>
      <c r="I27" s="137" t="s">
        <v>179</v>
      </c>
      <c r="J27" s="138">
        <v>98</v>
      </c>
      <c r="K27" s="138">
        <v>100</v>
      </c>
      <c r="L27" s="173">
        <v>99.5</v>
      </c>
      <c r="M27" s="140"/>
      <c r="N27" s="141"/>
      <c r="O27" s="142"/>
      <c r="P27" s="143"/>
      <c r="Q27" s="143">
        <v>30000000</v>
      </c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4"/>
      <c r="AH27" s="145"/>
      <c r="AI27" s="145"/>
      <c r="AJ27" s="146"/>
    </row>
    <row r="28" spans="2:36" ht="109.5" customHeight="1">
      <c r="B28" s="122" t="s">
        <v>34</v>
      </c>
      <c r="C28" s="123" t="s">
        <v>35</v>
      </c>
      <c r="D28" s="123" t="s">
        <v>36</v>
      </c>
      <c r="E28" s="123" t="s">
        <v>43</v>
      </c>
      <c r="F28" s="123" t="s">
        <v>38</v>
      </c>
      <c r="G28" s="123" t="s">
        <v>39</v>
      </c>
      <c r="H28" s="124" t="s">
        <v>40</v>
      </c>
      <c r="I28" s="123" t="s">
        <v>41</v>
      </c>
      <c r="J28" s="123"/>
      <c r="K28" s="147"/>
      <c r="L28" s="147"/>
      <c r="M28" s="125"/>
      <c r="N28" s="126"/>
      <c r="O28" s="127">
        <f>SUM(O29:O29)</f>
        <v>0</v>
      </c>
      <c r="P28" s="128">
        <f>SUM(P29:P29)</f>
        <v>0</v>
      </c>
      <c r="Q28" s="129">
        <f aca="true" t="shared" si="9" ref="Q28:AD28">SUM(Q29:Q29)</f>
        <v>24194086</v>
      </c>
      <c r="R28" s="128">
        <f t="shared" si="9"/>
        <v>0</v>
      </c>
      <c r="S28" s="129">
        <f t="shared" si="9"/>
        <v>0</v>
      </c>
      <c r="T28" s="128">
        <f t="shared" si="9"/>
        <v>0</v>
      </c>
      <c r="U28" s="129">
        <f t="shared" si="9"/>
        <v>0</v>
      </c>
      <c r="V28" s="128">
        <f t="shared" si="9"/>
        <v>0</v>
      </c>
      <c r="W28" s="129">
        <f t="shared" si="9"/>
        <v>0</v>
      </c>
      <c r="X28" s="128">
        <f t="shared" si="9"/>
        <v>0</v>
      </c>
      <c r="Y28" s="129">
        <f t="shared" si="9"/>
        <v>0</v>
      </c>
      <c r="Z28" s="128">
        <f t="shared" si="9"/>
        <v>0</v>
      </c>
      <c r="AA28" s="129">
        <f t="shared" si="9"/>
        <v>0</v>
      </c>
      <c r="AB28" s="128">
        <f t="shared" si="9"/>
        <v>0</v>
      </c>
      <c r="AC28" s="129">
        <f t="shared" si="9"/>
        <v>0</v>
      </c>
      <c r="AD28" s="128">
        <f t="shared" si="9"/>
        <v>0</v>
      </c>
      <c r="AE28" s="129">
        <f>SUM(O28,Q28,S28,U28,W28,Y28,AA28,AC28)</f>
        <v>24194086</v>
      </c>
      <c r="AF28" s="128">
        <f>SUM(P28,R28,T28,V28,X28,Z28,AB28,AD28)</f>
        <v>0</v>
      </c>
      <c r="AG28" s="130">
        <f>SUM(AG29:AG29)</f>
        <v>0</v>
      </c>
      <c r="AH28" s="131"/>
      <c r="AI28" s="131"/>
      <c r="AJ28" s="132"/>
    </row>
    <row r="29" spans="2:36" ht="109.5" customHeight="1">
      <c r="B29" s="133" t="s">
        <v>180</v>
      </c>
      <c r="C29" s="134"/>
      <c r="D29" s="135" t="s">
        <v>181</v>
      </c>
      <c r="E29" s="135" t="s">
        <v>154</v>
      </c>
      <c r="F29" s="148"/>
      <c r="G29" s="135"/>
      <c r="H29" s="137" t="s">
        <v>182</v>
      </c>
      <c r="I29" s="137" t="s">
        <v>183</v>
      </c>
      <c r="J29" s="137">
        <v>0</v>
      </c>
      <c r="K29" s="149">
        <v>8</v>
      </c>
      <c r="L29" s="139">
        <v>3</v>
      </c>
      <c r="M29" s="140"/>
      <c r="N29" s="141"/>
      <c r="O29" s="142"/>
      <c r="P29" s="143"/>
      <c r="Q29" s="143">
        <v>24194086</v>
      </c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50"/>
      <c r="AH29" s="145"/>
      <c r="AI29" s="140"/>
      <c r="AJ29" s="151"/>
    </row>
    <row r="30" spans="2:36" ht="109.5" customHeight="1">
      <c r="B30" s="122" t="s">
        <v>34</v>
      </c>
      <c r="C30" s="123" t="s">
        <v>35</v>
      </c>
      <c r="D30" s="123" t="s">
        <v>36</v>
      </c>
      <c r="E30" s="123" t="s">
        <v>37</v>
      </c>
      <c r="F30" s="123" t="s">
        <v>38</v>
      </c>
      <c r="G30" s="123" t="s">
        <v>39</v>
      </c>
      <c r="H30" s="124" t="s">
        <v>40</v>
      </c>
      <c r="I30" s="123" t="s">
        <v>41</v>
      </c>
      <c r="J30" s="125"/>
      <c r="K30" s="125"/>
      <c r="L30" s="125"/>
      <c r="M30" s="125"/>
      <c r="N30" s="126"/>
      <c r="O30" s="127">
        <f>SUM(O31:O31)</f>
        <v>0</v>
      </c>
      <c r="P30" s="128">
        <f>SUM(P31:P31)</f>
        <v>0</v>
      </c>
      <c r="Q30" s="129">
        <f aca="true" t="shared" si="10" ref="Q30:AA30">SUM(Q31:Q31)</f>
        <v>5000000</v>
      </c>
      <c r="R30" s="128">
        <f t="shared" si="10"/>
        <v>0</v>
      </c>
      <c r="S30" s="129">
        <f t="shared" si="10"/>
        <v>0</v>
      </c>
      <c r="T30" s="128">
        <f t="shared" si="10"/>
        <v>0</v>
      </c>
      <c r="U30" s="129">
        <f t="shared" si="10"/>
        <v>0</v>
      </c>
      <c r="V30" s="128">
        <f t="shared" si="10"/>
        <v>0</v>
      </c>
      <c r="W30" s="129">
        <f t="shared" si="10"/>
        <v>0</v>
      </c>
      <c r="X30" s="128">
        <f t="shared" si="10"/>
        <v>0</v>
      </c>
      <c r="Y30" s="129">
        <f t="shared" si="10"/>
        <v>0</v>
      </c>
      <c r="Z30" s="128">
        <f t="shared" si="10"/>
        <v>0</v>
      </c>
      <c r="AA30" s="129">
        <f t="shared" si="10"/>
        <v>0</v>
      </c>
      <c r="AB30" s="128">
        <f>SUM(AB31:AB31)</f>
        <v>0</v>
      </c>
      <c r="AC30" s="129">
        <f>SUM(AC31:AC31)</f>
        <v>0</v>
      </c>
      <c r="AD30" s="128">
        <f>SUM(AD31:AD31)</f>
        <v>0</v>
      </c>
      <c r="AE30" s="129">
        <f>SUM(O30,Q30,S30,U30,W30,Y30,AA30,AC30)</f>
        <v>5000000</v>
      </c>
      <c r="AF30" s="128">
        <f>SUM(P30,R30,T30,V30,X30,Z30,AB30,AD30)</f>
        <v>0</v>
      </c>
      <c r="AG30" s="130">
        <f>SUM(AG31:AG31)</f>
        <v>0</v>
      </c>
      <c r="AH30" s="131"/>
      <c r="AI30" s="131"/>
      <c r="AJ30" s="132"/>
    </row>
    <row r="31" spans="2:36" ht="109.5" customHeight="1">
      <c r="B31" s="133" t="s">
        <v>184</v>
      </c>
      <c r="C31" s="134"/>
      <c r="D31" s="135" t="s">
        <v>163</v>
      </c>
      <c r="E31" s="135" t="s">
        <v>154</v>
      </c>
      <c r="F31" s="136"/>
      <c r="G31" s="135"/>
      <c r="H31" s="137" t="s">
        <v>185</v>
      </c>
      <c r="I31" s="137" t="s">
        <v>186</v>
      </c>
      <c r="J31" s="137">
        <v>0</v>
      </c>
      <c r="K31" s="154">
        <v>1</v>
      </c>
      <c r="L31" s="174">
        <v>0.04</v>
      </c>
      <c r="M31" s="140"/>
      <c r="N31" s="141"/>
      <c r="O31" s="142"/>
      <c r="P31" s="143"/>
      <c r="Q31" s="143">
        <v>5000000</v>
      </c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4"/>
      <c r="AH31" s="145"/>
      <c r="AI31" s="145"/>
      <c r="AJ31" s="146"/>
    </row>
    <row r="32" spans="2:36" ht="109.5" customHeight="1">
      <c r="B32" s="122" t="s">
        <v>34</v>
      </c>
      <c r="C32" s="123" t="s">
        <v>35</v>
      </c>
      <c r="D32" s="123" t="s">
        <v>36</v>
      </c>
      <c r="E32" s="123" t="s">
        <v>43</v>
      </c>
      <c r="F32" s="123" t="s">
        <v>38</v>
      </c>
      <c r="G32" s="123" t="s">
        <v>39</v>
      </c>
      <c r="H32" s="124" t="s">
        <v>40</v>
      </c>
      <c r="I32" s="123" t="s">
        <v>41</v>
      </c>
      <c r="J32" s="123"/>
      <c r="K32" s="147"/>
      <c r="L32" s="147"/>
      <c r="M32" s="125"/>
      <c r="N32" s="126"/>
      <c r="O32" s="127">
        <f>SUM(O33:O33)</f>
        <v>0</v>
      </c>
      <c r="P32" s="128">
        <f>SUM(P33:P33)</f>
        <v>0</v>
      </c>
      <c r="Q32" s="129">
        <f aca="true" t="shared" si="11" ref="Q32:AD32">SUM(Q33:Q33)</f>
        <v>0</v>
      </c>
      <c r="R32" s="128">
        <f t="shared" si="11"/>
        <v>0</v>
      </c>
      <c r="S32" s="129">
        <f t="shared" si="11"/>
        <v>0</v>
      </c>
      <c r="T32" s="128">
        <f t="shared" si="11"/>
        <v>0</v>
      </c>
      <c r="U32" s="129">
        <f t="shared" si="11"/>
        <v>0</v>
      </c>
      <c r="V32" s="128">
        <f t="shared" si="11"/>
        <v>0</v>
      </c>
      <c r="W32" s="129">
        <f t="shared" si="11"/>
        <v>0</v>
      </c>
      <c r="X32" s="128">
        <f t="shared" si="11"/>
        <v>0</v>
      </c>
      <c r="Y32" s="129">
        <f t="shared" si="11"/>
        <v>0</v>
      </c>
      <c r="Z32" s="128">
        <f t="shared" si="11"/>
        <v>0</v>
      </c>
      <c r="AA32" s="129">
        <f t="shared" si="11"/>
        <v>0</v>
      </c>
      <c r="AB32" s="128">
        <f t="shared" si="11"/>
        <v>0</v>
      </c>
      <c r="AC32" s="129">
        <f t="shared" si="11"/>
        <v>0</v>
      </c>
      <c r="AD32" s="128">
        <f t="shared" si="11"/>
        <v>0</v>
      </c>
      <c r="AE32" s="129">
        <f>SUM(O32,Q32,S32,U32,W32,Y32,AA32,AC32)</f>
        <v>0</v>
      </c>
      <c r="AF32" s="128">
        <f>SUM(P32,R32,T32,V32,X32,Z32,AB32,AD32)</f>
        <v>0</v>
      </c>
      <c r="AG32" s="130">
        <f>SUM(AG33:AG33)</f>
        <v>0</v>
      </c>
      <c r="AH32" s="131"/>
      <c r="AI32" s="131"/>
      <c r="AJ32" s="132"/>
    </row>
    <row r="33" spans="2:36" ht="109.5" customHeight="1">
      <c r="B33" s="153" t="s">
        <v>598</v>
      </c>
      <c r="C33" s="134"/>
      <c r="D33" s="135" t="s">
        <v>187</v>
      </c>
      <c r="E33" s="135" t="s">
        <v>154</v>
      </c>
      <c r="F33" s="148"/>
      <c r="G33" s="135"/>
      <c r="H33" s="137" t="s">
        <v>188</v>
      </c>
      <c r="I33" s="137" t="s">
        <v>189</v>
      </c>
      <c r="J33" s="137">
        <v>0</v>
      </c>
      <c r="K33" s="149">
        <v>1</v>
      </c>
      <c r="L33" s="173">
        <v>0.54</v>
      </c>
      <c r="M33" s="140"/>
      <c r="N33" s="141"/>
      <c r="O33" s="142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50"/>
      <c r="AH33" s="145"/>
      <c r="AI33" s="140"/>
      <c r="AJ33" s="151"/>
    </row>
    <row r="34" spans="2:36" ht="109.5" customHeight="1">
      <c r="B34" s="122" t="s">
        <v>34</v>
      </c>
      <c r="C34" s="123" t="s">
        <v>35</v>
      </c>
      <c r="D34" s="123" t="s">
        <v>36</v>
      </c>
      <c r="E34" s="123" t="s">
        <v>37</v>
      </c>
      <c r="F34" s="123" t="s">
        <v>38</v>
      </c>
      <c r="G34" s="123" t="s">
        <v>39</v>
      </c>
      <c r="H34" s="124" t="s">
        <v>40</v>
      </c>
      <c r="I34" s="123" t="s">
        <v>41</v>
      </c>
      <c r="J34" s="125"/>
      <c r="K34" s="125"/>
      <c r="L34" s="125"/>
      <c r="M34" s="125"/>
      <c r="N34" s="126"/>
      <c r="O34" s="127">
        <f>SUM(O35:O35)</f>
        <v>0</v>
      </c>
      <c r="P34" s="128">
        <f>SUM(P35:P35)</f>
        <v>0</v>
      </c>
      <c r="Q34" s="129">
        <f aca="true" t="shared" si="12" ref="Q34:AA34">SUM(Q35:Q35)</f>
        <v>9916452</v>
      </c>
      <c r="R34" s="128">
        <f t="shared" si="12"/>
        <v>0</v>
      </c>
      <c r="S34" s="129">
        <f t="shared" si="12"/>
        <v>0</v>
      </c>
      <c r="T34" s="128">
        <f t="shared" si="12"/>
        <v>0</v>
      </c>
      <c r="U34" s="129">
        <f t="shared" si="12"/>
        <v>0</v>
      </c>
      <c r="V34" s="128">
        <f t="shared" si="12"/>
        <v>0</v>
      </c>
      <c r="W34" s="129">
        <f t="shared" si="12"/>
        <v>0</v>
      </c>
      <c r="X34" s="128">
        <f t="shared" si="12"/>
        <v>0</v>
      </c>
      <c r="Y34" s="129">
        <f t="shared" si="12"/>
        <v>0</v>
      </c>
      <c r="Z34" s="128">
        <f t="shared" si="12"/>
        <v>0</v>
      </c>
      <c r="AA34" s="129">
        <f t="shared" si="12"/>
        <v>0</v>
      </c>
      <c r="AB34" s="128">
        <f>SUM(AB35:AB35)</f>
        <v>0</v>
      </c>
      <c r="AC34" s="129">
        <f>SUM(AC35:AC35)</f>
        <v>0</v>
      </c>
      <c r="AD34" s="128">
        <f>SUM(AD35:AD35)</f>
        <v>0</v>
      </c>
      <c r="AE34" s="129">
        <f>SUM(O34,Q34,S34,U34,W34,Y34,AA34,AC34)</f>
        <v>9916452</v>
      </c>
      <c r="AF34" s="128">
        <f>SUM(P34,R34,T34,V34,X34,Z34,AB34,AD34)</f>
        <v>0</v>
      </c>
      <c r="AG34" s="130">
        <f>SUM(AG35:AG35)</f>
        <v>0</v>
      </c>
      <c r="AH34" s="131"/>
      <c r="AI34" s="131"/>
      <c r="AJ34" s="132"/>
    </row>
    <row r="35" spans="2:36" ht="109.5" customHeight="1">
      <c r="B35" s="133" t="s">
        <v>190</v>
      </c>
      <c r="C35" s="134"/>
      <c r="D35" s="135" t="s">
        <v>191</v>
      </c>
      <c r="E35" s="135" t="s">
        <v>154</v>
      </c>
      <c r="F35" s="136"/>
      <c r="G35" s="135"/>
      <c r="H35" s="137" t="s">
        <v>192</v>
      </c>
      <c r="I35" s="137" t="s">
        <v>193</v>
      </c>
      <c r="J35" s="137">
        <v>0</v>
      </c>
      <c r="K35" s="154">
        <v>1</v>
      </c>
      <c r="L35" s="174">
        <v>0.14</v>
      </c>
      <c r="M35" s="140"/>
      <c r="N35" s="141"/>
      <c r="O35" s="142"/>
      <c r="P35" s="143"/>
      <c r="Q35" s="143">
        <v>9916452</v>
      </c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4"/>
      <c r="AH35" s="145"/>
      <c r="AI35" s="145"/>
      <c r="AJ35" s="146"/>
    </row>
    <row r="36" spans="2:36" ht="109.5" customHeight="1">
      <c r="B36" s="122" t="s">
        <v>34</v>
      </c>
      <c r="C36" s="123" t="s">
        <v>35</v>
      </c>
      <c r="D36" s="123" t="s">
        <v>36</v>
      </c>
      <c r="E36" s="123" t="s">
        <v>43</v>
      </c>
      <c r="F36" s="123" t="s">
        <v>38</v>
      </c>
      <c r="G36" s="123" t="s">
        <v>39</v>
      </c>
      <c r="H36" s="124" t="s">
        <v>40</v>
      </c>
      <c r="I36" s="123" t="s">
        <v>41</v>
      </c>
      <c r="J36" s="123"/>
      <c r="K36" s="147"/>
      <c r="L36" s="147"/>
      <c r="M36" s="125"/>
      <c r="N36" s="126"/>
      <c r="O36" s="127">
        <f>SUM(O37:O37)</f>
        <v>0</v>
      </c>
      <c r="P36" s="128">
        <f>SUM(P37:P37)</f>
        <v>0</v>
      </c>
      <c r="Q36" s="129">
        <f aca="true" t="shared" si="13" ref="Q36:AD36">SUM(Q37:Q37)</f>
        <v>1000000</v>
      </c>
      <c r="R36" s="128">
        <f t="shared" si="13"/>
        <v>0</v>
      </c>
      <c r="S36" s="129">
        <f t="shared" si="13"/>
        <v>0</v>
      </c>
      <c r="T36" s="128">
        <f t="shared" si="13"/>
        <v>0</v>
      </c>
      <c r="U36" s="129">
        <f t="shared" si="13"/>
        <v>0</v>
      </c>
      <c r="V36" s="128">
        <f t="shared" si="13"/>
        <v>0</v>
      </c>
      <c r="W36" s="129">
        <f t="shared" si="13"/>
        <v>0</v>
      </c>
      <c r="X36" s="128">
        <f t="shared" si="13"/>
        <v>0</v>
      </c>
      <c r="Y36" s="129">
        <f t="shared" si="13"/>
        <v>0</v>
      </c>
      <c r="Z36" s="128">
        <f t="shared" si="13"/>
        <v>0</v>
      </c>
      <c r="AA36" s="129">
        <f t="shared" si="13"/>
        <v>0</v>
      </c>
      <c r="AB36" s="128">
        <f t="shared" si="13"/>
        <v>0</v>
      </c>
      <c r="AC36" s="129">
        <f t="shared" si="13"/>
        <v>0</v>
      </c>
      <c r="AD36" s="128">
        <f t="shared" si="13"/>
        <v>0</v>
      </c>
      <c r="AE36" s="129">
        <f>SUM(O36,Q36,S36,U36,W36,Y36,AA36,AC36)</f>
        <v>1000000</v>
      </c>
      <c r="AF36" s="128">
        <f>SUM(P36,R36,T36,V36,X36,Z36,AB36,AD36)</f>
        <v>0</v>
      </c>
      <c r="AG36" s="130">
        <f>SUM(AG37:AG37)</f>
        <v>0</v>
      </c>
      <c r="AH36" s="131"/>
      <c r="AI36" s="131"/>
      <c r="AJ36" s="132"/>
    </row>
    <row r="37" spans="2:36" ht="109.5" customHeight="1" thickBot="1">
      <c r="B37" s="158" t="s">
        <v>194</v>
      </c>
      <c r="C37" s="159"/>
      <c r="D37" s="160" t="s">
        <v>195</v>
      </c>
      <c r="E37" s="160" t="s">
        <v>154</v>
      </c>
      <c r="F37" s="175"/>
      <c r="G37" s="160"/>
      <c r="H37" s="162" t="s">
        <v>196</v>
      </c>
      <c r="I37" s="162" t="s">
        <v>197</v>
      </c>
      <c r="J37" s="162">
        <v>0</v>
      </c>
      <c r="K37" s="176">
        <v>1</v>
      </c>
      <c r="L37" s="177">
        <v>0.01</v>
      </c>
      <c r="M37" s="178"/>
      <c r="N37" s="179"/>
      <c r="O37" s="166"/>
      <c r="P37" s="167"/>
      <c r="Q37" s="167">
        <v>1000000</v>
      </c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80"/>
      <c r="AH37" s="169"/>
      <c r="AI37" s="178"/>
      <c r="AJ37" s="181"/>
    </row>
    <row r="38" spans="2:36" ht="9" customHeight="1" thickBot="1">
      <c r="B38" s="399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1"/>
    </row>
  </sheetData>
  <sheetProtection password="A9ED" sheet="1" objects="1" scenarios="1"/>
  <mergeCells count="61">
    <mergeCell ref="C23:H23"/>
    <mergeCell ref="B38:AJ38"/>
    <mergeCell ref="W21:X21"/>
    <mergeCell ref="Y21:Z21"/>
    <mergeCell ref="AA21:AB21"/>
    <mergeCell ref="AC21:AD21"/>
    <mergeCell ref="AE21:AF21"/>
    <mergeCell ref="AG21:AG22"/>
    <mergeCell ref="M21:M22"/>
    <mergeCell ref="N21:N22"/>
    <mergeCell ref="O21:P21"/>
    <mergeCell ref="Q21:R21"/>
    <mergeCell ref="S21:T21"/>
    <mergeCell ref="B19:AJ19"/>
    <mergeCell ref="U21:V21"/>
    <mergeCell ref="B21:B22"/>
    <mergeCell ref="C21:H22"/>
    <mergeCell ref="I21:I22"/>
    <mergeCell ref="J21:J22"/>
    <mergeCell ref="K21:K22"/>
    <mergeCell ref="L21:L22"/>
    <mergeCell ref="AH21:AH22"/>
    <mergeCell ref="AI21:AI22"/>
    <mergeCell ref="AJ21:AJ22"/>
    <mergeCell ref="B20:D20"/>
    <mergeCell ref="F20:N20"/>
    <mergeCell ref="O20:AF20"/>
    <mergeCell ref="AG20:AJ20"/>
    <mergeCell ref="Y6:Z6"/>
    <mergeCell ref="AA6:AB6"/>
    <mergeCell ref="AC6:AD6"/>
    <mergeCell ref="AE6:AF6"/>
    <mergeCell ref="C8:H8"/>
    <mergeCell ref="O6:P6"/>
    <mergeCell ref="Q6:R6"/>
    <mergeCell ref="S6:T6"/>
    <mergeCell ref="U6:V6"/>
    <mergeCell ref="W6:X6"/>
    <mergeCell ref="B5:E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AG6:AG7"/>
    <mergeCell ref="M6:M7"/>
    <mergeCell ref="N6:N7"/>
    <mergeCell ref="B2:AJ2"/>
    <mergeCell ref="B3:AJ3"/>
    <mergeCell ref="B4:H4"/>
    <mergeCell ref="I4:N4"/>
    <mergeCell ref="O4:Q4"/>
    <mergeCell ref="R4:T4"/>
    <mergeCell ref="U4:A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8"/>
  <sheetViews>
    <sheetView zoomScale="60" zoomScaleNormal="60" zoomScalePageLayoutView="0" workbookViewId="0" topLeftCell="A1">
      <selection activeCell="H6" sqref="H6"/>
    </sheetView>
  </sheetViews>
  <sheetFormatPr defaultColWidth="11.421875" defaultRowHeight="15"/>
  <cols>
    <col min="1" max="1" width="21.57421875" style="0" bestFit="1" customWidth="1"/>
    <col min="2" max="2" width="17.57421875" style="0" customWidth="1"/>
    <col min="3" max="3" width="27.7109375" style="0" customWidth="1"/>
    <col min="4" max="4" width="14.28125" style="0" customWidth="1"/>
    <col min="6" max="6" width="13.57421875" style="0" customWidth="1"/>
    <col min="7" max="7" width="50.00390625" style="0" bestFit="1" customWidth="1"/>
    <col min="8" max="8" width="40.8515625" style="0" bestFit="1" customWidth="1"/>
    <col min="9" max="11" width="11.421875" style="0" customWidth="1"/>
    <col min="12" max="12" width="6.57421875" style="0" customWidth="1"/>
    <col min="13" max="13" width="6.140625" style="0" customWidth="1"/>
    <col min="14" max="17" width="9.421875" style="0" customWidth="1"/>
    <col min="18" max="18" width="12.57421875" style="0" customWidth="1"/>
    <col min="19" max="19" width="13.421875" style="0" customWidth="1"/>
    <col min="20" max="20" width="12.140625" style="0" bestFit="1" customWidth="1"/>
    <col min="21" max="31" width="9.421875" style="0" customWidth="1"/>
    <col min="32" max="32" width="5.140625" style="0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72" customHeight="1" thickBot="1">
      <c r="A1" s="331" t="s">
        <v>279</v>
      </c>
      <c r="B1" s="332"/>
      <c r="C1" s="333"/>
      <c r="D1" s="105"/>
      <c r="E1" s="332" t="s">
        <v>280</v>
      </c>
      <c r="F1" s="332"/>
      <c r="G1" s="332"/>
      <c r="H1" s="332"/>
      <c r="I1" s="332"/>
      <c r="J1" s="332"/>
      <c r="K1" s="332"/>
      <c r="L1" s="332"/>
      <c r="M1" s="333"/>
      <c r="N1" s="334" t="s">
        <v>6</v>
      </c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6"/>
      <c r="AF1" s="337" t="s">
        <v>7</v>
      </c>
      <c r="AG1" s="338"/>
      <c r="AH1" s="338"/>
      <c r="AI1" s="339"/>
    </row>
    <row r="2" spans="1:35" ht="15">
      <c r="A2" s="321" t="s">
        <v>8</v>
      </c>
      <c r="B2" s="323" t="s">
        <v>9</v>
      </c>
      <c r="C2" s="324"/>
      <c r="D2" s="324"/>
      <c r="E2" s="324"/>
      <c r="F2" s="324"/>
      <c r="G2" s="324"/>
      <c r="H2" s="327" t="s">
        <v>10</v>
      </c>
      <c r="I2" s="329" t="s">
        <v>11</v>
      </c>
      <c r="J2" s="329" t="s">
        <v>12</v>
      </c>
      <c r="K2" s="314" t="s">
        <v>143</v>
      </c>
      <c r="L2" s="316" t="s">
        <v>13</v>
      </c>
      <c r="M2" s="318" t="s">
        <v>14</v>
      </c>
      <c r="N2" s="320" t="s">
        <v>15</v>
      </c>
      <c r="O2" s="306"/>
      <c r="P2" s="305" t="s">
        <v>16</v>
      </c>
      <c r="Q2" s="306"/>
      <c r="R2" s="305" t="s">
        <v>17</v>
      </c>
      <c r="S2" s="306"/>
      <c r="T2" s="305" t="s">
        <v>18</v>
      </c>
      <c r="U2" s="306"/>
      <c r="V2" s="305" t="s">
        <v>19</v>
      </c>
      <c r="W2" s="306"/>
      <c r="X2" s="305" t="s">
        <v>20</v>
      </c>
      <c r="Y2" s="306"/>
      <c r="Z2" s="305" t="s">
        <v>21</v>
      </c>
      <c r="AA2" s="306"/>
      <c r="AB2" s="305" t="s">
        <v>22</v>
      </c>
      <c r="AC2" s="306"/>
      <c r="AD2" s="305" t="s">
        <v>23</v>
      </c>
      <c r="AE2" s="307"/>
      <c r="AF2" s="308" t="s">
        <v>24</v>
      </c>
      <c r="AG2" s="310" t="s">
        <v>25</v>
      </c>
      <c r="AH2" s="312" t="s">
        <v>26</v>
      </c>
      <c r="AI2" s="298" t="s">
        <v>27</v>
      </c>
    </row>
    <row r="3" spans="1:35" ht="76.5" customHeight="1" thickBot="1">
      <c r="A3" s="322"/>
      <c r="B3" s="325"/>
      <c r="C3" s="326"/>
      <c r="D3" s="326"/>
      <c r="E3" s="326"/>
      <c r="F3" s="326"/>
      <c r="G3" s="326"/>
      <c r="H3" s="328"/>
      <c r="I3" s="330" t="s">
        <v>11</v>
      </c>
      <c r="J3" s="330"/>
      <c r="K3" s="315"/>
      <c r="L3" s="317"/>
      <c r="M3" s="319"/>
      <c r="N3" s="6" t="s">
        <v>28</v>
      </c>
      <c r="O3" s="7" t="s">
        <v>29</v>
      </c>
      <c r="P3" s="8" t="s">
        <v>28</v>
      </c>
      <c r="Q3" s="7" t="s">
        <v>29</v>
      </c>
      <c r="R3" s="8" t="s">
        <v>28</v>
      </c>
      <c r="S3" s="7" t="s">
        <v>29</v>
      </c>
      <c r="T3" s="8" t="s">
        <v>28</v>
      </c>
      <c r="U3" s="7" t="s">
        <v>29</v>
      </c>
      <c r="V3" s="8" t="s">
        <v>28</v>
      </c>
      <c r="W3" s="7" t="s">
        <v>29</v>
      </c>
      <c r="X3" s="8" t="s">
        <v>28</v>
      </c>
      <c r="Y3" s="7" t="s">
        <v>29</v>
      </c>
      <c r="Z3" s="8" t="s">
        <v>28</v>
      </c>
      <c r="AA3" s="7" t="s">
        <v>30</v>
      </c>
      <c r="AB3" s="8" t="s">
        <v>28</v>
      </c>
      <c r="AC3" s="7" t="s">
        <v>30</v>
      </c>
      <c r="AD3" s="8" t="s">
        <v>28</v>
      </c>
      <c r="AE3" s="9" t="s">
        <v>30</v>
      </c>
      <c r="AF3" s="309"/>
      <c r="AG3" s="311"/>
      <c r="AH3" s="313"/>
      <c r="AI3" s="299"/>
    </row>
    <row r="4" spans="1:35" ht="126.75" customHeight="1" thickBot="1">
      <c r="A4" s="10" t="s">
        <v>31</v>
      </c>
      <c r="B4" s="300" t="s">
        <v>281</v>
      </c>
      <c r="C4" s="301"/>
      <c r="D4" s="301"/>
      <c r="E4" s="301"/>
      <c r="F4" s="301"/>
      <c r="G4" s="301"/>
      <c r="H4" s="11" t="s">
        <v>282</v>
      </c>
      <c r="I4" s="12">
        <v>260</v>
      </c>
      <c r="J4" s="194">
        <v>300</v>
      </c>
      <c r="K4" s="13">
        <v>340</v>
      </c>
      <c r="L4" s="14"/>
      <c r="M4" s="13">
        <v>340</v>
      </c>
      <c r="N4" s="195">
        <f>SUM(N6+N9+N17)</f>
        <v>30901356</v>
      </c>
      <c r="O4" s="195">
        <f>SUM(O6+O9+O17)</f>
        <v>0</v>
      </c>
      <c r="P4" s="195">
        <f>SUM(P6+P9+P12+P17)</f>
        <v>45700000</v>
      </c>
      <c r="Q4" s="195"/>
      <c r="R4" s="195">
        <f>SUM(R9+R12+R15)</f>
        <v>0</v>
      </c>
      <c r="S4" s="195">
        <f>SUM(S9+S12+S15)</f>
        <v>0</v>
      </c>
      <c r="T4" s="195"/>
      <c r="U4" s="195"/>
      <c r="V4" s="195"/>
      <c r="W4" s="195"/>
      <c r="X4" s="195">
        <f aca="true" t="shared" si="0" ref="X4:AC4">SUM(X6+X9+X12+X15+X17)</f>
        <v>0</v>
      </c>
      <c r="Y4" s="195"/>
      <c r="Z4" s="195">
        <f t="shared" si="0"/>
        <v>0</v>
      </c>
      <c r="AA4" s="195">
        <f t="shared" si="0"/>
        <v>0</v>
      </c>
      <c r="AB4" s="195">
        <f t="shared" si="0"/>
        <v>0</v>
      </c>
      <c r="AC4" s="195">
        <f t="shared" si="0"/>
        <v>0</v>
      </c>
      <c r="AD4" s="195">
        <f>SUM(N4+P4)</f>
        <v>76601356</v>
      </c>
      <c r="AE4" s="195">
        <f>SUM(O4+S4)</f>
        <v>0</v>
      </c>
      <c r="AF4" s="17">
        <f>AF6+AF9</f>
        <v>0</v>
      </c>
      <c r="AG4" s="18"/>
      <c r="AH4" s="18"/>
      <c r="AI4" s="19"/>
    </row>
    <row r="5" spans="1:35" ht="15.75" thickBot="1">
      <c r="A5" s="340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2"/>
    </row>
    <row r="6" spans="1:35" ht="101.25" customHeight="1" thickBot="1">
      <c r="A6" s="20" t="s">
        <v>34</v>
      </c>
      <c r="B6" s="21" t="s">
        <v>35</v>
      </c>
      <c r="C6" s="21" t="s">
        <v>36</v>
      </c>
      <c r="D6" s="21" t="s">
        <v>37</v>
      </c>
      <c r="E6" s="21" t="s">
        <v>38</v>
      </c>
      <c r="F6" s="21" t="s">
        <v>39</v>
      </c>
      <c r="G6" s="22" t="s">
        <v>40</v>
      </c>
      <c r="H6" s="23" t="s">
        <v>41</v>
      </c>
      <c r="I6" s="24"/>
      <c r="J6" s="24"/>
      <c r="K6" s="24"/>
      <c r="L6" s="24"/>
      <c r="M6" s="25"/>
      <c r="N6" s="196">
        <f>SUM(N7:N7)</f>
        <v>9000000</v>
      </c>
      <c r="O6" s="197">
        <f>SUM(O7:O7)</f>
        <v>0</v>
      </c>
      <c r="P6" s="198">
        <f aca="true" t="shared" si="1" ref="P6:AC6">SUM(P7:P7)</f>
        <v>3000000</v>
      </c>
      <c r="Q6" s="197">
        <f t="shared" si="1"/>
        <v>0</v>
      </c>
      <c r="R6" s="198">
        <f t="shared" si="1"/>
        <v>0</v>
      </c>
      <c r="S6" s="197">
        <f t="shared" si="1"/>
        <v>0</v>
      </c>
      <c r="T6" s="198">
        <f t="shared" si="1"/>
        <v>0</v>
      </c>
      <c r="U6" s="197">
        <f t="shared" si="1"/>
        <v>0</v>
      </c>
      <c r="V6" s="198">
        <f t="shared" si="1"/>
        <v>0</v>
      </c>
      <c r="W6" s="197">
        <f t="shared" si="1"/>
        <v>0</v>
      </c>
      <c r="X6" s="198">
        <f t="shared" si="1"/>
        <v>0</v>
      </c>
      <c r="Y6" s="197">
        <f t="shared" si="1"/>
        <v>0</v>
      </c>
      <c r="Z6" s="198">
        <f t="shared" si="1"/>
        <v>0</v>
      </c>
      <c r="AA6" s="197">
        <f>SUM(AA7:AA7)</f>
        <v>0</v>
      </c>
      <c r="AB6" s="198">
        <f t="shared" si="1"/>
        <v>0</v>
      </c>
      <c r="AC6" s="197">
        <f t="shared" si="1"/>
        <v>0</v>
      </c>
      <c r="AD6" s="198">
        <f>SUM(N6,P6,R6,T6,V6,X6,Z6,AB6)</f>
        <v>12000000</v>
      </c>
      <c r="AE6" s="197">
        <f>SUM(O6,Q6,S6,U6,W6,Y6,AA6,AC6)</f>
        <v>0</v>
      </c>
      <c r="AF6" s="29">
        <f>SUM(AF7:AF7)</f>
        <v>0</v>
      </c>
      <c r="AG6" s="30"/>
      <c r="AH6" s="30"/>
      <c r="AI6" s="31"/>
    </row>
    <row r="7" spans="1:35" ht="75" customHeight="1" thickBot="1">
      <c r="A7" s="32" t="s">
        <v>283</v>
      </c>
      <c r="B7" s="33"/>
      <c r="C7" s="34" t="s">
        <v>284</v>
      </c>
      <c r="D7" s="34" t="s">
        <v>130</v>
      </c>
      <c r="E7" s="35"/>
      <c r="F7" s="34"/>
      <c r="G7" s="34" t="s">
        <v>285</v>
      </c>
      <c r="H7" s="36" t="s">
        <v>286</v>
      </c>
      <c r="I7" s="36">
        <v>4</v>
      </c>
      <c r="J7" s="212">
        <v>4</v>
      </c>
      <c r="K7" s="38"/>
      <c r="L7" s="38"/>
      <c r="M7" s="58"/>
      <c r="N7" s="202">
        <v>9000000</v>
      </c>
      <c r="O7" s="40"/>
      <c r="P7" s="203">
        <v>3000000</v>
      </c>
      <c r="Q7" s="42"/>
      <c r="R7" s="42"/>
      <c r="S7" s="42"/>
      <c r="T7" s="42"/>
      <c r="U7" s="42"/>
      <c r="V7" s="42"/>
      <c r="W7" s="42"/>
      <c r="X7" s="43"/>
      <c r="Y7" s="42"/>
      <c r="Z7" s="42"/>
      <c r="AA7" s="42"/>
      <c r="AB7" s="42"/>
      <c r="AC7" s="42"/>
      <c r="AD7" s="43"/>
      <c r="AE7" s="43"/>
      <c r="AF7" s="44"/>
      <c r="AG7" s="45"/>
      <c r="AH7" s="45"/>
      <c r="AI7" s="46"/>
    </row>
    <row r="8" spans="1:35" ht="15.75" thickBot="1">
      <c r="A8" s="302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4"/>
    </row>
    <row r="9" spans="1:35" ht="109.5" customHeight="1" thickBot="1">
      <c r="A9" s="20" t="s">
        <v>34</v>
      </c>
      <c r="B9" s="21" t="s">
        <v>35</v>
      </c>
      <c r="C9" s="21" t="s">
        <v>36</v>
      </c>
      <c r="D9" s="21" t="s">
        <v>43</v>
      </c>
      <c r="E9" s="21" t="s">
        <v>38</v>
      </c>
      <c r="F9" s="21" t="s">
        <v>39</v>
      </c>
      <c r="G9" s="22" t="s">
        <v>40</v>
      </c>
      <c r="H9" s="23" t="s">
        <v>41</v>
      </c>
      <c r="I9" s="21"/>
      <c r="J9" s="47"/>
      <c r="K9" s="47"/>
      <c r="L9" s="24"/>
      <c r="M9" s="25"/>
      <c r="N9" s="196">
        <f>SUM(N10:N10)</f>
        <v>21000000</v>
      </c>
      <c r="O9" s="197">
        <f>SUM(O10:O10)</f>
        <v>0</v>
      </c>
      <c r="P9" s="198">
        <f aca="true" t="shared" si="2" ref="P9:AC9">SUM(P10:P10)</f>
        <v>31700000</v>
      </c>
      <c r="Q9" s="197">
        <f t="shared" si="2"/>
        <v>0</v>
      </c>
      <c r="R9" s="198">
        <f t="shared" si="2"/>
        <v>0</v>
      </c>
      <c r="S9" s="197">
        <f t="shared" si="2"/>
        <v>0</v>
      </c>
      <c r="T9" s="198">
        <f t="shared" si="2"/>
        <v>0</v>
      </c>
      <c r="U9" s="197">
        <f t="shared" si="2"/>
        <v>0</v>
      </c>
      <c r="V9" s="198">
        <f t="shared" si="2"/>
        <v>0</v>
      </c>
      <c r="W9" s="197">
        <f t="shared" si="2"/>
        <v>0</v>
      </c>
      <c r="X9" s="198">
        <f t="shared" si="2"/>
        <v>0</v>
      </c>
      <c r="Y9" s="197">
        <f t="shared" si="2"/>
        <v>0</v>
      </c>
      <c r="Z9" s="198">
        <f t="shared" si="2"/>
        <v>0</v>
      </c>
      <c r="AA9" s="197">
        <f t="shared" si="2"/>
        <v>0</v>
      </c>
      <c r="AB9" s="198">
        <f t="shared" si="2"/>
        <v>0</v>
      </c>
      <c r="AC9" s="197">
        <f t="shared" si="2"/>
        <v>0</v>
      </c>
      <c r="AD9" s="198">
        <f>SUM(N9+P9)</f>
        <v>52700000</v>
      </c>
      <c r="AE9" s="197">
        <f>SUM(O9,Q9,S9,U9,W9,Y9,AA9,AC9)</f>
        <v>0</v>
      </c>
      <c r="AF9" s="29">
        <f>SUM(AF10:AF10)</f>
        <v>0</v>
      </c>
      <c r="AG9" s="30"/>
      <c r="AH9" s="30"/>
      <c r="AI9" s="31"/>
    </row>
    <row r="10" spans="1:35" ht="112.5" customHeight="1" thickBot="1">
      <c r="A10" s="32" t="s">
        <v>287</v>
      </c>
      <c r="B10" s="33"/>
      <c r="C10" s="34" t="s">
        <v>288</v>
      </c>
      <c r="D10" s="34" t="s">
        <v>42</v>
      </c>
      <c r="E10" s="48"/>
      <c r="F10" s="34"/>
      <c r="G10" s="204" t="s">
        <v>289</v>
      </c>
      <c r="H10" s="50" t="s">
        <v>290</v>
      </c>
      <c r="I10" s="199">
        <v>4</v>
      </c>
      <c r="J10" s="210">
        <v>4</v>
      </c>
      <c r="K10" s="206"/>
      <c r="L10" s="211"/>
      <c r="M10" s="207"/>
      <c r="N10" s="54">
        <v>21000000</v>
      </c>
      <c r="O10" s="43"/>
      <c r="P10" s="43">
        <v>31700000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55"/>
      <c r="AG10" s="45"/>
      <c r="AH10" s="52"/>
      <c r="AI10" s="56"/>
    </row>
    <row r="11" spans="1:35" ht="15.75" thickBot="1">
      <c r="A11" s="340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2"/>
    </row>
    <row r="12" spans="1:35" ht="116.25" customHeight="1" thickBot="1">
      <c r="A12" s="20" t="s">
        <v>34</v>
      </c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2" t="s">
        <v>40</v>
      </c>
      <c r="H12" s="23" t="s">
        <v>41</v>
      </c>
      <c r="I12" s="24"/>
      <c r="J12" s="24"/>
      <c r="K12" s="24"/>
      <c r="L12" s="24"/>
      <c r="M12" s="25"/>
      <c r="N12" s="196">
        <f>SUM(N13:N13)</f>
        <v>0</v>
      </c>
      <c r="O12" s="197">
        <f>SUM(O13:O13)</f>
        <v>0</v>
      </c>
      <c r="P12" s="198">
        <f aca="true" t="shared" si="3" ref="P12:AC12">SUM(P13:P13)</f>
        <v>9000000</v>
      </c>
      <c r="Q12" s="197">
        <f t="shared" si="3"/>
        <v>0</v>
      </c>
      <c r="R12" s="198">
        <f t="shared" si="3"/>
        <v>0</v>
      </c>
      <c r="S12" s="197">
        <f t="shared" si="3"/>
        <v>0</v>
      </c>
      <c r="T12" s="198">
        <f t="shared" si="3"/>
        <v>0</v>
      </c>
      <c r="U12" s="197">
        <f t="shared" si="3"/>
        <v>0</v>
      </c>
      <c r="V12" s="198">
        <f t="shared" si="3"/>
        <v>0</v>
      </c>
      <c r="W12" s="197">
        <f t="shared" si="3"/>
        <v>0</v>
      </c>
      <c r="X12" s="198">
        <f t="shared" si="3"/>
        <v>0</v>
      </c>
      <c r="Y12" s="197">
        <f t="shared" si="3"/>
        <v>0</v>
      </c>
      <c r="Z12" s="198">
        <f t="shared" si="3"/>
        <v>0</v>
      </c>
      <c r="AA12" s="197">
        <f>SUM(AA13:AA13)</f>
        <v>0</v>
      </c>
      <c r="AB12" s="198">
        <f t="shared" si="3"/>
        <v>0</v>
      </c>
      <c r="AC12" s="197">
        <f t="shared" si="3"/>
        <v>0</v>
      </c>
      <c r="AD12" s="198">
        <f>SUM(N12,P12,R12,T12,V12,X12,Z12,AB12)</f>
        <v>9000000</v>
      </c>
      <c r="AE12" s="197">
        <f>SUM(O12,Q12,S12,U12,W12,Y12,AA12,AC12)</f>
        <v>0</v>
      </c>
      <c r="AF12" s="29">
        <f>SUM(AF13:AF13)</f>
        <v>9566</v>
      </c>
      <c r="AG12" s="30"/>
      <c r="AH12" s="30"/>
      <c r="AI12" s="31"/>
    </row>
    <row r="13" spans="1:35" ht="120.75" thickBot="1">
      <c r="A13" s="32" t="s">
        <v>291</v>
      </c>
      <c r="B13" s="33"/>
      <c r="C13" s="34" t="s">
        <v>292</v>
      </c>
      <c r="D13" s="34" t="s">
        <v>293</v>
      </c>
      <c r="E13" s="35"/>
      <c r="F13" s="34"/>
      <c r="G13" s="34" t="s">
        <v>294</v>
      </c>
      <c r="H13" s="36" t="s">
        <v>295</v>
      </c>
      <c r="I13" s="199">
        <v>1</v>
      </c>
      <c r="J13" s="200">
        <v>4</v>
      </c>
      <c r="K13" s="201">
        <v>1</v>
      </c>
      <c r="L13" s="201"/>
      <c r="M13" s="209"/>
      <c r="N13" s="202"/>
      <c r="O13" s="40"/>
      <c r="P13" s="203">
        <v>9000000</v>
      </c>
      <c r="Q13" s="42"/>
      <c r="R13" s="43"/>
      <c r="S13" s="43"/>
      <c r="T13" s="42"/>
      <c r="U13" s="42"/>
      <c r="V13" s="42"/>
      <c r="W13" s="42"/>
      <c r="X13" s="43"/>
      <c r="Y13" s="42"/>
      <c r="Z13" s="42"/>
      <c r="AA13" s="42"/>
      <c r="AB13" s="42"/>
      <c r="AC13" s="42"/>
      <c r="AD13" s="43"/>
      <c r="AE13" s="43"/>
      <c r="AF13" s="44">
        <v>9566</v>
      </c>
      <c r="AG13" s="45"/>
      <c r="AH13" s="45"/>
      <c r="AI13" s="46"/>
    </row>
    <row r="14" spans="1:35" ht="15.75" thickBot="1">
      <c r="A14" s="302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4"/>
    </row>
    <row r="15" spans="1:35" ht="96.75" customHeight="1" thickBot="1">
      <c r="A15" s="20" t="s">
        <v>34</v>
      </c>
      <c r="B15" s="21" t="s">
        <v>35</v>
      </c>
      <c r="C15" s="21" t="s">
        <v>36</v>
      </c>
      <c r="D15" s="21" t="s">
        <v>43</v>
      </c>
      <c r="E15" s="21" t="s">
        <v>38</v>
      </c>
      <c r="F15" s="21" t="s">
        <v>39</v>
      </c>
      <c r="G15" s="22" t="s">
        <v>40</v>
      </c>
      <c r="H15" s="23" t="s">
        <v>41</v>
      </c>
      <c r="I15" s="21"/>
      <c r="J15" s="47"/>
      <c r="K15" s="47"/>
      <c r="L15" s="24"/>
      <c r="M15" s="25"/>
      <c r="N15" s="196">
        <f>SUM(N16:N16)</f>
        <v>0</v>
      </c>
      <c r="O15" s="197">
        <f>SUM(O16:O16)</f>
        <v>0</v>
      </c>
      <c r="P15" s="198">
        <f aca="true" t="shared" si="4" ref="P15:AC17">SUM(P16:P16)</f>
        <v>0</v>
      </c>
      <c r="Q15" s="197">
        <f t="shared" si="4"/>
        <v>0</v>
      </c>
      <c r="R15" s="198">
        <f t="shared" si="4"/>
        <v>0</v>
      </c>
      <c r="S15" s="197">
        <f t="shared" si="4"/>
        <v>0</v>
      </c>
      <c r="T15" s="198">
        <f t="shared" si="4"/>
        <v>0</v>
      </c>
      <c r="U15" s="197">
        <f t="shared" si="4"/>
        <v>0</v>
      </c>
      <c r="V15" s="198">
        <f t="shared" si="4"/>
        <v>0</v>
      </c>
      <c r="W15" s="197">
        <f t="shared" si="4"/>
        <v>0</v>
      </c>
      <c r="X15" s="198">
        <f t="shared" si="4"/>
        <v>0</v>
      </c>
      <c r="Y15" s="197">
        <f t="shared" si="4"/>
        <v>0</v>
      </c>
      <c r="Z15" s="198">
        <f t="shared" si="4"/>
        <v>0</v>
      </c>
      <c r="AA15" s="197">
        <f t="shared" si="4"/>
        <v>0</v>
      </c>
      <c r="AB15" s="198">
        <f t="shared" si="4"/>
        <v>0</v>
      </c>
      <c r="AC15" s="197">
        <f t="shared" si="4"/>
        <v>0</v>
      </c>
      <c r="AD15" s="198">
        <f>SUM(N15,P15,R15,T15,V15,X15,Z15,AB15)</f>
        <v>0</v>
      </c>
      <c r="AE15" s="197">
        <f>SUM(O15,Q15,S15,U15,W15,Y15,AA15,AC15)</f>
        <v>0</v>
      </c>
      <c r="AF15" s="29">
        <f>SUM(AF16:AF16)</f>
        <v>9656</v>
      </c>
      <c r="AG15" s="30"/>
      <c r="AH15" s="30"/>
      <c r="AI15" s="31"/>
    </row>
    <row r="16" spans="1:35" ht="192.75" thickBot="1">
      <c r="A16" s="32" t="s">
        <v>296</v>
      </c>
      <c r="B16" s="33"/>
      <c r="C16" s="34" t="s">
        <v>297</v>
      </c>
      <c r="D16" s="34" t="s">
        <v>42</v>
      </c>
      <c r="E16" s="48"/>
      <c r="F16" s="34"/>
      <c r="G16" s="204" t="s">
        <v>298</v>
      </c>
      <c r="H16" s="50" t="s">
        <v>299</v>
      </c>
      <c r="I16" s="199">
        <v>0</v>
      </c>
      <c r="J16" s="210">
        <v>2</v>
      </c>
      <c r="K16" s="206"/>
      <c r="L16" s="211"/>
      <c r="M16" s="207"/>
      <c r="N16" s="54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55">
        <v>9656</v>
      </c>
      <c r="AG16" s="45"/>
      <c r="AH16" s="52"/>
      <c r="AI16" s="56"/>
    </row>
    <row r="17" spans="1:35" ht="120.75" customHeight="1" thickBot="1">
      <c r="A17" s="20" t="s">
        <v>34</v>
      </c>
      <c r="B17" s="21" t="s">
        <v>35</v>
      </c>
      <c r="C17" s="21" t="s">
        <v>36</v>
      </c>
      <c r="D17" s="21" t="s">
        <v>43</v>
      </c>
      <c r="E17" s="21" t="s">
        <v>38</v>
      </c>
      <c r="F17" s="21" t="s">
        <v>39</v>
      </c>
      <c r="G17" s="22" t="s">
        <v>40</v>
      </c>
      <c r="H17" s="23" t="s">
        <v>41</v>
      </c>
      <c r="I17" s="21"/>
      <c r="J17" s="47"/>
      <c r="K17" s="47"/>
      <c r="L17" s="24"/>
      <c r="M17" s="25"/>
      <c r="N17" s="196">
        <f>SUM(N18:N18)</f>
        <v>901356</v>
      </c>
      <c r="O17" s="197">
        <f>SUM(O18:O18)</f>
        <v>0</v>
      </c>
      <c r="P17" s="198">
        <f t="shared" si="4"/>
        <v>2000000</v>
      </c>
      <c r="Q17" s="197">
        <f t="shared" si="4"/>
        <v>0</v>
      </c>
      <c r="R17" s="198">
        <f t="shared" si="4"/>
        <v>0</v>
      </c>
      <c r="S17" s="197">
        <f t="shared" si="4"/>
        <v>0</v>
      </c>
      <c r="T17" s="198">
        <f t="shared" si="4"/>
        <v>0</v>
      </c>
      <c r="U17" s="197">
        <f t="shared" si="4"/>
        <v>0</v>
      </c>
      <c r="V17" s="198">
        <f t="shared" si="4"/>
        <v>0</v>
      </c>
      <c r="W17" s="197">
        <f t="shared" si="4"/>
        <v>0</v>
      </c>
      <c r="X17" s="198">
        <f t="shared" si="4"/>
        <v>0</v>
      </c>
      <c r="Y17" s="197">
        <f t="shared" si="4"/>
        <v>0</v>
      </c>
      <c r="Z17" s="198">
        <f t="shared" si="4"/>
        <v>0</v>
      </c>
      <c r="AA17" s="197">
        <f t="shared" si="4"/>
        <v>0</v>
      </c>
      <c r="AB17" s="198">
        <f t="shared" si="4"/>
        <v>0</v>
      </c>
      <c r="AC17" s="197">
        <f t="shared" si="4"/>
        <v>0</v>
      </c>
      <c r="AD17" s="198">
        <f>SUM(N17,P17,R17,T17,V17,X17,Z17,AB17)</f>
        <v>2901356</v>
      </c>
      <c r="AE17" s="197">
        <f>SUM(O17,Q17,S17,U17,W17,Y17,AA17,AC17)</f>
        <v>0</v>
      </c>
      <c r="AF17" s="29">
        <f>SUM(AF18:AF18)</f>
        <v>9566</v>
      </c>
      <c r="AG17" s="30"/>
      <c r="AH17" s="30"/>
      <c r="AI17" s="31"/>
    </row>
    <row r="18" spans="1:35" ht="84.75" thickBot="1">
      <c r="A18" s="32" t="s">
        <v>291</v>
      </c>
      <c r="B18" s="33"/>
      <c r="C18" s="34" t="s">
        <v>300</v>
      </c>
      <c r="D18" s="34" t="s">
        <v>293</v>
      </c>
      <c r="E18" s="48"/>
      <c r="F18" s="34"/>
      <c r="G18" s="204" t="s">
        <v>301</v>
      </c>
      <c r="H18" s="50" t="s">
        <v>302</v>
      </c>
      <c r="I18" s="199">
        <v>3</v>
      </c>
      <c r="J18" s="213">
        <v>12</v>
      </c>
      <c r="K18" s="206">
        <v>3</v>
      </c>
      <c r="L18" s="211"/>
      <c r="M18" s="207"/>
      <c r="N18" s="54">
        <v>901356</v>
      </c>
      <c r="O18" s="43"/>
      <c r="P18" s="43">
        <v>2000000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55">
        <v>9566</v>
      </c>
      <c r="AG18" s="45"/>
      <c r="AH18" s="52"/>
      <c r="AI18" s="56"/>
    </row>
  </sheetData>
  <sheetProtection password="A9ED" sheet="1" objects="1" scenarios="1"/>
  <mergeCells count="30">
    <mergeCell ref="A11:AI11"/>
    <mergeCell ref="A14:AI14"/>
    <mergeCell ref="AG2:AG3"/>
    <mergeCell ref="AH2:AH3"/>
    <mergeCell ref="AI2:AI3"/>
    <mergeCell ref="B4:G4"/>
    <mergeCell ref="A5:AI5"/>
    <mergeCell ref="A8:AI8"/>
    <mergeCell ref="V2:W2"/>
    <mergeCell ref="X2:Y2"/>
    <mergeCell ref="Z2:AA2"/>
    <mergeCell ref="AB2:AC2"/>
    <mergeCell ref="AD2:AE2"/>
    <mergeCell ref="AF2:AF3"/>
    <mergeCell ref="L2:L3"/>
    <mergeCell ref="M2:M3"/>
    <mergeCell ref="AF1:AI1"/>
    <mergeCell ref="A2:A3"/>
    <mergeCell ref="B2:G3"/>
    <mergeCell ref="H2:H3"/>
    <mergeCell ref="I2:I3"/>
    <mergeCell ref="J2:J3"/>
    <mergeCell ref="K2:K3"/>
    <mergeCell ref="N2:O2"/>
    <mergeCell ref="P2:Q2"/>
    <mergeCell ref="R2:S2"/>
    <mergeCell ref="T2:U2"/>
    <mergeCell ref="A1:C1"/>
    <mergeCell ref="E1:M1"/>
    <mergeCell ref="N1:AE1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7"/>
  <sheetViews>
    <sheetView zoomScale="60" zoomScaleNormal="60" zoomScalePageLayoutView="0" workbookViewId="0" topLeftCell="A1">
      <selection activeCell="H10" sqref="H10"/>
    </sheetView>
  </sheetViews>
  <sheetFormatPr defaultColWidth="11.421875" defaultRowHeight="15"/>
  <cols>
    <col min="1" max="1" width="21.57421875" style="0" bestFit="1" customWidth="1"/>
    <col min="2" max="2" width="17.57421875" style="0" customWidth="1"/>
    <col min="3" max="3" width="41.140625" style="0" customWidth="1"/>
    <col min="4" max="4" width="14.28125" style="0" customWidth="1"/>
    <col min="6" max="6" width="13.57421875" style="0" customWidth="1"/>
    <col min="7" max="7" width="50.00390625" style="0" bestFit="1" customWidth="1"/>
    <col min="8" max="8" width="40.8515625" style="0" bestFit="1" customWidth="1"/>
    <col min="9" max="11" width="11.421875" style="0" customWidth="1"/>
    <col min="12" max="12" width="6.57421875" style="0" customWidth="1"/>
    <col min="13" max="13" width="6.140625" style="0" customWidth="1"/>
    <col min="14" max="16" width="9.421875" style="0" customWidth="1"/>
    <col min="17" max="17" width="8.8515625" style="0" customWidth="1"/>
    <col min="18" max="18" width="12.57421875" style="0" customWidth="1"/>
    <col min="19" max="19" width="15.140625" style="0" customWidth="1"/>
    <col min="20" max="20" width="12.140625" style="0" bestFit="1" customWidth="1"/>
    <col min="21" max="31" width="9.421875" style="0" customWidth="1"/>
    <col min="32" max="32" width="5.140625" style="0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58.5" customHeight="1" thickBot="1">
      <c r="A1" s="331" t="s">
        <v>240</v>
      </c>
      <c r="B1" s="332"/>
      <c r="C1" s="333"/>
      <c r="D1" s="105"/>
      <c r="E1" s="332" t="s">
        <v>241</v>
      </c>
      <c r="F1" s="332"/>
      <c r="G1" s="332"/>
      <c r="H1" s="332"/>
      <c r="I1" s="332"/>
      <c r="J1" s="332"/>
      <c r="K1" s="332"/>
      <c r="L1" s="332"/>
      <c r="M1" s="333"/>
      <c r="N1" s="334" t="s">
        <v>6</v>
      </c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6"/>
      <c r="AF1" s="337" t="s">
        <v>7</v>
      </c>
      <c r="AG1" s="338"/>
      <c r="AH1" s="338"/>
      <c r="AI1" s="339"/>
    </row>
    <row r="2" spans="1:35" ht="15">
      <c r="A2" s="321" t="s">
        <v>8</v>
      </c>
      <c r="B2" s="323" t="s">
        <v>9</v>
      </c>
      <c r="C2" s="324"/>
      <c r="D2" s="324"/>
      <c r="E2" s="324"/>
      <c r="F2" s="324"/>
      <c r="G2" s="324"/>
      <c r="H2" s="327" t="s">
        <v>10</v>
      </c>
      <c r="I2" s="329" t="s">
        <v>11</v>
      </c>
      <c r="J2" s="329" t="s">
        <v>12</v>
      </c>
      <c r="K2" s="314" t="s">
        <v>143</v>
      </c>
      <c r="L2" s="316" t="s">
        <v>13</v>
      </c>
      <c r="M2" s="318" t="s">
        <v>14</v>
      </c>
      <c r="N2" s="320" t="s">
        <v>15</v>
      </c>
      <c r="O2" s="306"/>
      <c r="P2" s="305" t="s">
        <v>16</v>
      </c>
      <c r="Q2" s="306"/>
      <c r="R2" s="305" t="s">
        <v>17</v>
      </c>
      <c r="S2" s="306"/>
      <c r="T2" s="305" t="s">
        <v>18</v>
      </c>
      <c r="U2" s="306"/>
      <c r="V2" s="305" t="s">
        <v>19</v>
      </c>
      <c r="W2" s="306"/>
      <c r="X2" s="305" t="s">
        <v>20</v>
      </c>
      <c r="Y2" s="306"/>
      <c r="Z2" s="305" t="s">
        <v>21</v>
      </c>
      <c r="AA2" s="306"/>
      <c r="AB2" s="305" t="s">
        <v>22</v>
      </c>
      <c r="AC2" s="306"/>
      <c r="AD2" s="305" t="s">
        <v>23</v>
      </c>
      <c r="AE2" s="307"/>
      <c r="AF2" s="308" t="s">
        <v>24</v>
      </c>
      <c r="AG2" s="310" t="s">
        <v>25</v>
      </c>
      <c r="AH2" s="312" t="s">
        <v>26</v>
      </c>
      <c r="AI2" s="298" t="s">
        <v>27</v>
      </c>
    </row>
    <row r="3" spans="1:35" ht="71.25" customHeight="1" thickBot="1">
      <c r="A3" s="322"/>
      <c r="B3" s="325"/>
      <c r="C3" s="326"/>
      <c r="D3" s="326"/>
      <c r="E3" s="326"/>
      <c r="F3" s="326"/>
      <c r="G3" s="326"/>
      <c r="H3" s="328"/>
      <c r="I3" s="330" t="s">
        <v>11</v>
      </c>
      <c r="J3" s="330"/>
      <c r="K3" s="315"/>
      <c r="L3" s="317"/>
      <c r="M3" s="319"/>
      <c r="N3" s="6" t="s">
        <v>28</v>
      </c>
      <c r="O3" s="7" t="s">
        <v>29</v>
      </c>
      <c r="P3" s="8" t="s">
        <v>28</v>
      </c>
      <c r="Q3" s="7" t="s">
        <v>29</v>
      </c>
      <c r="R3" s="8" t="s">
        <v>28</v>
      </c>
      <c r="S3" s="7" t="s">
        <v>29</v>
      </c>
      <c r="T3" s="8" t="s">
        <v>28</v>
      </c>
      <c r="U3" s="7" t="s">
        <v>29</v>
      </c>
      <c r="V3" s="8" t="s">
        <v>28</v>
      </c>
      <c r="W3" s="7" t="s">
        <v>29</v>
      </c>
      <c r="X3" s="8" t="s">
        <v>28</v>
      </c>
      <c r="Y3" s="7" t="s">
        <v>29</v>
      </c>
      <c r="Z3" s="8" t="s">
        <v>28</v>
      </c>
      <c r="AA3" s="7" t="s">
        <v>30</v>
      </c>
      <c r="AB3" s="8" t="s">
        <v>28</v>
      </c>
      <c r="AC3" s="7" t="s">
        <v>30</v>
      </c>
      <c r="AD3" s="8" t="s">
        <v>28</v>
      </c>
      <c r="AE3" s="9" t="s">
        <v>30</v>
      </c>
      <c r="AF3" s="309"/>
      <c r="AG3" s="311"/>
      <c r="AH3" s="313"/>
      <c r="AI3" s="299"/>
    </row>
    <row r="4" spans="1:35" ht="116.25" customHeight="1" thickBot="1">
      <c r="A4" s="10" t="s">
        <v>31</v>
      </c>
      <c r="B4" s="300" t="s">
        <v>242</v>
      </c>
      <c r="C4" s="301"/>
      <c r="D4" s="301"/>
      <c r="E4" s="301"/>
      <c r="F4" s="301"/>
      <c r="G4" s="301"/>
      <c r="H4" s="11" t="s">
        <v>243</v>
      </c>
      <c r="I4" s="12">
        <v>460</v>
      </c>
      <c r="J4" s="194">
        <v>506</v>
      </c>
      <c r="K4" s="13">
        <v>552</v>
      </c>
      <c r="L4" s="14"/>
      <c r="M4" s="13">
        <v>552</v>
      </c>
      <c r="N4" s="195">
        <f>SUM(N6)</f>
        <v>1000000</v>
      </c>
      <c r="O4" s="195"/>
      <c r="P4" s="195">
        <f>SUM(P6+P9+P11+P14+P16)</f>
        <v>53437142</v>
      </c>
      <c r="Q4" s="195"/>
      <c r="R4" s="195">
        <f>SUM(R16)</f>
        <v>180000</v>
      </c>
      <c r="S4" s="195"/>
      <c r="T4" s="195"/>
      <c r="U4" s="195"/>
      <c r="V4" s="195"/>
      <c r="W4" s="195"/>
      <c r="X4" s="195"/>
      <c r="Y4" s="195"/>
      <c r="Z4" s="195"/>
      <c r="AA4" s="195"/>
      <c r="AB4" s="195">
        <f>SUM(AB6+AB14)</f>
        <v>30000000</v>
      </c>
      <c r="AC4" s="195"/>
      <c r="AD4" s="195">
        <f>SUM(AD6+AD9+AD11+AD14+AD16)</f>
        <v>84617142</v>
      </c>
      <c r="AE4" s="195"/>
      <c r="AF4" s="17">
        <f>AF6+AF9</f>
        <v>0</v>
      </c>
      <c r="AG4" s="18"/>
      <c r="AH4" s="18"/>
      <c r="AI4" s="19"/>
    </row>
    <row r="5" spans="1:35" ht="15.75" thickBot="1">
      <c r="A5" s="340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2"/>
    </row>
    <row r="6" spans="1:35" ht="99.75" customHeight="1" thickBot="1">
      <c r="A6" s="20" t="s">
        <v>34</v>
      </c>
      <c r="B6" s="21" t="s">
        <v>35</v>
      </c>
      <c r="C6" s="21" t="s">
        <v>36</v>
      </c>
      <c r="D6" s="21" t="s">
        <v>37</v>
      </c>
      <c r="E6" s="21" t="s">
        <v>38</v>
      </c>
      <c r="F6" s="21" t="s">
        <v>39</v>
      </c>
      <c r="G6" s="22" t="s">
        <v>40</v>
      </c>
      <c r="H6" s="23" t="s">
        <v>41</v>
      </c>
      <c r="I6" s="24"/>
      <c r="J6" s="24"/>
      <c r="K6" s="24"/>
      <c r="L6" s="24"/>
      <c r="M6" s="25"/>
      <c r="N6" s="196">
        <f>SUM(N7:N7)</f>
        <v>1000000</v>
      </c>
      <c r="O6" s="197">
        <f>SUM(O7:O7)</f>
        <v>0</v>
      </c>
      <c r="P6" s="198">
        <f aca="true" t="shared" si="0" ref="P6:AC6">SUM(P7:P7)</f>
        <v>10000000</v>
      </c>
      <c r="Q6" s="197">
        <f t="shared" si="0"/>
        <v>0</v>
      </c>
      <c r="R6" s="198">
        <f t="shared" si="0"/>
        <v>0</v>
      </c>
      <c r="S6" s="197">
        <f t="shared" si="0"/>
        <v>0</v>
      </c>
      <c r="T6" s="198">
        <f t="shared" si="0"/>
        <v>0</v>
      </c>
      <c r="U6" s="197">
        <f t="shared" si="0"/>
        <v>0</v>
      </c>
      <c r="V6" s="198">
        <f t="shared" si="0"/>
        <v>0</v>
      </c>
      <c r="W6" s="197">
        <f t="shared" si="0"/>
        <v>0</v>
      </c>
      <c r="X6" s="198">
        <f t="shared" si="0"/>
        <v>0</v>
      </c>
      <c r="Y6" s="197">
        <f t="shared" si="0"/>
        <v>0</v>
      </c>
      <c r="Z6" s="198">
        <f t="shared" si="0"/>
        <v>0</v>
      </c>
      <c r="AA6" s="197">
        <f>SUM(AA7:AA7)</f>
        <v>0</v>
      </c>
      <c r="AB6" s="198">
        <f t="shared" si="0"/>
        <v>7400000</v>
      </c>
      <c r="AC6" s="197">
        <f t="shared" si="0"/>
        <v>0</v>
      </c>
      <c r="AD6" s="198">
        <f>SUM(N6,P6,R6,T6,V6,X6,Z6,AB6)</f>
        <v>18400000</v>
      </c>
      <c r="AE6" s="197">
        <f>SUM(O6,Q6,S6,U6,W6,Y6,AA6,AC6)</f>
        <v>0</v>
      </c>
      <c r="AF6" s="29">
        <f>SUM(AF7:AF7)</f>
        <v>0</v>
      </c>
      <c r="AG6" s="30"/>
      <c r="AH6" s="30"/>
      <c r="AI6" s="31"/>
    </row>
    <row r="7" spans="1:35" ht="144.75" thickBot="1">
      <c r="A7" s="32" t="s">
        <v>244</v>
      </c>
      <c r="B7" s="33"/>
      <c r="C7" s="34" t="s">
        <v>245</v>
      </c>
      <c r="D7" s="34" t="s">
        <v>246</v>
      </c>
      <c r="E7" s="35"/>
      <c r="F7" s="34"/>
      <c r="G7" s="34" t="s">
        <v>247</v>
      </c>
      <c r="H7" s="36" t="s">
        <v>248</v>
      </c>
      <c r="I7" s="199">
        <v>0</v>
      </c>
      <c r="J7" s="200">
        <v>4</v>
      </c>
      <c r="K7" s="201">
        <v>1</v>
      </c>
      <c r="L7" s="38"/>
      <c r="M7" s="58"/>
      <c r="N7" s="202">
        <v>1000000</v>
      </c>
      <c r="O7" s="40"/>
      <c r="P7" s="203">
        <v>10000000</v>
      </c>
      <c r="Q7" s="42"/>
      <c r="R7" s="43"/>
      <c r="S7" s="43"/>
      <c r="T7" s="42"/>
      <c r="U7" s="42"/>
      <c r="V7" s="42"/>
      <c r="W7" s="42"/>
      <c r="X7" s="43"/>
      <c r="Y7" s="42"/>
      <c r="Z7" s="42"/>
      <c r="AA7" s="42"/>
      <c r="AB7" s="42">
        <v>7400000</v>
      </c>
      <c r="AC7" s="42"/>
      <c r="AD7" s="43"/>
      <c r="AE7" s="43"/>
      <c r="AF7" s="44"/>
      <c r="AG7" s="45"/>
      <c r="AH7" s="45"/>
      <c r="AI7" s="46"/>
    </row>
    <row r="8" spans="1:35" ht="15.75" thickBot="1">
      <c r="A8" s="302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4"/>
    </row>
    <row r="9" spans="1:35" ht="91.5" customHeight="1" thickBot="1">
      <c r="A9" s="20" t="s">
        <v>34</v>
      </c>
      <c r="B9" s="21" t="s">
        <v>35</v>
      </c>
      <c r="C9" s="21" t="s">
        <v>36</v>
      </c>
      <c r="D9" s="21" t="s">
        <v>43</v>
      </c>
      <c r="E9" s="21" t="s">
        <v>38</v>
      </c>
      <c r="F9" s="21" t="s">
        <v>39</v>
      </c>
      <c r="G9" s="22" t="s">
        <v>40</v>
      </c>
      <c r="H9" s="23" t="s">
        <v>41</v>
      </c>
      <c r="I9" s="21"/>
      <c r="J9" s="47"/>
      <c r="K9" s="47"/>
      <c r="L9" s="24"/>
      <c r="M9" s="25"/>
      <c r="N9" s="196">
        <f>SUM(N10:N10)</f>
        <v>0</v>
      </c>
      <c r="O9" s="197">
        <f>SUM(O10:O10)</f>
        <v>0</v>
      </c>
      <c r="P9" s="198">
        <f aca="true" t="shared" si="1" ref="P9:AC9">SUM(P10:P10)</f>
        <v>9000000</v>
      </c>
      <c r="Q9" s="197">
        <f t="shared" si="1"/>
        <v>0</v>
      </c>
      <c r="R9" s="198">
        <f t="shared" si="1"/>
        <v>0</v>
      </c>
      <c r="S9" s="197">
        <f t="shared" si="1"/>
        <v>0</v>
      </c>
      <c r="T9" s="198">
        <f t="shared" si="1"/>
        <v>0</v>
      </c>
      <c r="U9" s="197">
        <f t="shared" si="1"/>
        <v>0</v>
      </c>
      <c r="V9" s="198">
        <f t="shared" si="1"/>
        <v>0</v>
      </c>
      <c r="W9" s="197">
        <f t="shared" si="1"/>
        <v>0</v>
      </c>
      <c r="X9" s="198">
        <f t="shared" si="1"/>
        <v>0</v>
      </c>
      <c r="Y9" s="197">
        <f t="shared" si="1"/>
        <v>0</v>
      </c>
      <c r="Z9" s="198">
        <f t="shared" si="1"/>
        <v>0</v>
      </c>
      <c r="AA9" s="197">
        <f t="shared" si="1"/>
        <v>0</v>
      </c>
      <c r="AB9" s="198">
        <f t="shared" si="1"/>
        <v>0</v>
      </c>
      <c r="AC9" s="197">
        <f t="shared" si="1"/>
        <v>0</v>
      </c>
      <c r="AD9" s="198">
        <f>SUM(N9,P9,R9,T9,V9,X9,Z9,AB9)</f>
        <v>9000000</v>
      </c>
      <c r="AE9" s="197">
        <f>SUM(O9,Q9,S9,U9,W9,Y9,AA9,AC9)</f>
        <v>0</v>
      </c>
      <c r="AF9" s="29">
        <f>SUM(AF10:AF10)</f>
        <v>0</v>
      </c>
      <c r="AG9" s="30"/>
      <c r="AH9" s="30"/>
      <c r="AI9" s="31"/>
    </row>
    <row r="10" spans="1:35" ht="128.25" customHeight="1" thickBot="1">
      <c r="A10" s="32" t="s">
        <v>249</v>
      </c>
      <c r="B10" s="33"/>
      <c r="C10" s="34" t="s">
        <v>250</v>
      </c>
      <c r="D10" s="34" t="s">
        <v>246</v>
      </c>
      <c r="E10" s="48"/>
      <c r="F10" s="34"/>
      <c r="G10" s="204" t="s">
        <v>251</v>
      </c>
      <c r="H10" s="50" t="s">
        <v>252</v>
      </c>
      <c r="I10" s="36">
        <v>0</v>
      </c>
      <c r="J10" s="205">
        <v>4</v>
      </c>
      <c r="K10" s="206">
        <v>1</v>
      </c>
      <c r="L10" s="52"/>
      <c r="M10" s="207"/>
      <c r="N10" s="54"/>
      <c r="O10" s="43"/>
      <c r="P10" s="43">
        <v>9000000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55">
        <v>0</v>
      </c>
      <c r="AG10" s="45"/>
      <c r="AH10" s="52"/>
      <c r="AI10" s="56"/>
    </row>
    <row r="11" spans="1:35" ht="161.25" customHeight="1" thickBot="1">
      <c r="A11" s="20" t="s">
        <v>34</v>
      </c>
      <c r="B11" s="21" t="s">
        <v>35</v>
      </c>
      <c r="C11" s="21" t="s">
        <v>36</v>
      </c>
      <c r="D11" s="21" t="s">
        <v>37</v>
      </c>
      <c r="E11" s="21" t="s">
        <v>38</v>
      </c>
      <c r="F11" s="21" t="s">
        <v>39</v>
      </c>
      <c r="G11" s="22" t="s">
        <v>40</v>
      </c>
      <c r="H11" s="23" t="s">
        <v>41</v>
      </c>
      <c r="I11" s="24"/>
      <c r="J11" s="24"/>
      <c r="K11" s="24"/>
      <c r="L11" s="24"/>
      <c r="M11" s="25"/>
      <c r="N11" s="196">
        <f>SUM(N12:N12)</f>
        <v>0</v>
      </c>
      <c r="O11" s="197">
        <f>SUM(O12:O12)</f>
        <v>0</v>
      </c>
      <c r="P11" s="198">
        <f aca="true" t="shared" si="2" ref="P11:AC11">SUM(P12:P12)</f>
        <v>5000000</v>
      </c>
      <c r="Q11" s="197">
        <f t="shared" si="2"/>
        <v>0</v>
      </c>
      <c r="R11" s="198">
        <f t="shared" si="2"/>
        <v>0</v>
      </c>
      <c r="S11" s="197">
        <f t="shared" si="2"/>
        <v>0</v>
      </c>
      <c r="T11" s="198">
        <f t="shared" si="2"/>
        <v>0</v>
      </c>
      <c r="U11" s="197">
        <f t="shared" si="2"/>
        <v>0</v>
      </c>
      <c r="V11" s="198">
        <f t="shared" si="2"/>
        <v>0</v>
      </c>
      <c r="W11" s="197">
        <f t="shared" si="2"/>
        <v>0</v>
      </c>
      <c r="X11" s="198">
        <f t="shared" si="2"/>
        <v>0</v>
      </c>
      <c r="Y11" s="197">
        <f t="shared" si="2"/>
        <v>0</v>
      </c>
      <c r="Z11" s="198">
        <f t="shared" si="2"/>
        <v>0</v>
      </c>
      <c r="AA11" s="197">
        <f>SUM(AA12:AA12)</f>
        <v>0</v>
      </c>
      <c r="AB11" s="198">
        <f t="shared" si="2"/>
        <v>0</v>
      </c>
      <c r="AC11" s="197">
        <f t="shared" si="2"/>
        <v>0</v>
      </c>
      <c r="AD11" s="198">
        <f>SUM(N11,P11,R11,T11,V11,X11,Z11,AB11)</f>
        <v>5000000</v>
      </c>
      <c r="AE11" s="197">
        <f>SUM(O11,Q11,S11,U11,W11,Y11,AA11,AC11)</f>
        <v>0</v>
      </c>
      <c r="AF11" s="29">
        <f>SUM(AF12:AF12)</f>
        <v>0</v>
      </c>
      <c r="AG11" s="30"/>
      <c r="AH11" s="30"/>
      <c r="AI11" s="31"/>
    </row>
    <row r="12" spans="1:35" ht="168.75" thickBot="1">
      <c r="A12" s="32" t="s">
        <v>249</v>
      </c>
      <c r="B12" s="33"/>
      <c r="C12" s="34" t="s">
        <v>253</v>
      </c>
      <c r="D12" s="34" t="s">
        <v>246</v>
      </c>
      <c r="E12" s="35"/>
      <c r="F12" s="34"/>
      <c r="G12" s="34" t="s">
        <v>254</v>
      </c>
      <c r="H12" s="36" t="s">
        <v>255</v>
      </c>
      <c r="I12" s="199">
        <v>0</v>
      </c>
      <c r="J12" s="57">
        <v>10</v>
      </c>
      <c r="K12" s="201">
        <v>2</v>
      </c>
      <c r="L12" s="201"/>
      <c r="M12" s="58"/>
      <c r="N12" s="202"/>
      <c r="O12" s="40"/>
      <c r="P12" s="203">
        <v>5000000</v>
      </c>
      <c r="Q12" s="42"/>
      <c r="R12" s="208"/>
      <c r="S12" s="43"/>
      <c r="T12" s="42"/>
      <c r="U12" s="42"/>
      <c r="V12" s="42"/>
      <c r="W12" s="42"/>
      <c r="X12" s="43"/>
      <c r="Y12" s="42"/>
      <c r="Z12" s="42"/>
      <c r="AA12" s="42"/>
      <c r="AB12" s="42"/>
      <c r="AC12" s="42"/>
      <c r="AD12" s="43"/>
      <c r="AE12" s="43"/>
      <c r="AF12" s="44"/>
      <c r="AG12" s="45"/>
      <c r="AH12" s="45"/>
      <c r="AI12" s="46"/>
    </row>
    <row r="13" spans="1:35" ht="15.75" thickBot="1">
      <c r="A13" s="302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4"/>
    </row>
    <row r="14" spans="1:35" ht="127.5" customHeight="1" thickBot="1">
      <c r="A14" s="20" t="s">
        <v>34</v>
      </c>
      <c r="B14" s="21" t="s">
        <v>35</v>
      </c>
      <c r="C14" s="21" t="s">
        <v>36</v>
      </c>
      <c r="D14" s="21" t="s">
        <v>43</v>
      </c>
      <c r="E14" s="21" t="s">
        <v>38</v>
      </c>
      <c r="F14" s="21" t="s">
        <v>39</v>
      </c>
      <c r="G14" s="22" t="s">
        <v>40</v>
      </c>
      <c r="H14" s="23" t="s">
        <v>41</v>
      </c>
      <c r="I14" s="21"/>
      <c r="J14" s="47"/>
      <c r="K14" s="47"/>
      <c r="L14" s="24"/>
      <c r="M14" s="25"/>
      <c r="N14" s="196">
        <f>SUM(N15:N15)</f>
        <v>0</v>
      </c>
      <c r="O14" s="197">
        <f>SUM(O15:O15)</f>
        <v>0</v>
      </c>
      <c r="P14" s="198">
        <f aca="true" t="shared" si="3" ref="P14:AC14">SUM(P15:P15)</f>
        <v>22100000</v>
      </c>
      <c r="Q14" s="197">
        <f t="shared" si="3"/>
        <v>0</v>
      </c>
      <c r="R14" s="198">
        <f t="shared" si="3"/>
        <v>0</v>
      </c>
      <c r="S14" s="197">
        <f t="shared" si="3"/>
        <v>0</v>
      </c>
      <c r="T14" s="198">
        <f t="shared" si="3"/>
        <v>0</v>
      </c>
      <c r="U14" s="197">
        <f t="shared" si="3"/>
        <v>0</v>
      </c>
      <c r="V14" s="198">
        <f t="shared" si="3"/>
        <v>0</v>
      </c>
      <c r="W14" s="197">
        <f t="shared" si="3"/>
        <v>0</v>
      </c>
      <c r="X14" s="198">
        <f t="shared" si="3"/>
        <v>0</v>
      </c>
      <c r="Y14" s="197">
        <f t="shared" si="3"/>
        <v>0</v>
      </c>
      <c r="Z14" s="198">
        <f t="shared" si="3"/>
        <v>0</v>
      </c>
      <c r="AA14" s="197">
        <f t="shared" si="3"/>
        <v>0</v>
      </c>
      <c r="AB14" s="198">
        <f t="shared" si="3"/>
        <v>22600000</v>
      </c>
      <c r="AC14" s="197">
        <f t="shared" si="3"/>
        <v>0</v>
      </c>
      <c r="AD14" s="198">
        <f>SUM(N14,P14,R14,T14,V14,X14,Z14,AB14)</f>
        <v>44700000</v>
      </c>
      <c r="AE14" s="197">
        <f>SUM(O14,Q14,S14,U14,W14,Y14,AA14,AC14)</f>
        <v>0</v>
      </c>
      <c r="AF14" s="29">
        <f>SUM(AF15:AF15)</f>
        <v>0</v>
      </c>
      <c r="AG14" s="30"/>
      <c r="AH14" s="30"/>
      <c r="AI14" s="31"/>
    </row>
    <row r="15" spans="1:35" ht="156.75" thickBot="1">
      <c r="A15" s="32" t="s">
        <v>256</v>
      </c>
      <c r="B15" s="33"/>
      <c r="C15" s="34" t="s">
        <v>257</v>
      </c>
      <c r="D15" s="34" t="s">
        <v>42</v>
      </c>
      <c r="E15" s="48"/>
      <c r="F15" s="34"/>
      <c r="G15" s="204" t="s">
        <v>258</v>
      </c>
      <c r="H15" s="50" t="s">
        <v>259</v>
      </c>
      <c r="I15" s="36">
        <v>4</v>
      </c>
      <c r="J15" s="205">
        <v>4</v>
      </c>
      <c r="K15" s="206">
        <v>4</v>
      </c>
      <c r="L15" s="52"/>
      <c r="M15" s="207"/>
      <c r="N15" s="54"/>
      <c r="O15" s="43"/>
      <c r="P15" s="43">
        <v>22100000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>
        <v>22600000</v>
      </c>
      <c r="AC15" s="43"/>
      <c r="AD15" s="43"/>
      <c r="AE15" s="43">
        <f>W15</f>
        <v>0</v>
      </c>
      <c r="AF15" s="55"/>
      <c r="AG15" s="45"/>
      <c r="AH15" s="52"/>
      <c r="AI15" s="56"/>
    </row>
    <row r="16" spans="1:35" ht="129" customHeight="1" thickBot="1">
      <c r="A16" s="20" t="s">
        <v>34</v>
      </c>
      <c r="B16" s="21" t="s">
        <v>35</v>
      </c>
      <c r="C16" s="21" t="s">
        <v>36</v>
      </c>
      <c r="D16" s="21" t="s">
        <v>37</v>
      </c>
      <c r="E16" s="21" t="s">
        <v>38</v>
      </c>
      <c r="F16" s="21" t="s">
        <v>39</v>
      </c>
      <c r="G16" s="22" t="s">
        <v>40</v>
      </c>
      <c r="H16" s="23" t="s">
        <v>41</v>
      </c>
      <c r="I16" s="24"/>
      <c r="J16" s="24"/>
      <c r="K16" s="24"/>
      <c r="L16" s="24"/>
      <c r="M16" s="25"/>
      <c r="N16" s="196">
        <f>SUM(N17:N17)</f>
        <v>0</v>
      </c>
      <c r="O16" s="197">
        <f>SUM(O17:O17)</f>
        <v>0</v>
      </c>
      <c r="P16" s="198">
        <f aca="true" t="shared" si="4" ref="P16:AC16">SUM(P17:P17)</f>
        <v>7337142</v>
      </c>
      <c r="Q16" s="197">
        <f t="shared" si="4"/>
        <v>0</v>
      </c>
      <c r="R16" s="198">
        <f t="shared" si="4"/>
        <v>180000</v>
      </c>
      <c r="S16" s="197">
        <f t="shared" si="4"/>
        <v>0</v>
      </c>
      <c r="T16" s="198">
        <f t="shared" si="4"/>
        <v>0</v>
      </c>
      <c r="U16" s="197">
        <f t="shared" si="4"/>
        <v>0</v>
      </c>
      <c r="V16" s="198">
        <f t="shared" si="4"/>
        <v>0</v>
      </c>
      <c r="W16" s="197">
        <f t="shared" si="4"/>
        <v>0</v>
      </c>
      <c r="X16" s="198">
        <f t="shared" si="4"/>
        <v>0</v>
      </c>
      <c r="Y16" s="197">
        <f t="shared" si="4"/>
        <v>0</v>
      </c>
      <c r="Z16" s="198">
        <f t="shared" si="4"/>
        <v>0</v>
      </c>
      <c r="AA16" s="197">
        <f>SUM(AA17:AA17)</f>
        <v>0</v>
      </c>
      <c r="AB16" s="198">
        <f t="shared" si="4"/>
        <v>0</v>
      </c>
      <c r="AC16" s="197">
        <f t="shared" si="4"/>
        <v>0</v>
      </c>
      <c r="AD16" s="198">
        <f>SUM(N16,P16,R16,T16,V16,X16,Z16,AB16)</f>
        <v>7517142</v>
      </c>
      <c r="AE16" s="197">
        <f>SUM(O16,Q16,S16,U16,W16,Y16,AA16,AC16)</f>
        <v>0</v>
      </c>
      <c r="AF16" s="29">
        <f>SUM(AF17:AF17)</f>
        <v>0</v>
      </c>
      <c r="AG16" s="30"/>
      <c r="AH16" s="30"/>
      <c r="AI16" s="31"/>
    </row>
    <row r="17" spans="1:35" ht="106.5" customHeight="1" thickBot="1">
      <c r="A17" s="32" t="s">
        <v>260</v>
      </c>
      <c r="B17" s="33" t="s">
        <v>261</v>
      </c>
      <c r="C17" s="34" t="s">
        <v>262</v>
      </c>
      <c r="D17" s="34" t="s">
        <v>246</v>
      </c>
      <c r="E17" s="35"/>
      <c r="F17" s="34"/>
      <c r="G17" s="34" t="s">
        <v>263</v>
      </c>
      <c r="H17" s="36" t="s">
        <v>264</v>
      </c>
      <c r="I17" s="199">
        <v>1</v>
      </c>
      <c r="J17" s="200">
        <v>4</v>
      </c>
      <c r="K17" s="201">
        <v>1</v>
      </c>
      <c r="L17" s="201"/>
      <c r="M17" s="209"/>
      <c r="N17" s="202"/>
      <c r="O17" s="40"/>
      <c r="P17" s="203">
        <v>7337142</v>
      </c>
      <c r="Q17" s="42"/>
      <c r="R17" s="43">
        <v>180000</v>
      </c>
      <c r="S17" s="43"/>
      <c r="T17" s="42"/>
      <c r="U17" s="42"/>
      <c r="V17" s="42"/>
      <c r="W17" s="42"/>
      <c r="X17" s="43"/>
      <c r="Y17" s="42"/>
      <c r="Z17" s="42"/>
      <c r="AA17" s="42"/>
      <c r="AB17" s="42"/>
      <c r="AC17" s="42"/>
      <c r="AD17" s="43"/>
      <c r="AE17" s="43"/>
      <c r="AF17" s="44"/>
      <c r="AG17" s="45"/>
      <c r="AH17" s="45"/>
      <c r="AI17" s="46"/>
    </row>
    <row r="18" spans="1:35" ht="15.75" thickBot="1">
      <c r="A18" s="302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4"/>
    </row>
    <row r="19" spans="1:35" ht="80.25" customHeight="1" thickBot="1">
      <c r="A19" s="20" t="s">
        <v>34</v>
      </c>
      <c r="B19" s="21" t="s">
        <v>35</v>
      </c>
      <c r="C19" s="21" t="s">
        <v>36</v>
      </c>
      <c r="D19" s="21" t="s">
        <v>43</v>
      </c>
      <c r="E19" s="21" t="s">
        <v>38</v>
      </c>
      <c r="F19" s="21" t="s">
        <v>39</v>
      </c>
      <c r="G19" s="22" t="s">
        <v>40</v>
      </c>
      <c r="H19" s="23" t="s">
        <v>41</v>
      </c>
      <c r="I19" s="21"/>
      <c r="J19" s="47"/>
      <c r="K19" s="47"/>
      <c r="L19" s="24"/>
      <c r="M19" s="25"/>
      <c r="N19" s="196">
        <f>SUM(N20:N20)</f>
        <v>0</v>
      </c>
      <c r="O19" s="197">
        <f>SUM(O20:O20)</f>
        <v>0</v>
      </c>
      <c r="P19" s="198">
        <f aca="true" t="shared" si="5" ref="P19:AC19">SUM(P20:P20)</f>
        <v>0</v>
      </c>
      <c r="Q19" s="197">
        <f t="shared" si="5"/>
        <v>0</v>
      </c>
      <c r="R19" s="198">
        <f t="shared" si="5"/>
        <v>0</v>
      </c>
      <c r="S19" s="197">
        <f t="shared" si="5"/>
        <v>0</v>
      </c>
      <c r="T19" s="198">
        <f t="shared" si="5"/>
        <v>0</v>
      </c>
      <c r="U19" s="197">
        <f t="shared" si="5"/>
        <v>0</v>
      </c>
      <c r="V19" s="198">
        <f t="shared" si="5"/>
        <v>0</v>
      </c>
      <c r="W19" s="197">
        <f t="shared" si="5"/>
        <v>0</v>
      </c>
      <c r="X19" s="198">
        <f t="shared" si="5"/>
        <v>0</v>
      </c>
      <c r="Y19" s="197">
        <f t="shared" si="5"/>
        <v>0</v>
      </c>
      <c r="Z19" s="198">
        <f t="shared" si="5"/>
        <v>0</v>
      </c>
      <c r="AA19" s="197">
        <f t="shared" si="5"/>
        <v>0</v>
      </c>
      <c r="AB19" s="198">
        <f t="shared" si="5"/>
        <v>0</v>
      </c>
      <c r="AC19" s="197">
        <f t="shared" si="5"/>
        <v>0</v>
      </c>
      <c r="AD19" s="198">
        <f>SUM(N19,P19,R19,T19,V19,X19,Z19,AB19)</f>
        <v>0</v>
      </c>
      <c r="AE19" s="197">
        <f>SUM(O19,Q19,S19,U19,W19,Y19,AA19,AC19)</f>
        <v>0</v>
      </c>
      <c r="AF19" s="29">
        <f>SUM(AF20:AF20)</f>
        <v>0</v>
      </c>
      <c r="AG19" s="30"/>
      <c r="AH19" s="30"/>
      <c r="AI19" s="31"/>
    </row>
    <row r="20" spans="1:35" ht="72.75" thickBot="1">
      <c r="A20" s="32" t="s">
        <v>260</v>
      </c>
      <c r="B20" s="33"/>
      <c r="C20" s="34" t="s">
        <v>265</v>
      </c>
      <c r="D20" s="34" t="s">
        <v>266</v>
      </c>
      <c r="E20" s="48"/>
      <c r="F20" s="34"/>
      <c r="G20" s="204" t="s">
        <v>267</v>
      </c>
      <c r="H20" s="50" t="s">
        <v>268</v>
      </c>
      <c r="I20" s="199">
        <v>1</v>
      </c>
      <c r="J20" s="210">
        <v>4</v>
      </c>
      <c r="K20" s="206">
        <v>1</v>
      </c>
      <c r="L20" s="211"/>
      <c r="M20" s="207"/>
      <c r="N20" s="54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55">
        <v>0</v>
      </c>
      <c r="AG20" s="45"/>
      <c r="AH20" s="52"/>
      <c r="AI20" s="56"/>
    </row>
    <row r="21" spans="1:35" ht="25.5" thickBot="1">
      <c r="A21" s="20" t="s">
        <v>34</v>
      </c>
      <c r="B21" s="21" t="s">
        <v>35</v>
      </c>
      <c r="C21" s="21" t="s">
        <v>36</v>
      </c>
      <c r="D21" s="21" t="s">
        <v>37</v>
      </c>
      <c r="E21" s="21" t="s">
        <v>38</v>
      </c>
      <c r="F21" s="21" t="s">
        <v>39</v>
      </c>
      <c r="G21" s="22" t="s">
        <v>40</v>
      </c>
      <c r="H21" s="23" t="s">
        <v>41</v>
      </c>
      <c r="I21" s="24"/>
      <c r="J21" s="24"/>
      <c r="K21" s="24"/>
      <c r="L21" s="24"/>
      <c r="M21" s="25"/>
      <c r="N21" s="196">
        <f>SUM(N22:N22)</f>
        <v>0</v>
      </c>
      <c r="O21" s="197">
        <f>SUM(O22:O22)</f>
        <v>0</v>
      </c>
      <c r="P21" s="198">
        <f aca="true" t="shared" si="6" ref="P21:AC21">SUM(P22:P22)</f>
        <v>0</v>
      </c>
      <c r="Q21" s="197">
        <f t="shared" si="6"/>
        <v>0</v>
      </c>
      <c r="R21" s="198">
        <f t="shared" si="6"/>
        <v>0</v>
      </c>
      <c r="S21" s="197">
        <f t="shared" si="6"/>
        <v>0</v>
      </c>
      <c r="T21" s="198">
        <f t="shared" si="6"/>
        <v>0</v>
      </c>
      <c r="U21" s="197">
        <f t="shared" si="6"/>
        <v>0</v>
      </c>
      <c r="V21" s="198">
        <f t="shared" si="6"/>
        <v>0</v>
      </c>
      <c r="W21" s="197">
        <f t="shared" si="6"/>
        <v>0</v>
      </c>
      <c r="X21" s="198">
        <f t="shared" si="6"/>
        <v>0</v>
      </c>
      <c r="Y21" s="197">
        <f t="shared" si="6"/>
        <v>0</v>
      </c>
      <c r="Z21" s="198">
        <f t="shared" si="6"/>
        <v>0</v>
      </c>
      <c r="AA21" s="197">
        <f>SUM(AA22:AA22)</f>
        <v>0</v>
      </c>
      <c r="AB21" s="198">
        <f t="shared" si="6"/>
        <v>0</v>
      </c>
      <c r="AC21" s="197">
        <f t="shared" si="6"/>
        <v>0</v>
      </c>
      <c r="AD21" s="198">
        <f>SUM(N21,P21,R21,T21,V21,X21,Z21,AB21)</f>
        <v>0</v>
      </c>
      <c r="AE21" s="197">
        <f>SUM(O21,Q21,S21,U21,W21,Y21,AA21,AC21)</f>
        <v>0</v>
      </c>
      <c r="AF21" s="29">
        <f>SUM(AF22:AF22)</f>
        <v>0</v>
      </c>
      <c r="AG21" s="30"/>
      <c r="AH21" s="30"/>
      <c r="AI21" s="31"/>
    </row>
    <row r="22" spans="1:35" ht="72.75" thickBot="1">
      <c r="A22" s="32" t="s">
        <v>260</v>
      </c>
      <c r="B22" s="33"/>
      <c r="C22" s="34" t="s">
        <v>269</v>
      </c>
      <c r="D22" s="34" t="s">
        <v>246</v>
      </c>
      <c r="E22" s="35"/>
      <c r="F22" s="34"/>
      <c r="G22" s="34" t="s">
        <v>270</v>
      </c>
      <c r="H22" s="36" t="s">
        <v>271</v>
      </c>
      <c r="I22" s="199">
        <v>1</v>
      </c>
      <c r="J22" s="200">
        <v>4</v>
      </c>
      <c r="K22" s="201">
        <v>1</v>
      </c>
      <c r="L22" s="201"/>
      <c r="M22" s="209"/>
      <c r="N22" s="202"/>
      <c r="O22" s="40"/>
      <c r="P22" s="203"/>
      <c r="Q22" s="42"/>
      <c r="R22" s="42"/>
      <c r="S22" s="43"/>
      <c r="T22" s="42"/>
      <c r="U22" s="42"/>
      <c r="V22" s="42"/>
      <c r="W22" s="42"/>
      <c r="X22" s="43"/>
      <c r="Y22" s="42"/>
      <c r="Z22" s="42"/>
      <c r="AA22" s="42"/>
      <c r="AB22" s="42"/>
      <c r="AC22" s="42"/>
      <c r="AD22" s="43"/>
      <c r="AE22" s="43"/>
      <c r="AF22" s="44"/>
      <c r="AG22" s="45"/>
      <c r="AH22" s="45"/>
      <c r="AI22" s="46"/>
    </row>
    <row r="23" spans="1:35" ht="15.75" thickBot="1">
      <c r="A23" s="302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4"/>
    </row>
    <row r="24" spans="1:35" ht="25.5" thickBot="1">
      <c r="A24" s="20" t="s">
        <v>34</v>
      </c>
      <c r="B24" s="21" t="s">
        <v>35</v>
      </c>
      <c r="C24" s="21" t="s">
        <v>36</v>
      </c>
      <c r="D24" s="21" t="s">
        <v>43</v>
      </c>
      <c r="E24" s="21" t="s">
        <v>38</v>
      </c>
      <c r="F24" s="21" t="s">
        <v>39</v>
      </c>
      <c r="G24" s="22" t="s">
        <v>40</v>
      </c>
      <c r="H24" s="23" t="s">
        <v>41</v>
      </c>
      <c r="I24" s="21"/>
      <c r="J24" s="47"/>
      <c r="K24" s="47"/>
      <c r="L24" s="24"/>
      <c r="M24" s="25"/>
      <c r="N24" s="196">
        <f>SUM(N25:N25)</f>
        <v>0</v>
      </c>
      <c r="O24" s="197">
        <f>SUM(O25:O25)</f>
        <v>0</v>
      </c>
      <c r="P24" s="198">
        <f aca="true" t="shared" si="7" ref="P24:AC26">SUM(P25:P25)</f>
        <v>0</v>
      </c>
      <c r="Q24" s="197">
        <f t="shared" si="7"/>
        <v>0</v>
      </c>
      <c r="R24" s="198">
        <f t="shared" si="7"/>
        <v>0</v>
      </c>
      <c r="S24" s="197">
        <f t="shared" si="7"/>
        <v>0</v>
      </c>
      <c r="T24" s="198">
        <f t="shared" si="7"/>
        <v>0</v>
      </c>
      <c r="U24" s="197">
        <f t="shared" si="7"/>
        <v>0</v>
      </c>
      <c r="V24" s="198">
        <f t="shared" si="7"/>
        <v>0</v>
      </c>
      <c r="W24" s="197">
        <f t="shared" si="7"/>
        <v>0</v>
      </c>
      <c r="X24" s="198">
        <f t="shared" si="7"/>
        <v>0</v>
      </c>
      <c r="Y24" s="197">
        <f t="shared" si="7"/>
        <v>0</v>
      </c>
      <c r="Z24" s="198">
        <f t="shared" si="7"/>
        <v>0</v>
      </c>
      <c r="AA24" s="197">
        <f t="shared" si="7"/>
        <v>0</v>
      </c>
      <c r="AB24" s="198">
        <f t="shared" si="7"/>
        <v>0</v>
      </c>
      <c r="AC24" s="197">
        <f t="shared" si="7"/>
        <v>0</v>
      </c>
      <c r="AD24" s="198">
        <f>SUM(N24,P24,R24,T24,V24,X24,Z24,AB24)</f>
        <v>0</v>
      </c>
      <c r="AE24" s="197">
        <f>SUM(O24,Q24,S24,U24,W24,Y24,AA24,AC24)</f>
        <v>0</v>
      </c>
      <c r="AF24" s="29">
        <f>SUM(AF25:AF25)</f>
        <v>0</v>
      </c>
      <c r="AG24" s="30"/>
      <c r="AH24" s="30"/>
      <c r="AI24" s="31"/>
    </row>
    <row r="25" spans="1:35" ht="132.75" thickBot="1">
      <c r="A25" s="32" t="s">
        <v>260</v>
      </c>
      <c r="B25" s="33"/>
      <c r="C25" s="34" t="s">
        <v>272</v>
      </c>
      <c r="D25" s="34" t="s">
        <v>273</v>
      </c>
      <c r="E25" s="48"/>
      <c r="F25" s="34"/>
      <c r="G25" s="204" t="s">
        <v>274</v>
      </c>
      <c r="H25" s="50" t="s">
        <v>275</v>
      </c>
      <c r="I25" s="199">
        <v>1</v>
      </c>
      <c r="J25" s="210">
        <v>4</v>
      </c>
      <c r="K25" s="206">
        <v>1</v>
      </c>
      <c r="L25" s="211"/>
      <c r="M25" s="207"/>
      <c r="N25" s="54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55"/>
      <c r="AG25" s="45"/>
      <c r="AH25" s="52"/>
      <c r="AI25" s="56"/>
    </row>
    <row r="26" spans="1:35" ht="25.5" thickBot="1">
      <c r="A26" s="20" t="s">
        <v>34</v>
      </c>
      <c r="B26" s="21" t="s">
        <v>35</v>
      </c>
      <c r="C26" s="21" t="s">
        <v>36</v>
      </c>
      <c r="D26" s="21" t="s">
        <v>43</v>
      </c>
      <c r="E26" s="21" t="s">
        <v>38</v>
      </c>
      <c r="F26" s="21" t="s">
        <v>39</v>
      </c>
      <c r="G26" s="22" t="s">
        <v>40</v>
      </c>
      <c r="H26" s="23" t="s">
        <v>41</v>
      </c>
      <c r="I26" s="21"/>
      <c r="J26" s="47"/>
      <c r="K26" s="47"/>
      <c r="L26" s="24"/>
      <c r="M26" s="25"/>
      <c r="N26" s="196">
        <f>SUM(N27:N27)</f>
        <v>0</v>
      </c>
      <c r="O26" s="197">
        <f>SUM(O27:O27)</f>
        <v>0</v>
      </c>
      <c r="P26" s="198">
        <f t="shared" si="7"/>
        <v>0</v>
      </c>
      <c r="Q26" s="197">
        <f t="shared" si="7"/>
        <v>0</v>
      </c>
      <c r="R26" s="198">
        <f t="shared" si="7"/>
        <v>0</v>
      </c>
      <c r="S26" s="197">
        <f t="shared" si="7"/>
        <v>0</v>
      </c>
      <c r="T26" s="198">
        <f t="shared" si="7"/>
        <v>0</v>
      </c>
      <c r="U26" s="197">
        <f t="shared" si="7"/>
        <v>0</v>
      </c>
      <c r="V26" s="198">
        <f t="shared" si="7"/>
        <v>0</v>
      </c>
      <c r="W26" s="197">
        <f t="shared" si="7"/>
        <v>0</v>
      </c>
      <c r="X26" s="198">
        <f t="shared" si="7"/>
        <v>0</v>
      </c>
      <c r="Y26" s="197">
        <f t="shared" si="7"/>
        <v>0</v>
      </c>
      <c r="Z26" s="198">
        <f t="shared" si="7"/>
        <v>0</v>
      </c>
      <c r="AA26" s="197">
        <f t="shared" si="7"/>
        <v>0</v>
      </c>
      <c r="AB26" s="198">
        <f t="shared" si="7"/>
        <v>0</v>
      </c>
      <c r="AC26" s="197">
        <f t="shared" si="7"/>
        <v>0</v>
      </c>
      <c r="AD26" s="198">
        <f>SUM(N26,P26,R26,T26,V26,X26,Z26,AB26)</f>
        <v>0</v>
      </c>
      <c r="AE26" s="197">
        <f>SUM(O26,Q26,S26,U26,W26,Y26,AA26,AC26)</f>
        <v>0</v>
      </c>
      <c r="AF26" s="29">
        <f>SUM(AF27:AF27)</f>
        <v>0</v>
      </c>
      <c r="AG26" s="30"/>
      <c r="AH26" s="30"/>
      <c r="AI26" s="31"/>
    </row>
    <row r="27" spans="1:35" ht="72.75" thickBot="1">
      <c r="A27" s="32" t="s">
        <v>260</v>
      </c>
      <c r="B27" s="33"/>
      <c r="C27" s="34" t="s">
        <v>276</v>
      </c>
      <c r="D27" s="34" t="s">
        <v>130</v>
      </c>
      <c r="E27" s="48"/>
      <c r="F27" s="34"/>
      <c r="G27" s="204" t="s">
        <v>277</v>
      </c>
      <c r="H27" s="50" t="s">
        <v>278</v>
      </c>
      <c r="I27" s="199">
        <v>2</v>
      </c>
      <c r="J27" s="210">
        <v>8</v>
      </c>
      <c r="K27" s="206">
        <v>2</v>
      </c>
      <c r="L27" s="211"/>
      <c r="M27" s="207"/>
      <c r="N27" s="54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55"/>
      <c r="AG27" s="45"/>
      <c r="AH27" s="52"/>
      <c r="AI27" s="56"/>
    </row>
  </sheetData>
  <sheetProtection password="A9ED" sheet="1" objects="1" scenarios="1"/>
  <mergeCells count="31">
    <mergeCell ref="A13:AI13"/>
    <mergeCell ref="A18:AI18"/>
    <mergeCell ref="A23:AI23"/>
    <mergeCell ref="AG2:AG3"/>
    <mergeCell ref="AH2:AH3"/>
    <mergeCell ref="AI2:AI3"/>
    <mergeCell ref="B4:G4"/>
    <mergeCell ref="A5:AI5"/>
    <mergeCell ref="A8:AI8"/>
    <mergeCell ref="V2:W2"/>
    <mergeCell ref="X2:Y2"/>
    <mergeCell ref="Z2:AA2"/>
    <mergeCell ref="AB2:AC2"/>
    <mergeCell ref="AD2:AE2"/>
    <mergeCell ref="AF2:AF3"/>
    <mergeCell ref="L2:L3"/>
    <mergeCell ref="A1:C1"/>
    <mergeCell ref="E1:M1"/>
    <mergeCell ref="N1:AE1"/>
    <mergeCell ref="AF1:AI1"/>
    <mergeCell ref="A2:A3"/>
    <mergeCell ref="B2:G3"/>
    <mergeCell ref="H2:H3"/>
    <mergeCell ref="I2:I3"/>
    <mergeCell ref="J2:J3"/>
    <mergeCell ref="K2:K3"/>
    <mergeCell ref="M2:M3"/>
    <mergeCell ref="N2:O2"/>
    <mergeCell ref="P2:Q2"/>
    <mergeCell ref="R2:S2"/>
    <mergeCell ref="T2:U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3"/>
  <sheetViews>
    <sheetView zoomScale="60" zoomScaleNormal="60" zoomScalePageLayoutView="0" workbookViewId="0" topLeftCell="A1">
      <selection activeCell="A20" sqref="A20"/>
    </sheetView>
  </sheetViews>
  <sheetFormatPr defaultColWidth="11.421875" defaultRowHeight="15"/>
  <cols>
    <col min="1" max="1" width="22.421875" style="0" bestFit="1" customWidth="1"/>
    <col min="2" max="2" width="17.57421875" style="0" customWidth="1"/>
    <col min="3" max="3" width="33.7109375" style="0" customWidth="1"/>
    <col min="4" max="4" width="14.28125" style="0" customWidth="1"/>
    <col min="6" max="6" width="13.57421875" style="0" customWidth="1"/>
    <col min="7" max="7" width="28.28125" style="0" customWidth="1"/>
    <col min="8" max="8" width="36.00390625" style="0" customWidth="1"/>
    <col min="9" max="11" width="11.421875" style="0" customWidth="1"/>
    <col min="12" max="12" width="6.57421875" style="0" customWidth="1"/>
    <col min="13" max="13" width="6.140625" style="0" customWidth="1"/>
    <col min="14" max="31" width="9.421875" style="0" customWidth="1"/>
    <col min="32" max="32" width="5.140625" style="0" customWidth="1"/>
    <col min="33" max="33" width="5.421875" style="0" customWidth="1"/>
    <col min="34" max="34" width="4.8515625" style="0" customWidth="1"/>
    <col min="35" max="35" width="7.140625" style="0" customWidth="1"/>
  </cols>
  <sheetData>
    <row r="1" spans="1:35" ht="46.5" customHeight="1">
      <c r="A1" s="343" t="s">
        <v>198</v>
      </c>
      <c r="B1" s="344"/>
      <c r="C1" s="344"/>
      <c r="D1" s="344"/>
      <c r="E1" s="344"/>
      <c r="F1" s="344"/>
      <c r="G1" s="345"/>
      <c r="H1" s="346" t="s">
        <v>303</v>
      </c>
      <c r="I1" s="347"/>
      <c r="J1" s="347"/>
      <c r="K1" s="347"/>
      <c r="L1" s="347"/>
      <c r="M1" s="347"/>
      <c r="N1" s="346" t="s">
        <v>2</v>
      </c>
      <c r="O1" s="347"/>
      <c r="P1" s="347"/>
      <c r="Q1" s="408">
        <v>46000000</v>
      </c>
      <c r="R1" s="347"/>
      <c r="S1" s="348"/>
      <c r="T1" s="349" t="s">
        <v>3</v>
      </c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1"/>
    </row>
    <row r="2" spans="1:35" ht="57.75" customHeight="1" thickBot="1">
      <c r="A2" s="331" t="s">
        <v>304</v>
      </c>
      <c r="B2" s="332"/>
      <c r="C2" s="333"/>
      <c r="D2" s="105"/>
      <c r="E2" s="332"/>
      <c r="F2" s="332"/>
      <c r="G2" s="332"/>
      <c r="H2" s="332"/>
      <c r="I2" s="332"/>
      <c r="J2" s="332"/>
      <c r="K2" s="332"/>
      <c r="L2" s="332"/>
      <c r="M2" s="333"/>
      <c r="N2" s="334" t="s">
        <v>6</v>
      </c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6"/>
      <c r="AF2" s="337" t="s">
        <v>7</v>
      </c>
      <c r="AG2" s="338"/>
      <c r="AH2" s="338"/>
      <c r="AI2" s="339"/>
    </row>
    <row r="3" spans="1:35" ht="15">
      <c r="A3" s="321" t="s">
        <v>8</v>
      </c>
      <c r="B3" s="323" t="s">
        <v>9</v>
      </c>
      <c r="C3" s="324"/>
      <c r="D3" s="324"/>
      <c r="E3" s="324"/>
      <c r="F3" s="324"/>
      <c r="G3" s="324"/>
      <c r="H3" s="327" t="s">
        <v>10</v>
      </c>
      <c r="I3" s="329" t="s">
        <v>11</v>
      </c>
      <c r="J3" s="329" t="s">
        <v>12</v>
      </c>
      <c r="K3" s="314" t="s">
        <v>143</v>
      </c>
      <c r="L3" s="316" t="s">
        <v>13</v>
      </c>
      <c r="M3" s="318" t="s">
        <v>14</v>
      </c>
      <c r="N3" s="320" t="s">
        <v>15</v>
      </c>
      <c r="O3" s="306"/>
      <c r="P3" s="305" t="s">
        <v>16</v>
      </c>
      <c r="Q3" s="306"/>
      <c r="R3" s="305" t="s">
        <v>17</v>
      </c>
      <c r="S3" s="306"/>
      <c r="T3" s="305" t="s">
        <v>18</v>
      </c>
      <c r="U3" s="306"/>
      <c r="V3" s="305" t="s">
        <v>19</v>
      </c>
      <c r="W3" s="306"/>
      <c r="X3" s="305" t="s">
        <v>20</v>
      </c>
      <c r="Y3" s="306"/>
      <c r="Z3" s="305" t="s">
        <v>21</v>
      </c>
      <c r="AA3" s="306"/>
      <c r="AB3" s="305" t="s">
        <v>22</v>
      </c>
      <c r="AC3" s="306"/>
      <c r="AD3" s="305" t="s">
        <v>23</v>
      </c>
      <c r="AE3" s="307"/>
      <c r="AF3" s="308" t="s">
        <v>24</v>
      </c>
      <c r="AG3" s="310" t="s">
        <v>25</v>
      </c>
      <c r="AH3" s="312" t="s">
        <v>26</v>
      </c>
      <c r="AI3" s="298" t="s">
        <v>27</v>
      </c>
    </row>
    <row r="4" spans="1:35" ht="83.25" customHeight="1" thickBot="1">
      <c r="A4" s="322"/>
      <c r="B4" s="325"/>
      <c r="C4" s="326"/>
      <c r="D4" s="326"/>
      <c r="E4" s="326"/>
      <c r="F4" s="326"/>
      <c r="G4" s="326"/>
      <c r="H4" s="328"/>
      <c r="I4" s="330" t="s">
        <v>11</v>
      </c>
      <c r="J4" s="330"/>
      <c r="K4" s="315"/>
      <c r="L4" s="317"/>
      <c r="M4" s="319"/>
      <c r="N4" s="6" t="s">
        <v>28</v>
      </c>
      <c r="O4" s="7" t="s">
        <v>29</v>
      </c>
      <c r="P4" s="8" t="s">
        <v>28</v>
      </c>
      <c r="Q4" s="7" t="s">
        <v>29</v>
      </c>
      <c r="R4" s="8" t="s">
        <v>28</v>
      </c>
      <c r="S4" s="7" t="s">
        <v>29</v>
      </c>
      <c r="T4" s="8" t="s">
        <v>28</v>
      </c>
      <c r="U4" s="7" t="s">
        <v>29</v>
      </c>
      <c r="V4" s="8" t="s">
        <v>28</v>
      </c>
      <c r="W4" s="7" t="s">
        <v>29</v>
      </c>
      <c r="X4" s="8" t="s">
        <v>28</v>
      </c>
      <c r="Y4" s="7" t="s">
        <v>29</v>
      </c>
      <c r="Z4" s="8" t="s">
        <v>28</v>
      </c>
      <c r="AA4" s="7" t="s">
        <v>30</v>
      </c>
      <c r="AB4" s="8" t="s">
        <v>28</v>
      </c>
      <c r="AC4" s="7" t="s">
        <v>30</v>
      </c>
      <c r="AD4" s="8" t="s">
        <v>28</v>
      </c>
      <c r="AE4" s="9" t="s">
        <v>30</v>
      </c>
      <c r="AF4" s="309"/>
      <c r="AG4" s="311"/>
      <c r="AH4" s="313"/>
      <c r="AI4" s="299"/>
    </row>
    <row r="5" spans="1:35" ht="108.75" customHeight="1" thickBot="1">
      <c r="A5" s="10" t="s">
        <v>31</v>
      </c>
      <c r="B5" s="300" t="s">
        <v>305</v>
      </c>
      <c r="C5" s="301"/>
      <c r="D5" s="301"/>
      <c r="E5" s="301"/>
      <c r="F5" s="301"/>
      <c r="G5" s="301"/>
      <c r="H5" s="11" t="s">
        <v>306</v>
      </c>
      <c r="I5" s="12">
        <v>0</v>
      </c>
      <c r="J5" s="13">
        <v>1</v>
      </c>
      <c r="K5" s="13">
        <v>1</v>
      </c>
      <c r="L5" s="14"/>
      <c r="M5" s="15">
        <v>1</v>
      </c>
      <c r="N5" s="195">
        <f>SUM(N17+N20+N23+N26)</f>
        <v>0</v>
      </c>
      <c r="O5" s="195">
        <f>SUM(O16+O19+O22+O25)</f>
        <v>0</v>
      </c>
      <c r="P5" s="195">
        <f>SUM(P7+P10+P16+P22+P25)</f>
        <v>46000000</v>
      </c>
      <c r="Q5" s="195"/>
      <c r="R5" s="195"/>
      <c r="S5" s="195">
        <f>SUM(S8+S11)</f>
        <v>0</v>
      </c>
      <c r="T5" s="195"/>
      <c r="U5" s="195"/>
      <c r="V5" s="195"/>
      <c r="W5" s="195"/>
      <c r="X5" s="195"/>
      <c r="Y5" s="195"/>
      <c r="Z5" s="195"/>
      <c r="AA5" s="195"/>
      <c r="AB5" s="195">
        <f>SUM(AB7+AB10+AB13+AB16+AB19+AB22+AB25)</f>
        <v>0</v>
      </c>
      <c r="AC5" s="195">
        <f>SUM(AC7+AC10+AC13+AC16+AC19+AC22+AC25)</f>
        <v>0</v>
      </c>
      <c r="AD5" s="195">
        <f>P5</f>
        <v>46000000</v>
      </c>
      <c r="AE5" s="195">
        <f>SUM(O5+S5)</f>
        <v>0</v>
      </c>
      <c r="AF5" s="17">
        <f>AF7+AF10</f>
        <v>0</v>
      </c>
      <c r="AG5" s="18"/>
      <c r="AH5" s="18"/>
      <c r="AI5" s="19"/>
    </row>
    <row r="6" spans="1:35" ht="15.75" thickBot="1">
      <c r="A6" s="340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2"/>
    </row>
    <row r="7" spans="1:35" ht="93" customHeight="1" thickBot="1">
      <c r="A7" s="20" t="s">
        <v>34</v>
      </c>
      <c r="B7" s="21" t="s">
        <v>35</v>
      </c>
      <c r="C7" s="21" t="s">
        <v>36</v>
      </c>
      <c r="D7" s="21" t="s">
        <v>37</v>
      </c>
      <c r="E7" s="21" t="s">
        <v>38</v>
      </c>
      <c r="F7" s="21" t="s">
        <v>39</v>
      </c>
      <c r="G7" s="22" t="s">
        <v>40</v>
      </c>
      <c r="H7" s="23" t="s">
        <v>41</v>
      </c>
      <c r="I7" s="24"/>
      <c r="J7" s="24"/>
      <c r="K7" s="24"/>
      <c r="L7" s="24"/>
      <c r="M7" s="25"/>
      <c r="N7" s="196">
        <f>SUM(N8:N8)</f>
        <v>0</v>
      </c>
      <c r="O7" s="197">
        <f>SUM(O8:O8)</f>
        <v>0</v>
      </c>
      <c r="P7" s="198">
        <f aca="true" t="shared" si="0" ref="P7:AC7">SUM(P8:P8)</f>
        <v>8000000</v>
      </c>
      <c r="Q7" s="197">
        <f t="shared" si="0"/>
        <v>0</v>
      </c>
      <c r="R7" s="198">
        <f t="shared" si="0"/>
        <v>0</v>
      </c>
      <c r="S7" s="197">
        <f t="shared" si="0"/>
        <v>0</v>
      </c>
      <c r="T7" s="198">
        <f t="shared" si="0"/>
        <v>0</v>
      </c>
      <c r="U7" s="197">
        <f t="shared" si="0"/>
        <v>0</v>
      </c>
      <c r="V7" s="198">
        <f t="shared" si="0"/>
        <v>0</v>
      </c>
      <c r="W7" s="197">
        <f t="shared" si="0"/>
        <v>0</v>
      </c>
      <c r="X7" s="198">
        <f t="shared" si="0"/>
        <v>0</v>
      </c>
      <c r="Y7" s="197">
        <f t="shared" si="0"/>
        <v>0</v>
      </c>
      <c r="Z7" s="198">
        <f t="shared" si="0"/>
        <v>0</v>
      </c>
      <c r="AA7" s="197">
        <f>SUM(AA8:AA8)</f>
        <v>0</v>
      </c>
      <c r="AB7" s="198">
        <f t="shared" si="0"/>
        <v>0</v>
      </c>
      <c r="AC7" s="197">
        <f t="shared" si="0"/>
        <v>0</v>
      </c>
      <c r="AD7" s="198">
        <f>SUM(N7,P7,R7,T7,V7,X7,Z7,AB7)</f>
        <v>8000000</v>
      </c>
      <c r="AE7" s="197">
        <f>SUM(O7,Q7,S7,U7,W7,Y7,AA7,AC7)</f>
        <v>0</v>
      </c>
      <c r="AF7" s="29">
        <f>SUM(AF8:AF8)</f>
        <v>0</v>
      </c>
      <c r="AG7" s="30"/>
      <c r="AH7" s="30"/>
      <c r="AI7" s="31"/>
    </row>
    <row r="8" spans="1:35" ht="51.75" thickBot="1">
      <c r="A8" s="32" t="s">
        <v>307</v>
      </c>
      <c r="B8" s="33"/>
      <c r="C8" s="34"/>
      <c r="D8" s="34" t="s">
        <v>308</v>
      </c>
      <c r="E8" s="35"/>
      <c r="F8" s="34">
        <v>1</v>
      </c>
      <c r="G8" s="36" t="s">
        <v>309</v>
      </c>
      <c r="H8" s="36" t="s">
        <v>310</v>
      </c>
      <c r="I8" s="199">
        <v>1</v>
      </c>
      <c r="J8" s="200">
        <v>4</v>
      </c>
      <c r="K8" s="201">
        <v>1</v>
      </c>
      <c r="L8" s="201"/>
      <c r="M8" s="209">
        <v>1</v>
      </c>
      <c r="N8" s="202"/>
      <c r="O8" s="40"/>
      <c r="P8" s="203">
        <v>8000000</v>
      </c>
      <c r="Q8" s="42"/>
      <c r="R8" s="43"/>
      <c r="S8" s="43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  <c r="AE8" s="43">
        <f>S8</f>
        <v>0</v>
      </c>
      <c r="AF8" s="44"/>
      <c r="AG8" s="45"/>
      <c r="AH8" s="45"/>
      <c r="AI8" s="46"/>
    </row>
    <row r="9" spans="1:35" ht="15.75" thickBot="1">
      <c r="A9" s="302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4"/>
    </row>
    <row r="10" spans="1:35" ht="119.25" customHeight="1" thickBot="1">
      <c r="A10" s="20" t="s">
        <v>34</v>
      </c>
      <c r="B10" s="21" t="s">
        <v>35</v>
      </c>
      <c r="C10" s="21" t="s">
        <v>36</v>
      </c>
      <c r="D10" s="21" t="s">
        <v>43</v>
      </c>
      <c r="E10" s="21" t="s">
        <v>38</v>
      </c>
      <c r="F10" s="21" t="s">
        <v>39</v>
      </c>
      <c r="G10" s="22" t="s">
        <v>40</v>
      </c>
      <c r="H10" s="23" t="s">
        <v>41</v>
      </c>
      <c r="I10" s="21"/>
      <c r="J10" s="47"/>
      <c r="K10" s="47"/>
      <c r="L10" s="24"/>
      <c r="M10" s="25"/>
      <c r="N10" s="196">
        <f>SUM(N11:N11)</f>
        <v>0</v>
      </c>
      <c r="O10" s="197">
        <f>SUM(O11:O11)</f>
        <v>0</v>
      </c>
      <c r="P10" s="198">
        <f aca="true" t="shared" si="1" ref="P10:AC10">SUM(P11:P11)</f>
        <v>4000000</v>
      </c>
      <c r="Q10" s="197">
        <f t="shared" si="1"/>
        <v>0</v>
      </c>
      <c r="R10" s="198">
        <f>SUM(R11:R11)</f>
        <v>0</v>
      </c>
      <c r="S10" s="197">
        <f t="shared" si="1"/>
        <v>0</v>
      </c>
      <c r="T10" s="198">
        <f t="shared" si="1"/>
        <v>0</v>
      </c>
      <c r="U10" s="197">
        <f t="shared" si="1"/>
        <v>0</v>
      </c>
      <c r="V10" s="198">
        <f>SUM(V11:V11)</f>
        <v>0</v>
      </c>
      <c r="W10" s="197">
        <f t="shared" si="1"/>
        <v>0</v>
      </c>
      <c r="X10" s="198">
        <f t="shared" si="1"/>
        <v>0</v>
      </c>
      <c r="Y10" s="197">
        <f t="shared" si="1"/>
        <v>0</v>
      </c>
      <c r="Z10" s="198">
        <f t="shared" si="1"/>
        <v>0</v>
      </c>
      <c r="AA10" s="197">
        <f t="shared" si="1"/>
        <v>0</v>
      </c>
      <c r="AB10" s="198">
        <f t="shared" si="1"/>
        <v>0</v>
      </c>
      <c r="AC10" s="197">
        <f t="shared" si="1"/>
        <v>0</v>
      </c>
      <c r="AD10" s="198">
        <f>SUM(N10,P10,R10,T10,V10,X10,Z10,AB10)</f>
        <v>4000000</v>
      </c>
      <c r="AE10" s="197">
        <f>SUM(O10,Q10,S10,U10,W10,Y10,AA10,AC10)</f>
        <v>0</v>
      </c>
      <c r="AF10" s="29">
        <f>SUM(AF11:AF11)</f>
        <v>0</v>
      </c>
      <c r="AG10" s="30"/>
      <c r="AH10" s="30"/>
      <c r="AI10" s="31"/>
    </row>
    <row r="11" spans="1:35" ht="112.5" customHeight="1" thickBot="1">
      <c r="A11" s="32" t="s">
        <v>307</v>
      </c>
      <c r="B11" s="33"/>
      <c r="C11" s="34" t="s">
        <v>311</v>
      </c>
      <c r="D11" s="34" t="s">
        <v>312</v>
      </c>
      <c r="E11" s="48"/>
      <c r="F11" s="34"/>
      <c r="G11" s="49" t="s">
        <v>313</v>
      </c>
      <c r="H11" s="50" t="s">
        <v>314</v>
      </c>
      <c r="I11" s="199">
        <v>3</v>
      </c>
      <c r="J11" s="210">
        <v>4</v>
      </c>
      <c r="K11" s="206">
        <v>1</v>
      </c>
      <c r="L11" s="211"/>
      <c r="M11" s="207">
        <v>1</v>
      </c>
      <c r="N11" s="54"/>
      <c r="O11" s="43"/>
      <c r="P11" s="54">
        <v>4000000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55"/>
      <c r="AG11" s="45"/>
      <c r="AH11" s="52"/>
      <c r="AI11" s="56"/>
    </row>
    <row r="12" spans="1:35" ht="15.75" thickBot="1">
      <c r="A12" s="340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2"/>
    </row>
    <row r="13" spans="1:35" ht="85.5" customHeight="1" thickBot="1">
      <c r="A13" s="20" t="s">
        <v>34</v>
      </c>
      <c r="B13" s="21" t="s">
        <v>35</v>
      </c>
      <c r="C13" s="21" t="s">
        <v>36</v>
      </c>
      <c r="D13" s="21" t="s">
        <v>37</v>
      </c>
      <c r="E13" s="21" t="s">
        <v>38</v>
      </c>
      <c r="F13" s="21" t="s">
        <v>39</v>
      </c>
      <c r="G13" s="22" t="s">
        <v>40</v>
      </c>
      <c r="H13" s="23" t="s">
        <v>41</v>
      </c>
      <c r="I13" s="24"/>
      <c r="J13" s="24"/>
      <c r="K13" s="24"/>
      <c r="L13" s="24"/>
      <c r="M13" s="25"/>
      <c r="N13" s="196">
        <f>SUM(N14:N14)</f>
        <v>0</v>
      </c>
      <c r="O13" s="197">
        <f>SUM(O14:O14)</f>
        <v>0</v>
      </c>
      <c r="P13" s="198">
        <f aca="true" t="shared" si="2" ref="P13:Z13">SUM(P14:P14)</f>
        <v>0</v>
      </c>
      <c r="Q13" s="197">
        <f t="shared" si="2"/>
        <v>0</v>
      </c>
      <c r="R13" s="198">
        <f t="shared" si="2"/>
        <v>0</v>
      </c>
      <c r="S13" s="197">
        <f t="shared" si="2"/>
        <v>0</v>
      </c>
      <c r="T13" s="198">
        <f t="shared" si="2"/>
        <v>0</v>
      </c>
      <c r="U13" s="197">
        <f t="shared" si="2"/>
        <v>0</v>
      </c>
      <c r="V13" s="198">
        <f t="shared" si="2"/>
        <v>0</v>
      </c>
      <c r="W13" s="197">
        <f t="shared" si="2"/>
        <v>0</v>
      </c>
      <c r="X13" s="198">
        <f t="shared" si="2"/>
        <v>0</v>
      </c>
      <c r="Y13" s="197">
        <f t="shared" si="2"/>
        <v>0</v>
      </c>
      <c r="Z13" s="198">
        <f t="shared" si="2"/>
        <v>0</v>
      </c>
      <c r="AA13" s="197">
        <f>SUM(AA14:AA14)</f>
        <v>0</v>
      </c>
      <c r="AB13" s="198">
        <f>SUM(AB14:AB14)</f>
        <v>0</v>
      </c>
      <c r="AC13" s="197">
        <f>SUM(AC14:AC14)</f>
        <v>0</v>
      </c>
      <c r="AD13" s="198">
        <f>SUM(N13,P13,R13,T13,V13,X13,Z13,AB13)</f>
        <v>0</v>
      </c>
      <c r="AE13" s="197">
        <f>SUM(O13,Q13,S13,U13,W13,Y13,AA13,AC13)</f>
        <v>0</v>
      </c>
      <c r="AF13" s="29">
        <f>SUM(AF14:AF14)</f>
        <v>0</v>
      </c>
      <c r="AG13" s="30"/>
      <c r="AH13" s="30"/>
      <c r="AI13" s="31"/>
    </row>
    <row r="14" spans="1:35" ht="72.75" thickBot="1">
      <c r="A14" s="32" t="s">
        <v>315</v>
      </c>
      <c r="B14" s="33"/>
      <c r="C14" s="34" t="s">
        <v>316</v>
      </c>
      <c r="D14" s="34" t="s">
        <v>312</v>
      </c>
      <c r="E14" s="35"/>
      <c r="F14" s="34">
        <v>0</v>
      </c>
      <c r="G14" s="36" t="s">
        <v>317</v>
      </c>
      <c r="H14" s="36" t="s">
        <v>318</v>
      </c>
      <c r="I14" s="199">
        <v>0</v>
      </c>
      <c r="J14" s="200">
        <v>4</v>
      </c>
      <c r="K14" s="201"/>
      <c r="L14" s="201"/>
      <c r="M14" s="209">
        <v>0</v>
      </c>
      <c r="N14" s="202"/>
      <c r="O14" s="40"/>
      <c r="P14" s="203"/>
      <c r="Q14" s="42"/>
      <c r="R14" s="43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3"/>
      <c r="AE14" s="43"/>
      <c r="AF14" s="44"/>
      <c r="AG14" s="45"/>
      <c r="AH14" s="45"/>
      <c r="AI14" s="46"/>
    </row>
    <row r="15" spans="1:35" ht="15.75" thickBot="1">
      <c r="A15" s="302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4"/>
    </row>
    <row r="16" spans="1:35" ht="114.75" customHeight="1" thickBot="1">
      <c r="A16" s="20" t="s">
        <v>34</v>
      </c>
      <c r="B16" s="21" t="s">
        <v>35</v>
      </c>
      <c r="C16" s="21" t="s">
        <v>36</v>
      </c>
      <c r="D16" s="21" t="s">
        <v>43</v>
      </c>
      <c r="E16" s="21" t="s">
        <v>38</v>
      </c>
      <c r="F16" s="21" t="s">
        <v>39</v>
      </c>
      <c r="G16" s="22" t="s">
        <v>40</v>
      </c>
      <c r="H16" s="23" t="s">
        <v>41</v>
      </c>
      <c r="I16" s="21"/>
      <c r="J16" s="47"/>
      <c r="K16" s="47"/>
      <c r="L16" s="24"/>
      <c r="M16" s="25"/>
      <c r="N16" s="196">
        <f>SUM(N17:N17)</f>
        <v>0</v>
      </c>
      <c r="O16" s="197">
        <f>SUM(O17:O17)</f>
        <v>0</v>
      </c>
      <c r="P16" s="198">
        <f aca="true" t="shared" si="3" ref="P16:AC16">SUM(P17:P17)</f>
        <v>14000000</v>
      </c>
      <c r="Q16" s="197">
        <f t="shared" si="3"/>
        <v>0</v>
      </c>
      <c r="R16" s="198">
        <f t="shared" si="3"/>
        <v>0</v>
      </c>
      <c r="S16" s="197">
        <f t="shared" si="3"/>
        <v>0</v>
      </c>
      <c r="T16" s="198">
        <f t="shared" si="3"/>
        <v>0</v>
      </c>
      <c r="U16" s="197">
        <f t="shared" si="3"/>
        <v>0</v>
      </c>
      <c r="V16" s="198">
        <f t="shared" si="3"/>
        <v>0</v>
      </c>
      <c r="W16" s="197">
        <f t="shared" si="3"/>
        <v>0</v>
      </c>
      <c r="X16" s="198">
        <f t="shared" si="3"/>
        <v>0</v>
      </c>
      <c r="Y16" s="197">
        <f t="shared" si="3"/>
        <v>0</v>
      </c>
      <c r="Z16" s="198">
        <f t="shared" si="3"/>
        <v>0</v>
      </c>
      <c r="AA16" s="197">
        <f t="shared" si="3"/>
        <v>0</v>
      </c>
      <c r="AB16" s="198">
        <f t="shared" si="3"/>
        <v>0</v>
      </c>
      <c r="AC16" s="197">
        <f t="shared" si="3"/>
        <v>0</v>
      </c>
      <c r="AD16" s="198">
        <f>SUM(N16,P16,R16,T16,V16,X16,Z16,AB16)</f>
        <v>14000000</v>
      </c>
      <c r="AE16" s="197">
        <f>SUM(O16,Q16,S16,U16,W16,Y16,AA16,AC16)</f>
        <v>0</v>
      </c>
      <c r="AF16" s="29">
        <f>SUM(AF17:AF17)</f>
        <v>0</v>
      </c>
      <c r="AG16" s="30"/>
      <c r="AH16" s="30"/>
      <c r="AI16" s="31"/>
    </row>
    <row r="17" spans="1:35" ht="52.5" thickBot="1">
      <c r="A17" s="32" t="s">
        <v>307</v>
      </c>
      <c r="B17" s="33"/>
      <c r="C17" s="34" t="s">
        <v>319</v>
      </c>
      <c r="D17" s="34" t="s">
        <v>308</v>
      </c>
      <c r="E17" s="48"/>
      <c r="F17" s="34">
        <v>1</v>
      </c>
      <c r="G17" s="49" t="s">
        <v>320</v>
      </c>
      <c r="H17" s="50" t="s">
        <v>321</v>
      </c>
      <c r="I17" s="199">
        <v>0</v>
      </c>
      <c r="J17" s="210">
        <v>1</v>
      </c>
      <c r="K17" s="206">
        <v>1</v>
      </c>
      <c r="L17" s="211"/>
      <c r="M17" s="207">
        <v>1</v>
      </c>
      <c r="N17" s="54"/>
      <c r="O17" s="43"/>
      <c r="P17" s="54">
        <v>14000000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55"/>
      <c r="AG17" s="45"/>
      <c r="AH17" s="52"/>
      <c r="AI17" s="56"/>
    </row>
    <row r="18" spans="1:35" ht="15.75" thickBot="1">
      <c r="A18" s="302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4"/>
    </row>
    <row r="19" spans="1:35" ht="77.25" customHeight="1" thickBot="1">
      <c r="A19" s="20" t="s">
        <v>34</v>
      </c>
      <c r="B19" s="21" t="s">
        <v>35</v>
      </c>
      <c r="C19" s="21" t="s">
        <v>36</v>
      </c>
      <c r="D19" s="21" t="s">
        <v>37</v>
      </c>
      <c r="E19" s="21" t="s">
        <v>38</v>
      </c>
      <c r="F19" s="21" t="s">
        <v>39</v>
      </c>
      <c r="G19" s="22" t="s">
        <v>40</v>
      </c>
      <c r="H19" s="23" t="s">
        <v>41</v>
      </c>
      <c r="I19" s="24"/>
      <c r="J19" s="24"/>
      <c r="K19" s="24"/>
      <c r="L19" s="24"/>
      <c r="M19" s="25"/>
      <c r="N19" s="196">
        <f>SUM(N20:N20)</f>
        <v>0</v>
      </c>
      <c r="O19" s="197">
        <f>SUM(O20:O20)</f>
        <v>0</v>
      </c>
      <c r="P19" s="198">
        <f aca="true" t="shared" si="4" ref="P19:Z19">SUM(P20:P20)</f>
        <v>0</v>
      </c>
      <c r="Q19" s="197">
        <f t="shared" si="4"/>
        <v>0</v>
      </c>
      <c r="R19" s="198">
        <f t="shared" si="4"/>
        <v>0</v>
      </c>
      <c r="S19" s="197">
        <f t="shared" si="4"/>
        <v>0</v>
      </c>
      <c r="T19" s="198">
        <f t="shared" si="4"/>
        <v>0</v>
      </c>
      <c r="U19" s="197">
        <f t="shared" si="4"/>
        <v>0</v>
      </c>
      <c r="V19" s="198">
        <f t="shared" si="4"/>
        <v>0</v>
      </c>
      <c r="W19" s="197">
        <f t="shared" si="4"/>
        <v>0</v>
      </c>
      <c r="X19" s="198">
        <f t="shared" si="4"/>
        <v>0</v>
      </c>
      <c r="Y19" s="197">
        <f t="shared" si="4"/>
        <v>0</v>
      </c>
      <c r="Z19" s="198">
        <f t="shared" si="4"/>
        <v>0</v>
      </c>
      <c r="AA19" s="197">
        <f>SUM(AA20:AA20)</f>
        <v>0</v>
      </c>
      <c r="AB19" s="198">
        <f>SUM(AB20:AB20)</f>
        <v>0</v>
      </c>
      <c r="AC19" s="197">
        <f>SUM(AC20:AC20)</f>
        <v>0</v>
      </c>
      <c r="AD19" s="198">
        <f>SUM(N19,P19,R19,T19,V19,X19,Z19,AB19)</f>
        <v>0</v>
      </c>
      <c r="AE19" s="197">
        <f>SUM(O19,Q19,S19,U19,W19,Y19,AA19,AC19)</f>
        <v>0</v>
      </c>
      <c r="AF19" s="29">
        <f>SUM(AF20:AF20)</f>
        <v>0</v>
      </c>
      <c r="AG19" s="30"/>
      <c r="AH19" s="30"/>
      <c r="AI19" s="31"/>
    </row>
    <row r="20" spans="1:35" ht="60.75" thickBot="1">
      <c r="A20" s="63"/>
      <c r="B20" s="33"/>
      <c r="C20" s="34" t="s">
        <v>322</v>
      </c>
      <c r="D20" s="34" t="s">
        <v>312</v>
      </c>
      <c r="E20" s="35"/>
      <c r="F20" s="34">
        <v>1</v>
      </c>
      <c r="G20" s="36" t="s">
        <v>323</v>
      </c>
      <c r="H20" s="36" t="s">
        <v>324</v>
      </c>
      <c r="I20" s="199">
        <v>0</v>
      </c>
      <c r="J20" s="200">
        <v>4</v>
      </c>
      <c r="K20" s="201">
        <v>1</v>
      </c>
      <c r="L20" s="201"/>
      <c r="M20" s="209">
        <v>1</v>
      </c>
      <c r="N20" s="202"/>
      <c r="O20" s="40"/>
      <c r="P20" s="203"/>
      <c r="Q20" s="42"/>
      <c r="R20" s="43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3"/>
      <c r="AE20" s="43"/>
      <c r="AF20" s="44"/>
      <c r="AG20" s="45"/>
      <c r="AH20" s="45"/>
      <c r="AI20" s="46"/>
    </row>
    <row r="21" spans="1:35" ht="15.75" thickBot="1">
      <c r="A21" s="302"/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4"/>
    </row>
    <row r="22" spans="1:35" ht="117.75" customHeight="1" thickBot="1">
      <c r="A22" s="20" t="s">
        <v>34</v>
      </c>
      <c r="B22" s="21" t="s">
        <v>35</v>
      </c>
      <c r="C22" s="21" t="s">
        <v>36</v>
      </c>
      <c r="D22" s="21" t="s">
        <v>43</v>
      </c>
      <c r="E22" s="21" t="s">
        <v>38</v>
      </c>
      <c r="F22" s="21" t="s">
        <v>39</v>
      </c>
      <c r="G22" s="22" t="s">
        <v>40</v>
      </c>
      <c r="H22" s="23" t="s">
        <v>41</v>
      </c>
      <c r="I22" s="21"/>
      <c r="J22" s="47"/>
      <c r="K22" s="47"/>
      <c r="L22" s="24"/>
      <c r="M22" s="25"/>
      <c r="N22" s="196">
        <f>SUM(N23:N23)</f>
        <v>0</v>
      </c>
      <c r="O22" s="197">
        <f>SUM(O23:O23)</f>
        <v>0</v>
      </c>
      <c r="P22" s="198">
        <f aca="true" t="shared" si="5" ref="P22:AC22">SUM(P23:P23)</f>
        <v>17000000</v>
      </c>
      <c r="Q22" s="197">
        <f t="shared" si="5"/>
        <v>0</v>
      </c>
      <c r="R22" s="198">
        <f t="shared" si="5"/>
        <v>0</v>
      </c>
      <c r="S22" s="197">
        <f t="shared" si="5"/>
        <v>0</v>
      </c>
      <c r="T22" s="198">
        <f t="shared" si="5"/>
        <v>0</v>
      </c>
      <c r="U22" s="197">
        <f t="shared" si="5"/>
        <v>0</v>
      </c>
      <c r="V22" s="198">
        <f t="shared" si="5"/>
        <v>0</v>
      </c>
      <c r="W22" s="197">
        <f t="shared" si="5"/>
        <v>0</v>
      </c>
      <c r="X22" s="198">
        <f t="shared" si="5"/>
        <v>0</v>
      </c>
      <c r="Y22" s="197">
        <f t="shared" si="5"/>
        <v>0</v>
      </c>
      <c r="Z22" s="198">
        <f t="shared" si="5"/>
        <v>0</v>
      </c>
      <c r="AA22" s="197">
        <f t="shared" si="5"/>
        <v>0</v>
      </c>
      <c r="AB22" s="198">
        <f t="shared" si="5"/>
        <v>0</v>
      </c>
      <c r="AC22" s="197">
        <f t="shared" si="5"/>
        <v>0</v>
      </c>
      <c r="AD22" s="198">
        <f>SUM(N22,P22,R22,T22,V22,X22,Z22,AB22)</f>
        <v>17000000</v>
      </c>
      <c r="AE22" s="197">
        <f>SUM(O22,Q22,S22,U22,W22,Y22,AA22,AC22)</f>
        <v>0</v>
      </c>
      <c r="AF22" s="29">
        <f>SUM(AF23:AF23)</f>
        <v>0</v>
      </c>
      <c r="AG22" s="30"/>
      <c r="AH22" s="30"/>
      <c r="AI22" s="31"/>
    </row>
    <row r="23" spans="1:35" ht="102" customHeight="1" thickBot="1">
      <c r="A23" s="32" t="s">
        <v>307</v>
      </c>
      <c r="B23" s="33"/>
      <c r="C23" s="34" t="s">
        <v>325</v>
      </c>
      <c r="D23" s="34" t="s">
        <v>312</v>
      </c>
      <c r="E23" s="48"/>
      <c r="F23" s="34">
        <v>0</v>
      </c>
      <c r="G23" s="49" t="s">
        <v>326</v>
      </c>
      <c r="H23" s="50" t="s">
        <v>327</v>
      </c>
      <c r="I23" s="36">
        <v>0</v>
      </c>
      <c r="J23" s="205">
        <v>1</v>
      </c>
      <c r="K23" s="214">
        <v>0</v>
      </c>
      <c r="L23" s="52"/>
      <c r="M23" s="53">
        <v>0</v>
      </c>
      <c r="N23" s="54"/>
      <c r="O23" s="43"/>
      <c r="P23" s="54">
        <v>17000000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55"/>
      <c r="AG23" s="45"/>
      <c r="AH23" s="52"/>
      <c r="AI23" s="56"/>
    </row>
    <row r="24" spans="1:35" ht="15.75" thickBot="1">
      <c r="A24" s="302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4"/>
    </row>
    <row r="25" spans="1:35" ht="110.25" customHeight="1" thickBot="1">
      <c r="A25" s="20" t="s">
        <v>34</v>
      </c>
      <c r="B25" s="21" t="s">
        <v>35</v>
      </c>
      <c r="C25" s="21" t="s">
        <v>36</v>
      </c>
      <c r="D25" s="21" t="s">
        <v>37</v>
      </c>
      <c r="E25" s="21" t="s">
        <v>38</v>
      </c>
      <c r="F25" s="21" t="s">
        <v>39</v>
      </c>
      <c r="G25" s="22" t="s">
        <v>40</v>
      </c>
      <c r="H25" s="23" t="s">
        <v>41</v>
      </c>
      <c r="I25" s="24"/>
      <c r="J25" s="24"/>
      <c r="K25" s="24"/>
      <c r="L25" s="24"/>
      <c r="M25" s="25"/>
      <c r="N25" s="196">
        <f>SUM(N26:N26)</f>
        <v>0</v>
      </c>
      <c r="O25" s="197">
        <f>SUM(O26:O26)</f>
        <v>0</v>
      </c>
      <c r="P25" s="198">
        <f aca="true" t="shared" si="6" ref="P25:Z25">SUM(P26:P26)</f>
        <v>3000000</v>
      </c>
      <c r="Q25" s="197">
        <f t="shared" si="6"/>
        <v>0</v>
      </c>
      <c r="R25" s="198">
        <f t="shared" si="6"/>
        <v>0</v>
      </c>
      <c r="S25" s="197">
        <f t="shared" si="6"/>
        <v>0</v>
      </c>
      <c r="T25" s="198">
        <f t="shared" si="6"/>
        <v>0</v>
      </c>
      <c r="U25" s="197">
        <f t="shared" si="6"/>
        <v>0</v>
      </c>
      <c r="V25" s="198">
        <f t="shared" si="6"/>
        <v>0</v>
      </c>
      <c r="W25" s="197">
        <f t="shared" si="6"/>
        <v>0</v>
      </c>
      <c r="X25" s="198">
        <f t="shared" si="6"/>
        <v>0</v>
      </c>
      <c r="Y25" s="197">
        <f t="shared" si="6"/>
        <v>0</v>
      </c>
      <c r="Z25" s="198">
        <f t="shared" si="6"/>
        <v>0</v>
      </c>
      <c r="AA25" s="197">
        <f>SUM(AA26:AA26)</f>
        <v>0</v>
      </c>
      <c r="AB25" s="198">
        <f>SUM(AB26:AB26)</f>
        <v>0</v>
      </c>
      <c r="AC25" s="197">
        <f>SUM(AC26:AC26)</f>
        <v>0</v>
      </c>
      <c r="AD25" s="198">
        <f>SUM(N25,P25,R25,T25,V25,X25,Z25,AB25)</f>
        <v>3000000</v>
      </c>
      <c r="AE25" s="197">
        <f>SUM(O25,Q25,S25,U25,W25,Y25,AA25,AC25)</f>
        <v>0</v>
      </c>
      <c r="AF25" s="29">
        <f>SUM(AF26:AF26)</f>
        <v>0</v>
      </c>
      <c r="AG25" s="30"/>
      <c r="AH25" s="30"/>
      <c r="AI25" s="31"/>
    </row>
    <row r="26" spans="1:35" ht="60.75" thickBot="1">
      <c r="A26" s="32" t="s">
        <v>328</v>
      </c>
      <c r="B26" s="33"/>
      <c r="C26" s="34" t="s">
        <v>329</v>
      </c>
      <c r="D26" s="34" t="s">
        <v>312</v>
      </c>
      <c r="E26" s="35"/>
      <c r="F26" s="34">
        <v>1</v>
      </c>
      <c r="G26" s="36" t="s">
        <v>330</v>
      </c>
      <c r="H26" s="36" t="s">
        <v>331</v>
      </c>
      <c r="I26" s="199">
        <v>0</v>
      </c>
      <c r="J26" s="200">
        <v>1</v>
      </c>
      <c r="K26" s="201"/>
      <c r="L26" s="201"/>
      <c r="M26" s="209">
        <v>1</v>
      </c>
      <c r="N26" s="215"/>
      <c r="O26" s="40"/>
      <c r="P26" s="203">
        <v>3000000</v>
      </c>
      <c r="Q26" s="42"/>
      <c r="R26" s="43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3"/>
      <c r="AE26" s="43"/>
      <c r="AF26" s="44"/>
      <c r="AG26" s="45"/>
      <c r="AH26" s="45"/>
      <c r="AI26" s="46"/>
    </row>
    <row r="28" spans="2:3" ht="15">
      <c r="B28" s="216"/>
      <c r="C28" s="216"/>
    </row>
    <row r="29" spans="2:3" ht="15">
      <c r="B29" s="216"/>
      <c r="C29" s="216"/>
    </row>
    <row r="30" spans="2:3" ht="15">
      <c r="B30" s="216"/>
      <c r="C30" s="216"/>
    </row>
    <row r="31" spans="2:3" ht="15">
      <c r="B31" s="216"/>
      <c r="C31" s="216"/>
    </row>
    <row r="32" ht="15">
      <c r="C32" s="216"/>
    </row>
    <row r="33" ht="15">
      <c r="C33" s="216"/>
    </row>
  </sheetData>
  <sheetProtection password="A9ED" sheet="1" objects="1" scenarios="1"/>
  <mergeCells count="38">
    <mergeCell ref="A12:AI12"/>
    <mergeCell ref="A15:AI15"/>
    <mergeCell ref="A18:AI18"/>
    <mergeCell ref="A21:AI21"/>
    <mergeCell ref="A24:AI24"/>
    <mergeCell ref="AG3:AG4"/>
    <mergeCell ref="AH3:AH4"/>
    <mergeCell ref="AI3:AI4"/>
    <mergeCell ref="B5:G5"/>
    <mergeCell ref="A6:AI6"/>
    <mergeCell ref="I3:I4"/>
    <mergeCell ref="J3:J4"/>
    <mergeCell ref="K3:K4"/>
    <mergeCell ref="A9:AI9"/>
    <mergeCell ref="V3:W3"/>
    <mergeCell ref="X3:Y3"/>
    <mergeCell ref="Z3:AA3"/>
    <mergeCell ref="AB3:AC3"/>
    <mergeCell ref="AD3:AE3"/>
    <mergeCell ref="AF3:AF4"/>
    <mergeCell ref="L3:L4"/>
    <mergeCell ref="M3:M4"/>
    <mergeCell ref="N3:O3"/>
    <mergeCell ref="P3:Q3"/>
    <mergeCell ref="R3:S3"/>
    <mergeCell ref="T3:U3"/>
    <mergeCell ref="A3:A4"/>
    <mergeCell ref="B3:G4"/>
    <mergeCell ref="H3:H4"/>
    <mergeCell ref="A2:C2"/>
    <mergeCell ref="E2:M2"/>
    <mergeCell ref="N2:AE2"/>
    <mergeCell ref="AF2:AI2"/>
    <mergeCell ref="A1:G1"/>
    <mergeCell ref="H1:M1"/>
    <mergeCell ref="N1:P1"/>
    <mergeCell ref="Q1:S1"/>
    <mergeCell ref="T1:AI1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AK33"/>
  <sheetViews>
    <sheetView zoomScale="60" zoomScaleNormal="60" zoomScalePageLayoutView="0" workbookViewId="0" topLeftCell="A1">
      <selection activeCell="C8" sqref="C8:H8"/>
    </sheetView>
  </sheetViews>
  <sheetFormatPr defaultColWidth="11.421875" defaultRowHeight="15"/>
  <cols>
    <col min="1" max="1" width="4.57421875" style="107" customWidth="1"/>
    <col min="2" max="2" width="31.00390625" style="106" customWidth="1"/>
    <col min="3" max="3" width="20.57421875" style="106" customWidth="1"/>
    <col min="4" max="7" width="20.57421875" style="107" customWidth="1"/>
    <col min="8" max="9" width="31.00390625" style="108" customWidth="1"/>
    <col min="10" max="10" width="20.57421875" style="108" customWidth="1"/>
    <col min="11" max="14" width="20.57421875" style="107" customWidth="1"/>
    <col min="15" max="18" width="10.8515625" style="107" customWidth="1"/>
    <col min="19" max="19" width="10.8515625" style="182" customWidth="1"/>
    <col min="20" max="20" width="10.8515625" style="107" customWidth="1"/>
    <col min="21" max="21" width="10.8515625" style="182" customWidth="1"/>
    <col min="22" max="28" width="10.8515625" style="107" customWidth="1"/>
    <col min="29" max="29" width="10.8515625" style="182" customWidth="1"/>
    <col min="30" max="32" width="10.8515625" style="107" customWidth="1"/>
    <col min="33" max="33" width="10.8515625" style="106" customWidth="1"/>
    <col min="34" max="36" width="10.8515625" style="107" customWidth="1"/>
    <col min="37" max="16384" width="11.421875" style="107" customWidth="1"/>
  </cols>
  <sheetData>
    <row r="1" ht="13.5" thickBot="1"/>
    <row r="2" spans="2:36" ht="12.75" customHeight="1">
      <c r="B2" s="352" t="s">
        <v>145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4"/>
    </row>
    <row r="3" spans="2:36" ht="13.5" thickBot="1">
      <c r="B3" s="355" t="s">
        <v>146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7"/>
    </row>
    <row r="4" spans="2:36" ht="33.75" customHeight="1" thickBot="1">
      <c r="B4" s="409" t="s">
        <v>198</v>
      </c>
      <c r="C4" s="410"/>
      <c r="D4" s="410"/>
      <c r="E4" s="410"/>
      <c r="F4" s="410"/>
      <c r="G4" s="410"/>
      <c r="H4" s="411"/>
      <c r="I4" s="412" t="s">
        <v>199</v>
      </c>
      <c r="J4" s="413"/>
      <c r="K4" s="413"/>
      <c r="L4" s="413"/>
      <c r="M4" s="413"/>
      <c r="N4" s="413"/>
      <c r="O4" s="412" t="s">
        <v>2</v>
      </c>
      <c r="P4" s="413"/>
      <c r="Q4" s="413"/>
      <c r="R4" s="414">
        <f>SUM(AE8)</f>
        <v>194885724</v>
      </c>
      <c r="S4" s="413"/>
      <c r="T4" s="415"/>
      <c r="U4" s="416" t="s">
        <v>3</v>
      </c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8"/>
    </row>
    <row r="5" spans="2:36" ht="35.25" customHeight="1" thickBot="1">
      <c r="B5" s="366" t="s">
        <v>200</v>
      </c>
      <c r="C5" s="367"/>
      <c r="D5" s="368"/>
      <c r="E5" s="183"/>
      <c r="F5" s="367" t="s">
        <v>149</v>
      </c>
      <c r="G5" s="367"/>
      <c r="H5" s="367"/>
      <c r="I5" s="367"/>
      <c r="J5" s="367"/>
      <c r="K5" s="367"/>
      <c r="L5" s="367"/>
      <c r="M5" s="367"/>
      <c r="N5" s="368"/>
      <c r="O5" s="369" t="s">
        <v>6</v>
      </c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1"/>
      <c r="AG5" s="372" t="s">
        <v>7</v>
      </c>
      <c r="AH5" s="367"/>
      <c r="AI5" s="367"/>
      <c r="AJ5" s="373"/>
    </row>
    <row r="6" spans="2:36" ht="36" customHeight="1">
      <c r="B6" s="374" t="s">
        <v>8</v>
      </c>
      <c r="C6" s="376" t="s">
        <v>9</v>
      </c>
      <c r="D6" s="376"/>
      <c r="E6" s="376"/>
      <c r="F6" s="376"/>
      <c r="G6" s="376"/>
      <c r="H6" s="376"/>
      <c r="I6" s="378" t="s">
        <v>10</v>
      </c>
      <c r="J6" s="380" t="s">
        <v>11</v>
      </c>
      <c r="K6" s="380" t="s">
        <v>12</v>
      </c>
      <c r="L6" s="382" t="s">
        <v>143</v>
      </c>
      <c r="M6" s="392" t="s">
        <v>13</v>
      </c>
      <c r="N6" s="394" t="s">
        <v>14</v>
      </c>
      <c r="O6" s="398" t="s">
        <v>15</v>
      </c>
      <c r="P6" s="396"/>
      <c r="Q6" s="396" t="s">
        <v>16</v>
      </c>
      <c r="R6" s="396"/>
      <c r="S6" s="396" t="s">
        <v>17</v>
      </c>
      <c r="T6" s="396"/>
      <c r="U6" s="396" t="s">
        <v>18</v>
      </c>
      <c r="V6" s="396"/>
      <c r="W6" s="396" t="s">
        <v>19</v>
      </c>
      <c r="X6" s="396"/>
      <c r="Y6" s="396" t="s">
        <v>20</v>
      </c>
      <c r="Z6" s="396"/>
      <c r="AA6" s="396" t="s">
        <v>21</v>
      </c>
      <c r="AB6" s="396"/>
      <c r="AC6" s="396" t="s">
        <v>22</v>
      </c>
      <c r="AD6" s="396"/>
      <c r="AE6" s="396" t="s">
        <v>23</v>
      </c>
      <c r="AF6" s="396"/>
      <c r="AG6" s="390" t="s">
        <v>24</v>
      </c>
      <c r="AH6" s="384" t="s">
        <v>25</v>
      </c>
      <c r="AI6" s="386" t="s">
        <v>26</v>
      </c>
      <c r="AJ6" s="388" t="s">
        <v>27</v>
      </c>
    </row>
    <row r="7" spans="2:36" ht="108" customHeight="1">
      <c r="B7" s="375"/>
      <c r="C7" s="377"/>
      <c r="D7" s="377"/>
      <c r="E7" s="377"/>
      <c r="F7" s="377"/>
      <c r="G7" s="377"/>
      <c r="H7" s="377"/>
      <c r="I7" s="379"/>
      <c r="J7" s="381" t="s">
        <v>11</v>
      </c>
      <c r="K7" s="381"/>
      <c r="L7" s="383"/>
      <c r="M7" s="393"/>
      <c r="N7" s="395"/>
      <c r="O7" s="109" t="s">
        <v>28</v>
      </c>
      <c r="P7" s="110" t="s">
        <v>29</v>
      </c>
      <c r="Q7" s="111" t="s">
        <v>28</v>
      </c>
      <c r="R7" s="110" t="s">
        <v>29</v>
      </c>
      <c r="S7" s="111" t="s">
        <v>28</v>
      </c>
      <c r="T7" s="110" t="s">
        <v>29</v>
      </c>
      <c r="U7" s="111" t="s">
        <v>28</v>
      </c>
      <c r="V7" s="110" t="s">
        <v>29</v>
      </c>
      <c r="W7" s="111" t="s">
        <v>28</v>
      </c>
      <c r="X7" s="110" t="s">
        <v>29</v>
      </c>
      <c r="Y7" s="111" t="s">
        <v>28</v>
      </c>
      <c r="Z7" s="110" t="s">
        <v>29</v>
      </c>
      <c r="AA7" s="111" t="s">
        <v>28</v>
      </c>
      <c r="AB7" s="110" t="s">
        <v>30</v>
      </c>
      <c r="AC7" s="111" t="s">
        <v>28</v>
      </c>
      <c r="AD7" s="110" t="s">
        <v>30</v>
      </c>
      <c r="AE7" s="111" t="s">
        <v>28</v>
      </c>
      <c r="AF7" s="110" t="s">
        <v>30</v>
      </c>
      <c r="AG7" s="391"/>
      <c r="AH7" s="385"/>
      <c r="AI7" s="387"/>
      <c r="AJ7" s="389"/>
    </row>
    <row r="8" spans="2:36" ht="108" customHeight="1">
      <c r="B8" s="112" t="s">
        <v>31</v>
      </c>
      <c r="C8" s="397" t="s">
        <v>201</v>
      </c>
      <c r="D8" s="397"/>
      <c r="E8" s="397"/>
      <c r="F8" s="397"/>
      <c r="G8" s="397"/>
      <c r="H8" s="397"/>
      <c r="I8" s="113" t="s">
        <v>202</v>
      </c>
      <c r="J8" s="184">
        <v>0.8</v>
      </c>
      <c r="K8" s="184">
        <v>0.85</v>
      </c>
      <c r="L8" s="115"/>
      <c r="M8" s="116"/>
      <c r="N8" s="117"/>
      <c r="O8" s="118">
        <f>SUM(O9+O11+O13+O15+O17+O19+O21+O23+O25+O27+O29+O31)</f>
        <v>15000000</v>
      </c>
      <c r="P8" s="119">
        <f aca="true" t="shared" si="0" ref="P8:AF8">SUM(P9+P11+P13+P15+P17+P19+P21+P23+P25+P27+P29+P31)</f>
        <v>0</v>
      </c>
      <c r="Q8" s="119">
        <f t="shared" si="0"/>
        <v>138885724</v>
      </c>
      <c r="R8" s="119">
        <f t="shared" si="0"/>
        <v>0</v>
      </c>
      <c r="S8" s="119">
        <f t="shared" si="0"/>
        <v>41000000</v>
      </c>
      <c r="T8" s="119">
        <f t="shared" si="0"/>
        <v>0</v>
      </c>
      <c r="U8" s="119">
        <f t="shared" si="0"/>
        <v>0</v>
      </c>
      <c r="V8" s="119">
        <f t="shared" si="0"/>
        <v>0</v>
      </c>
      <c r="W8" s="119">
        <f t="shared" si="0"/>
        <v>0</v>
      </c>
      <c r="X8" s="119">
        <f t="shared" si="0"/>
        <v>0</v>
      </c>
      <c r="Y8" s="119">
        <f t="shared" si="0"/>
        <v>0</v>
      </c>
      <c r="Z8" s="119">
        <f t="shared" si="0"/>
        <v>0</v>
      </c>
      <c r="AA8" s="119">
        <f t="shared" si="0"/>
        <v>0</v>
      </c>
      <c r="AB8" s="119">
        <f t="shared" si="0"/>
        <v>0</v>
      </c>
      <c r="AC8" s="119">
        <f t="shared" si="0"/>
        <v>0</v>
      </c>
      <c r="AD8" s="119">
        <f t="shared" si="0"/>
        <v>0</v>
      </c>
      <c r="AE8" s="119">
        <f t="shared" si="0"/>
        <v>194885724</v>
      </c>
      <c r="AF8" s="119">
        <f t="shared" si="0"/>
        <v>0</v>
      </c>
      <c r="AG8" s="120">
        <f>AG9+AG11</f>
        <v>0</v>
      </c>
      <c r="AH8" s="120"/>
      <c r="AI8" s="120"/>
      <c r="AJ8" s="121"/>
    </row>
    <row r="9" spans="2:36" ht="108" customHeight="1">
      <c r="B9" s="122" t="s">
        <v>34</v>
      </c>
      <c r="C9" s="123" t="s">
        <v>35</v>
      </c>
      <c r="D9" s="123" t="s">
        <v>36</v>
      </c>
      <c r="E9" s="123" t="s">
        <v>37</v>
      </c>
      <c r="F9" s="123" t="s">
        <v>38</v>
      </c>
      <c r="G9" s="123" t="s">
        <v>39</v>
      </c>
      <c r="H9" s="124" t="s">
        <v>40</v>
      </c>
      <c r="I9" s="123" t="s">
        <v>41</v>
      </c>
      <c r="J9" s="125"/>
      <c r="K9" s="125"/>
      <c r="L9" s="125"/>
      <c r="M9" s="125"/>
      <c r="N9" s="126"/>
      <c r="O9" s="127">
        <f>SUM(O10:O10)</f>
        <v>0</v>
      </c>
      <c r="P9" s="128">
        <f>SUM(P10:P10)</f>
        <v>0</v>
      </c>
      <c r="Q9" s="129">
        <f aca="true" t="shared" si="1" ref="Q9:AD31">SUM(Q10:Q10)</f>
        <v>3000000</v>
      </c>
      <c r="R9" s="128">
        <f t="shared" si="1"/>
        <v>0</v>
      </c>
      <c r="S9" s="129">
        <f t="shared" si="1"/>
        <v>0</v>
      </c>
      <c r="T9" s="128">
        <f t="shared" si="1"/>
        <v>0</v>
      </c>
      <c r="U9" s="129">
        <f t="shared" si="1"/>
        <v>0</v>
      </c>
      <c r="V9" s="128">
        <f t="shared" si="1"/>
        <v>0</v>
      </c>
      <c r="W9" s="129">
        <f t="shared" si="1"/>
        <v>0</v>
      </c>
      <c r="X9" s="128">
        <f t="shared" si="1"/>
        <v>0</v>
      </c>
      <c r="Y9" s="129">
        <f t="shared" si="1"/>
        <v>0</v>
      </c>
      <c r="Z9" s="128">
        <f t="shared" si="1"/>
        <v>0</v>
      </c>
      <c r="AA9" s="129">
        <f t="shared" si="1"/>
        <v>0</v>
      </c>
      <c r="AB9" s="128">
        <f t="shared" si="1"/>
        <v>0</v>
      </c>
      <c r="AC9" s="129">
        <f t="shared" si="1"/>
        <v>0</v>
      </c>
      <c r="AD9" s="128">
        <f t="shared" si="1"/>
        <v>0</v>
      </c>
      <c r="AE9" s="129">
        <f>SUM(O9,Q9,S9,U9,W9,Y9,AA9,AC9)</f>
        <v>3000000</v>
      </c>
      <c r="AF9" s="128">
        <f>SUM(P9,R9,T9,V9,X9,Z9,AB9,AD9)</f>
        <v>0</v>
      </c>
      <c r="AG9" s="130">
        <f>SUM(AG10:AG10)</f>
        <v>0</v>
      </c>
      <c r="AH9" s="131"/>
      <c r="AI9" s="131"/>
      <c r="AJ9" s="132"/>
    </row>
    <row r="10" spans="2:36" ht="108" customHeight="1">
      <c r="B10" s="133" t="s">
        <v>203</v>
      </c>
      <c r="C10" s="134"/>
      <c r="D10" s="135" t="s">
        <v>204</v>
      </c>
      <c r="E10" s="135" t="s">
        <v>154</v>
      </c>
      <c r="F10" s="136"/>
      <c r="G10" s="135"/>
      <c r="H10" s="137" t="s">
        <v>205</v>
      </c>
      <c r="I10" s="137" t="s">
        <v>206</v>
      </c>
      <c r="J10" s="137">
        <v>0</v>
      </c>
      <c r="K10" s="154">
        <v>1</v>
      </c>
      <c r="L10" s="174">
        <v>0.15</v>
      </c>
      <c r="M10" s="174"/>
      <c r="N10" s="185"/>
      <c r="O10" s="155"/>
      <c r="P10" s="156"/>
      <c r="Q10" s="157">
        <v>3000000</v>
      </c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4"/>
      <c r="AH10" s="145"/>
      <c r="AI10" s="145"/>
      <c r="AJ10" s="146"/>
    </row>
    <row r="11" spans="2:36" ht="108" customHeight="1">
      <c r="B11" s="122" t="s">
        <v>34</v>
      </c>
      <c r="C11" s="123" t="s">
        <v>35</v>
      </c>
      <c r="D11" s="123" t="s">
        <v>36</v>
      </c>
      <c r="E11" s="123" t="s">
        <v>43</v>
      </c>
      <c r="F11" s="123" t="s">
        <v>38</v>
      </c>
      <c r="G11" s="123" t="s">
        <v>39</v>
      </c>
      <c r="H11" s="124" t="s">
        <v>40</v>
      </c>
      <c r="I11" s="123" t="s">
        <v>41</v>
      </c>
      <c r="J11" s="123"/>
      <c r="K11" s="147"/>
      <c r="L11" s="147"/>
      <c r="M11" s="125"/>
      <c r="N11" s="126"/>
      <c r="O11" s="127">
        <f>SUM(O12:O12)</f>
        <v>15000000</v>
      </c>
      <c r="P11" s="128">
        <f>SUM(P12:P12)</f>
        <v>0</v>
      </c>
      <c r="Q11" s="129">
        <f t="shared" si="1"/>
        <v>0</v>
      </c>
      <c r="R11" s="128">
        <f t="shared" si="1"/>
        <v>0</v>
      </c>
      <c r="S11" s="129">
        <f t="shared" si="1"/>
        <v>0</v>
      </c>
      <c r="T11" s="128">
        <f t="shared" si="1"/>
        <v>0</v>
      </c>
      <c r="U11" s="129">
        <f t="shared" si="1"/>
        <v>0</v>
      </c>
      <c r="V11" s="128">
        <f t="shared" si="1"/>
        <v>0</v>
      </c>
      <c r="W11" s="129">
        <f t="shared" si="1"/>
        <v>0</v>
      </c>
      <c r="X11" s="128">
        <f t="shared" si="1"/>
        <v>0</v>
      </c>
      <c r="Y11" s="129">
        <f t="shared" si="1"/>
        <v>0</v>
      </c>
      <c r="Z11" s="128">
        <f t="shared" si="1"/>
        <v>0</v>
      </c>
      <c r="AA11" s="129">
        <f t="shared" si="1"/>
        <v>0</v>
      </c>
      <c r="AB11" s="128">
        <f t="shared" si="1"/>
        <v>0</v>
      </c>
      <c r="AC11" s="129">
        <f t="shared" si="1"/>
        <v>0</v>
      </c>
      <c r="AD11" s="128">
        <f t="shared" si="1"/>
        <v>0</v>
      </c>
      <c r="AE11" s="129">
        <f>SUM(O11,Q11,S11,U11,W11,Y11,AA11,AC11)</f>
        <v>15000000</v>
      </c>
      <c r="AF11" s="128">
        <f>SUM(P11,R11,T11,V11,X11,Z11,AB11,AD11)</f>
        <v>0</v>
      </c>
      <c r="AG11" s="130">
        <f>SUM(AG12:AG12)</f>
        <v>0</v>
      </c>
      <c r="AH11" s="131"/>
      <c r="AI11" s="131"/>
      <c r="AJ11" s="132"/>
    </row>
    <row r="12" spans="2:37" ht="108" customHeight="1">
      <c r="B12" s="133" t="s">
        <v>207</v>
      </c>
      <c r="C12" s="134"/>
      <c r="D12" s="135" t="s">
        <v>594</v>
      </c>
      <c r="E12" s="135" t="s">
        <v>154</v>
      </c>
      <c r="F12" s="148"/>
      <c r="G12" s="135"/>
      <c r="H12" s="137" t="s">
        <v>208</v>
      </c>
      <c r="I12" s="137" t="s">
        <v>209</v>
      </c>
      <c r="J12" s="137">
        <v>0</v>
      </c>
      <c r="K12" s="149">
        <v>1</v>
      </c>
      <c r="L12" s="173">
        <v>0.33</v>
      </c>
      <c r="M12" s="140"/>
      <c r="N12" s="141"/>
      <c r="O12" s="155">
        <v>15000000</v>
      </c>
      <c r="P12" s="156"/>
      <c r="Q12" s="157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50"/>
      <c r="AH12" s="145"/>
      <c r="AI12" s="140"/>
      <c r="AJ12" s="151"/>
      <c r="AK12" s="152"/>
    </row>
    <row r="13" spans="2:36" ht="108" customHeight="1">
      <c r="B13" s="122" t="s">
        <v>34</v>
      </c>
      <c r="C13" s="123" t="s">
        <v>35</v>
      </c>
      <c r="D13" s="123" t="s">
        <v>36</v>
      </c>
      <c r="E13" s="123" t="s">
        <v>37</v>
      </c>
      <c r="F13" s="123" t="s">
        <v>38</v>
      </c>
      <c r="G13" s="123" t="s">
        <v>39</v>
      </c>
      <c r="H13" s="124" t="s">
        <v>40</v>
      </c>
      <c r="I13" s="123" t="s">
        <v>41</v>
      </c>
      <c r="J13" s="125"/>
      <c r="K13" s="125"/>
      <c r="L13" s="125"/>
      <c r="M13" s="125"/>
      <c r="N13" s="126"/>
      <c r="O13" s="127">
        <f>SUM(O14:O14)</f>
        <v>0</v>
      </c>
      <c r="P13" s="128">
        <f>SUM(P14:P14)</f>
        <v>0</v>
      </c>
      <c r="Q13" s="129">
        <f t="shared" si="1"/>
        <v>60000000</v>
      </c>
      <c r="R13" s="128">
        <f t="shared" si="1"/>
        <v>0</v>
      </c>
      <c r="S13" s="129">
        <f t="shared" si="1"/>
        <v>35000000</v>
      </c>
      <c r="T13" s="128">
        <f t="shared" si="1"/>
        <v>0</v>
      </c>
      <c r="U13" s="129">
        <f t="shared" si="1"/>
        <v>0</v>
      </c>
      <c r="V13" s="128">
        <f t="shared" si="1"/>
        <v>0</v>
      </c>
      <c r="W13" s="129">
        <f t="shared" si="1"/>
        <v>0</v>
      </c>
      <c r="X13" s="128">
        <f t="shared" si="1"/>
        <v>0</v>
      </c>
      <c r="Y13" s="129">
        <f t="shared" si="1"/>
        <v>0</v>
      </c>
      <c r="Z13" s="128">
        <f t="shared" si="1"/>
        <v>0</v>
      </c>
      <c r="AA13" s="129">
        <f t="shared" si="1"/>
        <v>0</v>
      </c>
      <c r="AB13" s="128">
        <f t="shared" si="1"/>
        <v>0</v>
      </c>
      <c r="AC13" s="129">
        <f t="shared" si="1"/>
        <v>0</v>
      </c>
      <c r="AD13" s="128">
        <f t="shared" si="1"/>
        <v>0</v>
      </c>
      <c r="AE13" s="129">
        <f>SUM(O13,Q13,S13,U13,W13,Y13,AA13,AC13)</f>
        <v>95000000</v>
      </c>
      <c r="AF13" s="128">
        <f>SUM(P13,R13,T13,V13,X13,Z13,AB13,AD13)</f>
        <v>0</v>
      </c>
      <c r="AG13" s="130">
        <f>SUM(AG14:AG14)</f>
        <v>0</v>
      </c>
      <c r="AH13" s="131"/>
      <c r="AI13" s="131"/>
      <c r="AJ13" s="132"/>
    </row>
    <row r="14" spans="2:36" ht="108" customHeight="1">
      <c r="B14" s="133" t="s">
        <v>210</v>
      </c>
      <c r="C14" s="134"/>
      <c r="D14" s="135" t="s">
        <v>211</v>
      </c>
      <c r="E14" s="135" t="s">
        <v>154</v>
      </c>
      <c r="F14" s="136"/>
      <c r="G14" s="135"/>
      <c r="H14" s="137" t="s">
        <v>212</v>
      </c>
      <c r="I14" s="137" t="s">
        <v>213</v>
      </c>
      <c r="J14" s="137">
        <v>0</v>
      </c>
      <c r="K14" s="154">
        <v>100</v>
      </c>
      <c r="L14" s="174">
        <v>27</v>
      </c>
      <c r="M14" s="174"/>
      <c r="N14" s="185"/>
      <c r="O14" s="155"/>
      <c r="P14" s="156"/>
      <c r="Q14" s="157">
        <v>60000000</v>
      </c>
      <c r="R14" s="143"/>
      <c r="S14" s="143">
        <v>35000000</v>
      </c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4"/>
      <c r="AH14" s="145"/>
      <c r="AI14" s="145"/>
      <c r="AJ14" s="146"/>
    </row>
    <row r="15" spans="2:36" ht="108" customHeight="1">
      <c r="B15" s="122" t="s">
        <v>34</v>
      </c>
      <c r="C15" s="123" t="s">
        <v>35</v>
      </c>
      <c r="D15" s="123" t="s">
        <v>36</v>
      </c>
      <c r="E15" s="123" t="s">
        <v>43</v>
      </c>
      <c r="F15" s="123" t="s">
        <v>38</v>
      </c>
      <c r="G15" s="123" t="s">
        <v>39</v>
      </c>
      <c r="H15" s="124" t="s">
        <v>40</v>
      </c>
      <c r="I15" s="123" t="s">
        <v>41</v>
      </c>
      <c r="J15" s="123"/>
      <c r="K15" s="147"/>
      <c r="L15" s="147"/>
      <c r="M15" s="125"/>
      <c r="N15" s="126"/>
      <c r="O15" s="127">
        <f>SUM(O16:O16)</f>
        <v>0</v>
      </c>
      <c r="P15" s="128">
        <f>SUM(P16:P16)</f>
        <v>0</v>
      </c>
      <c r="Q15" s="129">
        <f t="shared" si="1"/>
        <v>9000000</v>
      </c>
      <c r="R15" s="128">
        <f t="shared" si="1"/>
        <v>0</v>
      </c>
      <c r="S15" s="129">
        <f t="shared" si="1"/>
        <v>0</v>
      </c>
      <c r="T15" s="128">
        <f t="shared" si="1"/>
        <v>0</v>
      </c>
      <c r="U15" s="129">
        <f t="shared" si="1"/>
        <v>0</v>
      </c>
      <c r="V15" s="128">
        <f t="shared" si="1"/>
        <v>0</v>
      </c>
      <c r="W15" s="129">
        <f t="shared" si="1"/>
        <v>0</v>
      </c>
      <c r="X15" s="128">
        <f t="shared" si="1"/>
        <v>0</v>
      </c>
      <c r="Y15" s="129">
        <f t="shared" si="1"/>
        <v>0</v>
      </c>
      <c r="Z15" s="128">
        <f t="shared" si="1"/>
        <v>0</v>
      </c>
      <c r="AA15" s="129">
        <f t="shared" si="1"/>
        <v>0</v>
      </c>
      <c r="AB15" s="128">
        <f t="shared" si="1"/>
        <v>0</v>
      </c>
      <c r="AC15" s="129">
        <f t="shared" si="1"/>
        <v>0</v>
      </c>
      <c r="AD15" s="128">
        <f t="shared" si="1"/>
        <v>0</v>
      </c>
      <c r="AE15" s="129">
        <f>SUM(O15,Q15,S15,U15,W15,Y15,AA15,AC15)</f>
        <v>9000000</v>
      </c>
      <c r="AF15" s="128">
        <f>SUM(P15,R15,T15,V15,X15,Z15,AB15,AD15)</f>
        <v>0</v>
      </c>
      <c r="AG15" s="130">
        <f>SUM(AG16:AG16)</f>
        <v>0</v>
      </c>
      <c r="AH15" s="131"/>
      <c r="AI15" s="131"/>
      <c r="AJ15" s="132"/>
    </row>
    <row r="16" spans="2:36" ht="108" customHeight="1">
      <c r="B16" s="133" t="s">
        <v>214</v>
      </c>
      <c r="C16" s="134"/>
      <c r="D16" s="135" t="s">
        <v>215</v>
      </c>
      <c r="E16" s="135" t="s">
        <v>154</v>
      </c>
      <c r="F16" s="148"/>
      <c r="G16" s="135"/>
      <c r="H16" s="137" t="s">
        <v>216</v>
      </c>
      <c r="I16" s="137" t="s">
        <v>217</v>
      </c>
      <c r="J16" s="137">
        <v>0</v>
      </c>
      <c r="K16" s="149">
        <v>2</v>
      </c>
      <c r="L16" s="174">
        <v>2</v>
      </c>
      <c r="M16" s="174"/>
      <c r="N16" s="185"/>
      <c r="O16" s="155"/>
      <c r="P16" s="156"/>
      <c r="Q16" s="157">
        <v>9000000</v>
      </c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50"/>
      <c r="AH16" s="145"/>
      <c r="AI16" s="140"/>
      <c r="AJ16" s="151"/>
    </row>
    <row r="17" spans="2:36" ht="108" customHeight="1">
      <c r="B17" s="122" t="s">
        <v>34</v>
      </c>
      <c r="C17" s="123" t="s">
        <v>35</v>
      </c>
      <c r="D17" s="123" t="s">
        <v>36</v>
      </c>
      <c r="E17" s="123" t="s">
        <v>37</v>
      </c>
      <c r="F17" s="123" t="s">
        <v>38</v>
      </c>
      <c r="G17" s="123" t="s">
        <v>39</v>
      </c>
      <c r="H17" s="124" t="s">
        <v>40</v>
      </c>
      <c r="I17" s="123" t="s">
        <v>41</v>
      </c>
      <c r="J17" s="125"/>
      <c r="K17" s="125"/>
      <c r="L17" s="125"/>
      <c r="M17" s="125"/>
      <c r="N17" s="126"/>
      <c r="O17" s="127">
        <f>SUM(O18:O18)</f>
        <v>0</v>
      </c>
      <c r="P17" s="128">
        <f>SUM(P18:P18)</f>
        <v>0</v>
      </c>
      <c r="Q17" s="129">
        <f t="shared" si="1"/>
        <v>8000000</v>
      </c>
      <c r="R17" s="128">
        <f t="shared" si="1"/>
        <v>0</v>
      </c>
      <c r="S17" s="129">
        <f t="shared" si="1"/>
        <v>0</v>
      </c>
      <c r="T17" s="128">
        <f t="shared" si="1"/>
        <v>0</v>
      </c>
      <c r="U17" s="129">
        <f t="shared" si="1"/>
        <v>0</v>
      </c>
      <c r="V17" s="128">
        <f t="shared" si="1"/>
        <v>0</v>
      </c>
      <c r="W17" s="129">
        <f t="shared" si="1"/>
        <v>0</v>
      </c>
      <c r="X17" s="128">
        <f t="shared" si="1"/>
        <v>0</v>
      </c>
      <c r="Y17" s="129">
        <f t="shared" si="1"/>
        <v>0</v>
      </c>
      <c r="Z17" s="128">
        <f t="shared" si="1"/>
        <v>0</v>
      </c>
      <c r="AA17" s="129">
        <f t="shared" si="1"/>
        <v>0</v>
      </c>
      <c r="AB17" s="128">
        <f t="shared" si="1"/>
        <v>0</v>
      </c>
      <c r="AC17" s="129">
        <f t="shared" si="1"/>
        <v>0</v>
      </c>
      <c r="AD17" s="128">
        <f t="shared" si="1"/>
        <v>0</v>
      </c>
      <c r="AE17" s="129">
        <f>SUM(O17,Q17,S17,U17,W17,Y17,AA17,AC17)</f>
        <v>8000000</v>
      </c>
      <c r="AF17" s="128">
        <f>SUM(P17,R17,T17,V17,X17,Z17,AB17,AD17)</f>
        <v>0</v>
      </c>
      <c r="AG17" s="130">
        <f>SUM(AG18:AG18)</f>
        <v>0</v>
      </c>
      <c r="AH17" s="131"/>
      <c r="AI17" s="131"/>
      <c r="AJ17" s="132"/>
    </row>
    <row r="18" spans="2:36" ht="108" customHeight="1">
      <c r="B18" s="133" t="s">
        <v>210</v>
      </c>
      <c r="C18" s="134"/>
      <c r="D18" s="135" t="s">
        <v>218</v>
      </c>
      <c r="E18" s="135" t="s">
        <v>154</v>
      </c>
      <c r="F18" s="136"/>
      <c r="G18" s="135"/>
      <c r="H18" s="137" t="s">
        <v>219</v>
      </c>
      <c r="I18" s="137" t="s">
        <v>220</v>
      </c>
      <c r="J18" s="137">
        <v>0</v>
      </c>
      <c r="K18" s="154">
        <v>10</v>
      </c>
      <c r="L18" s="174">
        <v>1</v>
      </c>
      <c r="M18" s="174"/>
      <c r="N18" s="185"/>
      <c r="O18" s="155"/>
      <c r="P18" s="156"/>
      <c r="Q18" s="157">
        <v>8000000</v>
      </c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4"/>
      <c r="AH18" s="145"/>
      <c r="AI18" s="145"/>
      <c r="AJ18" s="146"/>
    </row>
    <row r="19" spans="2:36" ht="108" customHeight="1">
      <c r="B19" s="122" t="s">
        <v>34</v>
      </c>
      <c r="C19" s="123" t="s">
        <v>35</v>
      </c>
      <c r="D19" s="123" t="s">
        <v>36</v>
      </c>
      <c r="E19" s="123" t="s">
        <v>43</v>
      </c>
      <c r="F19" s="123" t="s">
        <v>38</v>
      </c>
      <c r="G19" s="123" t="s">
        <v>39</v>
      </c>
      <c r="H19" s="124" t="s">
        <v>40</v>
      </c>
      <c r="I19" s="123" t="s">
        <v>41</v>
      </c>
      <c r="J19" s="123"/>
      <c r="K19" s="147"/>
      <c r="L19" s="147"/>
      <c r="M19" s="125"/>
      <c r="N19" s="126"/>
      <c r="O19" s="127">
        <f>SUM(O20:O20)</f>
        <v>0</v>
      </c>
      <c r="P19" s="128">
        <f>SUM(P20:P20)</f>
        <v>0</v>
      </c>
      <c r="Q19" s="129">
        <f t="shared" si="1"/>
        <v>17385724</v>
      </c>
      <c r="R19" s="128">
        <f t="shared" si="1"/>
        <v>0</v>
      </c>
      <c r="S19" s="129">
        <f t="shared" si="1"/>
        <v>0</v>
      </c>
      <c r="T19" s="128">
        <f t="shared" si="1"/>
        <v>0</v>
      </c>
      <c r="U19" s="129">
        <f t="shared" si="1"/>
        <v>0</v>
      </c>
      <c r="V19" s="128">
        <f t="shared" si="1"/>
        <v>0</v>
      </c>
      <c r="W19" s="129">
        <f t="shared" si="1"/>
        <v>0</v>
      </c>
      <c r="X19" s="128">
        <f t="shared" si="1"/>
        <v>0</v>
      </c>
      <c r="Y19" s="129">
        <f t="shared" si="1"/>
        <v>0</v>
      </c>
      <c r="Z19" s="128">
        <f t="shared" si="1"/>
        <v>0</v>
      </c>
      <c r="AA19" s="129">
        <f t="shared" si="1"/>
        <v>0</v>
      </c>
      <c r="AB19" s="128">
        <f t="shared" si="1"/>
        <v>0</v>
      </c>
      <c r="AC19" s="129">
        <f t="shared" si="1"/>
        <v>0</v>
      </c>
      <c r="AD19" s="128">
        <f t="shared" si="1"/>
        <v>0</v>
      </c>
      <c r="AE19" s="129">
        <f>SUM(O19,Q19,S19,U19,W19,Y19,AA19,AC19)</f>
        <v>17385724</v>
      </c>
      <c r="AF19" s="128">
        <f>SUM(P19,R19,T19,V19,X19,Z19,AB19,AD19)</f>
        <v>0</v>
      </c>
      <c r="AG19" s="130">
        <f>SUM(AG20:AG20)</f>
        <v>0</v>
      </c>
      <c r="AH19" s="131"/>
      <c r="AI19" s="131"/>
      <c r="AJ19" s="132"/>
    </row>
    <row r="20" spans="2:36" ht="108" customHeight="1">
      <c r="B20" s="133" t="s">
        <v>214</v>
      </c>
      <c r="C20" s="134"/>
      <c r="D20" s="135" t="s">
        <v>221</v>
      </c>
      <c r="E20" s="135" t="s">
        <v>154</v>
      </c>
      <c r="F20" s="148"/>
      <c r="G20" s="135"/>
      <c r="H20" s="137" t="s">
        <v>222</v>
      </c>
      <c r="I20" s="137" t="s">
        <v>223</v>
      </c>
      <c r="J20" s="137">
        <v>0</v>
      </c>
      <c r="K20" s="149">
        <v>10000</v>
      </c>
      <c r="L20" s="174">
        <v>3700</v>
      </c>
      <c r="M20" s="174"/>
      <c r="N20" s="185"/>
      <c r="O20" s="155"/>
      <c r="P20" s="156"/>
      <c r="Q20" s="157">
        <v>17385724</v>
      </c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50"/>
      <c r="AH20" s="145"/>
      <c r="AI20" s="140"/>
      <c r="AJ20" s="151"/>
    </row>
    <row r="21" spans="2:36" ht="108" customHeight="1">
      <c r="B21" s="122" t="s">
        <v>34</v>
      </c>
      <c r="C21" s="123" t="s">
        <v>35</v>
      </c>
      <c r="D21" s="123" t="s">
        <v>36</v>
      </c>
      <c r="E21" s="123" t="s">
        <v>37</v>
      </c>
      <c r="F21" s="123" t="s">
        <v>38</v>
      </c>
      <c r="G21" s="123" t="s">
        <v>39</v>
      </c>
      <c r="H21" s="124" t="s">
        <v>40</v>
      </c>
      <c r="I21" s="123" t="s">
        <v>41</v>
      </c>
      <c r="J21" s="125"/>
      <c r="K21" s="125"/>
      <c r="L21" s="125"/>
      <c r="M21" s="125"/>
      <c r="N21" s="126"/>
      <c r="O21" s="127">
        <f>SUM(O22:O22)</f>
        <v>0</v>
      </c>
      <c r="P21" s="128">
        <f>SUM(P22:P22)</f>
        <v>0</v>
      </c>
      <c r="Q21" s="129">
        <f t="shared" si="1"/>
        <v>5000000</v>
      </c>
      <c r="R21" s="128">
        <f t="shared" si="1"/>
        <v>0</v>
      </c>
      <c r="S21" s="129">
        <f t="shared" si="1"/>
        <v>0</v>
      </c>
      <c r="T21" s="128">
        <f t="shared" si="1"/>
        <v>0</v>
      </c>
      <c r="U21" s="129">
        <f t="shared" si="1"/>
        <v>0</v>
      </c>
      <c r="V21" s="128">
        <f t="shared" si="1"/>
        <v>0</v>
      </c>
      <c r="W21" s="129">
        <f t="shared" si="1"/>
        <v>0</v>
      </c>
      <c r="X21" s="128">
        <f t="shared" si="1"/>
        <v>0</v>
      </c>
      <c r="Y21" s="129">
        <f t="shared" si="1"/>
        <v>0</v>
      </c>
      <c r="Z21" s="128">
        <f t="shared" si="1"/>
        <v>0</v>
      </c>
      <c r="AA21" s="129">
        <f t="shared" si="1"/>
        <v>0</v>
      </c>
      <c r="AB21" s="128">
        <f t="shared" si="1"/>
        <v>0</v>
      </c>
      <c r="AC21" s="129">
        <f t="shared" si="1"/>
        <v>0</v>
      </c>
      <c r="AD21" s="128">
        <f t="shared" si="1"/>
        <v>0</v>
      </c>
      <c r="AE21" s="129">
        <f>SUM(O21,Q21,S21,U21,W21,Y21,AA21,AC21)</f>
        <v>5000000</v>
      </c>
      <c r="AF21" s="128">
        <f>SUM(P21,R21,T21,V21,X21,Z21,AB21,AD21)</f>
        <v>0</v>
      </c>
      <c r="AG21" s="130">
        <f>SUM(AG22:AG22)</f>
        <v>0</v>
      </c>
      <c r="AH21" s="131"/>
      <c r="AI21" s="131"/>
      <c r="AJ21" s="132"/>
    </row>
    <row r="22" spans="2:36" ht="108" customHeight="1">
      <c r="B22" s="133" t="s">
        <v>224</v>
      </c>
      <c r="C22" s="134"/>
      <c r="D22" s="135" t="s">
        <v>595</v>
      </c>
      <c r="E22" s="135" t="s">
        <v>154</v>
      </c>
      <c r="F22" s="136"/>
      <c r="G22" s="135"/>
      <c r="H22" s="137" t="s">
        <v>225</v>
      </c>
      <c r="I22" s="137" t="s">
        <v>226</v>
      </c>
      <c r="J22" s="137">
        <v>0</v>
      </c>
      <c r="K22" s="154">
        <v>3</v>
      </c>
      <c r="L22" s="174">
        <v>1</v>
      </c>
      <c r="M22" s="174"/>
      <c r="N22" s="185"/>
      <c r="O22" s="155"/>
      <c r="P22" s="156"/>
      <c r="Q22" s="157">
        <v>5000000</v>
      </c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4"/>
      <c r="AH22" s="145"/>
      <c r="AI22" s="145"/>
      <c r="AJ22" s="146"/>
    </row>
    <row r="23" spans="2:36" ht="108" customHeight="1">
      <c r="B23" s="122" t="s">
        <v>34</v>
      </c>
      <c r="C23" s="123" t="s">
        <v>35</v>
      </c>
      <c r="D23" s="123" t="s">
        <v>36</v>
      </c>
      <c r="E23" s="123" t="s">
        <v>43</v>
      </c>
      <c r="F23" s="123" t="s">
        <v>38</v>
      </c>
      <c r="G23" s="123" t="s">
        <v>39</v>
      </c>
      <c r="H23" s="124" t="s">
        <v>40</v>
      </c>
      <c r="I23" s="123" t="s">
        <v>41</v>
      </c>
      <c r="J23" s="123"/>
      <c r="K23" s="147"/>
      <c r="L23" s="147"/>
      <c r="M23" s="125"/>
      <c r="N23" s="126"/>
      <c r="O23" s="127">
        <f>SUM(O24:O24)</f>
        <v>0</v>
      </c>
      <c r="P23" s="128">
        <f>SUM(P24:P24)</f>
        <v>0</v>
      </c>
      <c r="Q23" s="129">
        <f t="shared" si="1"/>
        <v>9000000</v>
      </c>
      <c r="R23" s="128">
        <f t="shared" si="1"/>
        <v>0</v>
      </c>
      <c r="S23" s="129">
        <f t="shared" si="1"/>
        <v>0</v>
      </c>
      <c r="T23" s="128">
        <f t="shared" si="1"/>
        <v>0</v>
      </c>
      <c r="U23" s="129">
        <f t="shared" si="1"/>
        <v>0</v>
      </c>
      <c r="V23" s="128">
        <f t="shared" si="1"/>
        <v>0</v>
      </c>
      <c r="W23" s="129">
        <f t="shared" si="1"/>
        <v>0</v>
      </c>
      <c r="X23" s="128">
        <f t="shared" si="1"/>
        <v>0</v>
      </c>
      <c r="Y23" s="129">
        <f t="shared" si="1"/>
        <v>0</v>
      </c>
      <c r="Z23" s="128">
        <f t="shared" si="1"/>
        <v>0</v>
      </c>
      <c r="AA23" s="129">
        <f t="shared" si="1"/>
        <v>0</v>
      </c>
      <c r="AB23" s="128">
        <f t="shared" si="1"/>
        <v>0</v>
      </c>
      <c r="AC23" s="129">
        <f t="shared" si="1"/>
        <v>0</v>
      </c>
      <c r="AD23" s="128">
        <f t="shared" si="1"/>
        <v>0</v>
      </c>
      <c r="AE23" s="129">
        <f>SUM(O23,Q23,S23,U23,W23,Y23,AA23,AC23)</f>
        <v>9000000</v>
      </c>
      <c r="AF23" s="128">
        <f>SUM(P23,R23,T23,V23,X23,Z23,AB23,AD23)</f>
        <v>0</v>
      </c>
      <c r="AG23" s="130">
        <f>SUM(AG24:AG24)</f>
        <v>0</v>
      </c>
      <c r="AH23" s="131"/>
      <c r="AI23" s="131"/>
      <c r="AJ23" s="132"/>
    </row>
    <row r="24" spans="2:36" ht="108" customHeight="1">
      <c r="B24" s="153" t="s">
        <v>224</v>
      </c>
      <c r="C24" s="134"/>
      <c r="D24" s="135" t="s">
        <v>595</v>
      </c>
      <c r="E24" s="135" t="s">
        <v>154</v>
      </c>
      <c r="F24" s="148"/>
      <c r="G24" s="135"/>
      <c r="H24" s="137" t="s">
        <v>227</v>
      </c>
      <c r="I24" s="137" t="s">
        <v>228</v>
      </c>
      <c r="J24" s="137">
        <v>0</v>
      </c>
      <c r="K24" s="149">
        <v>3</v>
      </c>
      <c r="L24" s="139">
        <v>1</v>
      </c>
      <c r="M24" s="140"/>
      <c r="N24" s="185"/>
      <c r="O24" s="155"/>
      <c r="P24" s="156"/>
      <c r="Q24" s="157">
        <v>9000000</v>
      </c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50"/>
      <c r="AH24" s="145"/>
      <c r="AI24" s="140"/>
      <c r="AJ24" s="151"/>
    </row>
    <row r="25" spans="2:36" ht="108" customHeight="1">
      <c r="B25" s="123" t="s">
        <v>34</v>
      </c>
      <c r="C25" s="123" t="s">
        <v>35</v>
      </c>
      <c r="D25" s="123" t="s">
        <v>36</v>
      </c>
      <c r="E25" s="123" t="s">
        <v>37</v>
      </c>
      <c r="F25" s="123" t="s">
        <v>38</v>
      </c>
      <c r="G25" s="123" t="s">
        <v>39</v>
      </c>
      <c r="H25" s="124" t="s">
        <v>40</v>
      </c>
      <c r="I25" s="123" t="s">
        <v>41</v>
      </c>
      <c r="J25" s="125"/>
      <c r="K25" s="125"/>
      <c r="L25" s="125"/>
      <c r="M25" s="125"/>
      <c r="N25" s="126"/>
      <c r="O25" s="127">
        <f>SUM(O26:O26)</f>
        <v>0</v>
      </c>
      <c r="P25" s="128">
        <f>SUM(P26:P26)</f>
        <v>0</v>
      </c>
      <c r="Q25" s="129">
        <f t="shared" si="1"/>
        <v>8000000</v>
      </c>
      <c r="R25" s="128">
        <f t="shared" si="1"/>
        <v>0</v>
      </c>
      <c r="S25" s="129">
        <f t="shared" si="1"/>
        <v>0</v>
      </c>
      <c r="T25" s="128">
        <f t="shared" si="1"/>
        <v>0</v>
      </c>
      <c r="U25" s="129">
        <f t="shared" si="1"/>
        <v>0</v>
      </c>
      <c r="V25" s="128">
        <f t="shared" si="1"/>
        <v>0</v>
      </c>
      <c r="W25" s="129">
        <f t="shared" si="1"/>
        <v>0</v>
      </c>
      <c r="X25" s="128">
        <f t="shared" si="1"/>
        <v>0</v>
      </c>
      <c r="Y25" s="129">
        <f t="shared" si="1"/>
        <v>0</v>
      </c>
      <c r="Z25" s="128">
        <f t="shared" si="1"/>
        <v>0</v>
      </c>
      <c r="AA25" s="129">
        <f t="shared" si="1"/>
        <v>0</v>
      </c>
      <c r="AB25" s="128">
        <f t="shared" si="1"/>
        <v>0</v>
      </c>
      <c r="AC25" s="129">
        <f t="shared" si="1"/>
        <v>0</v>
      </c>
      <c r="AD25" s="128">
        <f t="shared" si="1"/>
        <v>0</v>
      </c>
      <c r="AE25" s="129">
        <f>SUM(O25,Q25,S25,U25,W25,Y25,AA25,AC25)</f>
        <v>8000000</v>
      </c>
      <c r="AF25" s="128">
        <f>SUM(P25,R25,T25,V25,X25,Z25,AB25,AD25)</f>
        <v>0</v>
      </c>
      <c r="AG25" s="130">
        <f>SUM(AG26:AG26)</f>
        <v>0</v>
      </c>
      <c r="AH25" s="131"/>
      <c r="AI25" s="131"/>
      <c r="AJ25" s="132"/>
    </row>
    <row r="26" spans="2:36" ht="108" customHeight="1">
      <c r="B26" s="133" t="s">
        <v>229</v>
      </c>
      <c r="C26" s="134"/>
      <c r="D26" s="135" t="s">
        <v>230</v>
      </c>
      <c r="E26" s="135" t="s">
        <v>154</v>
      </c>
      <c r="F26" s="136"/>
      <c r="G26" s="135"/>
      <c r="H26" s="137" t="s">
        <v>231</v>
      </c>
      <c r="I26" s="137" t="s">
        <v>232</v>
      </c>
      <c r="J26" s="186">
        <v>0</v>
      </c>
      <c r="K26" s="187">
        <v>25</v>
      </c>
      <c r="L26" s="174">
        <v>7</v>
      </c>
      <c r="M26" s="174"/>
      <c r="N26" s="185"/>
      <c r="O26" s="155"/>
      <c r="P26" s="156"/>
      <c r="Q26" s="157">
        <v>8000000</v>
      </c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4"/>
      <c r="AH26" s="145"/>
      <c r="AI26" s="145"/>
      <c r="AJ26" s="146"/>
    </row>
    <row r="27" spans="2:36" ht="108" customHeight="1">
      <c r="B27" s="122" t="s">
        <v>34</v>
      </c>
      <c r="C27" s="123" t="s">
        <v>35</v>
      </c>
      <c r="D27" s="123" t="s">
        <v>36</v>
      </c>
      <c r="E27" s="123" t="s">
        <v>43</v>
      </c>
      <c r="F27" s="123" t="s">
        <v>38</v>
      </c>
      <c r="G27" s="123" t="s">
        <v>39</v>
      </c>
      <c r="H27" s="124" t="s">
        <v>40</v>
      </c>
      <c r="I27" s="123" t="s">
        <v>41</v>
      </c>
      <c r="J27" s="123"/>
      <c r="K27" s="147"/>
      <c r="L27" s="147"/>
      <c r="M27" s="125"/>
      <c r="N27" s="126"/>
      <c r="O27" s="127">
        <f>SUM(O28:O28)</f>
        <v>0</v>
      </c>
      <c r="P27" s="128">
        <f>SUM(P28:P28)</f>
        <v>0</v>
      </c>
      <c r="Q27" s="129">
        <f t="shared" si="1"/>
        <v>6000000</v>
      </c>
      <c r="R27" s="128">
        <f t="shared" si="1"/>
        <v>0</v>
      </c>
      <c r="S27" s="129">
        <f t="shared" si="1"/>
        <v>0</v>
      </c>
      <c r="T27" s="128">
        <f t="shared" si="1"/>
        <v>0</v>
      </c>
      <c r="U27" s="129">
        <f t="shared" si="1"/>
        <v>0</v>
      </c>
      <c r="V27" s="128">
        <f t="shared" si="1"/>
        <v>0</v>
      </c>
      <c r="W27" s="129">
        <f t="shared" si="1"/>
        <v>0</v>
      </c>
      <c r="X27" s="128">
        <f t="shared" si="1"/>
        <v>0</v>
      </c>
      <c r="Y27" s="129">
        <f t="shared" si="1"/>
        <v>0</v>
      </c>
      <c r="Z27" s="128">
        <f t="shared" si="1"/>
        <v>0</v>
      </c>
      <c r="AA27" s="129">
        <f t="shared" si="1"/>
        <v>0</v>
      </c>
      <c r="AB27" s="128">
        <f t="shared" si="1"/>
        <v>0</v>
      </c>
      <c r="AC27" s="129">
        <f t="shared" si="1"/>
        <v>0</v>
      </c>
      <c r="AD27" s="128">
        <f t="shared" si="1"/>
        <v>0</v>
      </c>
      <c r="AE27" s="129">
        <f>SUM(O27,Q27,S27,U27,W27,Y27,AA27,AC27)</f>
        <v>6000000</v>
      </c>
      <c r="AF27" s="128">
        <f>SUM(P27,R27,T27,V27,X27,Z27,AB27,AD27)</f>
        <v>0</v>
      </c>
      <c r="AG27" s="130">
        <f>SUM(AG28:AG28)</f>
        <v>0</v>
      </c>
      <c r="AH27" s="131"/>
      <c r="AI27" s="131"/>
      <c r="AJ27" s="132"/>
    </row>
    <row r="28" spans="2:36" ht="108" customHeight="1">
      <c r="B28" s="153" t="s">
        <v>600</v>
      </c>
      <c r="C28" s="134"/>
      <c r="D28" s="135" t="s">
        <v>596</v>
      </c>
      <c r="E28" s="135" t="s">
        <v>154</v>
      </c>
      <c r="F28" s="148"/>
      <c r="G28" s="135"/>
      <c r="H28" s="137" t="s">
        <v>233</v>
      </c>
      <c r="I28" s="137" t="s">
        <v>234</v>
      </c>
      <c r="J28" s="137">
        <v>0</v>
      </c>
      <c r="K28" s="188">
        <v>40</v>
      </c>
      <c r="L28" s="139">
        <v>4</v>
      </c>
      <c r="M28" s="140"/>
      <c r="N28" s="185"/>
      <c r="O28" s="155"/>
      <c r="P28" s="156"/>
      <c r="Q28" s="157">
        <v>6000000</v>
      </c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50"/>
      <c r="AH28" s="145"/>
      <c r="AI28" s="140"/>
      <c r="AJ28" s="151"/>
    </row>
    <row r="29" spans="2:36" ht="108" customHeight="1">
      <c r="B29" s="122" t="s">
        <v>34</v>
      </c>
      <c r="C29" s="123" t="s">
        <v>35</v>
      </c>
      <c r="D29" s="123" t="s">
        <v>36</v>
      </c>
      <c r="E29" s="123" t="s">
        <v>37</v>
      </c>
      <c r="F29" s="123" t="s">
        <v>38</v>
      </c>
      <c r="G29" s="123" t="s">
        <v>39</v>
      </c>
      <c r="H29" s="124" t="s">
        <v>40</v>
      </c>
      <c r="I29" s="123" t="s">
        <v>41</v>
      </c>
      <c r="J29" s="125"/>
      <c r="K29" s="125"/>
      <c r="L29" s="125"/>
      <c r="M29" s="125"/>
      <c r="N29" s="126"/>
      <c r="O29" s="127">
        <f>SUM(O30:O30)</f>
        <v>0</v>
      </c>
      <c r="P29" s="128">
        <f>SUM(P30:P30)</f>
        <v>0</v>
      </c>
      <c r="Q29" s="129">
        <f t="shared" si="1"/>
        <v>1000000</v>
      </c>
      <c r="R29" s="128">
        <f t="shared" si="1"/>
        <v>0</v>
      </c>
      <c r="S29" s="129">
        <f t="shared" si="1"/>
        <v>4000000</v>
      </c>
      <c r="T29" s="128">
        <f t="shared" si="1"/>
        <v>0</v>
      </c>
      <c r="U29" s="129">
        <f t="shared" si="1"/>
        <v>0</v>
      </c>
      <c r="V29" s="128">
        <f t="shared" si="1"/>
        <v>0</v>
      </c>
      <c r="W29" s="129">
        <f t="shared" si="1"/>
        <v>0</v>
      </c>
      <c r="X29" s="128">
        <f t="shared" si="1"/>
        <v>0</v>
      </c>
      <c r="Y29" s="129">
        <f t="shared" si="1"/>
        <v>0</v>
      </c>
      <c r="Z29" s="128">
        <f t="shared" si="1"/>
        <v>0</v>
      </c>
      <c r="AA29" s="129">
        <f t="shared" si="1"/>
        <v>0</v>
      </c>
      <c r="AB29" s="128">
        <f t="shared" si="1"/>
        <v>0</v>
      </c>
      <c r="AC29" s="129">
        <f t="shared" si="1"/>
        <v>0</v>
      </c>
      <c r="AD29" s="128">
        <f t="shared" si="1"/>
        <v>0</v>
      </c>
      <c r="AE29" s="129">
        <f>SUM(O29,Q29,S29,U29,W29,Y29,AA29,AC29)</f>
        <v>5000000</v>
      </c>
      <c r="AF29" s="128">
        <f>SUM(P29,R29,T29,V29,X29,Z29,AB29,AD29)</f>
        <v>0</v>
      </c>
      <c r="AG29" s="130">
        <f>SUM(AG30:AG30)</f>
        <v>0</v>
      </c>
      <c r="AH29" s="131"/>
      <c r="AI29" s="131"/>
      <c r="AJ29" s="132"/>
    </row>
    <row r="30" spans="2:36" ht="108" customHeight="1">
      <c r="B30" s="153" t="s">
        <v>601</v>
      </c>
      <c r="C30" s="134"/>
      <c r="D30" s="135" t="s">
        <v>235</v>
      </c>
      <c r="E30" s="135" t="s">
        <v>154</v>
      </c>
      <c r="F30" s="136"/>
      <c r="G30" s="135"/>
      <c r="H30" s="137" t="s">
        <v>236</v>
      </c>
      <c r="I30" s="137" t="s">
        <v>237</v>
      </c>
      <c r="J30" s="137">
        <v>0</v>
      </c>
      <c r="K30" s="154">
        <v>3</v>
      </c>
      <c r="L30" s="174">
        <v>1</v>
      </c>
      <c r="M30" s="174"/>
      <c r="N30" s="185"/>
      <c r="O30" s="155"/>
      <c r="P30" s="156"/>
      <c r="Q30" s="157">
        <v>1000000</v>
      </c>
      <c r="R30" s="143"/>
      <c r="S30" s="143">
        <v>4000000</v>
      </c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4"/>
      <c r="AH30" s="145"/>
      <c r="AI30" s="145"/>
      <c r="AJ30" s="146"/>
    </row>
    <row r="31" spans="2:36" ht="108" customHeight="1">
      <c r="B31" s="122" t="s">
        <v>34</v>
      </c>
      <c r="C31" s="123" t="s">
        <v>35</v>
      </c>
      <c r="D31" s="123" t="s">
        <v>36</v>
      </c>
      <c r="E31" s="123" t="s">
        <v>43</v>
      </c>
      <c r="F31" s="123" t="s">
        <v>38</v>
      </c>
      <c r="G31" s="123" t="s">
        <v>39</v>
      </c>
      <c r="H31" s="124" t="s">
        <v>40</v>
      </c>
      <c r="I31" s="123" t="s">
        <v>41</v>
      </c>
      <c r="J31" s="123"/>
      <c r="K31" s="147"/>
      <c r="L31" s="147"/>
      <c r="M31" s="125"/>
      <c r="N31" s="126"/>
      <c r="O31" s="127">
        <f>SUM(O32:O32)</f>
        <v>0</v>
      </c>
      <c r="P31" s="128">
        <f>SUM(P32:P32)</f>
        <v>0</v>
      </c>
      <c r="Q31" s="129">
        <f t="shared" si="1"/>
        <v>12500000</v>
      </c>
      <c r="R31" s="128">
        <f t="shared" si="1"/>
        <v>0</v>
      </c>
      <c r="S31" s="129">
        <f t="shared" si="1"/>
        <v>2000000</v>
      </c>
      <c r="T31" s="128">
        <f t="shared" si="1"/>
        <v>0</v>
      </c>
      <c r="U31" s="129">
        <f t="shared" si="1"/>
        <v>0</v>
      </c>
      <c r="V31" s="128">
        <f t="shared" si="1"/>
        <v>0</v>
      </c>
      <c r="W31" s="129">
        <f t="shared" si="1"/>
        <v>0</v>
      </c>
      <c r="X31" s="128">
        <f t="shared" si="1"/>
        <v>0</v>
      </c>
      <c r="Y31" s="129">
        <f t="shared" si="1"/>
        <v>0</v>
      </c>
      <c r="Z31" s="128">
        <f t="shared" si="1"/>
        <v>0</v>
      </c>
      <c r="AA31" s="129">
        <f t="shared" si="1"/>
        <v>0</v>
      </c>
      <c r="AB31" s="128">
        <f t="shared" si="1"/>
        <v>0</v>
      </c>
      <c r="AC31" s="129">
        <f t="shared" si="1"/>
        <v>0</v>
      </c>
      <c r="AD31" s="128">
        <f t="shared" si="1"/>
        <v>0</v>
      </c>
      <c r="AE31" s="129">
        <f>SUM(O31,Q31,S31,U31,W31,Y31,AA31,AC31)</f>
        <v>14500000</v>
      </c>
      <c r="AF31" s="128">
        <f>SUM(P31,R31,T31,V31,X31,Z31,AB31,AD31)</f>
        <v>0</v>
      </c>
      <c r="AG31" s="130">
        <f>SUM(AG32:AG32)</f>
        <v>0</v>
      </c>
      <c r="AH31" s="131"/>
      <c r="AI31" s="131"/>
      <c r="AJ31" s="132"/>
    </row>
    <row r="32" spans="2:36" ht="108" customHeight="1" thickBot="1">
      <c r="B32" s="189" t="s">
        <v>600</v>
      </c>
      <c r="C32" s="159"/>
      <c r="D32" s="160" t="s">
        <v>597</v>
      </c>
      <c r="E32" s="160" t="s">
        <v>154</v>
      </c>
      <c r="F32" s="175"/>
      <c r="G32" s="160"/>
      <c r="H32" s="162" t="s">
        <v>238</v>
      </c>
      <c r="I32" s="162" t="s">
        <v>239</v>
      </c>
      <c r="J32" s="162">
        <v>0</v>
      </c>
      <c r="K32" s="176">
        <v>4</v>
      </c>
      <c r="L32" s="190">
        <v>2</v>
      </c>
      <c r="M32" s="178"/>
      <c r="N32" s="179"/>
      <c r="O32" s="191"/>
      <c r="P32" s="192"/>
      <c r="Q32" s="193">
        <v>12500000</v>
      </c>
      <c r="R32" s="167"/>
      <c r="S32" s="167">
        <v>2000000</v>
      </c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80"/>
      <c r="AH32" s="169"/>
      <c r="AI32" s="178"/>
      <c r="AJ32" s="181"/>
    </row>
    <row r="33" spans="2:36" ht="4.5" customHeight="1" thickBot="1">
      <c r="B33" s="399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1"/>
    </row>
  </sheetData>
  <sheetProtection password="A9ED" sheet="1" objects="1" scenarios="1"/>
  <mergeCells count="34">
    <mergeCell ref="C8:H8"/>
    <mergeCell ref="B33:AJ33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B2:AJ2"/>
    <mergeCell ref="B3:AJ3"/>
    <mergeCell ref="B4:H4"/>
    <mergeCell ref="I4:N4"/>
    <mergeCell ref="O4:Q4"/>
    <mergeCell ref="R4:T4"/>
    <mergeCell ref="U4:A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K73"/>
  <sheetViews>
    <sheetView zoomScale="60" zoomScaleNormal="60" zoomScalePageLayoutView="0" workbookViewId="0" topLeftCell="A1">
      <selection activeCell="C33" activeCellId="9" sqref="C9 C12 C15 C15 C18 C21 C24 C27 C30 C33"/>
    </sheetView>
  </sheetViews>
  <sheetFormatPr defaultColWidth="11.421875" defaultRowHeight="15"/>
  <cols>
    <col min="1" max="1" width="4.57421875" style="4" customWidth="1"/>
    <col min="2" max="2" width="22.8515625" style="64" bestFit="1" customWidth="1"/>
    <col min="3" max="3" width="17.57421875" style="64" customWidth="1"/>
    <col min="4" max="4" width="27.7109375" style="4" customWidth="1"/>
    <col min="5" max="5" width="14.28125" style="4" customWidth="1"/>
    <col min="6" max="6" width="11.421875" style="4" customWidth="1"/>
    <col min="7" max="7" width="13.57421875" style="4" customWidth="1"/>
    <col min="8" max="8" width="19.28125" style="65" customWidth="1"/>
    <col min="9" max="9" width="24.28125" style="65" bestFit="1" customWidth="1"/>
    <col min="10" max="10" width="11.421875" style="65" customWidth="1"/>
    <col min="11" max="11" width="11.421875" style="4" customWidth="1"/>
    <col min="12" max="12" width="11.421875" style="237" customWidth="1"/>
    <col min="13" max="13" width="6.57421875" style="237" customWidth="1"/>
    <col min="14" max="14" width="6.140625" style="237" customWidth="1"/>
    <col min="15" max="32" width="9.421875" style="66" customWidth="1"/>
    <col min="33" max="33" width="5.140625" style="238" customWidth="1"/>
    <col min="34" max="34" width="5.421875" style="66" customWidth="1"/>
    <col min="35" max="35" width="4.8515625" style="66" customWidth="1"/>
    <col min="36" max="36" width="7.140625" style="66" customWidth="1"/>
    <col min="37" max="16384" width="11.421875" style="4" customWidth="1"/>
  </cols>
  <sheetData>
    <row r="1" spans="2:36" s="107" customFormat="1" ht="13.5" thickBot="1">
      <c r="B1" s="419" t="s">
        <v>146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1"/>
    </row>
    <row r="2" spans="2:36" ht="33.75" customHeight="1">
      <c r="B2" s="343" t="s">
        <v>198</v>
      </c>
      <c r="C2" s="344"/>
      <c r="D2" s="344"/>
      <c r="E2" s="344"/>
      <c r="F2" s="344"/>
      <c r="G2" s="344"/>
      <c r="H2" s="345"/>
      <c r="I2" s="346" t="s">
        <v>332</v>
      </c>
      <c r="J2" s="347"/>
      <c r="K2" s="347"/>
      <c r="L2" s="347"/>
      <c r="M2" s="347"/>
      <c r="N2" s="347"/>
      <c r="O2" s="422" t="s">
        <v>2</v>
      </c>
      <c r="P2" s="423"/>
      <c r="Q2" s="423"/>
      <c r="R2" s="423"/>
      <c r="S2" s="423"/>
      <c r="T2" s="424"/>
      <c r="U2" s="425" t="s">
        <v>3</v>
      </c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7"/>
    </row>
    <row r="3" spans="2:36" ht="35.25" customHeight="1" thickBot="1">
      <c r="B3" s="331" t="s">
        <v>333</v>
      </c>
      <c r="C3" s="332"/>
      <c r="D3" s="333"/>
      <c r="E3" s="105"/>
      <c r="F3" s="332" t="s">
        <v>45</v>
      </c>
      <c r="G3" s="332"/>
      <c r="H3" s="332"/>
      <c r="I3" s="332"/>
      <c r="J3" s="332"/>
      <c r="K3" s="332"/>
      <c r="L3" s="332"/>
      <c r="M3" s="332"/>
      <c r="N3" s="333"/>
      <c r="O3" s="428" t="s">
        <v>6</v>
      </c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30"/>
      <c r="AG3" s="431" t="s">
        <v>7</v>
      </c>
      <c r="AH3" s="432"/>
      <c r="AI3" s="432"/>
      <c r="AJ3" s="433"/>
    </row>
    <row r="4" spans="2:36" ht="36" customHeight="1">
      <c r="B4" s="321" t="s">
        <v>8</v>
      </c>
      <c r="C4" s="323" t="s">
        <v>9</v>
      </c>
      <c r="D4" s="324"/>
      <c r="E4" s="324"/>
      <c r="F4" s="324"/>
      <c r="G4" s="324"/>
      <c r="H4" s="324"/>
      <c r="I4" s="327" t="s">
        <v>10</v>
      </c>
      <c r="J4" s="329" t="s">
        <v>11</v>
      </c>
      <c r="K4" s="329" t="s">
        <v>12</v>
      </c>
      <c r="L4" s="329" t="s">
        <v>397</v>
      </c>
      <c r="M4" s="434" t="s">
        <v>13</v>
      </c>
      <c r="N4" s="436" t="s">
        <v>14</v>
      </c>
      <c r="O4" s="320" t="s">
        <v>15</v>
      </c>
      <c r="P4" s="306"/>
      <c r="Q4" s="305" t="s">
        <v>16</v>
      </c>
      <c r="R4" s="306"/>
      <c r="S4" s="305" t="s">
        <v>17</v>
      </c>
      <c r="T4" s="306"/>
      <c r="U4" s="305" t="s">
        <v>18</v>
      </c>
      <c r="V4" s="306"/>
      <c r="W4" s="305" t="s">
        <v>19</v>
      </c>
      <c r="X4" s="306"/>
      <c r="Y4" s="305" t="s">
        <v>20</v>
      </c>
      <c r="Z4" s="306"/>
      <c r="AA4" s="305" t="s">
        <v>21</v>
      </c>
      <c r="AB4" s="306"/>
      <c r="AC4" s="305" t="s">
        <v>22</v>
      </c>
      <c r="AD4" s="306"/>
      <c r="AE4" s="305" t="s">
        <v>23</v>
      </c>
      <c r="AF4" s="307"/>
      <c r="AG4" s="308" t="s">
        <v>24</v>
      </c>
      <c r="AH4" s="310" t="s">
        <v>25</v>
      </c>
      <c r="AI4" s="312" t="s">
        <v>26</v>
      </c>
      <c r="AJ4" s="298" t="s">
        <v>27</v>
      </c>
    </row>
    <row r="5" spans="2:36" ht="80.25" customHeight="1" thickBot="1">
      <c r="B5" s="322"/>
      <c r="C5" s="325"/>
      <c r="D5" s="326"/>
      <c r="E5" s="326"/>
      <c r="F5" s="326"/>
      <c r="G5" s="326"/>
      <c r="H5" s="326"/>
      <c r="I5" s="328"/>
      <c r="J5" s="330" t="s">
        <v>11</v>
      </c>
      <c r="K5" s="330"/>
      <c r="L5" s="330"/>
      <c r="M5" s="435"/>
      <c r="N5" s="437"/>
      <c r="O5" s="6" t="s">
        <v>28</v>
      </c>
      <c r="P5" s="7" t="s">
        <v>29</v>
      </c>
      <c r="Q5" s="8" t="s">
        <v>28</v>
      </c>
      <c r="R5" s="7" t="s">
        <v>29</v>
      </c>
      <c r="S5" s="8" t="s">
        <v>28</v>
      </c>
      <c r="T5" s="7" t="s">
        <v>29</v>
      </c>
      <c r="U5" s="8" t="s">
        <v>28</v>
      </c>
      <c r="V5" s="7" t="s">
        <v>29</v>
      </c>
      <c r="W5" s="8" t="s">
        <v>28</v>
      </c>
      <c r="X5" s="7" t="s">
        <v>29</v>
      </c>
      <c r="Y5" s="8" t="s">
        <v>28</v>
      </c>
      <c r="Z5" s="7" t="s">
        <v>29</v>
      </c>
      <c r="AA5" s="8" t="s">
        <v>28</v>
      </c>
      <c r="AB5" s="7" t="s">
        <v>30</v>
      </c>
      <c r="AC5" s="8" t="s">
        <v>28</v>
      </c>
      <c r="AD5" s="7" t="s">
        <v>30</v>
      </c>
      <c r="AE5" s="8" t="s">
        <v>28</v>
      </c>
      <c r="AF5" s="9" t="s">
        <v>30</v>
      </c>
      <c r="AG5" s="309"/>
      <c r="AH5" s="311"/>
      <c r="AI5" s="313"/>
      <c r="AJ5" s="299"/>
    </row>
    <row r="6" spans="2:36" ht="108" customHeight="1" thickBot="1">
      <c r="B6" s="10" t="s">
        <v>334</v>
      </c>
      <c r="C6" s="300" t="s">
        <v>335</v>
      </c>
      <c r="D6" s="301"/>
      <c r="E6" s="301"/>
      <c r="F6" s="301"/>
      <c r="G6" s="301"/>
      <c r="H6" s="301"/>
      <c r="I6" s="11" t="s">
        <v>336</v>
      </c>
      <c r="J6" s="59">
        <v>0.1</v>
      </c>
      <c r="K6" s="217">
        <v>0.15</v>
      </c>
      <c r="L6" s="218"/>
      <c r="M6" s="218"/>
      <c r="N6" s="219"/>
      <c r="O6" s="16">
        <f>SUM(O8+O11+O14+O17+O20+O23+O26+O29+O32+O35+O38+O41+O44+O47+O50+O53+O56+O59+O62+O64+O66+O68+O70+O72)</f>
        <v>15000000</v>
      </c>
      <c r="P6" s="16">
        <f aca="true" t="shared" si="0" ref="P6:AF6">SUM(P8+P11+P14+P17+P20+P23+P26+P29+P32+P35+P38+P41+P44+P47+P50+P53+P56+P59+P62+P64+P66+P68+P70+P72)</f>
        <v>0</v>
      </c>
      <c r="Q6" s="16">
        <f t="shared" si="0"/>
        <v>0</v>
      </c>
      <c r="R6" s="16">
        <f t="shared" si="0"/>
        <v>0</v>
      </c>
      <c r="S6" s="16">
        <f t="shared" si="0"/>
        <v>194881285</v>
      </c>
      <c r="T6" s="16">
        <f t="shared" si="0"/>
        <v>0</v>
      </c>
      <c r="U6" s="16">
        <f t="shared" si="0"/>
        <v>0</v>
      </c>
      <c r="V6" s="16">
        <f t="shared" si="0"/>
        <v>0</v>
      </c>
      <c r="W6" s="16">
        <f t="shared" si="0"/>
        <v>0</v>
      </c>
      <c r="X6" s="16">
        <f t="shared" si="0"/>
        <v>0</v>
      </c>
      <c r="Y6" s="16">
        <f t="shared" si="0"/>
        <v>0</v>
      </c>
      <c r="Z6" s="16">
        <f t="shared" si="0"/>
        <v>0</v>
      </c>
      <c r="AA6" s="16">
        <f t="shared" si="0"/>
        <v>7000000</v>
      </c>
      <c r="AB6" s="16">
        <f t="shared" si="0"/>
        <v>0</v>
      </c>
      <c r="AC6" s="16">
        <f t="shared" si="0"/>
        <v>0</v>
      </c>
      <c r="AD6" s="16">
        <f t="shared" si="0"/>
        <v>0</v>
      </c>
      <c r="AE6" s="16">
        <f t="shared" si="0"/>
        <v>216881285</v>
      </c>
      <c r="AF6" s="16">
        <f t="shared" si="0"/>
        <v>0</v>
      </c>
      <c r="AG6" s="17">
        <f>AG8+AG11</f>
        <v>0</v>
      </c>
      <c r="AH6" s="18"/>
      <c r="AI6" s="18"/>
      <c r="AJ6" s="19"/>
    </row>
    <row r="7" spans="2:36" ht="5.25" customHeight="1" thickBot="1">
      <c r="B7" s="340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2"/>
    </row>
    <row r="8" spans="2:36" ht="108" customHeight="1" thickBot="1">
      <c r="B8" s="20" t="s">
        <v>34</v>
      </c>
      <c r="C8" s="21" t="s">
        <v>35</v>
      </c>
      <c r="D8" s="21" t="s">
        <v>36</v>
      </c>
      <c r="E8" s="21" t="s">
        <v>37</v>
      </c>
      <c r="F8" s="21" t="s">
        <v>38</v>
      </c>
      <c r="G8" s="21" t="s">
        <v>39</v>
      </c>
      <c r="H8" s="22" t="s">
        <v>40</v>
      </c>
      <c r="I8" s="23" t="s">
        <v>41</v>
      </c>
      <c r="J8" s="24"/>
      <c r="K8" s="220"/>
      <c r="L8" s="221"/>
      <c r="M8" s="221"/>
      <c r="N8" s="222"/>
      <c r="O8" s="223">
        <f>SUM(O9:O9)</f>
        <v>0</v>
      </c>
      <c r="P8" s="224">
        <f>SUM(P9:P9)</f>
        <v>0</v>
      </c>
      <c r="Q8" s="225">
        <f aca="true" t="shared" si="1" ref="Q8:AA8">SUM(Q9:Q9)</f>
        <v>0</v>
      </c>
      <c r="R8" s="224">
        <f t="shared" si="1"/>
        <v>0</v>
      </c>
      <c r="S8" s="225">
        <f t="shared" si="1"/>
        <v>5000000</v>
      </c>
      <c r="T8" s="224">
        <f t="shared" si="1"/>
        <v>0</v>
      </c>
      <c r="U8" s="225">
        <f t="shared" si="1"/>
        <v>0</v>
      </c>
      <c r="V8" s="224">
        <f t="shared" si="1"/>
        <v>0</v>
      </c>
      <c r="W8" s="225">
        <f t="shared" si="1"/>
        <v>0</v>
      </c>
      <c r="X8" s="224">
        <f t="shared" si="1"/>
        <v>0</v>
      </c>
      <c r="Y8" s="225">
        <f t="shared" si="1"/>
        <v>0</v>
      </c>
      <c r="Z8" s="224">
        <f t="shared" si="1"/>
        <v>0</v>
      </c>
      <c r="AA8" s="225">
        <f t="shared" si="1"/>
        <v>0</v>
      </c>
      <c r="AB8" s="224">
        <f>SUM(AB9:AB9)</f>
        <v>0</v>
      </c>
      <c r="AC8" s="225">
        <f>SUM(AC9:AC9)</f>
        <v>0</v>
      </c>
      <c r="AD8" s="224">
        <f>SUM(AD9:AD9)</f>
        <v>0</v>
      </c>
      <c r="AE8" s="225">
        <f>SUM(O8,Q8,S8,U8,W8,Y8,AA8,AC8)</f>
        <v>5000000</v>
      </c>
      <c r="AF8" s="224">
        <f>SUM(P8,R8,T8,V8,X8,Z8,AB8,AD8)</f>
        <v>0</v>
      </c>
      <c r="AG8" s="29">
        <f>SUM(AG9:AG9)</f>
        <v>0</v>
      </c>
      <c r="AH8" s="29"/>
      <c r="AI8" s="29"/>
      <c r="AJ8" s="226"/>
    </row>
    <row r="9" spans="2:36" ht="108" customHeight="1" thickBot="1">
      <c r="B9" s="32" t="s">
        <v>337</v>
      </c>
      <c r="C9" s="33"/>
      <c r="D9" s="34"/>
      <c r="E9" s="34"/>
      <c r="F9" s="35"/>
      <c r="G9" s="34"/>
      <c r="H9" s="36" t="s">
        <v>338</v>
      </c>
      <c r="I9" s="36" t="s">
        <v>339</v>
      </c>
      <c r="J9" s="36">
        <v>0</v>
      </c>
      <c r="K9" s="57">
        <v>2</v>
      </c>
      <c r="L9" s="227">
        <v>0.84</v>
      </c>
      <c r="M9" s="227"/>
      <c r="N9" s="228"/>
      <c r="O9" s="40"/>
      <c r="P9" s="40"/>
      <c r="Q9" s="40"/>
      <c r="R9" s="40"/>
      <c r="S9" s="40">
        <v>5000000</v>
      </c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4"/>
      <c r="AH9" s="45"/>
      <c r="AI9" s="45"/>
      <c r="AJ9" s="46"/>
    </row>
    <row r="10" spans="2:36" ht="4.5" customHeight="1" thickBot="1">
      <c r="B10" s="302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4"/>
    </row>
    <row r="11" spans="2:36" ht="108" customHeight="1" thickBot="1">
      <c r="B11" s="20" t="s">
        <v>34</v>
      </c>
      <c r="C11" s="21" t="s">
        <v>35</v>
      </c>
      <c r="D11" s="21" t="s">
        <v>36</v>
      </c>
      <c r="E11" s="21" t="s">
        <v>43</v>
      </c>
      <c r="F11" s="21" t="s">
        <v>38</v>
      </c>
      <c r="G11" s="21" t="s">
        <v>39</v>
      </c>
      <c r="H11" s="22" t="s">
        <v>40</v>
      </c>
      <c r="I11" s="23" t="s">
        <v>41</v>
      </c>
      <c r="J11" s="21"/>
      <c r="K11" s="229"/>
      <c r="L11" s="230"/>
      <c r="M11" s="221"/>
      <c r="N11" s="222"/>
      <c r="O11" s="223">
        <f>SUM(O12:O12)</f>
        <v>0</v>
      </c>
      <c r="P11" s="224">
        <f>SUM(P12:P12)</f>
        <v>0</v>
      </c>
      <c r="Q11" s="225">
        <f aca="true" t="shared" si="2" ref="Q11:AA11">SUM(Q12:Q12)</f>
        <v>0</v>
      </c>
      <c r="R11" s="224">
        <f t="shared" si="2"/>
        <v>0</v>
      </c>
      <c r="S11" s="225">
        <f t="shared" si="2"/>
        <v>5000000</v>
      </c>
      <c r="T11" s="224">
        <f t="shared" si="2"/>
        <v>0</v>
      </c>
      <c r="U11" s="225">
        <f t="shared" si="2"/>
        <v>0</v>
      </c>
      <c r="V11" s="224">
        <f t="shared" si="2"/>
        <v>0</v>
      </c>
      <c r="W11" s="225">
        <f t="shared" si="2"/>
        <v>0</v>
      </c>
      <c r="X11" s="224">
        <f t="shared" si="2"/>
        <v>0</v>
      </c>
      <c r="Y11" s="225">
        <f t="shared" si="2"/>
        <v>0</v>
      </c>
      <c r="Z11" s="224">
        <f t="shared" si="2"/>
        <v>0</v>
      </c>
      <c r="AA11" s="225">
        <f t="shared" si="2"/>
        <v>0</v>
      </c>
      <c r="AB11" s="224">
        <f>SUM(AB12:AB12)</f>
        <v>0</v>
      </c>
      <c r="AC11" s="225">
        <f>SUM(AC12:AC12)</f>
        <v>0</v>
      </c>
      <c r="AD11" s="224">
        <f>SUM(AD12:AD12)</f>
        <v>0</v>
      </c>
      <c r="AE11" s="225">
        <f>SUM(O11,Q11,S11,U11,W11,Y11,AA11,AC11)</f>
        <v>5000000</v>
      </c>
      <c r="AF11" s="224">
        <f>SUM(P11,R11,T11,V11,X11,Z11,AB11,AD11)</f>
        <v>0</v>
      </c>
      <c r="AG11" s="29">
        <f>SUM(AG12:AG12)</f>
        <v>0</v>
      </c>
      <c r="AH11" s="29"/>
      <c r="AI11" s="29"/>
      <c r="AJ11" s="226"/>
    </row>
    <row r="12" spans="2:37" ht="108" customHeight="1" thickBot="1">
      <c r="B12" s="32" t="s">
        <v>340</v>
      </c>
      <c r="C12" s="33"/>
      <c r="D12" s="34"/>
      <c r="E12" s="34"/>
      <c r="F12" s="48"/>
      <c r="G12" s="34"/>
      <c r="H12" s="49" t="s">
        <v>341</v>
      </c>
      <c r="I12" s="50" t="s">
        <v>342</v>
      </c>
      <c r="J12" s="36">
        <v>0</v>
      </c>
      <c r="K12" s="205">
        <v>1</v>
      </c>
      <c r="L12" s="231">
        <v>0.33</v>
      </c>
      <c r="M12" s="103"/>
      <c r="N12" s="104"/>
      <c r="O12" s="54"/>
      <c r="P12" s="43"/>
      <c r="Q12" s="43"/>
      <c r="R12" s="43"/>
      <c r="S12" s="43">
        <v>5000000</v>
      </c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55"/>
      <c r="AH12" s="45"/>
      <c r="AI12" s="52"/>
      <c r="AJ12" s="56"/>
      <c r="AK12" s="232"/>
    </row>
    <row r="13" spans="2:36" ht="4.5" customHeight="1" thickBot="1">
      <c r="B13" s="340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2"/>
    </row>
    <row r="14" spans="2:36" ht="108" customHeight="1" thickBot="1">
      <c r="B14" s="20" t="s">
        <v>34</v>
      </c>
      <c r="C14" s="21" t="s">
        <v>35</v>
      </c>
      <c r="D14" s="21" t="s">
        <v>36</v>
      </c>
      <c r="E14" s="21" t="s">
        <v>37</v>
      </c>
      <c r="F14" s="21" t="s">
        <v>38</v>
      </c>
      <c r="G14" s="21" t="s">
        <v>39</v>
      </c>
      <c r="H14" s="22" t="s">
        <v>40</v>
      </c>
      <c r="I14" s="23" t="s">
        <v>41</v>
      </c>
      <c r="J14" s="24"/>
      <c r="K14" s="220"/>
      <c r="L14" s="221"/>
      <c r="M14" s="221"/>
      <c r="N14" s="222"/>
      <c r="O14" s="223">
        <f>SUM(O15:O15)</f>
        <v>0</v>
      </c>
      <c r="P14" s="224">
        <f>SUM(P15:P15)</f>
        <v>0</v>
      </c>
      <c r="Q14" s="225">
        <f aca="true" t="shared" si="3" ref="Q14:AA14">SUM(Q15:Q15)</f>
        <v>0</v>
      </c>
      <c r="R14" s="224">
        <f t="shared" si="3"/>
        <v>0</v>
      </c>
      <c r="S14" s="225">
        <f t="shared" si="3"/>
        <v>5000000</v>
      </c>
      <c r="T14" s="224">
        <f t="shared" si="3"/>
        <v>0</v>
      </c>
      <c r="U14" s="225">
        <f t="shared" si="3"/>
        <v>0</v>
      </c>
      <c r="V14" s="224">
        <f t="shared" si="3"/>
        <v>0</v>
      </c>
      <c r="W14" s="225">
        <f t="shared" si="3"/>
        <v>0</v>
      </c>
      <c r="X14" s="224">
        <f t="shared" si="3"/>
        <v>0</v>
      </c>
      <c r="Y14" s="225">
        <f t="shared" si="3"/>
        <v>0</v>
      </c>
      <c r="Z14" s="224">
        <f t="shared" si="3"/>
        <v>0</v>
      </c>
      <c r="AA14" s="225">
        <f t="shared" si="3"/>
        <v>0</v>
      </c>
      <c r="AB14" s="224">
        <f>SUM(AB15:AB15)</f>
        <v>0</v>
      </c>
      <c r="AC14" s="225">
        <f>SUM(AC15:AC15)</f>
        <v>0</v>
      </c>
      <c r="AD14" s="224">
        <f>SUM(AD15:AD15)</f>
        <v>0</v>
      </c>
      <c r="AE14" s="225">
        <f>SUM(O14,Q14,S14,U14,W14,Y14,AA14,AC14)</f>
        <v>5000000</v>
      </c>
      <c r="AF14" s="224">
        <f>SUM(P14,R14,T14,V14,X14,Z14,AB14,AD14)</f>
        <v>0</v>
      </c>
      <c r="AG14" s="29">
        <f>SUM(AG15:AG15)</f>
        <v>0</v>
      </c>
      <c r="AH14" s="29"/>
      <c r="AI14" s="29"/>
      <c r="AJ14" s="226"/>
    </row>
    <row r="15" spans="2:36" ht="108" customHeight="1" thickBot="1">
      <c r="B15" s="32" t="s">
        <v>343</v>
      </c>
      <c r="C15" s="33"/>
      <c r="D15" s="34"/>
      <c r="E15" s="34"/>
      <c r="F15" s="35"/>
      <c r="G15" s="34"/>
      <c r="H15" s="36" t="s">
        <v>344</v>
      </c>
      <c r="I15" s="36" t="s">
        <v>345</v>
      </c>
      <c r="J15" s="36">
        <v>0</v>
      </c>
      <c r="K15" s="233">
        <v>1</v>
      </c>
      <c r="L15" s="227">
        <v>1</v>
      </c>
      <c r="M15" s="227"/>
      <c r="N15" s="228"/>
      <c r="O15" s="39"/>
      <c r="P15" s="40"/>
      <c r="Q15" s="41"/>
      <c r="R15" s="43"/>
      <c r="S15" s="43">
        <v>5000000</v>
      </c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4"/>
      <c r="AH15" s="45"/>
      <c r="AI15" s="45"/>
      <c r="AJ15" s="46"/>
    </row>
    <row r="16" spans="2:36" ht="4.5" customHeight="1" thickBot="1">
      <c r="B16" s="302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4"/>
    </row>
    <row r="17" spans="2:36" ht="108" customHeight="1" thickBot="1">
      <c r="B17" s="20" t="s">
        <v>34</v>
      </c>
      <c r="C17" s="21" t="s">
        <v>35</v>
      </c>
      <c r="D17" s="21" t="s">
        <v>36</v>
      </c>
      <c r="E17" s="21" t="s">
        <v>43</v>
      </c>
      <c r="F17" s="21" t="s">
        <v>38</v>
      </c>
      <c r="G17" s="21" t="s">
        <v>39</v>
      </c>
      <c r="H17" s="22" t="s">
        <v>40</v>
      </c>
      <c r="I17" s="23" t="s">
        <v>41</v>
      </c>
      <c r="J17" s="21"/>
      <c r="K17" s="229"/>
      <c r="L17" s="230"/>
      <c r="M17" s="221"/>
      <c r="N17" s="222"/>
      <c r="O17" s="223">
        <f>SUM(O18:O18)</f>
        <v>0</v>
      </c>
      <c r="P17" s="224">
        <f>SUM(P18:P18)</f>
        <v>0</v>
      </c>
      <c r="Q17" s="225">
        <f aca="true" t="shared" si="4" ref="Q17:AA17">SUM(Q18:Q18)</f>
        <v>0</v>
      </c>
      <c r="R17" s="224">
        <f t="shared" si="4"/>
        <v>0</v>
      </c>
      <c r="S17" s="225">
        <f t="shared" si="4"/>
        <v>115881285</v>
      </c>
      <c r="T17" s="224">
        <f t="shared" si="4"/>
        <v>0</v>
      </c>
      <c r="U17" s="225">
        <f t="shared" si="4"/>
        <v>0</v>
      </c>
      <c r="V17" s="224">
        <f t="shared" si="4"/>
        <v>0</v>
      </c>
      <c r="W17" s="225">
        <f t="shared" si="4"/>
        <v>0</v>
      </c>
      <c r="X17" s="224">
        <f t="shared" si="4"/>
        <v>0</v>
      </c>
      <c r="Y17" s="225">
        <f t="shared" si="4"/>
        <v>0</v>
      </c>
      <c r="Z17" s="224">
        <f t="shared" si="4"/>
        <v>0</v>
      </c>
      <c r="AA17" s="225">
        <f t="shared" si="4"/>
        <v>0</v>
      </c>
      <c r="AB17" s="224">
        <f>SUM(AB18:AB18)</f>
        <v>0</v>
      </c>
      <c r="AC17" s="225">
        <f>SUM(AC18:AC18)</f>
        <v>0</v>
      </c>
      <c r="AD17" s="224">
        <f>SUM(AD18:AD18)</f>
        <v>0</v>
      </c>
      <c r="AE17" s="225">
        <f>SUM(O17,Q17,S17,U17,W17,Y17,AA17,AC17)</f>
        <v>115881285</v>
      </c>
      <c r="AF17" s="224">
        <f>SUM(P17,R17,T17,V17,X17,Z17,AB17,AD17)</f>
        <v>0</v>
      </c>
      <c r="AG17" s="29">
        <f>SUM(AG18:AG18)</f>
        <v>0</v>
      </c>
      <c r="AH17" s="29"/>
      <c r="AI17" s="29"/>
      <c r="AJ17" s="226"/>
    </row>
    <row r="18" spans="2:36" ht="108" customHeight="1" thickBot="1">
      <c r="B18" s="32" t="s">
        <v>343</v>
      </c>
      <c r="C18" s="33"/>
      <c r="D18" s="34"/>
      <c r="E18" s="34"/>
      <c r="F18" s="48"/>
      <c r="G18" s="34"/>
      <c r="H18" s="49" t="s">
        <v>346</v>
      </c>
      <c r="I18" s="50" t="s">
        <v>347</v>
      </c>
      <c r="J18" s="36">
        <v>0</v>
      </c>
      <c r="K18" s="205">
        <v>200</v>
      </c>
      <c r="L18" s="231">
        <v>66</v>
      </c>
      <c r="M18" s="103"/>
      <c r="N18" s="104"/>
      <c r="O18" s="54"/>
      <c r="P18" s="43"/>
      <c r="Q18" s="43"/>
      <c r="R18" s="43"/>
      <c r="S18" s="43">
        <v>115881285</v>
      </c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55"/>
      <c r="AH18" s="45"/>
      <c r="AI18" s="52"/>
      <c r="AJ18" s="56"/>
    </row>
    <row r="19" spans="2:36" ht="4.5" customHeight="1" thickBot="1">
      <c r="B19" s="302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4"/>
    </row>
    <row r="20" spans="2:36" ht="108" customHeight="1" thickBot="1">
      <c r="B20" s="20" t="s">
        <v>34</v>
      </c>
      <c r="C20" s="21" t="s">
        <v>35</v>
      </c>
      <c r="D20" s="21" t="s">
        <v>36</v>
      </c>
      <c r="E20" s="21" t="s">
        <v>37</v>
      </c>
      <c r="F20" s="21" t="s">
        <v>38</v>
      </c>
      <c r="G20" s="21" t="s">
        <v>39</v>
      </c>
      <c r="H20" s="22" t="s">
        <v>40</v>
      </c>
      <c r="I20" s="23" t="s">
        <v>41</v>
      </c>
      <c r="J20" s="24"/>
      <c r="K20" s="220"/>
      <c r="L20" s="221"/>
      <c r="M20" s="221"/>
      <c r="N20" s="222"/>
      <c r="O20" s="223">
        <f>SUM(O21:O21)</f>
        <v>0</v>
      </c>
      <c r="P20" s="224">
        <f>SUM(P21:P21)</f>
        <v>0</v>
      </c>
      <c r="Q20" s="225">
        <f aca="true" t="shared" si="5" ref="Q20:AA20">SUM(Q21:Q21)</f>
        <v>0</v>
      </c>
      <c r="R20" s="224">
        <f t="shared" si="5"/>
        <v>0</v>
      </c>
      <c r="S20" s="225">
        <f t="shared" si="5"/>
        <v>4000000</v>
      </c>
      <c r="T20" s="224">
        <f t="shared" si="5"/>
        <v>0</v>
      </c>
      <c r="U20" s="225">
        <f t="shared" si="5"/>
        <v>0</v>
      </c>
      <c r="V20" s="224">
        <f t="shared" si="5"/>
        <v>0</v>
      </c>
      <c r="W20" s="225">
        <f t="shared" si="5"/>
        <v>0</v>
      </c>
      <c r="X20" s="224">
        <f t="shared" si="5"/>
        <v>0</v>
      </c>
      <c r="Y20" s="225">
        <f t="shared" si="5"/>
        <v>0</v>
      </c>
      <c r="Z20" s="224">
        <f t="shared" si="5"/>
        <v>0</v>
      </c>
      <c r="AA20" s="225">
        <f t="shared" si="5"/>
        <v>0</v>
      </c>
      <c r="AB20" s="224">
        <f>SUM(AB21:AB21)</f>
        <v>0</v>
      </c>
      <c r="AC20" s="225">
        <f>SUM(AC21:AC21)</f>
        <v>0</v>
      </c>
      <c r="AD20" s="224">
        <f>SUM(AD21:AD21)</f>
        <v>0</v>
      </c>
      <c r="AE20" s="225">
        <f>SUM(O20,Q20,S20,U20,W20,Y20,AA20,AC20)</f>
        <v>4000000</v>
      </c>
      <c r="AF20" s="224">
        <f>SUM(P20,R20,T20,V20,X20,Z20,AB20,AD20)</f>
        <v>0</v>
      </c>
      <c r="AG20" s="29">
        <f>SUM(AG21:AG21)</f>
        <v>0</v>
      </c>
      <c r="AH20" s="29"/>
      <c r="AI20" s="29"/>
      <c r="AJ20" s="226"/>
    </row>
    <row r="21" spans="2:36" ht="108" customHeight="1" thickBot="1">
      <c r="B21" s="32" t="s">
        <v>348</v>
      </c>
      <c r="C21" s="33"/>
      <c r="D21" s="34"/>
      <c r="E21" s="34"/>
      <c r="F21" s="35"/>
      <c r="G21" s="34"/>
      <c r="H21" s="36" t="s">
        <v>349</v>
      </c>
      <c r="I21" s="36" t="s">
        <v>350</v>
      </c>
      <c r="J21" s="36">
        <v>0</v>
      </c>
      <c r="K21" s="233">
        <v>20</v>
      </c>
      <c r="L21" s="227">
        <v>4</v>
      </c>
      <c r="M21" s="227"/>
      <c r="N21" s="228"/>
      <c r="O21" s="39"/>
      <c r="P21" s="40"/>
      <c r="Q21" s="41"/>
      <c r="R21" s="43"/>
      <c r="S21" s="43">
        <v>4000000</v>
      </c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4"/>
      <c r="AH21" s="45"/>
      <c r="AI21" s="45"/>
      <c r="AJ21" s="46"/>
    </row>
    <row r="22" spans="2:36" ht="4.5" customHeight="1" thickBot="1">
      <c r="B22" s="302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4"/>
    </row>
    <row r="23" spans="2:36" ht="108" customHeight="1" thickBot="1">
      <c r="B23" s="20" t="s">
        <v>34</v>
      </c>
      <c r="C23" s="21" t="s">
        <v>35</v>
      </c>
      <c r="D23" s="21" t="s">
        <v>36</v>
      </c>
      <c r="E23" s="21" t="s">
        <v>43</v>
      </c>
      <c r="F23" s="21" t="s">
        <v>38</v>
      </c>
      <c r="G23" s="21" t="s">
        <v>39</v>
      </c>
      <c r="H23" s="22" t="s">
        <v>40</v>
      </c>
      <c r="I23" s="23" t="s">
        <v>41</v>
      </c>
      <c r="J23" s="21"/>
      <c r="K23" s="229"/>
      <c r="L23" s="230"/>
      <c r="M23" s="221"/>
      <c r="N23" s="222"/>
      <c r="O23" s="223">
        <f>SUM(O24:O24)</f>
        <v>0</v>
      </c>
      <c r="P23" s="224">
        <f>SUM(P24:P24)</f>
        <v>0</v>
      </c>
      <c r="Q23" s="225">
        <f aca="true" t="shared" si="6" ref="Q23:AA23">SUM(Q24:Q24)</f>
        <v>0</v>
      </c>
      <c r="R23" s="224">
        <f t="shared" si="6"/>
        <v>0</v>
      </c>
      <c r="S23" s="225">
        <f t="shared" si="6"/>
        <v>8000000</v>
      </c>
      <c r="T23" s="224">
        <f t="shared" si="6"/>
        <v>0</v>
      </c>
      <c r="U23" s="225">
        <f t="shared" si="6"/>
        <v>0</v>
      </c>
      <c r="V23" s="224">
        <f t="shared" si="6"/>
        <v>0</v>
      </c>
      <c r="W23" s="225">
        <f t="shared" si="6"/>
        <v>0</v>
      </c>
      <c r="X23" s="224">
        <f t="shared" si="6"/>
        <v>0</v>
      </c>
      <c r="Y23" s="225">
        <f t="shared" si="6"/>
        <v>0</v>
      </c>
      <c r="Z23" s="224">
        <f t="shared" si="6"/>
        <v>0</v>
      </c>
      <c r="AA23" s="225">
        <f t="shared" si="6"/>
        <v>0</v>
      </c>
      <c r="AB23" s="224">
        <f>SUM(AB24:AB24)</f>
        <v>0</v>
      </c>
      <c r="AC23" s="225">
        <f>SUM(AC24:AC24)</f>
        <v>0</v>
      </c>
      <c r="AD23" s="224">
        <f>SUM(AD24:AD24)</f>
        <v>0</v>
      </c>
      <c r="AE23" s="225">
        <f>SUM(O23,Q23,S23,U23,W23,Y23,AA23,AC23)</f>
        <v>8000000</v>
      </c>
      <c r="AF23" s="224">
        <f>SUM(P23,R23,T23,V23,X23,Z23,AB23,AD23)</f>
        <v>0</v>
      </c>
      <c r="AG23" s="29">
        <f>SUM(AG24:AG24)</f>
        <v>0</v>
      </c>
      <c r="AH23" s="29"/>
      <c r="AI23" s="29"/>
      <c r="AJ23" s="226"/>
    </row>
    <row r="24" spans="2:36" ht="108" customHeight="1" thickBot="1">
      <c r="B24" s="32" t="s">
        <v>351</v>
      </c>
      <c r="C24" s="33"/>
      <c r="D24" s="34"/>
      <c r="E24" s="34"/>
      <c r="F24" s="48"/>
      <c r="G24" s="34"/>
      <c r="H24" s="49" t="s">
        <v>352</v>
      </c>
      <c r="I24" s="50" t="s">
        <v>353</v>
      </c>
      <c r="J24" s="36">
        <v>0</v>
      </c>
      <c r="K24" s="205">
        <v>4</v>
      </c>
      <c r="L24" s="231">
        <v>1</v>
      </c>
      <c r="M24" s="103"/>
      <c r="N24" s="104"/>
      <c r="O24" s="54"/>
      <c r="P24" s="43"/>
      <c r="Q24" s="43"/>
      <c r="R24" s="43"/>
      <c r="S24" s="43">
        <v>8000000</v>
      </c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55"/>
      <c r="AH24" s="45"/>
      <c r="AI24" s="52"/>
      <c r="AJ24" s="56"/>
    </row>
    <row r="25" spans="2:36" ht="4.5" customHeight="1" thickBot="1">
      <c r="B25" s="302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4"/>
    </row>
    <row r="26" spans="2:36" ht="108" customHeight="1" thickBot="1">
      <c r="B26" s="20" t="s">
        <v>34</v>
      </c>
      <c r="C26" s="21" t="s">
        <v>35</v>
      </c>
      <c r="D26" s="21" t="s">
        <v>36</v>
      </c>
      <c r="E26" s="21" t="s">
        <v>37</v>
      </c>
      <c r="F26" s="21" t="s">
        <v>38</v>
      </c>
      <c r="G26" s="21" t="s">
        <v>39</v>
      </c>
      <c r="H26" s="22" t="s">
        <v>40</v>
      </c>
      <c r="I26" s="23" t="s">
        <v>41</v>
      </c>
      <c r="J26" s="24"/>
      <c r="K26" s="220"/>
      <c r="L26" s="221"/>
      <c r="M26" s="221"/>
      <c r="N26" s="222"/>
      <c r="O26" s="223">
        <f>SUM(O27:O27)</f>
        <v>0</v>
      </c>
      <c r="P26" s="224">
        <f>SUM(P27:P27)</f>
        <v>0</v>
      </c>
      <c r="Q26" s="225">
        <f aca="true" t="shared" si="7" ref="Q26:AA26">SUM(Q27:Q27)</f>
        <v>0</v>
      </c>
      <c r="R26" s="224">
        <f t="shared" si="7"/>
        <v>0</v>
      </c>
      <c r="S26" s="225">
        <f t="shared" si="7"/>
        <v>12000000</v>
      </c>
      <c r="T26" s="224">
        <f t="shared" si="7"/>
        <v>0</v>
      </c>
      <c r="U26" s="225">
        <f t="shared" si="7"/>
        <v>0</v>
      </c>
      <c r="V26" s="224">
        <f t="shared" si="7"/>
        <v>0</v>
      </c>
      <c r="W26" s="225">
        <f t="shared" si="7"/>
        <v>0</v>
      </c>
      <c r="X26" s="224">
        <f t="shared" si="7"/>
        <v>0</v>
      </c>
      <c r="Y26" s="225">
        <f t="shared" si="7"/>
        <v>0</v>
      </c>
      <c r="Z26" s="224">
        <f t="shared" si="7"/>
        <v>0</v>
      </c>
      <c r="AA26" s="225">
        <f t="shared" si="7"/>
        <v>0</v>
      </c>
      <c r="AB26" s="224">
        <f>SUM(AB27:AB27)</f>
        <v>0</v>
      </c>
      <c r="AC26" s="225">
        <f>SUM(AC27:AC27)</f>
        <v>0</v>
      </c>
      <c r="AD26" s="224">
        <f>SUM(AD27:AD27)</f>
        <v>0</v>
      </c>
      <c r="AE26" s="225">
        <f>SUM(O26,Q26,S26,U26,W26,Y26,AA26,AC26)</f>
        <v>12000000</v>
      </c>
      <c r="AF26" s="224">
        <f>SUM(P26,R26,T26,V26,X26,Z26,AB26,AD26)</f>
        <v>0</v>
      </c>
      <c r="AG26" s="29">
        <f>SUM(AG27:AG27)</f>
        <v>0</v>
      </c>
      <c r="AH26" s="29"/>
      <c r="AI26" s="29"/>
      <c r="AJ26" s="226"/>
    </row>
    <row r="27" spans="2:36" ht="108" customHeight="1" thickBot="1">
      <c r="B27" s="32" t="s">
        <v>354</v>
      </c>
      <c r="C27" s="33"/>
      <c r="D27" s="34"/>
      <c r="E27" s="34"/>
      <c r="F27" s="35"/>
      <c r="G27" s="34"/>
      <c r="H27" s="36" t="s">
        <v>355</v>
      </c>
      <c r="I27" s="36" t="s">
        <v>356</v>
      </c>
      <c r="J27" s="36">
        <v>0</v>
      </c>
      <c r="K27" s="233">
        <v>20</v>
      </c>
      <c r="L27" s="227">
        <v>3</v>
      </c>
      <c r="M27" s="227"/>
      <c r="N27" s="228"/>
      <c r="O27" s="40"/>
      <c r="P27" s="40"/>
      <c r="Q27" s="41"/>
      <c r="R27" s="43"/>
      <c r="S27" s="43">
        <v>12000000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  <c r="AH27" s="45"/>
      <c r="AI27" s="45"/>
      <c r="AJ27" s="46"/>
    </row>
    <row r="28" spans="2:36" ht="4.5" customHeight="1" thickBot="1">
      <c r="B28" s="30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4"/>
    </row>
    <row r="29" spans="2:36" ht="108" customHeight="1" thickBot="1">
      <c r="B29" s="20" t="s">
        <v>34</v>
      </c>
      <c r="C29" s="21" t="s">
        <v>35</v>
      </c>
      <c r="D29" s="21" t="s">
        <v>36</v>
      </c>
      <c r="E29" s="21" t="s">
        <v>43</v>
      </c>
      <c r="F29" s="21" t="s">
        <v>38</v>
      </c>
      <c r="G29" s="21" t="s">
        <v>39</v>
      </c>
      <c r="H29" s="22" t="s">
        <v>40</v>
      </c>
      <c r="I29" s="23" t="s">
        <v>41</v>
      </c>
      <c r="J29" s="21"/>
      <c r="K29" s="229"/>
      <c r="L29" s="230"/>
      <c r="M29" s="221"/>
      <c r="N29" s="222"/>
      <c r="O29" s="223">
        <f>SUM(O30:O30)</f>
        <v>0</v>
      </c>
      <c r="P29" s="224">
        <f>SUM(P30:P30)</f>
        <v>0</v>
      </c>
      <c r="Q29" s="225">
        <f aca="true" t="shared" si="8" ref="Q29:AA29">SUM(Q30:Q30)</f>
        <v>0</v>
      </c>
      <c r="R29" s="224">
        <f t="shared" si="8"/>
        <v>0</v>
      </c>
      <c r="S29" s="225">
        <f t="shared" si="8"/>
        <v>3000000</v>
      </c>
      <c r="T29" s="224">
        <f t="shared" si="8"/>
        <v>0</v>
      </c>
      <c r="U29" s="225">
        <f t="shared" si="8"/>
        <v>0</v>
      </c>
      <c r="V29" s="224">
        <f t="shared" si="8"/>
        <v>0</v>
      </c>
      <c r="W29" s="225">
        <f t="shared" si="8"/>
        <v>0</v>
      </c>
      <c r="X29" s="224">
        <f t="shared" si="8"/>
        <v>0</v>
      </c>
      <c r="Y29" s="225">
        <f t="shared" si="8"/>
        <v>0</v>
      </c>
      <c r="Z29" s="224">
        <f t="shared" si="8"/>
        <v>0</v>
      </c>
      <c r="AA29" s="225">
        <f t="shared" si="8"/>
        <v>0</v>
      </c>
      <c r="AB29" s="224">
        <f>SUM(AB30:AB30)</f>
        <v>0</v>
      </c>
      <c r="AC29" s="225">
        <f>SUM(AC30:AC30)</f>
        <v>0</v>
      </c>
      <c r="AD29" s="224">
        <f>SUM(AD30:AD30)</f>
        <v>0</v>
      </c>
      <c r="AE29" s="225">
        <f>SUM(O29,Q29,S29,U29,W29,Y29,AA29,AC29)</f>
        <v>3000000</v>
      </c>
      <c r="AF29" s="224">
        <f>SUM(P29,R29,T29,V29,X29,Z29,AB29,AD29)</f>
        <v>0</v>
      </c>
      <c r="AG29" s="29">
        <f>SUM(AG30:AG30)</f>
        <v>0</v>
      </c>
      <c r="AH29" s="29"/>
      <c r="AI29" s="29"/>
      <c r="AJ29" s="226"/>
    </row>
    <row r="30" spans="2:36" ht="108" customHeight="1" thickBot="1">
      <c r="B30" s="32" t="s">
        <v>354</v>
      </c>
      <c r="C30" s="33"/>
      <c r="D30" s="34"/>
      <c r="E30" s="34"/>
      <c r="F30" s="48"/>
      <c r="G30" s="34"/>
      <c r="H30" s="49" t="s">
        <v>357</v>
      </c>
      <c r="I30" s="50" t="s">
        <v>358</v>
      </c>
      <c r="J30" s="36">
        <v>0</v>
      </c>
      <c r="K30" s="205">
        <v>20</v>
      </c>
      <c r="L30" s="231">
        <v>5</v>
      </c>
      <c r="M30" s="103"/>
      <c r="N30" s="104"/>
      <c r="O30" s="54"/>
      <c r="P30" s="43"/>
      <c r="Q30" s="43"/>
      <c r="R30" s="43"/>
      <c r="S30" s="43">
        <v>3000000</v>
      </c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55"/>
      <c r="AH30" s="45"/>
      <c r="AI30" s="52"/>
      <c r="AJ30" s="56"/>
    </row>
    <row r="31" spans="2:36" ht="4.5" customHeight="1" thickBot="1">
      <c r="B31" s="302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4"/>
    </row>
    <row r="32" spans="2:36" ht="108" customHeight="1" thickBot="1">
      <c r="B32" s="20" t="s">
        <v>34</v>
      </c>
      <c r="C32" s="21" t="s">
        <v>35</v>
      </c>
      <c r="D32" s="21" t="s">
        <v>36</v>
      </c>
      <c r="E32" s="21" t="s">
        <v>37</v>
      </c>
      <c r="F32" s="21" t="s">
        <v>38</v>
      </c>
      <c r="G32" s="21" t="s">
        <v>39</v>
      </c>
      <c r="H32" s="22" t="s">
        <v>40</v>
      </c>
      <c r="I32" s="23" t="s">
        <v>41</v>
      </c>
      <c r="J32" s="24"/>
      <c r="K32" s="220"/>
      <c r="L32" s="221"/>
      <c r="M32" s="221"/>
      <c r="N32" s="222"/>
      <c r="O32" s="223">
        <f>SUM(O33:O33)</f>
        <v>0</v>
      </c>
      <c r="P32" s="224">
        <f>SUM(P33:P33)</f>
        <v>0</v>
      </c>
      <c r="Q32" s="225">
        <f aca="true" t="shared" si="9" ref="Q32:AA32">SUM(Q33:Q33)</f>
        <v>0</v>
      </c>
      <c r="R32" s="224">
        <f t="shared" si="9"/>
        <v>0</v>
      </c>
      <c r="S32" s="225">
        <f t="shared" si="9"/>
        <v>0</v>
      </c>
      <c r="T32" s="224">
        <f t="shared" si="9"/>
        <v>0</v>
      </c>
      <c r="U32" s="225">
        <f t="shared" si="9"/>
        <v>0</v>
      </c>
      <c r="V32" s="224">
        <f t="shared" si="9"/>
        <v>0</v>
      </c>
      <c r="W32" s="225">
        <f t="shared" si="9"/>
        <v>0</v>
      </c>
      <c r="X32" s="224">
        <f t="shared" si="9"/>
        <v>0</v>
      </c>
      <c r="Y32" s="225">
        <f t="shared" si="9"/>
        <v>0</v>
      </c>
      <c r="Z32" s="224">
        <f t="shared" si="9"/>
        <v>0</v>
      </c>
      <c r="AA32" s="225">
        <f t="shared" si="9"/>
        <v>0</v>
      </c>
      <c r="AB32" s="224">
        <f>SUM(AB33:AB33)</f>
        <v>0</v>
      </c>
      <c r="AC32" s="225">
        <f>SUM(AC33:AC33)</f>
        <v>0</v>
      </c>
      <c r="AD32" s="224">
        <f>SUM(AD33:AD33)</f>
        <v>0</v>
      </c>
      <c r="AE32" s="225">
        <f>SUM(O32,Q32,S32,U32,W32,Y32,AA32,AC32)</f>
        <v>0</v>
      </c>
      <c r="AF32" s="224">
        <f>SUM(P32,R32,T32,V32,X32,Z32,AB32,AD32)</f>
        <v>0</v>
      </c>
      <c r="AG32" s="29">
        <f>SUM(AG33:AG33)</f>
        <v>0</v>
      </c>
      <c r="AH32" s="29"/>
      <c r="AI32" s="29"/>
      <c r="AJ32" s="226"/>
    </row>
    <row r="33" spans="2:36" ht="108" customHeight="1" thickBot="1">
      <c r="B33" s="32" t="s">
        <v>354</v>
      </c>
      <c r="C33" s="33"/>
      <c r="D33" s="34"/>
      <c r="E33" s="34"/>
      <c r="F33" s="35"/>
      <c r="G33" s="34"/>
      <c r="H33" s="36" t="s">
        <v>359</v>
      </c>
      <c r="I33" s="36" t="s">
        <v>360</v>
      </c>
      <c r="J33" s="36">
        <v>0</v>
      </c>
      <c r="K33" s="233">
        <v>8</v>
      </c>
      <c r="L33" s="227">
        <v>2</v>
      </c>
      <c r="M33" s="227"/>
      <c r="N33" s="228"/>
      <c r="O33" s="234"/>
      <c r="P33" s="43"/>
      <c r="Q33" s="235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4"/>
      <c r="AH33" s="45"/>
      <c r="AI33" s="45"/>
      <c r="AJ33" s="46"/>
    </row>
    <row r="34" spans="2:36" ht="4.5" customHeight="1" thickBot="1">
      <c r="B34" s="302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4"/>
    </row>
    <row r="35" spans="2:36" ht="108" customHeight="1" thickBot="1">
      <c r="B35" s="20" t="s">
        <v>34</v>
      </c>
      <c r="C35" s="21" t="s">
        <v>35</v>
      </c>
      <c r="D35" s="21" t="s">
        <v>36</v>
      </c>
      <c r="E35" s="21" t="s">
        <v>43</v>
      </c>
      <c r="F35" s="21" t="s">
        <v>38</v>
      </c>
      <c r="G35" s="21" t="s">
        <v>39</v>
      </c>
      <c r="H35" s="22" t="s">
        <v>40</v>
      </c>
      <c r="I35" s="23" t="s">
        <v>41</v>
      </c>
      <c r="J35" s="21"/>
      <c r="K35" s="229"/>
      <c r="L35" s="230"/>
      <c r="M35" s="221"/>
      <c r="N35" s="222"/>
      <c r="O35" s="223">
        <f>SUM(O36:O36)</f>
        <v>0</v>
      </c>
      <c r="P35" s="224">
        <f>SUM(P36:P36)</f>
        <v>0</v>
      </c>
      <c r="Q35" s="225">
        <f aca="true" t="shared" si="10" ref="Q35:AA35">SUM(Q36:Q36)</f>
        <v>0</v>
      </c>
      <c r="R35" s="224">
        <f t="shared" si="10"/>
        <v>0</v>
      </c>
      <c r="S35" s="225">
        <f t="shared" si="10"/>
        <v>5000000</v>
      </c>
      <c r="T35" s="224">
        <f t="shared" si="10"/>
        <v>0</v>
      </c>
      <c r="U35" s="225">
        <f t="shared" si="10"/>
        <v>0</v>
      </c>
      <c r="V35" s="224">
        <f t="shared" si="10"/>
        <v>0</v>
      </c>
      <c r="W35" s="225">
        <f t="shared" si="10"/>
        <v>0</v>
      </c>
      <c r="X35" s="224">
        <f t="shared" si="10"/>
        <v>0</v>
      </c>
      <c r="Y35" s="225">
        <f t="shared" si="10"/>
        <v>0</v>
      </c>
      <c r="Z35" s="224">
        <f t="shared" si="10"/>
        <v>0</v>
      </c>
      <c r="AA35" s="225">
        <f t="shared" si="10"/>
        <v>0</v>
      </c>
      <c r="AB35" s="224">
        <f>SUM(AB36:AB36)</f>
        <v>0</v>
      </c>
      <c r="AC35" s="225">
        <f>SUM(AC36:AC36)</f>
        <v>0</v>
      </c>
      <c r="AD35" s="224">
        <f>SUM(AD36:AD36)</f>
        <v>0</v>
      </c>
      <c r="AE35" s="225">
        <f>SUM(O35,Q35,S35,U35,W35,Y35,AA35,AC35)</f>
        <v>5000000</v>
      </c>
      <c r="AF35" s="224">
        <f>SUM(P35,R35,T35,V35,X35,Z35,AB35,AD35)</f>
        <v>0</v>
      </c>
      <c r="AG35" s="29">
        <f>SUM(AG36:AG36)</f>
        <v>0</v>
      </c>
      <c r="AH35" s="29"/>
      <c r="AI35" s="29"/>
      <c r="AJ35" s="226"/>
    </row>
    <row r="36" spans="2:36" ht="108" customHeight="1" thickBot="1">
      <c r="B36" s="32" t="s">
        <v>343</v>
      </c>
      <c r="C36" s="33"/>
      <c r="D36" s="34"/>
      <c r="E36" s="34"/>
      <c r="F36" s="48"/>
      <c r="G36" s="34"/>
      <c r="H36" s="49" t="s">
        <v>361</v>
      </c>
      <c r="I36" s="50" t="s">
        <v>362</v>
      </c>
      <c r="J36" s="36">
        <v>0</v>
      </c>
      <c r="K36" s="205">
        <v>60</v>
      </c>
      <c r="L36" s="231">
        <v>20</v>
      </c>
      <c r="M36" s="103"/>
      <c r="N36" s="104"/>
      <c r="O36" s="54"/>
      <c r="P36" s="43"/>
      <c r="Q36" s="43"/>
      <c r="R36" s="43"/>
      <c r="S36" s="43">
        <v>5000000</v>
      </c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55"/>
      <c r="AH36" s="45"/>
      <c r="AI36" s="52"/>
      <c r="AJ36" s="56"/>
    </row>
    <row r="37" spans="2:36" ht="4.5" customHeight="1" thickBot="1">
      <c r="B37" s="302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4"/>
    </row>
    <row r="38" spans="2:36" ht="108" customHeight="1" thickBot="1">
      <c r="B38" s="20" t="s">
        <v>34</v>
      </c>
      <c r="C38" s="21" t="s">
        <v>35</v>
      </c>
      <c r="D38" s="21" t="s">
        <v>36</v>
      </c>
      <c r="E38" s="21" t="s">
        <v>37</v>
      </c>
      <c r="F38" s="21" t="s">
        <v>38</v>
      </c>
      <c r="G38" s="21" t="s">
        <v>39</v>
      </c>
      <c r="H38" s="22" t="s">
        <v>40</v>
      </c>
      <c r="I38" s="23" t="s">
        <v>41</v>
      </c>
      <c r="J38" s="24"/>
      <c r="K38" s="220"/>
      <c r="L38" s="221"/>
      <c r="M38" s="221"/>
      <c r="N38" s="222"/>
      <c r="O38" s="223">
        <f>SUM(O39:O39)</f>
        <v>0</v>
      </c>
      <c r="P38" s="224">
        <f>SUM(P39:P39)</f>
        <v>0</v>
      </c>
      <c r="Q38" s="225">
        <f aca="true" t="shared" si="11" ref="Q38:AA38">SUM(Q39:Q39)</f>
        <v>0</v>
      </c>
      <c r="R38" s="224">
        <f t="shared" si="11"/>
        <v>0</v>
      </c>
      <c r="S38" s="225">
        <f t="shared" si="11"/>
        <v>22000000</v>
      </c>
      <c r="T38" s="224">
        <f t="shared" si="11"/>
        <v>0</v>
      </c>
      <c r="U38" s="225">
        <f t="shared" si="11"/>
        <v>0</v>
      </c>
      <c r="V38" s="224">
        <f t="shared" si="11"/>
        <v>0</v>
      </c>
      <c r="W38" s="225">
        <f t="shared" si="11"/>
        <v>0</v>
      </c>
      <c r="X38" s="224">
        <f t="shared" si="11"/>
        <v>0</v>
      </c>
      <c r="Y38" s="225">
        <f t="shared" si="11"/>
        <v>0</v>
      </c>
      <c r="Z38" s="224">
        <f t="shared" si="11"/>
        <v>0</v>
      </c>
      <c r="AA38" s="225">
        <f t="shared" si="11"/>
        <v>0</v>
      </c>
      <c r="AB38" s="224">
        <f>SUM(AB39:AB39)</f>
        <v>0</v>
      </c>
      <c r="AC38" s="225">
        <f>SUM(AC39:AC39)</f>
        <v>0</v>
      </c>
      <c r="AD38" s="224">
        <f>SUM(AD39:AD39)</f>
        <v>0</v>
      </c>
      <c r="AE38" s="225">
        <f>SUM(O38,Q38,S38,U38,W38,Y38,AA38,AC38)</f>
        <v>22000000</v>
      </c>
      <c r="AF38" s="224">
        <f>SUM(P38,R38,T38,V38,X38,Z38,AB38,AD38)</f>
        <v>0</v>
      </c>
      <c r="AG38" s="29">
        <f>SUM(AG39:AG39)</f>
        <v>0</v>
      </c>
      <c r="AH38" s="29"/>
      <c r="AI38" s="29"/>
      <c r="AJ38" s="226"/>
    </row>
    <row r="39" spans="2:36" ht="108" customHeight="1" thickBot="1">
      <c r="B39" s="32" t="s">
        <v>343</v>
      </c>
      <c r="C39" s="33"/>
      <c r="D39" s="34"/>
      <c r="E39" s="34"/>
      <c r="F39" s="35"/>
      <c r="G39" s="34"/>
      <c r="H39" s="36" t="s">
        <v>363</v>
      </c>
      <c r="I39" s="36" t="s">
        <v>364</v>
      </c>
      <c r="J39" s="36">
        <v>0</v>
      </c>
      <c r="K39" s="233">
        <v>8</v>
      </c>
      <c r="L39" s="227">
        <v>2</v>
      </c>
      <c r="M39" s="227"/>
      <c r="N39" s="228"/>
      <c r="O39" s="43"/>
      <c r="P39" s="43"/>
      <c r="Q39" s="43"/>
      <c r="R39" s="43"/>
      <c r="S39" s="43">
        <v>22000000</v>
      </c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4"/>
      <c r="AH39" s="45"/>
      <c r="AI39" s="45"/>
      <c r="AJ39" s="46"/>
    </row>
    <row r="40" spans="2:36" ht="4.5" customHeight="1" thickBot="1">
      <c r="B40" s="302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4"/>
    </row>
    <row r="41" spans="2:36" ht="108" customHeight="1" thickBot="1">
      <c r="B41" s="20" t="s">
        <v>34</v>
      </c>
      <c r="C41" s="21" t="s">
        <v>35</v>
      </c>
      <c r="D41" s="21" t="s">
        <v>36</v>
      </c>
      <c r="E41" s="21" t="s">
        <v>43</v>
      </c>
      <c r="F41" s="21" t="s">
        <v>38</v>
      </c>
      <c r="G41" s="21" t="s">
        <v>39</v>
      </c>
      <c r="H41" s="22" t="s">
        <v>40</v>
      </c>
      <c r="I41" s="23" t="s">
        <v>41</v>
      </c>
      <c r="J41" s="21"/>
      <c r="K41" s="229"/>
      <c r="L41" s="230"/>
      <c r="M41" s="221"/>
      <c r="N41" s="222"/>
      <c r="O41" s="223">
        <f>SUM(O42:O42)</f>
        <v>0</v>
      </c>
      <c r="P41" s="224">
        <f>SUM(P42:P42)</f>
        <v>0</v>
      </c>
      <c r="Q41" s="225">
        <f aca="true" t="shared" si="12" ref="Q41:AA41">SUM(Q42:Q42)</f>
        <v>0</v>
      </c>
      <c r="R41" s="224">
        <f t="shared" si="12"/>
        <v>0</v>
      </c>
      <c r="S41" s="225">
        <f t="shared" si="12"/>
        <v>3000000</v>
      </c>
      <c r="T41" s="224">
        <f t="shared" si="12"/>
        <v>0</v>
      </c>
      <c r="U41" s="225">
        <f t="shared" si="12"/>
        <v>0</v>
      </c>
      <c r="V41" s="224">
        <f t="shared" si="12"/>
        <v>0</v>
      </c>
      <c r="W41" s="225">
        <f t="shared" si="12"/>
        <v>0</v>
      </c>
      <c r="X41" s="224">
        <f t="shared" si="12"/>
        <v>0</v>
      </c>
      <c r="Y41" s="225">
        <f t="shared" si="12"/>
        <v>0</v>
      </c>
      <c r="Z41" s="224">
        <f t="shared" si="12"/>
        <v>0</v>
      </c>
      <c r="AA41" s="225">
        <f t="shared" si="12"/>
        <v>0</v>
      </c>
      <c r="AB41" s="224">
        <f>SUM(AB42:AB42)</f>
        <v>0</v>
      </c>
      <c r="AC41" s="225">
        <f>SUM(AC42:AC42)</f>
        <v>0</v>
      </c>
      <c r="AD41" s="224">
        <f>SUM(AD42:AD42)</f>
        <v>0</v>
      </c>
      <c r="AE41" s="225">
        <f>SUM(O41,Q41,S41,U41,W41,Y41,AA41,AC41)</f>
        <v>3000000</v>
      </c>
      <c r="AF41" s="224">
        <f>SUM(P41,R41,T41,V41,X41,Z41,AB41,AD41)</f>
        <v>0</v>
      </c>
      <c r="AG41" s="29">
        <f>SUM(AG42:AG42)</f>
        <v>0</v>
      </c>
      <c r="AH41" s="29"/>
      <c r="AI41" s="29"/>
      <c r="AJ41" s="226"/>
    </row>
    <row r="42" spans="2:36" ht="108" customHeight="1" thickBot="1">
      <c r="B42" s="32" t="s">
        <v>343</v>
      </c>
      <c r="C42" s="33"/>
      <c r="D42" s="34"/>
      <c r="E42" s="34"/>
      <c r="F42" s="48"/>
      <c r="G42" s="34"/>
      <c r="H42" s="49" t="s">
        <v>365</v>
      </c>
      <c r="I42" s="50" t="s">
        <v>366</v>
      </c>
      <c r="J42" s="36">
        <v>0</v>
      </c>
      <c r="K42" s="205">
        <v>4</v>
      </c>
      <c r="L42" s="231">
        <v>2</v>
      </c>
      <c r="M42" s="103"/>
      <c r="N42" s="104"/>
      <c r="O42" s="54"/>
      <c r="P42" s="43"/>
      <c r="Q42" s="43"/>
      <c r="R42" s="43"/>
      <c r="S42" s="43">
        <v>3000000</v>
      </c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55"/>
      <c r="AH42" s="45"/>
      <c r="AI42" s="52"/>
      <c r="AJ42" s="56"/>
    </row>
    <row r="43" spans="2:36" ht="4.5" customHeight="1" thickBot="1">
      <c r="B43" s="340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2"/>
    </row>
    <row r="44" spans="2:36" ht="108" customHeight="1" thickBot="1">
      <c r="B44" s="20" t="s">
        <v>34</v>
      </c>
      <c r="C44" s="21" t="s">
        <v>35</v>
      </c>
      <c r="D44" s="21" t="s">
        <v>36</v>
      </c>
      <c r="E44" s="21" t="s">
        <v>37</v>
      </c>
      <c r="F44" s="21" t="s">
        <v>38</v>
      </c>
      <c r="G44" s="21" t="s">
        <v>39</v>
      </c>
      <c r="H44" s="22" t="s">
        <v>40</v>
      </c>
      <c r="I44" s="23" t="s">
        <v>41</v>
      </c>
      <c r="J44" s="24"/>
      <c r="K44" s="220"/>
      <c r="L44" s="221"/>
      <c r="M44" s="221"/>
      <c r="N44" s="222"/>
      <c r="O44" s="223">
        <f>SUM(O45:O45)</f>
        <v>0</v>
      </c>
      <c r="P44" s="224">
        <f>SUM(P45:P45)</f>
        <v>0</v>
      </c>
      <c r="Q44" s="225">
        <f aca="true" t="shared" si="13" ref="Q44:AA44">SUM(Q45:Q45)</f>
        <v>0</v>
      </c>
      <c r="R44" s="224">
        <f t="shared" si="13"/>
        <v>0</v>
      </c>
      <c r="S44" s="225">
        <f t="shared" si="13"/>
        <v>2000000</v>
      </c>
      <c r="T44" s="224">
        <f t="shared" si="13"/>
        <v>0</v>
      </c>
      <c r="U44" s="225">
        <f t="shared" si="13"/>
        <v>0</v>
      </c>
      <c r="V44" s="224">
        <f t="shared" si="13"/>
        <v>0</v>
      </c>
      <c r="W44" s="225">
        <f t="shared" si="13"/>
        <v>0</v>
      </c>
      <c r="X44" s="224">
        <f t="shared" si="13"/>
        <v>0</v>
      </c>
      <c r="Y44" s="225">
        <f t="shared" si="13"/>
        <v>0</v>
      </c>
      <c r="Z44" s="224">
        <f t="shared" si="13"/>
        <v>0</v>
      </c>
      <c r="AA44" s="225">
        <f t="shared" si="13"/>
        <v>0</v>
      </c>
      <c r="AB44" s="224">
        <f>SUM(AB45:AB45)</f>
        <v>0</v>
      </c>
      <c r="AC44" s="225">
        <f>SUM(AC45:AC45)</f>
        <v>0</v>
      </c>
      <c r="AD44" s="224">
        <f>SUM(AD45:AD45)</f>
        <v>0</v>
      </c>
      <c r="AE44" s="225">
        <f>SUM(O44,Q44,S44,U44,W44,Y44,AA44,AC44)</f>
        <v>2000000</v>
      </c>
      <c r="AF44" s="224">
        <f>SUM(P44,R44,T44,V44,X44,Z44,AB44,AD44)</f>
        <v>0</v>
      </c>
      <c r="AG44" s="29">
        <f>SUM(AG45:AG45)</f>
        <v>0</v>
      </c>
      <c r="AH44" s="29"/>
      <c r="AI44" s="29"/>
      <c r="AJ44" s="226"/>
    </row>
    <row r="45" spans="2:36" ht="108" customHeight="1" thickBot="1">
      <c r="B45" s="32" t="s">
        <v>343</v>
      </c>
      <c r="C45" s="33"/>
      <c r="D45" s="34"/>
      <c r="E45" s="34"/>
      <c r="F45" s="35"/>
      <c r="G45" s="34"/>
      <c r="H45" s="36" t="s">
        <v>367</v>
      </c>
      <c r="I45" s="36" t="s">
        <v>368</v>
      </c>
      <c r="J45" s="36">
        <v>0</v>
      </c>
      <c r="K45" s="233">
        <v>2</v>
      </c>
      <c r="L45" s="227">
        <v>1</v>
      </c>
      <c r="M45" s="227"/>
      <c r="N45" s="228"/>
      <c r="O45" s="234"/>
      <c r="P45" s="43"/>
      <c r="Q45" s="235"/>
      <c r="R45" s="43"/>
      <c r="S45" s="43">
        <v>2000000</v>
      </c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4"/>
      <c r="AH45" s="45"/>
      <c r="AI45" s="45"/>
      <c r="AJ45" s="46"/>
    </row>
    <row r="46" spans="2:36" ht="4.5" customHeight="1" thickBot="1">
      <c r="B46" s="302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4"/>
    </row>
    <row r="47" spans="2:36" ht="108" customHeight="1" thickBot="1">
      <c r="B47" s="20" t="s">
        <v>34</v>
      </c>
      <c r="C47" s="21" t="s">
        <v>35</v>
      </c>
      <c r="D47" s="21" t="s">
        <v>36</v>
      </c>
      <c r="E47" s="21" t="s">
        <v>43</v>
      </c>
      <c r="F47" s="21" t="s">
        <v>38</v>
      </c>
      <c r="G47" s="21" t="s">
        <v>39</v>
      </c>
      <c r="H47" s="22" t="s">
        <v>40</v>
      </c>
      <c r="I47" s="23" t="s">
        <v>41</v>
      </c>
      <c r="J47" s="21"/>
      <c r="K47" s="229"/>
      <c r="L47" s="230"/>
      <c r="M47" s="221"/>
      <c r="N47" s="222"/>
      <c r="O47" s="223">
        <f>SUM(O48:O48)</f>
        <v>0</v>
      </c>
      <c r="P47" s="224">
        <f>SUM(P48:P48)</f>
        <v>0</v>
      </c>
      <c r="Q47" s="225">
        <f aca="true" t="shared" si="14" ref="Q47:AA47">SUM(Q48:Q48)</f>
        <v>0</v>
      </c>
      <c r="R47" s="224">
        <f t="shared" si="14"/>
        <v>0</v>
      </c>
      <c r="S47" s="225">
        <f t="shared" si="14"/>
        <v>2000000</v>
      </c>
      <c r="T47" s="224">
        <f t="shared" si="14"/>
        <v>0</v>
      </c>
      <c r="U47" s="225">
        <f t="shared" si="14"/>
        <v>0</v>
      </c>
      <c r="V47" s="224">
        <f t="shared" si="14"/>
        <v>0</v>
      </c>
      <c r="W47" s="225">
        <f t="shared" si="14"/>
        <v>0</v>
      </c>
      <c r="X47" s="224">
        <f t="shared" si="14"/>
        <v>0</v>
      </c>
      <c r="Y47" s="225">
        <f t="shared" si="14"/>
        <v>0</v>
      </c>
      <c r="Z47" s="224">
        <f t="shared" si="14"/>
        <v>0</v>
      </c>
      <c r="AA47" s="225">
        <f t="shared" si="14"/>
        <v>0</v>
      </c>
      <c r="AB47" s="224">
        <f>SUM(AB48:AB48)</f>
        <v>0</v>
      </c>
      <c r="AC47" s="225">
        <f>SUM(AC48:AC48)</f>
        <v>0</v>
      </c>
      <c r="AD47" s="224">
        <f>SUM(AD48:AD48)</f>
        <v>0</v>
      </c>
      <c r="AE47" s="225">
        <f>SUM(O47,Q47,S47,U47,W47,Y47,AA47,AC47)</f>
        <v>2000000</v>
      </c>
      <c r="AF47" s="224">
        <f>SUM(P47,R47,T47,V47,X47,Z47,AB47,AD47)</f>
        <v>0</v>
      </c>
      <c r="AG47" s="29">
        <f>SUM(AG48:AG48)</f>
        <v>0</v>
      </c>
      <c r="AH47" s="29"/>
      <c r="AI47" s="29"/>
      <c r="AJ47" s="226"/>
    </row>
    <row r="48" spans="2:36" ht="108" customHeight="1" thickBot="1">
      <c r="B48" s="32" t="s">
        <v>343</v>
      </c>
      <c r="C48" s="33"/>
      <c r="D48" s="34"/>
      <c r="E48" s="34"/>
      <c r="F48" s="48"/>
      <c r="G48" s="34"/>
      <c r="H48" s="49" t="s">
        <v>369</v>
      </c>
      <c r="I48" s="50" t="s">
        <v>370</v>
      </c>
      <c r="J48" s="36">
        <v>0</v>
      </c>
      <c r="K48" s="205">
        <v>20</v>
      </c>
      <c r="L48" s="231">
        <v>7</v>
      </c>
      <c r="M48" s="103"/>
      <c r="N48" s="104"/>
      <c r="O48" s="54"/>
      <c r="P48" s="43"/>
      <c r="Q48" s="43"/>
      <c r="R48" s="43"/>
      <c r="S48" s="43">
        <v>2000000</v>
      </c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55"/>
      <c r="AH48" s="45"/>
      <c r="AI48" s="52"/>
      <c r="AJ48" s="56"/>
    </row>
    <row r="49" spans="2:36" ht="4.5" customHeight="1" thickBot="1">
      <c r="B49" s="302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4"/>
    </row>
    <row r="50" spans="2:36" ht="108" customHeight="1" thickBot="1">
      <c r="B50" s="20" t="s">
        <v>34</v>
      </c>
      <c r="C50" s="21" t="s">
        <v>35</v>
      </c>
      <c r="D50" s="21" t="s">
        <v>36</v>
      </c>
      <c r="E50" s="21" t="s">
        <v>37</v>
      </c>
      <c r="F50" s="21" t="s">
        <v>38</v>
      </c>
      <c r="G50" s="21" t="s">
        <v>39</v>
      </c>
      <c r="H50" s="22" t="s">
        <v>40</v>
      </c>
      <c r="I50" s="23" t="s">
        <v>41</v>
      </c>
      <c r="J50" s="24"/>
      <c r="K50" s="220"/>
      <c r="L50" s="221"/>
      <c r="M50" s="221"/>
      <c r="N50" s="222"/>
      <c r="O50" s="223">
        <f>SUM(O51:O51)</f>
        <v>0</v>
      </c>
      <c r="P50" s="224">
        <f>SUM(P51:P51)</f>
        <v>0</v>
      </c>
      <c r="Q50" s="225">
        <f aca="true" t="shared" si="15" ref="Q50:AA50">SUM(Q51:Q51)</f>
        <v>0</v>
      </c>
      <c r="R50" s="224">
        <f t="shared" si="15"/>
        <v>0</v>
      </c>
      <c r="S50" s="225">
        <f t="shared" si="15"/>
        <v>0</v>
      </c>
      <c r="T50" s="224">
        <f t="shared" si="15"/>
        <v>0</v>
      </c>
      <c r="U50" s="225">
        <f t="shared" si="15"/>
        <v>0</v>
      </c>
      <c r="V50" s="224">
        <f t="shared" si="15"/>
        <v>0</v>
      </c>
      <c r="W50" s="225">
        <f t="shared" si="15"/>
        <v>0</v>
      </c>
      <c r="X50" s="224">
        <f t="shared" si="15"/>
        <v>0</v>
      </c>
      <c r="Y50" s="225">
        <f t="shared" si="15"/>
        <v>0</v>
      </c>
      <c r="Z50" s="224">
        <f t="shared" si="15"/>
        <v>0</v>
      </c>
      <c r="AA50" s="225">
        <f t="shared" si="15"/>
        <v>7000000</v>
      </c>
      <c r="AB50" s="224">
        <f>SUM(AB51:AB51)</f>
        <v>0</v>
      </c>
      <c r="AC50" s="225">
        <f>SUM(AC51:AC51)</f>
        <v>0</v>
      </c>
      <c r="AD50" s="224">
        <f>SUM(AD51:AD51)</f>
        <v>0</v>
      </c>
      <c r="AE50" s="225">
        <f>SUM(O50,Q50,S50,U50,W50,Y50,AA50,AC50)</f>
        <v>7000000</v>
      </c>
      <c r="AF50" s="224">
        <f>SUM(P50,R50,T50,V50,X50,Z50,AB50,AD50)</f>
        <v>0</v>
      </c>
      <c r="AG50" s="29">
        <f>SUM(AG51:AG51)</f>
        <v>0</v>
      </c>
      <c r="AH50" s="29"/>
      <c r="AI50" s="29"/>
      <c r="AJ50" s="226"/>
    </row>
    <row r="51" spans="2:36" ht="108" customHeight="1" thickBot="1">
      <c r="B51" s="32" t="s">
        <v>343</v>
      </c>
      <c r="C51" s="33"/>
      <c r="D51" s="34"/>
      <c r="E51" s="34"/>
      <c r="F51" s="35"/>
      <c r="G51" s="34"/>
      <c r="H51" s="36" t="s">
        <v>371</v>
      </c>
      <c r="I51" s="36" t="s">
        <v>372</v>
      </c>
      <c r="J51" s="36">
        <v>0</v>
      </c>
      <c r="K51" s="233">
        <v>150</v>
      </c>
      <c r="L51" s="227">
        <v>100</v>
      </c>
      <c r="M51" s="227"/>
      <c r="N51" s="228"/>
      <c r="O51" s="236"/>
      <c r="P51" s="40"/>
      <c r="Q51" s="41"/>
      <c r="R51" s="43"/>
      <c r="S51" s="43"/>
      <c r="T51" s="43"/>
      <c r="U51" s="43"/>
      <c r="V51" s="43"/>
      <c r="W51" s="43"/>
      <c r="X51" s="43"/>
      <c r="Y51" s="43"/>
      <c r="Z51" s="43"/>
      <c r="AA51" s="43">
        <v>7000000</v>
      </c>
      <c r="AB51" s="43"/>
      <c r="AC51" s="43"/>
      <c r="AD51" s="43"/>
      <c r="AE51" s="43"/>
      <c r="AF51" s="43"/>
      <c r="AG51" s="44"/>
      <c r="AH51" s="45"/>
      <c r="AI51" s="45"/>
      <c r="AJ51" s="46"/>
    </row>
    <row r="52" spans="2:36" ht="4.5" customHeight="1" thickBot="1">
      <c r="B52" s="302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4"/>
    </row>
    <row r="53" spans="2:36" ht="108" customHeight="1" thickBot="1">
      <c r="B53" s="20" t="s">
        <v>34</v>
      </c>
      <c r="C53" s="21" t="s">
        <v>35</v>
      </c>
      <c r="D53" s="21" t="s">
        <v>36</v>
      </c>
      <c r="E53" s="21" t="s">
        <v>43</v>
      </c>
      <c r="F53" s="21" t="s">
        <v>38</v>
      </c>
      <c r="G53" s="21" t="s">
        <v>39</v>
      </c>
      <c r="H53" s="22" t="s">
        <v>40</v>
      </c>
      <c r="I53" s="23" t="s">
        <v>41</v>
      </c>
      <c r="J53" s="21"/>
      <c r="K53" s="229"/>
      <c r="L53" s="230"/>
      <c r="M53" s="221"/>
      <c r="N53" s="222"/>
      <c r="O53" s="223">
        <f>SUM(O54:O54)</f>
        <v>15000000</v>
      </c>
      <c r="P53" s="224">
        <f>SUM(P54:P54)</f>
        <v>0</v>
      </c>
      <c r="Q53" s="225">
        <f aca="true" t="shared" si="16" ref="Q53:AA53">SUM(Q54:Q54)</f>
        <v>0</v>
      </c>
      <c r="R53" s="224">
        <f t="shared" si="16"/>
        <v>0</v>
      </c>
      <c r="S53" s="225">
        <f t="shared" si="16"/>
        <v>0</v>
      </c>
      <c r="T53" s="224">
        <f t="shared" si="16"/>
        <v>0</v>
      </c>
      <c r="U53" s="225">
        <f t="shared" si="16"/>
        <v>0</v>
      </c>
      <c r="V53" s="224">
        <f t="shared" si="16"/>
        <v>0</v>
      </c>
      <c r="W53" s="225">
        <f t="shared" si="16"/>
        <v>0</v>
      </c>
      <c r="X53" s="224">
        <f t="shared" si="16"/>
        <v>0</v>
      </c>
      <c r="Y53" s="225">
        <f t="shared" si="16"/>
        <v>0</v>
      </c>
      <c r="Z53" s="224">
        <f t="shared" si="16"/>
        <v>0</v>
      </c>
      <c r="AA53" s="225">
        <f t="shared" si="16"/>
        <v>0</v>
      </c>
      <c r="AB53" s="224">
        <f>SUM(AB54:AB54)</f>
        <v>0</v>
      </c>
      <c r="AC53" s="225">
        <f>SUM(AC54:AC54)</f>
        <v>0</v>
      </c>
      <c r="AD53" s="224">
        <f>SUM(AD54:AD54)</f>
        <v>0</v>
      </c>
      <c r="AE53" s="225">
        <f>SUM(O53,Q53,S53,U53,W53,Y53,AA53,AC53)</f>
        <v>15000000</v>
      </c>
      <c r="AF53" s="224">
        <f>SUM(P53,R53,T53,V53,X53,Z53,AB53,AD53)</f>
        <v>0</v>
      </c>
      <c r="AG53" s="29">
        <f>SUM(AG54:AG54)</f>
        <v>0</v>
      </c>
      <c r="AH53" s="29"/>
      <c r="AI53" s="29"/>
      <c r="AJ53" s="226"/>
    </row>
    <row r="54" spans="2:36" ht="108" customHeight="1" thickBot="1">
      <c r="B54" s="32" t="s">
        <v>343</v>
      </c>
      <c r="C54" s="33"/>
      <c r="D54" s="34"/>
      <c r="E54" s="34"/>
      <c r="F54" s="48"/>
      <c r="G54" s="34"/>
      <c r="H54" s="49" t="s">
        <v>373</v>
      </c>
      <c r="I54" s="50" t="s">
        <v>374</v>
      </c>
      <c r="J54" s="36">
        <v>0</v>
      </c>
      <c r="K54" s="205">
        <v>1</v>
      </c>
      <c r="L54" s="231">
        <v>1</v>
      </c>
      <c r="M54" s="103"/>
      <c r="N54" s="104"/>
      <c r="O54" s="54">
        <v>15000000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55"/>
      <c r="AH54" s="45"/>
      <c r="AI54" s="52"/>
      <c r="AJ54" s="56"/>
    </row>
    <row r="55" spans="2:36" ht="4.5" customHeight="1" thickBot="1">
      <c r="B55" s="340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2"/>
    </row>
    <row r="56" spans="2:36" ht="108" customHeight="1" thickBot="1">
      <c r="B56" s="20" t="s">
        <v>34</v>
      </c>
      <c r="C56" s="21" t="s">
        <v>35</v>
      </c>
      <c r="D56" s="21" t="s">
        <v>36</v>
      </c>
      <c r="E56" s="21" t="s">
        <v>37</v>
      </c>
      <c r="F56" s="21" t="s">
        <v>38</v>
      </c>
      <c r="G56" s="21" t="s">
        <v>39</v>
      </c>
      <c r="H56" s="22" t="s">
        <v>40</v>
      </c>
      <c r="I56" s="23" t="s">
        <v>41</v>
      </c>
      <c r="J56" s="24"/>
      <c r="K56" s="220"/>
      <c r="L56" s="221"/>
      <c r="M56" s="221"/>
      <c r="N56" s="222"/>
      <c r="O56" s="223">
        <f>SUM(O57:O57)</f>
        <v>0</v>
      </c>
      <c r="P56" s="224">
        <f>SUM(P57:P57)</f>
        <v>0</v>
      </c>
      <c r="Q56" s="225">
        <f aca="true" t="shared" si="17" ref="Q56:AA56">SUM(Q57:Q57)</f>
        <v>0</v>
      </c>
      <c r="R56" s="224">
        <f t="shared" si="17"/>
        <v>0</v>
      </c>
      <c r="S56" s="225">
        <f t="shared" si="17"/>
        <v>0</v>
      </c>
      <c r="T56" s="224">
        <f t="shared" si="17"/>
        <v>0</v>
      </c>
      <c r="U56" s="225">
        <f t="shared" si="17"/>
        <v>0</v>
      </c>
      <c r="V56" s="224">
        <f t="shared" si="17"/>
        <v>0</v>
      </c>
      <c r="W56" s="225">
        <f t="shared" si="17"/>
        <v>0</v>
      </c>
      <c r="X56" s="224">
        <f t="shared" si="17"/>
        <v>0</v>
      </c>
      <c r="Y56" s="225">
        <f t="shared" si="17"/>
        <v>0</v>
      </c>
      <c r="Z56" s="224">
        <f t="shared" si="17"/>
        <v>0</v>
      </c>
      <c r="AA56" s="225">
        <f t="shared" si="17"/>
        <v>0</v>
      </c>
      <c r="AB56" s="224">
        <f>SUM(AB57:AB57)</f>
        <v>0</v>
      </c>
      <c r="AC56" s="225">
        <f>SUM(AC57:AC57)</f>
        <v>0</v>
      </c>
      <c r="AD56" s="224">
        <f>SUM(AD57:AD57)</f>
        <v>0</v>
      </c>
      <c r="AE56" s="225">
        <f>SUM(O56,Q56,S56,U56,W56,Y56,AA56,AC56)</f>
        <v>0</v>
      </c>
      <c r="AF56" s="224">
        <f>SUM(P56,R56,T56,V56,X56,Z56,AB56,AD56)</f>
        <v>0</v>
      </c>
      <c r="AG56" s="29">
        <f>SUM(AG57:AG57)</f>
        <v>0</v>
      </c>
      <c r="AH56" s="29"/>
      <c r="AI56" s="29"/>
      <c r="AJ56" s="226"/>
    </row>
    <row r="57" spans="2:36" ht="108" customHeight="1" thickBot="1">
      <c r="B57" s="32" t="s">
        <v>375</v>
      </c>
      <c r="C57" s="33"/>
      <c r="D57" s="34"/>
      <c r="E57" s="34"/>
      <c r="F57" s="35"/>
      <c r="G57" s="34"/>
      <c r="H57" s="36" t="s">
        <v>376</v>
      </c>
      <c r="I57" s="36" t="s">
        <v>377</v>
      </c>
      <c r="J57" s="36">
        <v>0</v>
      </c>
      <c r="K57" s="233">
        <v>4</v>
      </c>
      <c r="L57" s="227">
        <v>1</v>
      </c>
      <c r="M57" s="227"/>
      <c r="N57" s="228"/>
      <c r="O57" s="39"/>
      <c r="P57" s="40"/>
      <c r="Q57" s="41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4"/>
      <c r="AH57" s="45"/>
      <c r="AI57" s="45"/>
      <c r="AJ57" s="46"/>
    </row>
    <row r="58" spans="2:36" ht="4.5" customHeight="1" thickBot="1">
      <c r="B58" s="302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4"/>
    </row>
    <row r="59" spans="2:36" ht="108" customHeight="1" thickBot="1">
      <c r="B59" s="20" t="s">
        <v>34</v>
      </c>
      <c r="C59" s="21" t="s">
        <v>35</v>
      </c>
      <c r="D59" s="21" t="s">
        <v>36</v>
      </c>
      <c r="E59" s="21" t="s">
        <v>43</v>
      </c>
      <c r="F59" s="21" t="s">
        <v>38</v>
      </c>
      <c r="G59" s="21" t="s">
        <v>39</v>
      </c>
      <c r="H59" s="22" t="s">
        <v>40</v>
      </c>
      <c r="I59" s="23" t="s">
        <v>41</v>
      </c>
      <c r="J59" s="21"/>
      <c r="K59" s="229"/>
      <c r="L59" s="230"/>
      <c r="M59" s="221"/>
      <c r="N59" s="222"/>
      <c r="O59" s="223">
        <f>SUM(O60:O60)</f>
        <v>0</v>
      </c>
      <c r="P59" s="224">
        <f>SUM(P60:P60)</f>
        <v>0</v>
      </c>
      <c r="Q59" s="225">
        <f aca="true" t="shared" si="18" ref="Q59:AA59">SUM(Q60:Q60)</f>
        <v>0</v>
      </c>
      <c r="R59" s="224">
        <f t="shared" si="18"/>
        <v>0</v>
      </c>
      <c r="S59" s="225">
        <f t="shared" si="18"/>
        <v>0</v>
      </c>
      <c r="T59" s="224">
        <f t="shared" si="18"/>
        <v>0</v>
      </c>
      <c r="U59" s="225">
        <f t="shared" si="18"/>
        <v>0</v>
      </c>
      <c r="V59" s="224">
        <f t="shared" si="18"/>
        <v>0</v>
      </c>
      <c r="W59" s="225">
        <f t="shared" si="18"/>
        <v>0</v>
      </c>
      <c r="X59" s="224">
        <f t="shared" si="18"/>
        <v>0</v>
      </c>
      <c r="Y59" s="225">
        <f t="shared" si="18"/>
        <v>0</v>
      </c>
      <c r="Z59" s="224">
        <f t="shared" si="18"/>
        <v>0</v>
      </c>
      <c r="AA59" s="225">
        <f t="shared" si="18"/>
        <v>0</v>
      </c>
      <c r="AB59" s="224">
        <f>SUM(AB60:AB60)</f>
        <v>0</v>
      </c>
      <c r="AC59" s="225">
        <f>SUM(AC60:AC60)</f>
        <v>0</v>
      </c>
      <c r="AD59" s="224">
        <f>SUM(AD60:AD60)</f>
        <v>0</v>
      </c>
      <c r="AE59" s="225">
        <f>SUM(O59,Q59,S59,U59,W59,Y59,AA59,AC59)</f>
        <v>0</v>
      </c>
      <c r="AF59" s="224">
        <f>SUM(P59,R59,T59,V59,X59,Z59,AB59,AD59)</f>
        <v>0</v>
      </c>
      <c r="AG59" s="29">
        <f>SUM(AG60:AG60)</f>
        <v>0</v>
      </c>
      <c r="AH59" s="29"/>
      <c r="AI59" s="29"/>
      <c r="AJ59" s="226"/>
    </row>
    <row r="60" spans="2:36" ht="108" customHeight="1" thickBot="1">
      <c r="B60" s="32" t="s">
        <v>378</v>
      </c>
      <c r="C60" s="33"/>
      <c r="D60" s="34"/>
      <c r="E60" s="34"/>
      <c r="F60" s="48"/>
      <c r="G60" s="34"/>
      <c r="H60" s="49" t="s">
        <v>379</v>
      </c>
      <c r="I60" s="50" t="s">
        <v>380</v>
      </c>
      <c r="J60" s="36">
        <v>0</v>
      </c>
      <c r="K60" s="205">
        <v>10</v>
      </c>
      <c r="L60" s="231">
        <v>13</v>
      </c>
      <c r="M60" s="103"/>
      <c r="N60" s="104"/>
      <c r="O60" s="54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55"/>
      <c r="AH60" s="45"/>
      <c r="AI60" s="52"/>
      <c r="AJ60" s="56"/>
    </row>
    <row r="61" spans="2:36" ht="4.5" customHeight="1" thickBot="1">
      <c r="B61" s="302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4"/>
    </row>
    <row r="62" spans="2:36" ht="108" customHeight="1" thickBot="1">
      <c r="B62" s="20" t="s">
        <v>34</v>
      </c>
      <c r="C62" s="21" t="s">
        <v>35</v>
      </c>
      <c r="D62" s="21" t="s">
        <v>36</v>
      </c>
      <c r="E62" s="21" t="s">
        <v>37</v>
      </c>
      <c r="F62" s="21" t="s">
        <v>38</v>
      </c>
      <c r="G62" s="21" t="s">
        <v>39</v>
      </c>
      <c r="H62" s="22" t="s">
        <v>40</v>
      </c>
      <c r="I62" s="23" t="s">
        <v>41</v>
      </c>
      <c r="J62" s="24"/>
      <c r="K62" s="220"/>
      <c r="L62" s="221"/>
      <c r="M62" s="221"/>
      <c r="N62" s="222"/>
      <c r="O62" s="223">
        <f>SUM(O63:O63)</f>
        <v>0</v>
      </c>
      <c r="P62" s="224">
        <f>SUM(P63:P63)</f>
        <v>0</v>
      </c>
      <c r="Q62" s="225">
        <f aca="true" t="shared" si="19" ref="Q62:AA62">SUM(Q63:Q63)</f>
        <v>0</v>
      </c>
      <c r="R62" s="224">
        <f t="shared" si="19"/>
        <v>0</v>
      </c>
      <c r="S62" s="225">
        <f t="shared" si="19"/>
        <v>0</v>
      </c>
      <c r="T62" s="224">
        <f t="shared" si="19"/>
        <v>0</v>
      </c>
      <c r="U62" s="225">
        <f t="shared" si="19"/>
        <v>0</v>
      </c>
      <c r="V62" s="224">
        <f t="shared" si="19"/>
        <v>0</v>
      </c>
      <c r="W62" s="225">
        <f t="shared" si="19"/>
        <v>0</v>
      </c>
      <c r="X62" s="224">
        <f t="shared" si="19"/>
        <v>0</v>
      </c>
      <c r="Y62" s="225">
        <f t="shared" si="19"/>
        <v>0</v>
      </c>
      <c r="Z62" s="224">
        <f t="shared" si="19"/>
        <v>0</v>
      </c>
      <c r="AA62" s="225">
        <f t="shared" si="19"/>
        <v>0</v>
      </c>
      <c r="AB62" s="224">
        <f>SUM(AB63:AB63)</f>
        <v>0</v>
      </c>
      <c r="AC62" s="225">
        <f>SUM(AC63:AC63)</f>
        <v>0</v>
      </c>
      <c r="AD62" s="224">
        <f>SUM(AD63:AD63)</f>
        <v>0</v>
      </c>
      <c r="AE62" s="225">
        <f>SUM(O62,Q62,S62,U62,W62,Y62,AA62,AC62)</f>
        <v>0</v>
      </c>
      <c r="AF62" s="224">
        <f>SUM(P62,R62,T62,V62,X62,Z62,AB62,AD62)</f>
        <v>0</v>
      </c>
      <c r="AG62" s="29">
        <f>SUM(AG63:AG63)</f>
        <v>0</v>
      </c>
      <c r="AH62" s="29"/>
      <c r="AI62" s="29"/>
      <c r="AJ62" s="226"/>
    </row>
    <row r="63" spans="2:36" ht="108" customHeight="1" thickBot="1">
      <c r="B63" s="63" t="s">
        <v>343</v>
      </c>
      <c r="C63" s="33"/>
      <c r="D63" s="34"/>
      <c r="E63" s="34"/>
      <c r="F63" s="35"/>
      <c r="G63" s="34"/>
      <c r="H63" s="36" t="s">
        <v>381</v>
      </c>
      <c r="I63" s="36" t="s">
        <v>382</v>
      </c>
      <c r="J63" s="36">
        <v>0</v>
      </c>
      <c r="K63" s="233">
        <v>4</v>
      </c>
      <c r="L63" s="227">
        <v>1</v>
      </c>
      <c r="M63" s="227"/>
      <c r="N63" s="228"/>
      <c r="O63" s="234"/>
      <c r="P63" s="43"/>
      <c r="Q63" s="235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4"/>
      <c r="AH63" s="45"/>
      <c r="AI63" s="45"/>
      <c r="AJ63" s="46"/>
    </row>
    <row r="64" spans="2:36" ht="108" customHeight="1" thickBot="1">
      <c r="B64" s="20" t="s">
        <v>34</v>
      </c>
      <c r="C64" s="21" t="s">
        <v>35</v>
      </c>
      <c r="D64" s="21" t="s">
        <v>36</v>
      </c>
      <c r="E64" s="21" t="s">
        <v>37</v>
      </c>
      <c r="F64" s="21" t="s">
        <v>38</v>
      </c>
      <c r="G64" s="21" t="s">
        <v>39</v>
      </c>
      <c r="H64" s="22" t="s">
        <v>40</v>
      </c>
      <c r="I64" s="23" t="s">
        <v>41</v>
      </c>
      <c r="J64" s="24"/>
      <c r="K64" s="220"/>
      <c r="L64" s="221"/>
      <c r="M64" s="221"/>
      <c r="N64" s="222"/>
      <c r="O64" s="223">
        <f>SUM(O65:O65)</f>
        <v>0</v>
      </c>
      <c r="P64" s="224">
        <f>SUM(P65:P65)</f>
        <v>0</v>
      </c>
      <c r="Q64" s="225">
        <f aca="true" t="shared" si="20" ref="Q64:AA64">SUM(Q65:Q65)</f>
        <v>0</v>
      </c>
      <c r="R64" s="224">
        <f t="shared" si="20"/>
        <v>0</v>
      </c>
      <c r="S64" s="225">
        <f t="shared" si="20"/>
        <v>0</v>
      </c>
      <c r="T64" s="224">
        <f t="shared" si="20"/>
        <v>0</v>
      </c>
      <c r="U64" s="225">
        <f t="shared" si="20"/>
        <v>0</v>
      </c>
      <c r="V64" s="224">
        <f t="shared" si="20"/>
        <v>0</v>
      </c>
      <c r="W64" s="225">
        <f t="shared" si="20"/>
        <v>0</v>
      </c>
      <c r="X64" s="224">
        <f t="shared" si="20"/>
        <v>0</v>
      </c>
      <c r="Y64" s="225">
        <f t="shared" si="20"/>
        <v>0</v>
      </c>
      <c r="Z64" s="224">
        <f t="shared" si="20"/>
        <v>0</v>
      </c>
      <c r="AA64" s="225">
        <f t="shared" si="20"/>
        <v>0</v>
      </c>
      <c r="AB64" s="224">
        <f>SUM(AB65:AB65)</f>
        <v>0</v>
      </c>
      <c r="AC64" s="225">
        <f>SUM(AC65:AC65)</f>
        <v>0</v>
      </c>
      <c r="AD64" s="224">
        <f>SUM(AD65:AD65)</f>
        <v>0</v>
      </c>
      <c r="AE64" s="225">
        <f>SUM(O64,Q64,S64,U64,W64,Y64,AA64,AC64)</f>
        <v>0</v>
      </c>
      <c r="AF64" s="224">
        <f>SUM(P64,R64,T64,V64,X64,Z64,AB64,AD64)</f>
        <v>0</v>
      </c>
      <c r="AG64" s="29">
        <f>SUM(AG65:AG65)</f>
        <v>0</v>
      </c>
      <c r="AH64" s="29"/>
      <c r="AI64" s="29"/>
      <c r="AJ64" s="226"/>
    </row>
    <row r="65" spans="2:36" ht="108" customHeight="1" thickBot="1">
      <c r="B65" s="32" t="s">
        <v>383</v>
      </c>
      <c r="C65" s="33"/>
      <c r="D65" s="34"/>
      <c r="E65" s="34"/>
      <c r="F65" s="35"/>
      <c r="G65" s="34"/>
      <c r="H65" s="36" t="s">
        <v>384</v>
      </c>
      <c r="I65" s="36" t="s">
        <v>385</v>
      </c>
      <c r="J65" s="36">
        <v>0</v>
      </c>
      <c r="K65" s="233">
        <v>3</v>
      </c>
      <c r="L65" s="227">
        <v>4</v>
      </c>
      <c r="M65" s="227"/>
      <c r="N65" s="228"/>
      <c r="O65" s="39"/>
      <c r="P65" s="40"/>
      <c r="Q65" s="41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4"/>
      <c r="AH65" s="45"/>
      <c r="AI65" s="45"/>
      <c r="AJ65" s="46"/>
    </row>
    <row r="66" spans="2:36" ht="108" customHeight="1" thickBot="1">
      <c r="B66" s="20" t="s">
        <v>34</v>
      </c>
      <c r="C66" s="21" t="s">
        <v>35</v>
      </c>
      <c r="D66" s="21" t="s">
        <v>36</v>
      </c>
      <c r="E66" s="21" t="s">
        <v>37</v>
      </c>
      <c r="F66" s="21" t="s">
        <v>38</v>
      </c>
      <c r="G66" s="21" t="s">
        <v>39</v>
      </c>
      <c r="H66" s="22" t="s">
        <v>40</v>
      </c>
      <c r="I66" s="23" t="s">
        <v>41</v>
      </c>
      <c r="J66" s="24"/>
      <c r="K66" s="220"/>
      <c r="L66" s="221"/>
      <c r="M66" s="221"/>
      <c r="N66" s="222"/>
      <c r="O66" s="223">
        <f>SUM(O67:O67)</f>
        <v>0</v>
      </c>
      <c r="P66" s="224">
        <f>SUM(P67:P67)</f>
        <v>0</v>
      </c>
      <c r="Q66" s="225">
        <f aca="true" t="shared" si="21" ref="Q66:AA66">SUM(Q67:Q67)</f>
        <v>0</v>
      </c>
      <c r="R66" s="224">
        <f t="shared" si="21"/>
        <v>0</v>
      </c>
      <c r="S66" s="225">
        <f t="shared" si="21"/>
        <v>0</v>
      </c>
      <c r="T66" s="224">
        <f t="shared" si="21"/>
        <v>0</v>
      </c>
      <c r="U66" s="225">
        <f t="shared" si="21"/>
        <v>0</v>
      </c>
      <c r="V66" s="224">
        <f t="shared" si="21"/>
        <v>0</v>
      </c>
      <c r="W66" s="225">
        <f t="shared" si="21"/>
        <v>0</v>
      </c>
      <c r="X66" s="224">
        <f t="shared" si="21"/>
        <v>0</v>
      </c>
      <c r="Y66" s="225">
        <f t="shared" si="21"/>
        <v>0</v>
      </c>
      <c r="Z66" s="224">
        <f t="shared" si="21"/>
        <v>0</v>
      </c>
      <c r="AA66" s="225">
        <f t="shared" si="21"/>
        <v>0</v>
      </c>
      <c r="AB66" s="224">
        <f>SUM(AB67:AB67)</f>
        <v>0</v>
      </c>
      <c r="AC66" s="225">
        <f>SUM(AC67:AC67)</f>
        <v>0</v>
      </c>
      <c r="AD66" s="224">
        <f>SUM(AD67:AD67)</f>
        <v>0</v>
      </c>
      <c r="AE66" s="225">
        <f>SUM(O66,Q66,S66,U66,W66,Y66,AA66,AC66)</f>
        <v>0</v>
      </c>
      <c r="AF66" s="224">
        <f>SUM(P66,R66,T66,V66,X66,Z66,AB66,AD66)</f>
        <v>0</v>
      </c>
      <c r="AG66" s="29">
        <f>SUM(AG67:AG67)</f>
        <v>0</v>
      </c>
      <c r="AH66" s="29"/>
      <c r="AI66" s="29"/>
      <c r="AJ66" s="226"/>
    </row>
    <row r="67" spans="2:36" ht="108" customHeight="1" thickBot="1">
      <c r="B67" s="32" t="s">
        <v>375</v>
      </c>
      <c r="C67" s="33"/>
      <c r="D67" s="34"/>
      <c r="E67" s="34"/>
      <c r="F67" s="35"/>
      <c r="G67" s="34"/>
      <c r="H67" s="36" t="s">
        <v>386</v>
      </c>
      <c r="I67" s="36" t="s">
        <v>387</v>
      </c>
      <c r="J67" s="36">
        <v>0</v>
      </c>
      <c r="K67" s="233">
        <v>150</v>
      </c>
      <c r="L67" s="227">
        <v>45</v>
      </c>
      <c r="M67" s="227"/>
      <c r="N67" s="228"/>
      <c r="O67" s="39"/>
      <c r="P67" s="40"/>
      <c r="Q67" s="41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4"/>
      <c r="AH67" s="45"/>
      <c r="AI67" s="45"/>
      <c r="AJ67" s="46"/>
    </row>
    <row r="68" spans="2:36" ht="108" customHeight="1" thickBot="1">
      <c r="B68" s="20" t="s">
        <v>34</v>
      </c>
      <c r="C68" s="21" t="s">
        <v>35</v>
      </c>
      <c r="D68" s="21" t="s">
        <v>36</v>
      </c>
      <c r="E68" s="21" t="s">
        <v>37</v>
      </c>
      <c r="F68" s="21" t="s">
        <v>38</v>
      </c>
      <c r="G68" s="21" t="s">
        <v>39</v>
      </c>
      <c r="H68" s="22" t="s">
        <v>40</v>
      </c>
      <c r="I68" s="23" t="s">
        <v>41</v>
      </c>
      <c r="J68" s="24"/>
      <c r="K68" s="220"/>
      <c r="L68" s="221"/>
      <c r="M68" s="221"/>
      <c r="N68" s="222"/>
      <c r="O68" s="223">
        <f>SUM(O69:O69)</f>
        <v>0</v>
      </c>
      <c r="P68" s="224">
        <f>SUM(P69:P69)</f>
        <v>0</v>
      </c>
      <c r="Q68" s="225">
        <f aca="true" t="shared" si="22" ref="Q68:AA68">SUM(Q69:Q69)</f>
        <v>0</v>
      </c>
      <c r="R68" s="224">
        <f t="shared" si="22"/>
        <v>0</v>
      </c>
      <c r="S68" s="225">
        <f t="shared" si="22"/>
        <v>0</v>
      </c>
      <c r="T68" s="224">
        <f t="shared" si="22"/>
        <v>0</v>
      </c>
      <c r="U68" s="225">
        <f t="shared" si="22"/>
        <v>0</v>
      </c>
      <c r="V68" s="224">
        <f t="shared" si="22"/>
        <v>0</v>
      </c>
      <c r="W68" s="225">
        <f t="shared" si="22"/>
        <v>0</v>
      </c>
      <c r="X68" s="224">
        <f t="shared" si="22"/>
        <v>0</v>
      </c>
      <c r="Y68" s="225">
        <f t="shared" si="22"/>
        <v>0</v>
      </c>
      <c r="Z68" s="224">
        <f t="shared" si="22"/>
        <v>0</v>
      </c>
      <c r="AA68" s="225">
        <f t="shared" si="22"/>
        <v>0</v>
      </c>
      <c r="AB68" s="224">
        <f>SUM(AB69:AB69)</f>
        <v>0</v>
      </c>
      <c r="AC68" s="225">
        <f>SUM(AC69:AC69)</f>
        <v>0</v>
      </c>
      <c r="AD68" s="224">
        <f>SUM(AD69:AD69)</f>
        <v>0</v>
      </c>
      <c r="AE68" s="225">
        <f>SUM(O68,Q68,S68,U68,W68,Y68,AA68,AC68)</f>
        <v>0</v>
      </c>
      <c r="AF68" s="224">
        <f>SUM(P68,R68,T68,V68,X68,Z68,AB68,AD68)</f>
        <v>0</v>
      </c>
      <c r="AG68" s="29">
        <f>SUM(AG69:AG69)</f>
        <v>0</v>
      </c>
      <c r="AH68" s="29"/>
      <c r="AI68" s="29"/>
      <c r="AJ68" s="226"/>
    </row>
    <row r="69" spans="2:36" ht="190.5" customHeight="1" thickBot="1">
      <c r="B69" s="32" t="s">
        <v>388</v>
      </c>
      <c r="C69" s="33"/>
      <c r="D69" s="34"/>
      <c r="E69" s="34"/>
      <c r="F69" s="35"/>
      <c r="G69" s="34"/>
      <c r="H69" s="36" t="s">
        <v>389</v>
      </c>
      <c r="I69" s="36" t="s">
        <v>390</v>
      </c>
      <c r="J69" s="36">
        <v>0</v>
      </c>
      <c r="K69" s="233">
        <v>8</v>
      </c>
      <c r="L69" s="227">
        <v>2</v>
      </c>
      <c r="M69" s="227"/>
      <c r="N69" s="228"/>
      <c r="O69" s="39"/>
      <c r="P69" s="40"/>
      <c r="Q69" s="41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4"/>
      <c r="AH69" s="45"/>
      <c r="AI69" s="45"/>
      <c r="AJ69" s="46"/>
    </row>
    <row r="70" spans="2:36" ht="108" customHeight="1" thickBot="1">
      <c r="B70" s="20" t="s">
        <v>34</v>
      </c>
      <c r="C70" s="21" t="s">
        <v>35</v>
      </c>
      <c r="D70" s="21" t="s">
        <v>36</v>
      </c>
      <c r="E70" s="21" t="s">
        <v>37</v>
      </c>
      <c r="F70" s="21" t="s">
        <v>38</v>
      </c>
      <c r="G70" s="21" t="s">
        <v>39</v>
      </c>
      <c r="H70" s="22" t="s">
        <v>40</v>
      </c>
      <c r="I70" s="23" t="s">
        <v>41</v>
      </c>
      <c r="J70" s="24"/>
      <c r="K70" s="220"/>
      <c r="L70" s="221"/>
      <c r="M70" s="221"/>
      <c r="N70" s="222"/>
      <c r="O70" s="223">
        <f>SUM(O71:O71)</f>
        <v>0</v>
      </c>
      <c r="P70" s="224">
        <f>SUM(P71:P71)</f>
        <v>0</v>
      </c>
      <c r="Q70" s="225">
        <f aca="true" t="shared" si="23" ref="Q70:AA70">SUM(Q71:Q71)</f>
        <v>0</v>
      </c>
      <c r="R70" s="224">
        <f t="shared" si="23"/>
        <v>0</v>
      </c>
      <c r="S70" s="225">
        <f t="shared" si="23"/>
        <v>0</v>
      </c>
      <c r="T70" s="224">
        <f t="shared" si="23"/>
        <v>0</v>
      </c>
      <c r="U70" s="225">
        <f t="shared" si="23"/>
        <v>0</v>
      </c>
      <c r="V70" s="224">
        <f t="shared" si="23"/>
        <v>0</v>
      </c>
      <c r="W70" s="225">
        <f t="shared" si="23"/>
        <v>0</v>
      </c>
      <c r="X70" s="224">
        <f t="shared" si="23"/>
        <v>0</v>
      </c>
      <c r="Y70" s="225">
        <f t="shared" si="23"/>
        <v>0</v>
      </c>
      <c r="Z70" s="224">
        <f t="shared" si="23"/>
        <v>0</v>
      </c>
      <c r="AA70" s="225">
        <f t="shared" si="23"/>
        <v>0</v>
      </c>
      <c r="AB70" s="224">
        <f>SUM(AB71:AB71)</f>
        <v>0</v>
      </c>
      <c r="AC70" s="225">
        <f>SUM(AC71:AC71)</f>
        <v>0</v>
      </c>
      <c r="AD70" s="224">
        <f>SUM(AD71:AD71)</f>
        <v>0</v>
      </c>
      <c r="AE70" s="225">
        <f>SUM(O70,Q70,S70,U70,W70,Y70,AA70,AC70)</f>
        <v>0</v>
      </c>
      <c r="AF70" s="224">
        <f>SUM(P70,R70,T70,V70,X70,Z70,AB70,AD70)</f>
        <v>0</v>
      </c>
      <c r="AG70" s="29">
        <f>SUM(AG71:AG71)</f>
        <v>0</v>
      </c>
      <c r="AH70" s="29"/>
      <c r="AI70" s="29"/>
      <c r="AJ70" s="226"/>
    </row>
    <row r="71" spans="2:36" ht="108" customHeight="1" thickBot="1">
      <c r="B71" s="32" t="s">
        <v>391</v>
      </c>
      <c r="C71" s="33"/>
      <c r="D71" s="34"/>
      <c r="E71" s="34"/>
      <c r="F71" s="35"/>
      <c r="G71" s="34"/>
      <c r="H71" s="36" t="s">
        <v>392</v>
      </c>
      <c r="I71" s="36" t="s">
        <v>393</v>
      </c>
      <c r="J71" s="36">
        <v>0</v>
      </c>
      <c r="K71" s="233">
        <v>1</v>
      </c>
      <c r="L71" s="227">
        <v>1</v>
      </c>
      <c r="M71" s="227"/>
      <c r="N71" s="228"/>
      <c r="O71" s="39"/>
      <c r="P71" s="40"/>
      <c r="Q71" s="41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4"/>
      <c r="AH71" s="45"/>
      <c r="AI71" s="45"/>
      <c r="AJ71" s="46"/>
    </row>
    <row r="72" spans="2:36" ht="108" customHeight="1" thickBot="1">
      <c r="B72" s="20" t="s">
        <v>34</v>
      </c>
      <c r="C72" s="21" t="s">
        <v>35</v>
      </c>
      <c r="D72" s="21" t="s">
        <v>36</v>
      </c>
      <c r="E72" s="21" t="s">
        <v>37</v>
      </c>
      <c r="F72" s="21" t="s">
        <v>38</v>
      </c>
      <c r="G72" s="21" t="s">
        <v>39</v>
      </c>
      <c r="H72" s="22" t="s">
        <v>40</v>
      </c>
      <c r="I72" s="23" t="s">
        <v>41</v>
      </c>
      <c r="J72" s="24"/>
      <c r="K72" s="220"/>
      <c r="L72" s="221"/>
      <c r="M72" s="221"/>
      <c r="N72" s="222"/>
      <c r="O72" s="223">
        <f>SUM(O73:O73)</f>
        <v>0</v>
      </c>
      <c r="P72" s="224">
        <f>SUM(P73:P73)</f>
        <v>0</v>
      </c>
      <c r="Q72" s="225">
        <f aca="true" t="shared" si="24" ref="Q72:AA72">SUM(Q73:Q73)</f>
        <v>0</v>
      </c>
      <c r="R72" s="224">
        <f t="shared" si="24"/>
        <v>0</v>
      </c>
      <c r="S72" s="225">
        <f t="shared" si="24"/>
        <v>3000000</v>
      </c>
      <c r="T72" s="224">
        <f t="shared" si="24"/>
        <v>0</v>
      </c>
      <c r="U72" s="225">
        <f t="shared" si="24"/>
        <v>0</v>
      </c>
      <c r="V72" s="224">
        <f t="shared" si="24"/>
        <v>0</v>
      </c>
      <c r="W72" s="225">
        <f t="shared" si="24"/>
        <v>0</v>
      </c>
      <c r="X72" s="224">
        <f t="shared" si="24"/>
        <v>0</v>
      </c>
      <c r="Y72" s="225">
        <f t="shared" si="24"/>
        <v>0</v>
      </c>
      <c r="Z72" s="224">
        <f t="shared" si="24"/>
        <v>0</v>
      </c>
      <c r="AA72" s="225">
        <f t="shared" si="24"/>
        <v>0</v>
      </c>
      <c r="AB72" s="224">
        <f>SUM(AB73:AB73)</f>
        <v>0</v>
      </c>
      <c r="AC72" s="225">
        <f>SUM(AC73:AC73)</f>
        <v>0</v>
      </c>
      <c r="AD72" s="224">
        <f>SUM(AD73:AD73)</f>
        <v>0</v>
      </c>
      <c r="AE72" s="225">
        <f>SUM(O72,Q72,S72,U72,W72,Y72,AA72,AC72)</f>
        <v>3000000</v>
      </c>
      <c r="AF72" s="224">
        <f>SUM(P72,R72,T72,V72,X72,Z72,AB72,AD72)</f>
        <v>0</v>
      </c>
      <c r="AG72" s="29">
        <f>SUM(AG73:AG73)</f>
        <v>0</v>
      </c>
      <c r="AH72" s="29"/>
      <c r="AI72" s="29"/>
      <c r="AJ72" s="226"/>
    </row>
    <row r="73" spans="2:36" ht="108" customHeight="1" thickBot="1">
      <c r="B73" s="32" t="s">
        <v>394</v>
      </c>
      <c r="C73" s="33"/>
      <c r="D73" s="34"/>
      <c r="E73" s="34"/>
      <c r="F73" s="35"/>
      <c r="G73" s="34"/>
      <c r="H73" s="36" t="s">
        <v>395</v>
      </c>
      <c r="I73" s="36" t="s">
        <v>396</v>
      </c>
      <c r="J73" s="36">
        <v>0</v>
      </c>
      <c r="K73" s="233">
        <v>2000</v>
      </c>
      <c r="L73" s="227">
        <v>470</v>
      </c>
      <c r="M73" s="227"/>
      <c r="N73" s="228"/>
      <c r="O73" s="39"/>
      <c r="P73" s="40"/>
      <c r="Q73" s="41"/>
      <c r="R73" s="43"/>
      <c r="S73" s="43">
        <v>3000000</v>
      </c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4"/>
      <c r="AH73" s="45"/>
      <c r="AI73" s="45"/>
      <c r="AJ73" s="46"/>
    </row>
  </sheetData>
  <sheetProtection password="A9ED" sheet="1" objects="1" scenarios="1"/>
  <mergeCells count="51">
    <mergeCell ref="B49:AJ49"/>
    <mergeCell ref="B52:AJ52"/>
    <mergeCell ref="B55:AJ55"/>
    <mergeCell ref="B58:AJ58"/>
    <mergeCell ref="B61:AJ61"/>
    <mergeCell ref="B7:AJ7"/>
    <mergeCell ref="B46:AJ46"/>
    <mergeCell ref="B13:AJ13"/>
    <mergeCell ref="B16:AJ16"/>
    <mergeCell ref="B19:AJ19"/>
    <mergeCell ref="B22:AJ22"/>
    <mergeCell ref="B25:AJ25"/>
    <mergeCell ref="B28:AJ28"/>
    <mergeCell ref="B31:AJ31"/>
    <mergeCell ref="B34:AJ34"/>
    <mergeCell ref="B37:AJ37"/>
    <mergeCell ref="B40:AJ40"/>
    <mergeCell ref="B43:AJ43"/>
    <mergeCell ref="B10:AJ10"/>
    <mergeCell ref="Y4:Z4"/>
    <mergeCell ref="AA4:AB4"/>
    <mergeCell ref="AC4:AD4"/>
    <mergeCell ref="AE4:AF4"/>
    <mergeCell ref="C6:H6"/>
    <mergeCell ref="O4:P4"/>
    <mergeCell ref="Q4:R4"/>
    <mergeCell ref="S4:T4"/>
    <mergeCell ref="U4:V4"/>
    <mergeCell ref="W4:X4"/>
    <mergeCell ref="AH4:AH5"/>
    <mergeCell ref="AI4:AI5"/>
    <mergeCell ref="AJ4:AJ5"/>
    <mergeCell ref="B3:D3"/>
    <mergeCell ref="F3:N3"/>
    <mergeCell ref="O3:AF3"/>
    <mergeCell ref="AG3:AJ3"/>
    <mergeCell ref="B4:B5"/>
    <mergeCell ref="C4:H5"/>
    <mergeCell ref="I4:I5"/>
    <mergeCell ref="J4:J5"/>
    <mergeCell ref="K4:K5"/>
    <mergeCell ref="L4:L5"/>
    <mergeCell ref="AG4:AG5"/>
    <mergeCell ref="M4:M5"/>
    <mergeCell ref="N4:N5"/>
    <mergeCell ref="B1:AJ1"/>
    <mergeCell ref="B2:H2"/>
    <mergeCell ref="I2:N2"/>
    <mergeCell ref="O2:Q2"/>
    <mergeCell ref="R2:T2"/>
    <mergeCell ref="U2:AJ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40"/>
  <sheetViews>
    <sheetView zoomScale="60" zoomScaleNormal="60" zoomScalePageLayoutView="0" workbookViewId="0" topLeftCell="E1">
      <selection activeCell="I13" sqref="I13"/>
    </sheetView>
  </sheetViews>
  <sheetFormatPr defaultColWidth="11.421875" defaultRowHeight="15"/>
  <cols>
    <col min="1" max="1" width="4.57421875" style="4" customWidth="1"/>
    <col min="2" max="2" width="22.8515625" style="64" bestFit="1" customWidth="1"/>
    <col min="3" max="3" width="17.57421875" style="64" customWidth="1"/>
    <col min="4" max="4" width="27.7109375" style="4" customWidth="1"/>
    <col min="5" max="5" width="14.28125" style="4" customWidth="1"/>
    <col min="6" max="6" width="11.421875" style="4" customWidth="1"/>
    <col min="7" max="7" width="13.57421875" style="4" customWidth="1"/>
    <col min="8" max="8" width="24.00390625" style="65" customWidth="1"/>
    <col min="9" max="9" width="24.28125" style="65" bestFit="1" customWidth="1"/>
    <col min="10" max="10" width="11.421875" style="65" customWidth="1"/>
    <col min="11" max="12" width="11.421875" style="66" customWidth="1"/>
    <col min="13" max="13" width="6.57421875" style="66" customWidth="1"/>
    <col min="14" max="14" width="6.140625" style="66" customWidth="1"/>
    <col min="15" max="18" width="9.421875" style="4" customWidth="1"/>
    <col min="19" max="19" width="9.421875" style="66" customWidth="1"/>
    <col min="20" max="32" width="9.421875" style="4" customWidth="1"/>
    <col min="33" max="33" width="5.140625" style="64" customWidth="1"/>
    <col min="34" max="34" width="5.421875" style="4" customWidth="1"/>
    <col min="35" max="35" width="4.8515625" style="4" customWidth="1"/>
    <col min="36" max="36" width="7.140625" style="4" customWidth="1"/>
    <col min="37" max="16384" width="11.421875" style="4" customWidth="1"/>
  </cols>
  <sheetData>
    <row r="1" spans="2:36" s="107" customFormat="1" ht="13.5" thickBot="1">
      <c r="B1" s="419" t="s">
        <v>146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1"/>
    </row>
    <row r="2" spans="2:36" ht="35.25" customHeight="1" thickBot="1">
      <c r="B2" s="331" t="s">
        <v>398</v>
      </c>
      <c r="C2" s="332"/>
      <c r="D2" s="333"/>
      <c r="E2" s="105"/>
      <c r="F2" s="332" t="s">
        <v>5</v>
      </c>
      <c r="G2" s="332"/>
      <c r="H2" s="332"/>
      <c r="I2" s="332"/>
      <c r="J2" s="332"/>
      <c r="K2" s="332"/>
      <c r="L2" s="332"/>
      <c r="M2" s="332"/>
      <c r="N2" s="333"/>
      <c r="O2" s="334" t="s">
        <v>6</v>
      </c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6"/>
      <c r="AG2" s="337" t="s">
        <v>7</v>
      </c>
      <c r="AH2" s="338"/>
      <c r="AI2" s="338"/>
      <c r="AJ2" s="339"/>
    </row>
    <row r="3" spans="2:36" ht="35.25" customHeight="1">
      <c r="B3" s="321" t="s">
        <v>8</v>
      </c>
      <c r="C3" s="323" t="s">
        <v>9</v>
      </c>
      <c r="D3" s="324"/>
      <c r="E3" s="324"/>
      <c r="F3" s="324"/>
      <c r="G3" s="324"/>
      <c r="H3" s="324"/>
      <c r="I3" s="327" t="s">
        <v>10</v>
      </c>
      <c r="J3" s="329" t="s">
        <v>11</v>
      </c>
      <c r="K3" s="329" t="s">
        <v>12</v>
      </c>
      <c r="L3" s="329" t="s">
        <v>397</v>
      </c>
      <c r="M3" s="316" t="s">
        <v>13</v>
      </c>
      <c r="N3" s="318" t="s">
        <v>14</v>
      </c>
      <c r="O3" s="320" t="s">
        <v>15</v>
      </c>
      <c r="P3" s="306"/>
      <c r="Q3" s="305" t="s">
        <v>16</v>
      </c>
      <c r="R3" s="306"/>
      <c r="S3" s="305" t="s">
        <v>17</v>
      </c>
      <c r="T3" s="306"/>
      <c r="U3" s="305" t="s">
        <v>18</v>
      </c>
      <c r="V3" s="306"/>
      <c r="W3" s="305" t="s">
        <v>19</v>
      </c>
      <c r="X3" s="306"/>
      <c r="Y3" s="305" t="s">
        <v>20</v>
      </c>
      <c r="Z3" s="306"/>
      <c r="AA3" s="305" t="s">
        <v>21</v>
      </c>
      <c r="AB3" s="306"/>
      <c r="AC3" s="305" t="s">
        <v>22</v>
      </c>
      <c r="AD3" s="306"/>
      <c r="AE3" s="305" t="s">
        <v>23</v>
      </c>
      <c r="AF3" s="307"/>
      <c r="AG3" s="308" t="s">
        <v>24</v>
      </c>
      <c r="AH3" s="310" t="s">
        <v>25</v>
      </c>
      <c r="AI3" s="312" t="s">
        <v>26</v>
      </c>
      <c r="AJ3" s="298" t="s">
        <v>27</v>
      </c>
    </row>
    <row r="4" spans="2:36" ht="80.25" customHeight="1" thickBot="1">
      <c r="B4" s="322"/>
      <c r="C4" s="325"/>
      <c r="D4" s="326"/>
      <c r="E4" s="326"/>
      <c r="F4" s="326"/>
      <c r="G4" s="326"/>
      <c r="H4" s="326"/>
      <c r="I4" s="328"/>
      <c r="J4" s="330" t="s">
        <v>11</v>
      </c>
      <c r="K4" s="330"/>
      <c r="L4" s="330"/>
      <c r="M4" s="317"/>
      <c r="N4" s="319"/>
      <c r="O4" s="6" t="s">
        <v>28</v>
      </c>
      <c r="P4" s="7" t="s">
        <v>29</v>
      </c>
      <c r="Q4" s="8" t="s">
        <v>28</v>
      </c>
      <c r="R4" s="7" t="s">
        <v>29</v>
      </c>
      <c r="S4" s="8" t="s">
        <v>28</v>
      </c>
      <c r="T4" s="7" t="s">
        <v>29</v>
      </c>
      <c r="U4" s="8" t="s">
        <v>28</v>
      </c>
      <c r="V4" s="7" t="s">
        <v>29</v>
      </c>
      <c r="W4" s="8" t="s">
        <v>28</v>
      </c>
      <c r="X4" s="7" t="s">
        <v>29</v>
      </c>
      <c r="Y4" s="8" t="s">
        <v>28</v>
      </c>
      <c r="Z4" s="7" t="s">
        <v>29</v>
      </c>
      <c r="AA4" s="8" t="s">
        <v>28</v>
      </c>
      <c r="AB4" s="7" t="s">
        <v>30</v>
      </c>
      <c r="AC4" s="8" t="s">
        <v>28</v>
      </c>
      <c r="AD4" s="7" t="s">
        <v>30</v>
      </c>
      <c r="AE4" s="8" t="s">
        <v>28</v>
      </c>
      <c r="AF4" s="9" t="s">
        <v>30</v>
      </c>
      <c r="AG4" s="309"/>
      <c r="AH4" s="311"/>
      <c r="AI4" s="313"/>
      <c r="AJ4" s="299"/>
    </row>
    <row r="5" spans="2:36" ht="108" customHeight="1" thickBot="1">
      <c r="B5" s="10" t="s">
        <v>334</v>
      </c>
      <c r="C5" s="300" t="s">
        <v>399</v>
      </c>
      <c r="D5" s="301"/>
      <c r="E5" s="301"/>
      <c r="F5" s="301"/>
      <c r="G5" s="301"/>
      <c r="H5" s="301"/>
      <c r="I5" s="11" t="s">
        <v>400</v>
      </c>
      <c r="J5" s="59">
        <v>0.35</v>
      </c>
      <c r="K5" s="60">
        <v>0.35</v>
      </c>
      <c r="L5" s="13"/>
      <c r="M5" s="14"/>
      <c r="N5" s="15"/>
      <c r="O5" s="239">
        <f aca="true" t="shared" si="0" ref="O5:AE5">+O7+O10+O13+O16+O19+O22+O25+O28+O32+O35+O38</f>
        <v>3200000</v>
      </c>
      <c r="P5" s="239">
        <f t="shared" si="0"/>
        <v>0</v>
      </c>
      <c r="Q5" s="239">
        <f t="shared" si="0"/>
        <v>0</v>
      </c>
      <c r="R5" s="239">
        <f t="shared" si="0"/>
        <v>0</v>
      </c>
      <c r="S5" s="239">
        <f t="shared" si="0"/>
        <v>24000000</v>
      </c>
      <c r="T5" s="239">
        <f t="shared" si="0"/>
        <v>0</v>
      </c>
      <c r="U5" s="239">
        <f t="shared" si="0"/>
        <v>0</v>
      </c>
      <c r="V5" s="239">
        <f t="shared" si="0"/>
        <v>0</v>
      </c>
      <c r="W5" s="239">
        <f t="shared" si="0"/>
        <v>0</v>
      </c>
      <c r="X5" s="239">
        <f t="shared" si="0"/>
        <v>0</v>
      </c>
      <c r="Y5" s="239">
        <f t="shared" si="0"/>
        <v>0</v>
      </c>
      <c r="Z5" s="239">
        <f t="shared" si="0"/>
        <v>0</v>
      </c>
      <c r="AA5" s="239">
        <f t="shared" si="0"/>
        <v>0</v>
      </c>
      <c r="AB5" s="239">
        <f t="shared" si="0"/>
        <v>0</v>
      </c>
      <c r="AC5" s="239">
        <f t="shared" si="0"/>
        <v>0</v>
      </c>
      <c r="AD5" s="239">
        <f t="shared" si="0"/>
        <v>0</v>
      </c>
      <c r="AE5" s="239">
        <f t="shared" si="0"/>
        <v>27200000</v>
      </c>
      <c r="AF5" s="239">
        <f>+AF7+AF10+AF13+AF16+AF19+AF22+AF25+AF28+AF32+AF35+AF38</f>
        <v>0</v>
      </c>
      <c r="AG5" s="17">
        <f>AG7+AG10</f>
        <v>0</v>
      </c>
      <c r="AH5" s="18"/>
      <c r="AI5" s="18"/>
      <c r="AJ5" s="19"/>
    </row>
    <row r="6" spans="2:36" ht="4.5" customHeight="1" thickBot="1">
      <c r="B6" s="340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2"/>
    </row>
    <row r="7" spans="2:36" ht="108" customHeight="1" thickBot="1">
      <c r="B7" s="20" t="s">
        <v>34</v>
      </c>
      <c r="C7" s="21" t="s">
        <v>35</v>
      </c>
      <c r="D7" s="21" t="s">
        <v>36</v>
      </c>
      <c r="E7" s="21" t="s">
        <v>37</v>
      </c>
      <c r="F7" s="21" t="s">
        <v>38</v>
      </c>
      <c r="G7" s="21" t="s">
        <v>39</v>
      </c>
      <c r="H7" s="22" t="s">
        <v>40</v>
      </c>
      <c r="I7" s="23" t="s">
        <v>41</v>
      </c>
      <c r="J7" s="24"/>
      <c r="K7" s="24"/>
      <c r="L7" s="24"/>
      <c r="M7" s="24"/>
      <c r="N7" s="25"/>
      <c r="O7" s="223">
        <f>SUM(O8:O8)</f>
        <v>3200000</v>
      </c>
      <c r="P7" s="224">
        <f>SUM(P8:P8)</f>
        <v>0</v>
      </c>
      <c r="Q7" s="225">
        <f aca="true" t="shared" si="1" ref="Q7:AA7">SUM(Q8:Q8)</f>
        <v>0</v>
      </c>
      <c r="R7" s="224">
        <f t="shared" si="1"/>
        <v>0</v>
      </c>
      <c r="S7" s="225">
        <f t="shared" si="1"/>
        <v>9000000</v>
      </c>
      <c r="T7" s="224">
        <f t="shared" si="1"/>
        <v>0</v>
      </c>
      <c r="U7" s="225">
        <f t="shared" si="1"/>
        <v>0</v>
      </c>
      <c r="V7" s="224">
        <f t="shared" si="1"/>
        <v>0</v>
      </c>
      <c r="W7" s="225">
        <f t="shared" si="1"/>
        <v>0</v>
      </c>
      <c r="X7" s="224">
        <f t="shared" si="1"/>
        <v>0</v>
      </c>
      <c r="Y7" s="225">
        <f t="shared" si="1"/>
        <v>0</v>
      </c>
      <c r="Z7" s="224">
        <f t="shared" si="1"/>
        <v>0</v>
      </c>
      <c r="AA7" s="225">
        <f t="shared" si="1"/>
        <v>0</v>
      </c>
      <c r="AB7" s="224">
        <f>SUM(AB8:AB8)</f>
        <v>0</v>
      </c>
      <c r="AC7" s="225">
        <f>SUM(AC8:AC8)</f>
        <v>0</v>
      </c>
      <c r="AD7" s="224">
        <f>SUM(AD8:AD8)</f>
        <v>0</v>
      </c>
      <c r="AE7" s="225">
        <f>SUM(O7,Q7,S7,U7,W7,Y7,AA7,AC7)</f>
        <v>12200000</v>
      </c>
      <c r="AF7" s="224">
        <f>SUM(P7,R7,T7,V7,X7,Z7,AB7,AD7)</f>
        <v>0</v>
      </c>
      <c r="AG7" s="29">
        <f>SUM(AG8:AG8)</f>
        <v>0</v>
      </c>
      <c r="AH7" s="30"/>
      <c r="AI7" s="30"/>
      <c r="AJ7" s="31"/>
    </row>
    <row r="8" spans="2:36" ht="120.75" customHeight="1" thickBot="1">
      <c r="B8" s="32" t="s">
        <v>401</v>
      </c>
      <c r="C8" s="33"/>
      <c r="D8" s="34"/>
      <c r="E8" s="34"/>
      <c r="F8" s="35"/>
      <c r="G8" s="34"/>
      <c r="H8" s="36" t="s">
        <v>402</v>
      </c>
      <c r="I8" s="36" t="s">
        <v>403</v>
      </c>
      <c r="J8" s="36">
        <v>0</v>
      </c>
      <c r="K8" s="57">
        <v>3</v>
      </c>
      <c r="L8" s="38">
        <v>1</v>
      </c>
      <c r="M8" s="38"/>
      <c r="N8" s="46"/>
      <c r="O8" s="39">
        <v>3200000</v>
      </c>
      <c r="P8" s="40"/>
      <c r="Q8" s="41"/>
      <c r="R8" s="42"/>
      <c r="S8" s="43">
        <v>9000000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3"/>
      <c r="AF8" s="43"/>
      <c r="AG8" s="44"/>
      <c r="AH8" s="45"/>
      <c r="AI8" s="45"/>
      <c r="AJ8" s="46"/>
    </row>
    <row r="9" spans="2:36" ht="4.5" customHeight="1" thickBot="1">
      <c r="B9" s="302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4"/>
    </row>
    <row r="10" spans="2:36" ht="108" customHeight="1" thickBot="1">
      <c r="B10" s="20" t="s">
        <v>34</v>
      </c>
      <c r="C10" s="21" t="s">
        <v>35</v>
      </c>
      <c r="D10" s="21" t="s">
        <v>36</v>
      </c>
      <c r="E10" s="21" t="s">
        <v>43</v>
      </c>
      <c r="F10" s="21" t="s">
        <v>38</v>
      </c>
      <c r="G10" s="21" t="s">
        <v>39</v>
      </c>
      <c r="H10" s="22" t="s">
        <v>40</v>
      </c>
      <c r="I10" s="23" t="s">
        <v>41</v>
      </c>
      <c r="J10" s="21"/>
      <c r="K10" s="47"/>
      <c r="L10" s="47"/>
      <c r="M10" s="24"/>
      <c r="N10" s="25"/>
      <c r="O10" s="223">
        <f>SUM(O11:O11)</f>
        <v>0</v>
      </c>
      <c r="P10" s="224">
        <f>SUM(P11:P11)</f>
        <v>0</v>
      </c>
      <c r="Q10" s="225">
        <f aca="true" t="shared" si="2" ref="Q10:AA10">SUM(Q11:Q11)</f>
        <v>0</v>
      </c>
      <c r="R10" s="224">
        <f t="shared" si="2"/>
        <v>0</v>
      </c>
      <c r="S10" s="225">
        <f t="shared" si="2"/>
        <v>6000000</v>
      </c>
      <c r="T10" s="224">
        <f t="shared" si="2"/>
        <v>0</v>
      </c>
      <c r="U10" s="225">
        <f t="shared" si="2"/>
        <v>0</v>
      </c>
      <c r="V10" s="224">
        <f t="shared" si="2"/>
        <v>0</v>
      </c>
      <c r="W10" s="225">
        <f t="shared" si="2"/>
        <v>0</v>
      </c>
      <c r="X10" s="224">
        <f t="shared" si="2"/>
        <v>0</v>
      </c>
      <c r="Y10" s="225">
        <f t="shared" si="2"/>
        <v>0</v>
      </c>
      <c r="Z10" s="224">
        <f t="shared" si="2"/>
        <v>0</v>
      </c>
      <c r="AA10" s="225">
        <f t="shared" si="2"/>
        <v>0</v>
      </c>
      <c r="AB10" s="224">
        <f>SUM(AB11:AB11)</f>
        <v>0</v>
      </c>
      <c r="AC10" s="225">
        <f>SUM(AC11:AC11)</f>
        <v>0</v>
      </c>
      <c r="AD10" s="224">
        <f>SUM(AD11:AD11)</f>
        <v>0</v>
      </c>
      <c r="AE10" s="225">
        <f>SUM(O10,Q10,S10,U10,W10,Y10,AA10,AC10)</f>
        <v>6000000</v>
      </c>
      <c r="AF10" s="224">
        <f>SUM(P10,R10,T10,V10,X10,Z10,AB10,AD10)</f>
        <v>0</v>
      </c>
      <c r="AG10" s="29">
        <f>SUM(AG11:AG11)</f>
        <v>0</v>
      </c>
      <c r="AH10" s="30"/>
      <c r="AI10" s="30"/>
      <c r="AJ10" s="31"/>
    </row>
    <row r="11" spans="2:36" ht="108" customHeight="1" thickBot="1">
      <c r="B11" s="63" t="s">
        <v>404</v>
      </c>
      <c r="C11" s="33"/>
      <c r="D11" s="34"/>
      <c r="E11" s="34"/>
      <c r="F11" s="48"/>
      <c r="G11" s="34"/>
      <c r="H11" s="49" t="s">
        <v>405</v>
      </c>
      <c r="I11" s="50" t="s">
        <v>406</v>
      </c>
      <c r="J11" s="36">
        <v>0</v>
      </c>
      <c r="K11" s="213">
        <v>300</v>
      </c>
      <c r="L11" s="214">
        <v>150</v>
      </c>
      <c r="M11" s="52"/>
      <c r="N11" s="53"/>
      <c r="O11" s="54"/>
      <c r="P11" s="43"/>
      <c r="Q11" s="43"/>
      <c r="R11" s="43"/>
      <c r="S11" s="43">
        <v>6000000</v>
      </c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55"/>
      <c r="AH11" s="45"/>
      <c r="AI11" s="52"/>
      <c r="AJ11" s="56"/>
    </row>
    <row r="12" spans="2:36" ht="4.5" customHeight="1" thickBot="1">
      <c r="B12" s="302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4"/>
    </row>
    <row r="13" spans="2:36" ht="108" customHeight="1" thickBot="1">
      <c r="B13" s="20" t="s">
        <v>34</v>
      </c>
      <c r="C13" s="21" t="s">
        <v>35</v>
      </c>
      <c r="D13" s="21" t="s">
        <v>36</v>
      </c>
      <c r="E13" s="21" t="s">
        <v>37</v>
      </c>
      <c r="F13" s="21" t="s">
        <v>38</v>
      </c>
      <c r="G13" s="21" t="s">
        <v>39</v>
      </c>
      <c r="H13" s="22" t="s">
        <v>40</v>
      </c>
      <c r="I13" s="23" t="s">
        <v>41</v>
      </c>
      <c r="J13" s="24"/>
      <c r="K13" s="24"/>
      <c r="L13" s="24"/>
      <c r="M13" s="24"/>
      <c r="N13" s="25"/>
      <c r="O13" s="223">
        <f>SUM(O14:O14)</f>
        <v>0</v>
      </c>
      <c r="P13" s="224">
        <f>SUM(P14:P14)</f>
        <v>0</v>
      </c>
      <c r="Q13" s="225">
        <f aca="true" t="shared" si="3" ref="Q13:AA13">SUM(Q14:Q14)</f>
        <v>0</v>
      </c>
      <c r="R13" s="224">
        <f t="shared" si="3"/>
        <v>0</v>
      </c>
      <c r="S13" s="225">
        <f t="shared" si="3"/>
        <v>0</v>
      </c>
      <c r="T13" s="224">
        <f t="shared" si="3"/>
        <v>0</v>
      </c>
      <c r="U13" s="225">
        <f t="shared" si="3"/>
        <v>0</v>
      </c>
      <c r="V13" s="224">
        <f t="shared" si="3"/>
        <v>0</v>
      </c>
      <c r="W13" s="225">
        <f t="shared" si="3"/>
        <v>0</v>
      </c>
      <c r="X13" s="224">
        <f t="shared" si="3"/>
        <v>0</v>
      </c>
      <c r="Y13" s="225">
        <f t="shared" si="3"/>
        <v>0</v>
      </c>
      <c r="Z13" s="224">
        <f t="shared" si="3"/>
        <v>0</v>
      </c>
      <c r="AA13" s="225">
        <f t="shared" si="3"/>
        <v>0</v>
      </c>
      <c r="AB13" s="224">
        <f>SUM(AB14:AB14)</f>
        <v>0</v>
      </c>
      <c r="AC13" s="225">
        <f>SUM(AC14:AC14)</f>
        <v>0</v>
      </c>
      <c r="AD13" s="224">
        <f>SUM(AD14:AD14)</f>
        <v>0</v>
      </c>
      <c r="AE13" s="225">
        <f>SUM(O13,Q13,S13,U13,W13,Y13,AA13,AC13)</f>
        <v>0</v>
      </c>
      <c r="AF13" s="224">
        <f>SUM(P13,R13,T13,V13,X13,Z13,AB13,AD13)</f>
        <v>0</v>
      </c>
      <c r="AG13" s="29">
        <f>SUM(AG14:AG14)</f>
        <v>0</v>
      </c>
      <c r="AH13" s="30"/>
      <c r="AI13" s="30"/>
      <c r="AJ13" s="31"/>
    </row>
    <row r="14" spans="2:36" ht="108" customHeight="1" thickBot="1">
      <c r="B14" s="63" t="s">
        <v>407</v>
      </c>
      <c r="C14" s="33"/>
      <c r="D14" s="34"/>
      <c r="E14" s="34"/>
      <c r="F14" s="35"/>
      <c r="G14" s="34"/>
      <c r="H14" s="36" t="s">
        <v>408</v>
      </c>
      <c r="I14" s="36" t="s">
        <v>409</v>
      </c>
      <c r="J14" s="36">
        <v>0</v>
      </c>
      <c r="K14" s="57">
        <v>4</v>
      </c>
      <c r="L14" s="38">
        <v>2</v>
      </c>
      <c r="M14" s="38"/>
      <c r="N14" s="46"/>
      <c r="O14" s="39"/>
      <c r="P14" s="40"/>
      <c r="Q14" s="41"/>
      <c r="R14" s="42"/>
      <c r="S14" s="43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3"/>
      <c r="AF14" s="43"/>
      <c r="AG14" s="44"/>
      <c r="AH14" s="45"/>
      <c r="AI14" s="45"/>
      <c r="AJ14" s="46"/>
    </row>
    <row r="15" spans="2:36" ht="4.5" customHeight="1" thickBot="1">
      <c r="B15" s="340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2"/>
    </row>
    <row r="16" spans="2:36" ht="108" customHeight="1" thickBot="1">
      <c r="B16" s="20" t="s">
        <v>34</v>
      </c>
      <c r="C16" s="21" t="s">
        <v>35</v>
      </c>
      <c r="D16" s="21" t="s">
        <v>36</v>
      </c>
      <c r="E16" s="21" t="s">
        <v>37</v>
      </c>
      <c r="F16" s="21" t="s">
        <v>38</v>
      </c>
      <c r="G16" s="21" t="s">
        <v>39</v>
      </c>
      <c r="H16" s="22" t="s">
        <v>40</v>
      </c>
      <c r="I16" s="23" t="s">
        <v>41</v>
      </c>
      <c r="J16" s="24"/>
      <c r="K16" s="24"/>
      <c r="L16" s="24"/>
      <c r="M16" s="24"/>
      <c r="N16" s="25"/>
      <c r="O16" s="223">
        <f>SUM(O17:O17)</f>
        <v>0</v>
      </c>
      <c r="P16" s="224">
        <f>SUM(P17:P17)</f>
        <v>0</v>
      </c>
      <c r="Q16" s="225">
        <f aca="true" t="shared" si="4" ref="Q16:AA16">SUM(Q17:Q17)</f>
        <v>0</v>
      </c>
      <c r="R16" s="224">
        <f t="shared" si="4"/>
        <v>0</v>
      </c>
      <c r="S16" s="225">
        <f t="shared" si="4"/>
        <v>0</v>
      </c>
      <c r="T16" s="224">
        <f t="shared" si="4"/>
        <v>0</v>
      </c>
      <c r="U16" s="225">
        <f t="shared" si="4"/>
        <v>0</v>
      </c>
      <c r="V16" s="224">
        <f t="shared" si="4"/>
        <v>0</v>
      </c>
      <c r="W16" s="225">
        <f t="shared" si="4"/>
        <v>0</v>
      </c>
      <c r="X16" s="224">
        <f t="shared" si="4"/>
        <v>0</v>
      </c>
      <c r="Y16" s="225">
        <f t="shared" si="4"/>
        <v>0</v>
      </c>
      <c r="Z16" s="224">
        <f t="shared" si="4"/>
        <v>0</v>
      </c>
      <c r="AA16" s="225">
        <f t="shared" si="4"/>
        <v>0</v>
      </c>
      <c r="AB16" s="224">
        <f>SUM(AB17:AB17)</f>
        <v>0</v>
      </c>
      <c r="AC16" s="225">
        <f>SUM(AC17:AC17)</f>
        <v>0</v>
      </c>
      <c r="AD16" s="224">
        <f>SUM(AD17:AD17)</f>
        <v>0</v>
      </c>
      <c r="AE16" s="225">
        <f>SUM(O16,Q16,S16,U16,W16,Y16,AA16,AC16)</f>
        <v>0</v>
      </c>
      <c r="AF16" s="224">
        <f>SUM(P16,R16,T16,V16,X16,Z16,AB16,AD16)</f>
        <v>0</v>
      </c>
      <c r="AG16" s="29">
        <f>SUM(AG17:AG17)</f>
        <v>0</v>
      </c>
      <c r="AH16" s="30"/>
      <c r="AI16" s="30"/>
      <c r="AJ16" s="31"/>
    </row>
    <row r="17" spans="2:36" ht="108" customHeight="1" thickBot="1">
      <c r="B17" s="32" t="s">
        <v>410</v>
      </c>
      <c r="C17" s="33"/>
      <c r="D17" s="34"/>
      <c r="E17" s="34"/>
      <c r="F17" s="35"/>
      <c r="G17" s="34"/>
      <c r="H17" s="36" t="s">
        <v>411</v>
      </c>
      <c r="I17" s="36" t="s">
        <v>412</v>
      </c>
      <c r="J17" s="36">
        <v>0</v>
      </c>
      <c r="K17" s="57">
        <v>50</v>
      </c>
      <c r="L17" s="38">
        <v>21</v>
      </c>
      <c r="M17" s="38"/>
      <c r="N17" s="46"/>
      <c r="O17" s="234"/>
      <c r="P17" s="43"/>
      <c r="Q17" s="235"/>
      <c r="R17" s="42"/>
      <c r="S17" s="43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3"/>
      <c r="AF17" s="43"/>
      <c r="AG17" s="44"/>
      <c r="AH17" s="45"/>
      <c r="AI17" s="45"/>
      <c r="AJ17" s="46"/>
    </row>
    <row r="18" spans="2:36" ht="4.5" customHeight="1" thickBot="1">
      <c r="B18" s="302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4"/>
    </row>
    <row r="19" spans="2:36" ht="108" customHeight="1" thickBot="1">
      <c r="B19" s="20" t="s">
        <v>34</v>
      </c>
      <c r="C19" s="21" t="s">
        <v>35</v>
      </c>
      <c r="D19" s="21" t="s">
        <v>36</v>
      </c>
      <c r="E19" s="21" t="s">
        <v>43</v>
      </c>
      <c r="F19" s="21" t="s">
        <v>38</v>
      </c>
      <c r="G19" s="21" t="s">
        <v>39</v>
      </c>
      <c r="H19" s="22" t="s">
        <v>40</v>
      </c>
      <c r="I19" s="23" t="s">
        <v>41</v>
      </c>
      <c r="J19" s="21"/>
      <c r="K19" s="47"/>
      <c r="L19" s="47"/>
      <c r="M19" s="24"/>
      <c r="N19" s="25"/>
      <c r="O19" s="223">
        <f>SUM(O20:O20)</f>
        <v>0</v>
      </c>
      <c r="P19" s="224">
        <f>SUM(P20:P20)</f>
        <v>0</v>
      </c>
      <c r="Q19" s="225">
        <f aca="true" t="shared" si="5" ref="Q19:AA19">SUM(Q20:Q20)</f>
        <v>0</v>
      </c>
      <c r="R19" s="224">
        <f t="shared" si="5"/>
        <v>0</v>
      </c>
      <c r="S19" s="225">
        <f t="shared" si="5"/>
        <v>7000000</v>
      </c>
      <c r="T19" s="224">
        <f t="shared" si="5"/>
        <v>0</v>
      </c>
      <c r="U19" s="225">
        <f t="shared" si="5"/>
        <v>0</v>
      </c>
      <c r="V19" s="224">
        <f t="shared" si="5"/>
        <v>0</v>
      </c>
      <c r="W19" s="225">
        <f t="shared" si="5"/>
        <v>0</v>
      </c>
      <c r="X19" s="224">
        <f t="shared" si="5"/>
        <v>0</v>
      </c>
      <c r="Y19" s="225">
        <f t="shared" si="5"/>
        <v>0</v>
      </c>
      <c r="Z19" s="224">
        <f t="shared" si="5"/>
        <v>0</v>
      </c>
      <c r="AA19" s="225">
        <f t="shared" si="5"/>
        <v>0</v>
      </c>
      <c r="AB19" s="224">
        <f>SUM(AB20:AB20)</f>
        <v>0</v>
      </c>
      <c r="AC19" s="225">
        <f>SUM(AC20:AC20)</f>
        <v>0</v>
      </c>
      <c r="AD19" s="224">
        <f>SUM(AD20:AD20)</f>
        <v>0</v>
      </c>
      <c r="AE19" s="225">
        <f>SUM(O19,Q19,S19,U19,W19,Y19,AA19,AC19)</f>
        <v>7000000</v>
      </c>
      <c r="AF19" s="224">
        <f>SUM(P19,R19,T19,V19,X19,Z19,AB19,AD19)</f>
        <v>0</v>
      </c>
      <c r="AG19" s="29">
        <f>SUM(AG20:AG20)</f>
        <v>0</v>
      </c>
      <c r="AH19" s="30"/>
      <c r="AI19" s="30"/>
      <c r="AJ19" s="31"/>
    </row>
    <row r="20" spans="2:36" ht="108" customHeight="1" thickBot="1">
      <c r="B20" s="32" t="s">
        <v>375</v>
      </c>
      <c r="C20" s="33"/>
      <c r="D20" s="34"/>
      <c r="E20" s="34"/>
      <c r="F20" s="48"/>
      <c r="G20" s="240"/>
      <c r="H20" s="49" t="s">
        <v>413</v>
      </c>
      <c r="I20" s="50" t="s">
        <v>414</v>
      </c>
      <c r="J20" s="36">
        <v>0</v>
      </c>
      <c r="K20" s="213">
        <v>20</v>
      </c>
      <c r="L20" s="214">
        <v>7</v>
      </c>
      <c r="M20" s="52"/>
      <c r="N20" s="53"/>
      <c r="O20" s="54"/>
      <c r="P20" s="43"/>
      <c r="Q20" s="43"/>
      <c r="R20" s="43"/>
      <c r="S20" s="43">
        <v>7000000</v>
      </c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55"/>
      <c r="AH20" s="45"/>
      <c r="AI20" s="52"/>
      <c r="AJ20" s="56"/>
    </row>
    <row r="21" spans="2:36" ht="4.5" customHeight="1" thickBot="1">
      <c r="B21" s="340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2"/>
    </row>
    <row r="22" spans="2:36" ht="108" customHeight="1" thickBot="1">
      <c r="B22" s="20" t="s">
        <v>34</v>
      </c>
      <c r="C22" s="21" t="s">
        <v>35</v>
      </c>
      <c r="D22" s="21" t="s">
        <v>36</v>
      </c>
      <c r="E22" s="21" t="s">
        <v>37</v>
      </c>
      <c r="F22" s="21" t="s">
        <v>38</v>
      </c>
      <c r="G22" s="21" t="s">
        <v>39</v>
      </c>
      <c r="H22" s="22" t="s">
        <v>40</v>
      </c>
      <c r="I22" s="23" t="s">
        <v>41</v>
      </c>
      <c r="J22" s="24"/>
      <c r="K22" s="24"/>
      <c r="L22" s="24"/>
      <c r="M22" s="24"/>
      <c r="N22" s="25"/>
      <c r="O22" s="223">
        <f>SUM(O23:O23)</f>
        <v>0</v>
      </c>
      <c r="P22" s="224">
        <f>SUM(P23:P23)</f>
        <v>0</v>
      </c>
      <c r="Q22" s="225">
        <f aca="true" t="shared" si="6" ref="Q22:AA22">SUM(Q23:Q23)</f>
        <v>0</v>
      </c>
      <c r="R22" s="224">
        <f t="shared" si="6"/>
        <v>0</v>
      </c>
      <c r="S22" s="225">
        <f t="shared" si="6"/>
        <v>2000000</v>
      </c>
      <c r="T22" s="224">
        <f t="shared" si="6"/>
        <v>0</v>
      </c>
      <c r="U22" s="225">
        <f t="shared" si="6"/>
        <v>0</v>
      </c>
      <c r="V22" s="224">
        <f t="shared" si="6"/>
        <v>0</v>
      </c>
      <c r="W22" s="225">
        <f t="shared" si="6"/>
        <v>0</v>
      </c>
      <c r="X22" s="224">
        <f t="shared" si="6"/>
        <v>0</v>
      </c>
      <c r="Y22" s="225">
        <f t="shared" si="6"/>
        <v>0</v>
      </c>
      <c r="Z22" s="224">
        <f t="shared" si="6"/>
        <v>0</v>
      </c>
      <c r="AA22" s="225">
        <f t="shared" si="6"/>
        <v>0</v>
      </c>
      <c r="AB22" s="224">
        <f>SUM(AB23:AB23)</f>
        <v>0</v>
      </c>
      <c r="AC22" s="225">
        <f>SUM(AC23:AC23)</f>
        <v>0</v>
      </c>
      <c r="AD22" s="224">
        <f>SUM(AD23:AD23)</f>
        <v>0</v>
      </c>
      <c r="AE22" s="225">
        <f>SUM(O22,Q22,S22,U22,W22,Y22,AA22,AC22)</f>
        <v>2000000</v>
      </c>
      <c r="AF22" s="224">
        <f>SUM(P22,R22,T22,V22,X22,Z22,AB22,AD22)</f>
        <v>0</v>
      </c>
      <c r="AG22" s="29">
        <f>SUM(AG23:AG23)</f>
        <v>0</v>
      </c>
      <c r="AH22" s="30"/>
      <c r="AI22" s="30"/>
      <c r="AJ22" s="31"/>
    </row>
    <row r="23" spans="2:36" ht="108" customHeight="1" thickBot="1">
      <c r="B23" s="32" t="s">
        <v>415</v>
      </c>
      <c r="C23" s="33"/>
      <c r="D23" s="34"/>
      <c r="E23" s="34"/>
      <c r="F23" s="35"/>
      <c r="G23" s="34"/>
      <c r="H23" s="36" t="s">
        <v>416</v>
      </c>
      <c r="I23" s="36" t="s">
        <v>417</v>
      </c>
      <c r="J23" s="36">
        <v>0</v>
      </c>
      <c r="K23" s="57">
        <v>8</v>
      </c>
      <c r="L23" s="38">
        <v>4</v>
      </c>
      <c r="M23" s="38"/>
      <c r="N23" s="46"/>
      <c r="O23" s="39"/>
      <c r="P23" s="40"/>
      <c r="Q23" s="41"/>
      <c r="R23" s="42"/>
      <c r="S23" s="43">
        <v>2000000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3"/>
      <c r="AF23" s="43"/>
      <c r="AG23" s="44"/>
      <c r="AH23" s="45"/>
      <c r="AI23" s="45"/>
      <c r="AJ23" s="46"/>
    </row>
    <row r="24" spans="2:36" ht="4.5" customHeight="1" thickBot="1">
      <c r="B24" s="302" t="s">
        <v>418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4"/>
    </row>
    <row r="25" spans="2:36" ht="108" customHeight="1" thickBot="1">
      <c r="B25" s="20" t="s">
        <v>34</v>
      </c>
      <c r="C25" s="21" t="s">
        <v>35</v>
      </c>
      <c r="D25" s="21" t="s">
        <v>36</v>
      </c>
      <c r="E25" s="21" t="s">
        <v>43</v>
      </c>
      <c r="F25" s="21" t="s">
        <v>38</v>
      </c>
      <c r="G25" s="21" t="s">
        <v>39</v>
      </c>
      <c r="H25" s="22" t="s">
        <v>40</v>
      </c>
      <c r="I25" s="23" t="s">
        <v>41</v>
      </c>
      <c r="J25" s="21"/>
      <c r="K25" s="47"/>
      <c r="L25" s="47"/>
      <c r="M25" s="24"/>
      <c r="N25" s="25"/>
      <c r="O25" s="223">
        <f>SUM(O26:O26)</f>
        <v>0</v>
      </c>
      <c r="P25" s="224">
        <f>SUM(P26:P26)</f>
        <v>0</v>
      </c>
      <c r="Q25" s="225">
        <f aca="true" t="shared" si="7" ref="Q25:AA25">SUM(Q26:Q26)</f>
        <v>0</v>
      </c>
      <c r="R25" s="224">
        <f t="shared" si="7"/>
        <v>0</v>
      </c>
      <c r="S25" s="225">
        <f t="shared" si="7"/>
        <v>0</v>
      </c>
      <c r="T25" s="224">
        <f t="shared" si="7"/>
        <v>0</v>
      </c>
      <c r="U25" s="225">
        <f t="shared" si="7"/>
        <v>0</v>
      </c>
      <c r="V25" s="224">
        <f t="shared" si="7"/>
        <v>0</v>
      </c>
      <c r="W25" s="225">
        <f t="shared" si="7"/>
        <v>0</v>
      </c>
      <c r="X25" s="224">
        <f t="shared" si="7"/>
        <v>0</v>
      </c>
      <c r="Y25" s="225">
        <f t="shared" si="7"/>
        <v>0</v>
      </c>
      <c r="Z25" s="224">
        <f t="shared" si="7"/>
        <v>0</v>
      </c>
      <c r="AA25" s="225">
        <f t="shared" si="7"/>
        <v>0</v>
      </c>
      <c r="AB25" s="224">
        <f>SUM(AB26:AB26)</f>
        <v>0</v>
      </c>
      <c r="AC25" s="225">
        <f>SUM(AC26:AC26)</f>
        <v>0</v>
      </c>
      <c r="AD25" s="224">
        <f>SUM(AD26:AD26)</f>
        <v>0</v>
      </c>
      <c r="AE25" s="225">
        <f>SUM(O25,Q25,S25,U25,W25,Y25,AA25,AC25)</f>
        <v>0</v>
      </c>
      <c r="AF25" s="224">
        <f>SUM(P25,R25,T25,V25,X25,Z25,AB25,AD25)</f>
        <v>0</v>
      </c>
      <c r="AG25" s="29">
        <f>SUM(AG26:AG26)</f>
        <v>0</v>
      </c>
      <c r="AH25" s="30"/>
      <c r="AI25" s="30"/>
      <c r="AJ25" s="31"/>
    </row>
    <row r="26" spans="2:36" ht="108" customHeight="1" thickBot="1">
      <c r="B26" s="63" t="s">
        <v>407</v>
      </c>
      <c r="C26" s="33"/>
      <c r="D26" s="34"/>
      <c r="E26" s="34"/>
      <c r="F26" s="48"/>
      <c r="G26" s="34"/>
      <c r="H26" s="49" t="s">
        <v>419</v>
      </c>
      <c r="I26" s="50" t="s">
        <v>420</v>
      </c>
      <c r="J26" s="36">
        <v>0</v>
      </c>
      <c r="K26" s="213">
        <v>1</v>
      </c>
      <c r="L26" s="214">
        <v>1</v>
      </c>
      <c r="M26" s="52"/>
      <c r="N26" s="53"/>
      <c r="O26" s="54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55"/>
      <c r="AH26" s="45"/>
      <c r="AI26" s="52"/>
      <c r="AJ26" s="56"/>
    </row>
    <row r="27" spans="2:36" ht="4.5" customHeight="1" thickBot="1">
      <c r="B27" s="340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2"/>
    </row>
    <row r="28" spans="2:36" ht="108" customHeight="1" thickBot="1">
      <c r="B28" s="20" t="s">
        <v>34</v>
      </c>
      <c r="C28" s="21" t="s">
        <v>35</v>
      </c>
      <c r="D28" s="21" t="s">
        <v>36</v>
      </c>
      <c r="E28" s="21" t="s">
        <v>37</v>
      </c>
      <c r="F28" s="21" t="s">
        <v>38</v>
      </c>
      <c r="G28" s="21" t="s">
        <v>39</v>
      </c>
      <c r="H28" s="22" t="s">
        <v>40</v>
      </c>
      <c r="I28" s="23" t="s">
        <v>41</v>
      </c>
      <c r="J28" s="24"/>
      <c r="K28" s="24"/>
      <c r="L28" s="24"/>
      <c r="M28" s="24"/>
      <c r="N28" s="25"/>
      <c r="O28" s="223">
        <f>SUM(O29:O29)</f>
        <v>0</v>
      </c>
      <c r="P28" s="224">
        <f>SUM(P29:P29)</f>
        <v>0</v>
      </c>
      <c r="Q28" s="225">
        <f aca="true" t="shared" si="8" ref="Q28:AA28">SUM(Q29:Q29)</f>
        <v>0</v>
      </c>
      <c r="R28" s="224">
        <f t="shared" si="8"/>
        <v>0</v>
      </c>
      <c r="S28" s="225">
        <f t="shared" si="8"/>
        <v>0</v>
      </c>
      <c r="T28" s="224">
        <f t="shared" si="8"/>
        <v>0</v>
      </c>
      <c r="U28" s="225">
        <f t="shared" si="8"/>
        <v>0</v>
      </c>
      <c r="V28" s="224">
        <f t="shared" si="8"/>
        <v>0</v>
      </c>
      <c r="W28" s="225">
        <f t="shared" si="8"/>
        <v>0</v>
      </c>
      <c r="X28" s="224">
        <f t="shared" si="8"/>
        <v>0</v>
      </c>
      <c r="Y28" s="225">
        <f t="shared" si="8"/>
        <v>0</v>
      </c>
      <c r="Z28" s="224">
        <f t="shared" si="8"/>
        <v>0</v>
      </c>
      <c r="AA28" s="225">
        <f t="shared" si="8"/>
        <v>0</v>
      </c>
      <c r="AB28" s="224">
        <f>SUM(AB29:AB29)</f>
        <v>0</v>
      </c>
      <c r="AC28" s="225">
        <f>SUM(AC29:AC29)</f>
        <v>0</v>
      </c>
      <c r="AD28" s="224">
        <f>SUM(AD29:AD29)</f>
        <v>0</v>
      </c>
      <c r="AE28" s="225">
        <f>SUM(O28,Q28,S28,U28,W28,Y28,AA28,AC28)</f>
        <v>0</v>
      </c>
      <c r="AF28" s="224">
        <f>SUM(P28,R28,T28,V28,X28,Z28,AB28,AD28)</f>
        <v>0</v>
      </c>
      <c r="AG28" s="29">
        <f>SUM(AG29:AG29)</f>
        <v>0</v>
      </c>
      <c r="AH28" s="30"/>
      <c r="AI28" s="30"/>
      <c r="AJ28" s="31"/>
    </row>
    <row r="29" spans="2:36" ht="108" customHeight="1" thickBot="1">
      <c r="B29" s="63" t="s">
        <v>407</v>
      </c>
      <c r="C29" s="33"/>
      <c r="D29" s="34"/>
      <c r="E29" s="34"/>
      <c r="F29" s="35"/>
      <c r="G29" s="34"/>
      <c r="H29" s="36" t="s">
        <v>421</v>
      </c>
      <c r="I29" s="36" t="s">
        <v>421</v>
      </c>
      <c r="J29" s="36">
        <v>0</v>
      </c>
      <c r="K29" s="57">
        <v>1</v>
      </c>
      <c r="L29" s="38">
        <v>0</v>
      </c>
      <c r="M29" s="38"/>
      <c r="N29" s="46"/>
      <c r="O29" s="39"/>
      <c r="P29" s="40"/>
      <c r="Q29" s="41"/>
      <c r="R29" s="42"/>
      <c r="S29" s="43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F29" s="43"/>
      <c r="AG29" s="44"/>
      <c r="AH29" s="45"/>
      <c r="AI29" s="45"/>
      <c r="AJ29" s="46"/>
    </row>
    <row r="30" spans="2:36" ht="4.5" customHeight="1" thickBot="1">
      <c r="B30" s="302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4"/>
    </row>
    <row r="31" spans="2:36" ht="4.5" customHeight="1" thickBot="1">
      <c r="B31" s="340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2"/>
    </row>
    <row r="32" spans="2:36" ht="108" customHeight="1" thickBot="1">
      <c r="B32" s="20" t="s">
        <v>34</v>
      </c>
      <c r="C32" s="21" t="s">
        <v>35</v>
      </c>
      <c r="D32" s="21" t="s">
        <v>36</v>
      </c>
      <c r="E32" s="21" t="s">
        <v>37</v>
      </c>
      <c r="F32" s="21" t="s">
        <v>38</v>
      </c>
      <c r="G32" s="21" t="s">
        <v>39</v>
      </c>
      <c r="H32" s="22" t="s">
        <v>40</v>
      </c>
      <c r="I32" s="23" t="s">
        <v>41</v>
      </c>
      <c r="J32" s="24"/>
      <c r="K32" s="24"/>
      <c r="L32" s="24"/>
      <c r="M32" s="24"/>
      <c r="N32" s="25"/>
      <c r="O32" s="223">
        <f>SUM(O33:O33)</f>
        <v>0</v>
      </c>
      <c r="P32" s="224">
        <f>SUM(P33:P33)</f>
        <v>0</v>
      </c>
      <c r="Q32" s="225">
        <f aca="true" t="shared" si="9" ref="Q32:AA32">SUM(Q33:Q33)</f>
        <v>0</v>
      </c>
      <c r="R32" s="224">
        <f t="shared" si="9"/>
        <v>0</v>
      </c>
      <c r="S32" s="225">
        <f t="shared" si="9"/>
        <v>0</v>
      </c>
      <c r="T32" s="224">
        <f t="shared" si="9"/>
        <v>0</v>
      </c>
      <c r="U32" s="225">
        <f t="shared" si="9"/>
        <v>0</v>
      </c>
      <c r="V32" s="224">
        <f t="shared" si="9"/>
        <v>0</v>
      </c>
      <c r="W32" s="225">
        <f t="shared" si="9"/>
        <v>0</v>
      </c>
      <c r="X32" s="224">
        <f t="shared" si="9"/>
        <v>0</v>
      </c>
      <c r="Y32" s="225">
        <f t="shared" si="9"/>
        <v>0</v>
      </c>
      <c r="Z32" s="224">
        <f t="shared" si="9"/>
        <v>0</v>
      </c>
      <c r="AA32" s="225">
        <f t="shared" si="9"/>
        <v>0</v>
      </c>
      <c r="AB32" s="224">
        <f>SUM(AB33:AB33)</f>
        <v>0</v>
      </c>
      <c r="AC32" s="225">
        <f>SUM(AC33:AC33)</f>
        <v>0</v>
      </c>
      <c r="AD32" s="224">
        <f>SUM(AD33:AD33)</f>
        <v>0</v>
      </c>
      <c r="AE32" s="225">
        <f>SUM(O32,Q32,S32,U32,W32,Y32,AA32,AC32)</f>
        <v>0</v>
      </c>
      <c r="AF32" s="224">
        <f>SUM(P32,R32,T32,V32,X32,Z32,AB32,AD32)</f>
        <v>0</v>
      </c>
      <c r="AG32" s="29">
        <f>SUM(AG33:AG33)</f>
        <v>0</v>
      </c>
      <c r="AH32" s="30"/>
      <c r="AI32" s="30"/>
      <c r="AJ32" s="31"/>
    </row>
    <row r="33" spans="2:36" ht="108" customHeight="1" thickBot="1">
      <c r="B33" s="63" t="s">
        <v>422</v>
      </c>
      <c r="C33" s="33"/>
      <c r="D33" s="34"/>
      <c r="E33" s="34"/>
      <c r="F33" s="35"/>
      <c r="G33" s="34"/>
      <c r="H33" s="36" t="s">
        <v>423</v>
      </c>
      <c r="I33" s="36" t="s">
        <v>424</v>
      </c>
      <c r="J33" s="36">
        <v>0</v>
      </c>
      <c r="K33" s="57">
        <v>1</v>
      </c>
      <c r="L33" s="38">
        <v>1</v>
      </c>
      <c r="M33" s="38"/>
      <c r="N33" s="46"/>
      <c r="O33" s="39"/>
      <c r="P33" s="40"/>
      <c r="Q33" s="41"/>
      <c r="R33" s="42"/>
      <c r="S33" s="43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43"/>
      <c r="AG33" s="44"/>
      <c r="AH33" s="45"/>
      <c r="AI33" s="45"/>
      <c r="AJ33" s="46"/>
    </row>
    <row r="34" spans="2:36" ht="4.5" customHeight="1" thickBot="1">
      <c r="B34" s="302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4"/>
    </row>
    <row r="35" spans="2:36" ht="108" customHeight="1" thickBot="1">
      <c r="B35" s="20" t="s">
        <v>34</v>
      </c>
      <c r="C35" s="21" t="s">
        <v>35</v>
      </c>
      <c r="D35" s="21" t="s">
        <v>36</v>
      </c>
      <c r="E35" s="21" t="s">
        <v>43</v>
      </c>
      <c r="F35" s="21" t="s">
        <v>38</v>
      </c>
      <c r="G35" s="21" t="s">
        <v>39</v>
      </c>
      <c r="H35" s="22" t="s">
        <v>40</v>
      </c>
      <c r="I35" s="23" t="s">
        <v>41</v>
      </c>
      <c r="J35" s="21"/>
      <c r="K35" s="47"/>
      <c r="L35" s="47"/>
      <c r="M35" s="24"/>
      <c r="N35" s="25"/>
      <c r="O35" s="223">
        <f>SUM(O36:O36)</f>
        <v>0</v>
      </c>
      <c r="P35" s="224">
        <f>SUM(P36:P36)</f>
        <v>0</v>
      </c>
      <c r="Q35" s="225">
        <f aca="true" t="shared" si="10" ref="Q35:AA35">SUM(Q36:Q36)</f>
        <v>0</v>
      </c>
      <c r="R35" s="224">
        <f t="shared" si="10"/>
        <v>0</v>
      </c>
      <c r="S35" s="225">
        <f t="shared" si="10"/>
        <v>0</v>
      </c>
      <c r="T35" s="224">
        <f t="shared" si="10"/>
        <v>0</v>
      </c>
      <c r="U35" s="225">
        <f t="shared" si="10"/>
        <v>0</v>
      </c>
      <c r="V35" s="224">
        <f t="shared" si="10"/>
        <v>0</v>
      </c>
      <c r="W35" s="225">
        <f t="shared" si="10"/>
        <v>0</v>
      </c>
      <c r="X35" s="224">
        <f t="shared" si="10"/>
        <v>0</v>
      </c>
      <c r="Y35" s="225">
        <f t="shared" si="10"/>
        <v>0</v>
      </c>
      <c r="Z35" s="224">
        <f t="shared" si="10"/>
        <v>0</v>
      </c>
      <c r="AA35" s="225">
        <f t="shared" si="10"/>
        <v>0</v>
      </c>
      <c r="AB35" s="224">
        <f>SUM(AB36:AB36)</f>
        <v>0</v>
      </c>
      <c r="AC35" s="225">
        <f>SUM(AC36:AC36)</f>
        <v>0</v>
      </c>
      <c r="AD35" s="224">
        <f>SUM(AD36:AD36)</f>
        <v>0</v>
      </c>
      <c r="AE35" s="225">
        <f>SUM(O35,Q35,S35,U35,W35,Y35,AA35,AC35)</f>
        <v>0</v>
      </c>
      <c r="AF35" s="224">
        <f>SUM(P35,R35,T35,V35,X35,Z35,AB35,AD35)</f>
        <v>0</v>
      </c>
      <c r="AG35" s="29">
        <f>SUM(AG36:AG36)</f>
        <v>0</v>
      </c>
      <c r="AH35" s="30"/>
      <c r="AI35" s="30"/>
      <c r="AJ35" s="31"/>
    </row>
    <row r="36" spans="2:36" ht="108" customHeight="1" thickBot="1">
      <c r="B36" s="63" t="s">
        <v>422</v>
      </c>
      <c r="C36" s="33"/>
      <c r="D36" s="34"/>
      <c r="E36" s="34"/>
      <c r="F36" s="48"/>
      <c r="G36" s="34"/>
      <c r="H36" s="49" t="s">
        <v>425</v>
      </c>
      <c r="I36" s="50" t="s">
        <v>426</v>
      </c>
      <c r="J36" s="36">
        <v>0</v>
      </c>
      <c r="K36" s="213">
        <v>3</v>
      </c>
      <c r="L36" s="214">
        <v>1</v>
      </c>
      <c r="M36" s="52"/>
      <c r="N36" s="53"/>
      <c r="O36" s="54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55"/>
      <c r="AH36" s="45"/>
      <c r="AI36" s="52"/>
      <c r="AJ36" s="56"/>
    </row>
    <row r="37" spans="2:36" ht="4.5" customHeight="1" thickBot="1">
      <c r="B37" s="302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4"/>
    </row>
    <row r="38" spans="2:36" ht="108" customHeight="1" thickBot="1">
      <c r="B38" s="20" t="s">
        <v>34</v>
      </c>
      <c r="C38" s="21" t="s">
        <v>35</v>
      </c>
      <c r="D38" s="21" t="s">
        <v>36</v>
      </c>
      <c r="E38" s="21" t="s">
        <v>37</v>
      </c>
      <c r="F38" s="21" t="s">
        <v>38</v>
      </c>
      <c r="G38" s="21" t="s">
        <v>39</v>
      </c>
      <c r="H38" s="22" t="s">
        <v>40</v>
      </c>
      <c r="I38" s="23" t="s">
        <v>41</v>
      </c>
      <c r="J38" s="24"/>
      <c r="K38" s="24"/>
      <c r="L38" s="24"/>
      <c r="M38" s="24"/>
      <c r="N38" s="25"/>
      <c r="O38" s="223">
        <f>SUM(O39:O39)</f>
        <v>0</v>
      </c>
      <c r="P38" s="224">
        <f>SUM(P39:P39)</f>
        <v>0</v>
      </c>
      <c r="Q38" s="225">
        <f aca="true" t="shared" si="11" ref="Q38:AA38">SUM(Q39:Q39)</f>
        <v>0</v>
      </c>
      <c r="R38" s="224">
        <f t="shared" si="11"/>
        <v>0</v>
      </c>
      <c r="S38" s="225">
        <f t="shared" si="11"/>
        <v>0</v>
      </c>
      <c r="T38" s="224">
        <f t="shared" si="11"/>
        <v>0</v>
      </c>
      <c r="U38" s="225">
        <f t="shared" si="11"/>
        <v>0</v>
      </c>
      <c r="V38" s="224">
        <f t="shared" si="11"/>
        <v>0</v>
      </c>
      <c r="W38" s="225">
        <f t="shared" si="11"/>
        <v>0</v>
      </c>
      <c r="X38" s="224">
        <f t="shared" si="11"/>
        <v>0</v>
      </c>
      <c r="Y38" s="225">
        <f t="shared" si="11"/>
        <v>0</v>
      </c>
      <c r="Z38" s="224">
        <f t="shared" si="11"/>
        <v>0</v>
      </c>
      <c r="AA38" s="225">
        <f t="shared" si="11"/>
        <v>0</v>
      </c>
      <c r="AB38" s="224">
        <f>SUM(AB39:AB39)</f>
        <v>0</v>
      </c>
      <c r="AC38" s="225">
        <f>SUM(AC39:AC39)</f>
        <v>0</v>
      </c>
      <c r="AD38" s="224">
        <f>SUM(AD39:AD39)</f>
        <v>0</v>
      </c>
      <c r="AE38" s="225">
        <f>SUM(O38,Q38,S38,U38,W38,Y38,AA38,AC38)</f>
        <v>0</v>
      </c>
      <c r="AF38" s="224">
        <f>SUM(P38,R38,T38,V38,X38,Z38,AB38,AD38)</f>
        <v>0</v>
      </c>
      <c r="AG38" s="29">
        <f>SUM(AG39:AG39)</f>
        <v>0</v>
      </c>
      <c r="AH38" s="30"/>
      <c r="AI38" s="30"/>
      <c r="AJ38" s="31"/>
    </row>
    <row r="39" spans="2:36" ht="108" customHeight="1" thickBot="1">
      <c r="B39" s="63" t="s">
        <v>422</v>
      </c>
      <c r="C39" s="33"/>
      <c r="D39" s="34"/>
      <c r="E39" s="34"/>
      <c r="F39" s="35"/>
      <c r="G39" s="34"/>
      <c r="H39" s="36" t="s">
        <v>427</v>
      </c>
      <c r="I39" s="36" t="s">
        <v>428</v>
      </c>
      <c r="J39" s="36">
        <v>0</v>
      </c>
      <c r="K39" s="57">
        <v>8</v>
      </c>
      <c r="L39" s="38">
        <v>2</v>
      </c>
      <c r="M39" s="38"/>
      <c r="N39" s="46"/>
      <c r="O39" s="39"/>
      <c r="P39" s="40"/>
      <c r="Q39" s="41"/>
      <c r="R39" s="42"/>
      <c r="S39" s="43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3"/>
      <c r="AF39" s="43"/>
      <c r="AG39" s="44"/>
      <c r="AH39" s="45"/>
      <c r="AI39" s="45"/>
      <c r="AJ39" s="46"/>
    </row>
    <row r="40" spans="2:36" ht="4.5" customHeight="1" thickBot="1">
      <c r="B40" s="302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4"/>
    </row>
    <row r="222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</sheetData>
  <sheetProtection password="A9ED" sheet="1" objects="1" scenarios="1"/>
  <mergeCells count="40">
    <mergeCell ref="B40:AJ40"/>
    <mergeCell ref="B9:AJ9"/>
    <mergeCell ref="B12:AJ12"/>
    <mergeCell ref="B15:AJ15"/>
    <mergeCell ref="B18:AJ18"/>
    <mergeCell ref="B21:AJ21"/>
    <mergeCell ref="B24:AJ24"/>
    <mergeCell ref="B27:AJ27"/>
    <mergeCell ref="B30:AJ30"/>
    <mergeCell ref="B31:AJ31"/>
    <mergeCell ref="B34:AJ34"/>
    <mergeCell ref="B37:AJ37"/>
    <mergeCell ref="AG3:AG4"/>
    <mergeCell ref="AH3:AH4"/>
    <mergeCell ref="AI3:AI4"/>
    <mergeCell ref="AJ3:AJ4"/>
    <mergeCell ref="C5:H5"/>
    <mergeCell ref="J3:J4"/>
    <mergeCell ref="K3:K4"/>
    <mergeCell ref="B6:AJ6"/>
    <mergeCell ref="U3:V3"/>
    <mergeCell ref="W3:X3"/>
    <mergeCell ref="Y3:Z3"/>
    <mergeCell ref="AA3:AB3"/>
    <mergeCell ref="AC3:AD3"/>
    <mergeCell ref="AE3:AF3"/>
    <mergeCell ref="L3:L4"/>
    <mergeCell ref="M3:M4"/>
    <mergeCell ref="N3:N4"/>
    <mergeCell ref="O3:P3"/>
    <mergeCell ref="Q3:R3"/>
    <mergeCell ref="S3:T3"/>
    <mergeCell ref="B3:B4"/>
    <mergeCell ref="C3:H4"/>
    <mergeCell ref="I3:I4"/>
    <mergeCell ref="B1:AJ1"/>
    <mergeCell ref="B2:D2"/>
    <mergeCell ref="F2:N2"/>
    <mergeCell ref="O2:AF2"/>
    <mergeCell ref="AG2:AJ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</dc:creator>
  <cp:keywords/>
  <dc:description/>
  <cp:lastModifiedBy>Mayra</cp:lastModifiedBy>
  <dcterms:created xsi:type="dcterms:W3CDTF">2014-01-13T14:25:07Z</dcterms:created>
  <dcterms:modified xsi:type="dcterms:W3CDTF">2014-06-29T20:54:02Z</dcterms:modified>
  <cp:category/>
  <cp:version/>
  <cp:contentType/>
  <cp:contentStatus/>
</cp:coreProperties>
</file>