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10230" windowHeight="8250" activeTab="1"/>
  </bookViews>
  <sheets>
    <sheet name="PLAN ACCIÓN EDUCACION" sheetId="1" r:id="rId1"/>
    <sheet name="PLAN ACCIÓN SALUD" sheetId="2" r:id="rId2"/>
    <sheet name="PLAN ACCIÓN APSB" sheetId="3" r:id="rId3"/>
    <sheet name="PLAN ACCIÓN RECREACION Y DEPORT" sheetId="4" r:id="rId4"/>
    <sheet name="PLAN ACCIÓN CULTURA" sheetId="5" r:id="rId5"/>
    <sheet name="PLAN ACCIÓN SSPP DIFERENTES AAA" sheetId="6" r:id="rId6"/>
    <sheet name="PLAN ACCIÓN VIVIENDA" sheetId="7" r:id="rId7"/>
    <sheet name="PLAN ACCIÓN AGROPECUARIO" sheetId="8" r:id="rId8"/>
    <sheet name="PLAN ACCIÓN TRANSPORTE" sheetId="9" r:id="rId9"/>
    <sheet name="PLAN ACCIÓN MEDIO AMBIENTE" sheetId="10" r:id="rId10"/>
    <sheet name="PLAN  ACCION PREVENCION Y ATENC" sheetId="11" r:id="rId11"/>
    <sheet name="PLAN ACCIÓN TURISMO" sheetId="12" r:id="rId12"/>
    <sheet name="TIC " sheetId="13" r:id="rId13"/>
    <sheet name="PLAN ACCION ATENCION GRUPOS VUL" sheetId="14" r:id="rId14"/>
    <sheet name="EQUIPAMIENTO" sheetId="15" r:id="rId15"/>
    <sheet name="PLAN ACCION  DESARROLLO COMUNIT" sheetId="16" r:id="rId16"/>
    <sheet name="PLAN ACCIÓN FORTALECIMIENTO INS" sheetId="17" r:id="rId17"/>
    <sheet name="JUSTICIA  Y SEGURIDAD 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A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1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1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4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A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A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3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4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5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5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5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7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7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7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8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8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8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8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8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8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A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3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3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A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A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3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3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9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9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9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1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1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2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3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3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3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4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<sst xmlns="http://schemas.openxmlformats.org/spreadsheetml/2006/main" count="6422" uniqueCount="901">
  <si>
    <t>PORCENTAJE DE COBERTURA</t>
  </si>
  <si>
    <t>NUMERO DE PLANES.</t>
  </si>
  <si>
    <t>NUMERO DE VIVIENDAS CONSTRUIDAS.</t>
  </si>
  <si>
    <t>CONSTRUIR TREINTA Y CINCO  (35) VIVIENDAS EN LA ZONA RURAL.</t>
  </si>
  <si>
    <t>CONSTRUIR 25 MEJORAMIENTOS ANUALES (PISOS, TECHOS, UNIDAD SANITARIA, COCINA, ALCOBAS, ELECTRIFICACIÓN, ETC.)</t>
  </si>
  <si>
    <t>NUMERO DE MEJORAMIENTOS CONSTRUIDOS.</t>
  </si>
  <si>
    <t>PORCENTAJE DEL BANCO DE TIERRAS CONSTRUIDO.</t>
  </si>
  <si>
    <t>CONSTRUIR 22 VIVIENDAS DE INTERÉS SOCIAL ANUALES.</t>
  </si>
  <si>
    <t>FORTALECER EL 100% DE LAS JUNTAS DE ACCIÓN COMUNAL</t>
  </si>
  <si>
    <t xml:space="preserve">NUMERO DE JUNTAS DE ACCION COMUNAL FORTALECIDAS </t>
  </si>
  <si>
    <t>REALIZAR UNA (1) CAPACITACIÓN ANUAL EN MECANISMOS DE PARTICIPACIÓN</t>
  </si>
  <si>
    <t>NUMERO DE CAPACITACIONES ANUALMENTE REALIZADAS</t>
  </si>
  <si>
    <t>REALIZAR EN UN 100%  EL PROCESO DE CONFORMACION DE UNA NUEVA JUNTA DE ACCIÓN COMUNAL</t>
  </si>
  <si>
    <t>REALIZAR MANTENIMIENTO A LAS 35 SEDES DONDE FUNCIONAN LAS JUNTAS DE ACCIÓN COMUNAL</t>
  </si>
  <si>
    <t>NÚMERO DE MANTENIMIENTO REALIZADOS</t>
  </si>
  <si>
    <t>CREAR UNA NUEVA ESCUELA ARTISITICA Y CULTURAL</t>
  </si>
  <si>
    <t>ESCUELAS CREADAS</t>
  </si>
  <si>
    <t>FORMACIÓN, CAPACITACIÓN E INVESTIGACIÓN ARTÍSTICA Y CULTURAL</t>
  </si>
  <si>
    <t>CAPACITAR  500 NIÑOS, NIÑAS, JÓVENES, ADULTOS MAYORES Y PROFESORES EN LA ZONA RURAL Y URBANA.</t>
  </si>
  <si>
    <t>NIÑOS, NIÑAS, JÓVENES, ADULTOS MAYORES Y PROFESORES EN LA ZONA RURAL Y URBANA. CAPACITADOS</t>
  </si>
  <si>
    <t>FOMENTO, APOYO Y DIFUSIÓN DE EVENTOS Y EXPRESIONES ARTÍSTICAS Y CULTURALES</t>
  </si>
  <si>
    <t>CREAR 10: GRUPOS EN DIFERENTES MODALIDADES EN CADA UNA DE LAS AÉREAS ARTÍSTICAS Y CULTURALES</t>
  </si>
  <si>
    <t>NUMERO DE GRUPOS CREADOS</t>
  </si>
  <si>
    <t>CAPACITAR 8 GRUPOS ESTABLECIDOS EN LAS DIFERENTES AÉREAS DE FORMACIÓN ARTÍSTICA Y CULTURAL EN DANZAS, MÚSICA Y ACORDEONES</t>
  </si>
  <si>
    <t>NUMERO DE GRUPOS ESTABLECIDOS CAPACITADOS</t>
  </si>
  <si>
    <t>APOYAR ACTIVIDADES E IMPLEMENTACIÓN  DE EVENTOS CULTURALES EN UN 100%</t>
  </si>
  <si>
    <t xml:space="preserve">NO. DE ACTIVIDADES CULTURALES QUE RECIBEN APOYO ANUALMENTE </t>
  </si>
  <si>
    <t>FOMENTAR LA CREACIÓN DE 4 NUEVO EVENTOS CULTURALES EN EL MUNICIPIO</t>
  </si>
  <si>
    <t>NUMERO DE EVESNTOS CULTURALES NUEVOS</t>
  </si>
  <si>
    <t xml:space="preserve">EXISTEN 9 EVENTOS ESTABLECIDOS Y RECONOCIDOS POR TODA LA COMUNIDAD </t>
  </si>
  <si>
    <t>REALIZAR 9 EVENTOS CULTURALES TENIENDO EN CUENTA EL PROGRAMA DE CULTURA.</t>
  </si>
  <si>
    <t>NUMREO DE EVENTOS REALIZADOS</t>
  </si>
  <si>
    <t>EVENTOS ENFOCADOS A 100% EN LAS DISTINTAS DISCIPLINAS</t>
  </si>
  <si>
    <t>NUMERO DE EVENTOS/ NUMERO DE DISCIPLINAS * 100</t>
  </si>
  <si>
    <t>GESTIONAR 1 EVENTO A NIVEL INTERMUNICIPAL</t>
  </si>
  <si>
    <t>NÚMERO DE EVENTOS GESTIONADOS</t>
  </si>
  <si>
    <t>MANTENER EL PROGRAMA (1)  DE BIBLIOTECA VIAJERA EN EL MUNICIPIO</t>
  </si>
  <si>
    <t xml:space="preserve">NUMERO DE PORGRAMAS </t>
  </si>
  <si>
    <t>EXISTE 1 BIBLIOTECA DOTADA CON 6.000 LIBROS.</t>
  </si>
  <si>
    <t>RECURSOS CONSEGUIDOS</t>
  </si>
  <si>
    <t xml:space="preserve">REGISTRAR AL 100% AFILIADOS, PROGRAMAS DE LECTURA E INVESTIGACIÓN </t>
  </si>
  <si>
    <t>EJECUCIÓN DE PROGRAMAS Y PROYECTOS ARTÍSTICOS Y CULTURALES</t>
  </si>
  <si>
    <t>ARTICULAR EN UN 100%  EL PLAN COLECTIVO DEL LIBRO Y LA LECTURA  QUE BUSCA FORTALECER LOS CONOCIMIENTOS Y EL SENTIDO CRÍTICO E INVESTIGATIVO ENTRE LA COMUNIDAD ESTUDIANTIL.</t>
  </si>
  <si>
    <t>PORCENTAJE DE ARTICULACION DEL PLAN</t>
  </si>
  <si>
    <t xml:space="preserve">DOTACIÓN DE LA INFRAESTRUCTURA ARTÍSTICA Y CULTURAL  </t>
  </si>
  <si>
    <t>CONFORMAR UNA RED TRES DE BIBLIOTECAS VIAJERAS EN LA ZONA RURAL ADECUADAS A LAS NECESIDADES Y REQUERIMIENTOS POR LA COMUNIDAD</t>
  </si>
  <si>
    <t>NUMERO DE REDES CONFORMADAS</t>
  </si>
  <si>
    <t>ADQUIRIR 20 EQUIPOS DE CÓMPUTO QUE PERMITAN EL ACCESO DIRECTO A LAS TECNOLOGÍAS DE INFORMACIÓN</t>
  </si>
  <si>
    <t>HACER 1 PROGRAMA DE PROMOCIÓN DEL USO DE LAS LUDOTECAS MUNICIPAL</t>
  </si>
  <si>
    <t>NUMERO DE PROGRAMAS DE PROMOCIÓN</t>
  </si>
  <si>
    <t xml:space="preserve">DOTAR LA LUDOTECA CON 100 ELEMENTOS </t>
  </si>
  <si>
    <t>NUMERO DE ELEMENTOS DE DOTACIÓN</t>
  </si>
  <si>
    <t>DOTAR DE 4 LUDO-CAJAS VIAJERAS DE JUEGO ZONA RURAL Y 2 EN LA ZONA URBANA</t>
  </si>
  <si>
    <t>NUMERO DE LUDOCAJAS VIAJERAS</t>
  </si>
  <si>
    <t xml:space="preserve">CONTAR CON 150 DOCUMENTOS DE CONTENIDO CULTURAL E HISTÓRICO EN EL MUNICIPIO </t>
  </si>
  <si>
    <t xml:space="preserve">NUMERO DE DOCUMENTOS </t>
  </si>
  <si>
    <t>NUMERO DE CAMPAÑAS</t>
  </si>
  <si>
    <t>GESTIONAR 4 PROGRAMAS DE RADIO Y TELEVISIÓN, UN ARCHIVO COMPLETO DE CONTENIDOS CULTURALES</t>
  </si>
  <si>
    <t>NUMERO DE PROGRAMAS DE RADIO</t>
  </si>
  <si>
    <t>ELABORAR: 1 INFORME TRIMESTRAL DE ACTIVIDADES Y EVENTOS PARA DAR A CONOCER A LA COMUNIDAD EN LOS DIFERENTES MEDIOS ANUAL</t>
  </si>
  <si>
    <t>NUMERO DE INFORMES ELABORADOS</t>
  </si>
  <si>
    <t>HACER 1 ARCHIVO COMPLETO DE MATERIAL AUDIOVISUAL,  FOTOGRÁFICO DE LA ACTIVIDAD CULTURAL DEL MUNICIPIO ANUAL</t>
  </si>
  <si>
    <t>NUMERO DE ARCHIVOS COMPLETOS</t>
  </si>
  <si>
    <t>REALIZAR EN UN 100%  LOS ESTUDIOS Y DISEÑOS PARA LA RECUPERACIÓN DE LOS ESCENARIOS CULTURALES.</t>
  </si>
  <si>
    <t>POECENTAJE DE ESTUDIOS Y DISEÑOS REALIZADOS.</t>
  </si>
  <si>
    <t>CONSTRUIR, ADECUAR Y MEJORAR EL 100% DE  ESCENARIOS CULTURALES.</t>
  </si>
  <si>
    <t>PORCENTAJE DE ESCENARIOS CONTRUIDOS, ADECUADOS Y MEJORADOS.</t>
  </si>
  <si>
    <t>ESCENARIOS EN ESTADO DE DESCUIDO Y MAL ACONDICIONADOS.</t>
  </si>
  <si>
    <t xml:space="preserve">VINCULAR A 200 PERSONAS, A LAS JORNADAS DE AERÓBICOS Y CICLO VÍAS URBANAS </t>
  </si>
  <si>
    <t>NUMERO DE PERSONAS VINCULADAS A JORNADAS DE AEROBICOS Y CICLOVIAS URBANAS.</t>
  </si>
  <si>
    <t>REALIZAR  1 MARATÓN ATLÉTICA AFICIONADA ANUAL</t>
  </si>
  <si>
    <t>NUMERO DE MARATONES REALIZADAS</t>
  </si>
  <si>
    <t>REALIZAR UNA (1) OLIMPIADA DE ORIENTE CADA AÑO EN EL MES DE JULIO.</t>
  </si>
  <si>
    <t>NUMERO DE OLIMPIADAS ORGANIZADAS.</t>
  </si>
  <si>
    <t>REALIZAR 2 CAMPEONATOS ANUALES INVOLUCRANDO LAS DIFERENTES DISCIPLINAS DEPORTIVAS.</t>
  </si>
  <si>
    <t>NUMERO DE CAMPEONATOS REALIZADOS.</t>
  </si>
  <si>
    <t>INVOLUCRAR A 450 NIÑOS DE TODAS LAS INSTITUCIONES EDUCATIVAS DEL MUNICIPIO EN LA REALIZACIÓN DE LOS JUEGOS INTERCOLEGIADOS Y FESTIVAL DEPORTIVO.</t>
  </si>
  <si>
    <t>NUMERO DE NIÑOS QUE PARTICIPAN EN LOS INTERCOLEGIADOS</t>
  </si>
  <si>
    <t>INVOLUCRAR A 11  INSTITUCIONES EDUCATIVAS DEPARTAMENTALES DE LA PROVINCIA DE ORIENTE EN LA REALIZACIÓN DEL FESTIVAL DEPORTIVO.</t>
  </si>
  <si>
    <t>NUMERO DE INSTITUCIONES QUE PARTICIPAN</t>
  </si>
  <si>
    <t>CREAE 2 NUEVAS ESCUELAS DEPORTIVAS.</t>
  </si>
  <si>
    <t>NUMERO DE ESCUELAS EN FUNCIONAMIENTO</t>
  </si>
  <si>
    <t>REDUCIR EN 20 LOS CASOS DE VIOLENCIA INTRAFAMILIAR CONTRA MENORES</t>
  </si>
  <si>
    <t>HACER 4 CAPACITACIÓN A LAS ESCUELAS DE PADRES DE LAS IEDS DEL MUNICIPIO APOYÁNDOLAS CON TEMAS COMO PAUTAS DE CRIANZA Y Y RESOLUCIÓN DE CONFLICTOS</t>
  </si>
  <si>
    <t>REALIZAR 8 TALLERES CON MADRES Y PADRES LÍDERES DEL PROGRAMA DE FAMILIAS EN ACCIÓN.</t>
  </si>
  <si>
    <t xml:space="preserve">NUMERO DE TALLERES A MADRES Y PADRES LIDERES DEL PROGRAMA FAMILIAS EN ACCION </t>
  </si>
  <si>
    <t>REALIZAR 4 MONOLOGOS EN EL TEMA DE LA PREVENCIÓN DE LA VIOLENCIA INTRAFAMILIAR A LA COMUNIDAD EN GENERAL.</t>
  </si>
  <si>
    <t>NUMERO DE MONOLOGOS EN EL TEMA DE LA PREVENCIÓN DE LA VIOLENCIA INTRAFAMILIAR A LA COMUNIDAD EN GENERAL.</t>
  </si>
  <si>
    <t>ATENDER EL 80% DE LOS CASOS DE LAS COMISARIAS MOVILES</t>
  </si>
  <si>
    <t xml:space="preserve">PORCENTAJE DE CASOS ATENDIDOS </t>
  </si>
  <si>
    <t>CREAR VEINTE (20) COMISARÍAS MÓVILES, REALIZADAS POR SECTORES VEREDALES.</t>
  </si>
  <si>
    <t xml:space="preserve">NUMERO DE COMISARIAS MOVILES REALIZADAS </t>
  </si>
  <si>
    <t>CREAR ANUALMENTE UNA (1) CARTILLA O UN FOLLETO AL AÑO EN DIFERENTES TEMAS QUE PROMUEVAN LA SANA CONVIVENCIA</t>
  </si>
  <si>
    <t>NUMERO DE CARTILLAS CREADAS</t>
  </si>
  <si>
    <t>REALIZAR ANUALMENTE UNA (1) CAPACITACIÓN EN CADA UNA DE LAS 6 IEDS RURALES Y URBANAS EN  TEMAS COMO PREVENCIÓN DE LA VIOLENCIA INTRAFAMILIAR, EL ABUSO SEXUAL INFANTIL, EL CONSUMO DE SPA Y RESPONSABILIDAD PENAL PARA ADOLESCENTES</t>
  </si>
  <si>
    <t>NUMERO DE CAPACITACIONES EN LAS IEDS</t>
  </si>
  <si>
    <t>DEJAR EN O LOS CASO DE TRABAJO INFANTIL</t>
  </si>
  <si>
    <t>NUMERO DE CASOS</t>
  </si>
  <si>
    <t xml:space="preserve">BASE DE DATOS CONSTRUIDA </t>
  </si>
  <si>
    <t>CREAR UN (1) COMITÉ INTERINSTITUCIONAL MUNICIPAL PARA LA ERRADICACIÓN DEL  TRABAJO INFANTIL Y LA PROTECCIÓN DEL ADOLESCENTE TRABAJADOR</t>
  </si>
  <si>
    <t>NUMERO DE COMITÉ INTERINSTITUCIONAL MUNICIPAL PARA LA ERRADICACIÓN DEL TRABAJO INFANTIL Y LA PROTECCIÓN DEL ADOLESCENTE TRABAJADOR.</t>
  </si>
  <si>
    <t>HACER 4  CAPACITACIONES  LOS ESTUDIANTES DE LOS GRADOS 9° A 11° DE  CUATROEN LAS  INSTITUCIONES EDUCATIVAS DEL MUNICIPIO SOBRE LA ESTRATEGIA NACIONAL PARA LA ERRADICACIÓN DEL TRABAJO INFANTIL Y PEORES FORMAS DE TRABAJO ENETI</t>
  </si>
  <si>
    <t xml:space="preserve">NUMERO DE CAPACITACIONES </t>
  </si>
  <si>
    <t>ORIENTAR Y DIRECCIONAR AL 100% DE LAS FAMILIAS QUE LO REQUIERAN  DE NNA TRABAJADORES PARA QUE ACCEDAN EN LA OFERTA PÚBLICA DE SERVICIOS SOCIALES</t>
  </si>
  <si>
    <t xml:space="preserve">NUMERO DE FAMILIAS ORIENTADAS </t>
  </si>
  <si>
    <t>MANTENER LA COBERTURA EN ATENCIÓN DE PROGRAMAS DE RECREACIÓN Y EDUCACIÓN AL ADULTO MAYOR, EN UN 10%</t>
  </si>
  <si>
    <t>PORCENTAJE DE COBERTURA EN ATENCIÓN A PROGRAMAS PARA DULTO MAYOR.</t>
  </si>
  <si>
    <t>COBERTURA DE ATENCIÓN EN PROGRAMAS DE RECREACIÓN AL ADULTO MAYOR DEL 10 %</t>
  </si>
  <si>
    <t>GARANTIZAR EL 100% DE OPERATIVIDAD DE LOS  PROGRAMAS NACIONALES DE ATENCIÓN AL ADULTO MAYOR.</t>
  </si>
  <si>
    <t>PORCENTAJE DE OPERATIVIDAD DELOS PROGRAMAS NACIONALES DE ATENCIÓN AL ADULTO MAYOR.</t>
  </si>
  <si>
    <t>INCREMENTAR AL 30% LA COBERTURA EN ATENCIÓN EN PROGRAMAS DE SEGURIDAD ALIMENTARIA AL ADULTO MAYOR</t>
  </si>
  <si>
    <t>GARANTIZAR  UNA  COBERTURA DEL 70% DE LAS FAMILIAS NIVEL 1 DEL SISBEN., DEL RPOGRAMA FAMILIAS EN ACCIÓN.</t>
  </si>
  <si>
    <t>GARANTIZAR QUE EL 50% DE LAS FAMILIAS EN NIVEL 1 DEL SISBEN, SEAN BENEFICIARIAS DEL PROGRAMA UNIDOS.</t>
  </si>
  <si>
    <t>GARANTIZAR EN UN 100%  EL RECONOCIMIENTO DE LOS DERECHOS FUNDAMENTALES A LA POBLACIÓN VICTIMA DEL CONFLICTO</t>
  </si>
  <si>
    <t>PORCENTAJE DE POBLACION VISTIMA DEL CONFLICTO ATENDIDA POR EL MUNICIPIO</t>
  </si>
  <si>
    <t>FORMAR AL 60% DE LA POBLACIÓN EN COMPETENCIAS LABORALES EN CONVENIO CON EL SENA</t>
  </si>
  <si>
    <t xml:space="preserve">NUMERO DE PERSONAS FORMADAS </t>
  </si>
  <si>
    <t xml:space="preserve">ATENDER AL 100% LA DEMANDA LOS REQUERIMIENTOS SOBRE LA SEGURIDAD ALIMENTARIA PRESENTADOS POR LA POBLACION VICTIMA DEL CONFLICTO ARMADO </t>
  </si>
  <si>
    <t>PORCENTAJE DE LA DEMANDA ATENDIDA</t>
  </si>
  <si>
    <t>BRINDAR AL 100% LA OBTENCION DE LOS DOCUMENTO,  CEDULA, TARJETA DE IDENTIDAD, REGISTROS CIVILES Y ACTAS DE DEFUNCION DE LAS PERSONAS QUE LLEGAN AL MUNICIPIO EN SITUACION DE DEZPLAZAMIENTO EN UN 100%</t>
  </si>
  <si>
    <t xml:space="preserve">PORCENTAJE DE PERSONAS EN SITUACION DE DEZPLAZAMIENTO QUE SE LES HA BRINDADO ESTE SERVICIO </t>
  </si>
  <si>
    <t xml:space="preserve">ASESORAR AL 100% DE LA POBLACIÓN JURIDICAMENTE PARA LA LEGALIZACION DE PREDIOS NO TITULADOS EN POSESION DE LA POBLACION VICTIMA DEL CONFLICTO ARMADO </t>
  </si>
  <si>
    <t xml:space="preserve">PORCENTAJE DE VICTIMAS ASESORADAS </t>
  </si>
  <si>
    <t xml:space="preserve">INSTITUCIONALIZAR LA ATENCION AL CIUDADANO EN UN 100% EN EL TEMA DE VICTIMAS DEL CONFLICTO ARMADO </t>
  </si>
  <si>
    <t xml:space="preserve">PORCENTAJE DE DE INSTITUCIONALIZACION DE  LA ATENCION AL CIUDADANO EN EL TEMA DE VICTIMAS DEL CONFLICTO ARMADO </t>
  </si>
  <si>
    <t>FORMULAR EL 100% DE INDICADORES DE GOCE EFECTIVO DE DERECHO</t>
  </si>
  <si>
    <t xml:space="preserve">NUMERO DE INDICADORES FORMULADOS </t>
  </si>
  <si>
    <t xml:space="preserve">GESTIONAR RECURSOS PARA LA COFINANCIACION DE CINCO (5) VIVIENDAS RURALES  </t>
  </si>
  <si>
    <t xml:space="preserve">NUMERO DE RECURSOS GESTIONADOS </t>
  </si>
  <si>
    <t xml:space="preserve">ATENDER LA DEMANDA LA SOLICITUD DE VIVIENDA PARA LAS VICTIMAS </t>
  </si>
  <si>
    <t>PORCENTAJE DE ATENCION A LA DEMANDA DE SOLICITUD DE VIVIENDAS PARA LAS VICTIMAS</t>
  </si>
  <si>
    <t>GARANTIZAR UNA ÓPTIMA PRESTACIÓN DEL 100% DE SERVICIO DE ALUMBRADO PUBLICO.</t>
  </si>
  <si>
    <t>PORCENTAJE OPTIMO GARANTIZADO.</t>
  </si>
  <si>
    <t>PORCENTAJE DE CENSOS REALIZADOS.</t>
  </si>
  <si>
    <t>REALIZAR EL MANTENIMIENTO DEL 100% DE LA INFRAESTRUCTURA DE ALUMBRADO PÚBLICO CONSTRUIDA.</t>
  </si>
  <si>
    <t>PORCENTAJE DE MANTENIMINETO REALIZADO.</t>
  </si>
  <si>
    <t>AMPLIAR EN UN 1% LA COBERTURA DE ALUMBRADO PÚBLICO.</t>
  </si>
  <si>
    <t>PORCENTAJE DE COBERTURA AUMENTADA.</t>
  </si>
  <si>
    <t>REALIZAR LA ESTANDARIZACIÓN DEL 5% DE LA INFRAESTRUCTURA DE  ALUMBRADO PÚBLICO EXISTENTE EN EL MUNICIPIO.</t>
  </si>
  <si>
    <t>PORCENTAJE DE ESTANDARIZACIÓN REALIZADA.</t>
  </si>
  <si>
    <t>AUMENTAR LA COBERTURA EN 200 BENEFICIARIOS DEL  SERVICIO DE AGUA POTABLE.</t>
  </si>
  <si>
    <t>ORGANIZAR Y DISEÑAR EN UN 100%RED  DE ACUEDUCTO QUE PERMITA CONOCER EL INVENTARIO EXACTO  DEL SISTEMA (CATASTRO REDES).DISEÑOS EXACTOS SOBRE LAS REDES DE ADICCIÓN HASTA DISTRIBUCIÓN DEL SISTEMA DE ACUEDUCTO.</t>
  </si>
  <si>
    <t>PORCENTAJE  DE REDES DE ACUEDUCTO ORGANIAZADAS Y DISEÑADAS.</t>
  </si>
  <si>
    <t>ADQUIRIR UN (1) PREDIO PARA LA NUEVA RED ACUEDUCTO URBANO.</t>
  </si>
  <si>
    <t>NUMERO DE PREDIOS ADQUIRIDOS.</t>
  </si>
  <si>
    <t>GESTIONAR LA CONSTRUCCIÓN DEL 100% DE LA PLANTA DE TRATAMIENTO Y CONSTRUCCIÓN NUEVA BOCATOMA PARA ACUEDUCTO ACTUAL.</t>
  </si>
  <si>
    <t>PORCENTAJE  DE PLANTAS GESTIONADAS.</t>
  </si>
  <si>
    <t>PORCENTAJE DE MEJORES RESULTADOS OBTENIDOS.</t>
  </si>
  <si>
    <t>PORCENTAJE  DE LABORATORIO ADECUADO.</t>
  </si>
  <si>
    <t>NUMERO DE PERSONAS CAPACITADAS AUMENTADAS.</t>
  </si>
  <si>
    <t>CAPACITAR AL CINCUENTA POR CIENTO (50%) DE LA POBLACIÓN DEL MUNICIPIO.</t>
  </si>
  <si>
    <t>PORCENTAJE DE POBLACIÓN CAPACITADA.</t>
  </si>
  <si>
    <t>CAPACITAR E IMPULSAR EL AHORRO Y USO EFICIENTE DEL AGUA EN EL SECTOR URBANO Y RURAL A 1000 HABITANTES DE LA POBLACIÓN.</t>
  </si>
  <si>
    <t>NUMERO DE PERSONAS CAPACITADAS.</t>
  </si>
  <si>
    <t>PORCENTAJE DE ACUEDUCTOS FORTALECIDOS.</t>
  </si>
  <si>
    <t>DISEÑAR E INSTALAR UN (1) SISTEMAS HIDRÁULICO QUE PERMITAN GARANTIZAR Y CONTROLAR LAS PRESIONES Y SECTORIZAR EL AGUA EN EL MUNICIPIO Y REDUCIR EL  ÍNDICE DE AGUAS NO CONTABILIZADAS IANC, E INSTALACIÓN DE HIDRANTES.</t>
  </si>
  <si>
    <t>NUMERO DE SISTEMAS DISEÑADOS E INSTALADOS.</t>
  </si>
  <si>
    <t>MEJORAR UN (1) ACUEDUCTO RURAL EN CONJUNTO CON EL CONVENIO PLAN DEPARTAMENTAL DE AGUAS.</t>
  </si>
  <si>
    <t>NUMERO DE ACUEDUCTOS MEJORADOS.</t>
  </si>
  <si>
    <t>AUMENTAR LA RED DE ALCANTARILLADO EN 100 BENEFICIARIOS</t>
  </si>
  <si>
    <t>NUMERO DE REDES AUMENTADAS.</t>
  </si>
  <si>
    <t>GESTIONAR CAMBIO DEL 5% DE LAS REDES DE ALCANTARILLADO EN MAL ESTADO QUE AUMENTAN EL RIESGO DE LA FALLA GEOLÓGICA POR SU DETERIORO Y MATERIA.</t>
  </si>
  <si>
    <t>PORCENTAJE DE CAMBIO DE REDES GESTIONADAS.</t>
  </si>
  <si>
    <t>DISEÑAR UN (1) PROYECTO TENDIENTE A AMPLIAR LAS REDES DE ALCANTARILLADO EN EL SECTOR URBANO Y RURAL. SISTEMAS DE ALCANTARILLADO DESARROLLADOS DE ACUERDO PMAA.</t>
  </si>
  <si>
    <t>NUMERO DE PROYECTOS DISEÑADOS.</t>
  </si>
  <si>
    <t>TRATAR EL 100% DE LOS VERTIMIENTOS EVITANDO CONTAMINACIÓN DE FUENTES HÍDRICAS.</t>
  </si>
  <si>
    <t>PORCENTAJE DE VERTIMIENTOS TRATADOS.</t>
  </si>
  <si>
    <t>REDUCIR EL 20% LA CANTIDAD DE BASURA DIPUESTA.</t>
  </si>
  <si>
    <t>PORCENTAJE DE BASURAS REDUCIDAS.</t>
  </si>
  <si>
    <t>CAPACITAR A 800 PERSONAS EN EL MANEJO DE RESIDUOS SÓLIDOS.</t>
  </si>
  <si>
    <t>REALIZAR 16 CAMPAÑAS DE ASEO EN EL SECTOR EDUCATIVO URBANO Y RURAL.</t>
  </si>
  <si>
    <t>NUMERO DE CAMPAÑAS REALIZADAS.</t>
  </si>
  <si>
    <t>GESTIONAR LA ADQUISICIÓN DE UN (1) COMPACTADOR DOBLE TROQUÉ QUE PERMITE REDUCIR  LOS COSTOS Y AMPLIAR LA COBERTURA  AL SECTOR RURAL Y A OTROS MUNICIPIOS.</t>
  </si>
  <si>
    <t>NUMERO DE COMPACTADORES GESTIONADOS.</t>
  </si>
  <si>
    <t>ACTUALIZAR EN UN 100% EL PGIRS.</t>
  </si>
  <si>
    <t>PORCENTAJE DE PGIRS ACTUALIZADO.</t>
  </si>
  <si>
    <t>CONSERVACIÓN, PROTECCIÓN, RESTAURACIÓN Y APROVECHAMIENTO DE RECURSOS NATURALES Y DEL MEDIO AMBIENTE</t>
  </si>
  <si>
    <t>ADQUISICIÓN DE PREDIOS DE RESERVA HÍDRICA Y ZONAS DE RESERVA NATURALES</t>
  </si>
  <si>
    <t>NUMERO DE CONVENIOS GESTIONADOS</t>
  </si>
  <si>
    <t>FORTALECER EL PROGRAMA DE INCENTIVOS TRIBUTARIOS A PARTICULARES QUE DESTINEN PARTE DE SUS PREDIOS PARA LA CONSERVACIÓN</t>
  </si>
  <si>
    <t>NUMREO DE PROGRAMAS FORTALECIDOS</t>
  </si>
  <si>
    <t>REALIZAR EN UN 100% EL  INVENTARIO DE EXPLOTACIONES MINERAS EN EL MUNICIPIO</t>
  </si>
  <si>
    <t>PORCENTAJE DE INVETNARIOS REALIZADOS</t>
  </si>
  <si>
    <t>MANEJO Y APROVECHAMIENTO DE CUENCAS Y MICROCUENCAS HIDROGRÁFICAS</t>
  </si>
  <si>
    <t>PROMOVER 4VISITAS ECOLÓGICAS POR PARTE DE LAS INSTITUCIONES EDUCATIVAS A LA ZONA DE RESERVA HÍDRICA DEL MUNICIPIO</t>
  </si>
  <si>
    <t>NUMERO DE VISISTAS PROMOVIDAS</t>
  </si>
  <si>
    <t>EDUCACIÓN AMBIENTAL NO FORMAL</t>
  </si>
  <si>
    <t xml:space="preserve">FORTALECER  EN UN 100% EL  SISTEMA  DE  EDUCACIÓN  AMBIENTAL  CON  EL  ÁNIMO  DE  GENERAR  CULTURA CIUDADANA AMBIENTAL, </t>
  </si>
  <si>
    <t>PORCENTAJE SISTEMS DE EDUCACION AMBIENTAL PROMOVIDOS</t>
  </si>
  <si>
    <t xml:space="preserve">CONCLUIR AL 100% LOS 
ESTUDIOS GEOLÓGICOS DEL SERVICIO GEOLÓGICO COLOMBIANO.
</t>
  </si>
  <si>
    <t>PORCENTAJE DE ESTUDIOS</t>
  </si>
  <si>
    <t>ELABORACIÓN, DESARROLLO Y ACTUALIZACIÓN DE PLANES DE EMERGENCIA Y CONTINGENCIA</t>
  </si>
  <si>
    <t>NUMERO DE PLEC'S DISEÑADOS Y APROBADOS</t>
  </si>
  <si>
    <t>PREVENCIÓN, PROTECCIÓN Y CONTINGENCIA EN OBRAS DE INFRAESTRUCTURA ESTRATÉGICA</t>
  </si>
  <si>
    <t>GARANTIZAR LA TERMINACIÓN Y APLICABILIDAD DE LOS ESTUDIOS SOBRE LOS MOVIMIENTOS DE REMOCIÓN EN MASA, EN UN 100%</t>
  </si>
  <si>
    <t>AL TÉRMINO DE LA VIGENCIA CONSTITUCIONAL, SE GARANTIZARÁ LA EJECUCIÓN DEL 20% DE LAS OBRAS DE MITIGACIÓN PROPUESTAS O DISEÑADAS</t>
  </si>
  <si>
    <t xml:space="preserve">ACTUALIZAR EN UN 100% LOS ESTUDIOS REALIZADOS PARA LA ESTABILIZACIÓN DEL ÁREA URBANA Y PARTE DEL ÁREA RURAL DE NUESTRO MUNICIPIO. </t>
  </si>
  <si>
    <t>NUMERO DE ESTUDIOS ACTUALIZADOS</t>
  </si>
  <si>
    <t>INICIAR LA EJECUCIÓN DE LAS 4 OBRAS NECESARIAS PARA LA ESTABILIZACIÓN DEL TERRITORIO SOBRE EL QUE INCIDE EL FENÓMENO DE REMOCIÓN EN MASA</t>
  </si>
  <si>
    <t>NUEMRO DE OBRAS</t>
  </si>
  <si>
    <t>REALIZAR EL MANTENIMIENTO AL 100%  DE LAS OBRAS EJECUTADAS EN VIRTUD DE LOS ESTUDIOS DE ESTABILIZACIÓN DEL AÑO 1993.</t>
  </si>
  <si>
    <t>PORCENTAJE DE DE MANTENIMIENTOS REALIZADOS</t>
  </si>
  <si>
    <t>ACTUALIZAR EN UN 100% EL CENSO DE FAMILIAS AFECTADAS POR EL FENÓMENO DE REMOCIÓN EN MASA.</t>
  </si>
  <si>
    <t>NUMERO DE CENSOS ACTUALIZADOS</t>
  </si>
  <si>
    <t>NO DE CAMPAÑAS DE SENSIBILIZACIÓN ACERCA DE LA CULTURA DEL RIESGO REALIZADAS ANUALMENTE.</t>
  </si>
  <si>
    <t>IMPRIMIR CUATRO (4) CARTILLAS EN EL CUATRIENIO ACERCA DE PREVENCIÓN DEL RIESGO – MIL (1.000) EJEMPLARES ANUALMENTE.</t>
  </si>
  <si>
    <t>NO. DE CARTILLAS PUBLICADAS EN EL AÑO.</t>
  </si>
  <si>
    <t>DETERMINAR EL 100% DE LA POBLACIÓN AFECTADA POR EL FENÓMENO DE REMOCIÓN EN MASA, BENEFICIADA CON EL PROYECTO.</t>
  </si>
  <si>
    <t>PLAN INTEGRAL PARA LA GESTIÓN DEL RIESGO IMPLEMENTADO.</t>
  </si>
  <si>
    <t>ACTUALIZACIÓN DE LOS PLANES LOCALES DE EMERGENCIA Y CONTINGENCIA - PLEC´S EN UN 100%</t>
  </si>
  <si>
    <t>PLANES LOCALES DE EMERGENCIA Y CONTINGENCIA - PLEC´S ACTUALIZADO</t>
  </si>
  <si>
    <t>ELABORACIÓN DEL PLAN DE REUBICACIÓN Y EVACUACIÓN DE LA POBLACIÓN DE LAS ZONAS DE RIESGO A ZONAS SEGURASEN UN 100%</t>
  </si>
  <si>
    <t>PLAN DE REUBICACIÓN Y EVACUACIÓN DE LA POBLACIÓN DE LAS ZONAS DE RIESGO A ZONAS SEGURAS ELABORADO</t>
  </si>
  <si>
    <t>FORTALECER EL COMITÉ LOCAL DE PREVENCIÓN Y ATENCIÓN DE DESASTRES - CLOPAD EN UN 100%</t>
  </si>
  <si>
    <t>NO. DE ACCIONES IMPLEMENTADAS PARA FORTALECER EL CLOPAD.</t>
  </si>
  <si>
    <t xml:space="preserve">REALIZAR 1  ESTUDIO Y DISEÑO PARA LA REUBICACIÓN DE FAMILIAS ASENTADAS EN ZONAS DE RIESGO. </t>
  </si>
  <si>
    <t>ESTUDIOS Y DISEÑOS REALIZADOS.</t>
  </si>
  <si>
    <t>INICIAR LA EJECUCIÓN DEL PROYECTO CONSTRUYENDO OCHO (8) VIVIENDAS PARA REUBICAR FAMILIAS.</t>
  </si>
  <si>
    <t>NUMERO DE PROYECTOS DE CONSTRUCCIÓN INICIADOS</t>
  </si>
  <si>
    <t>NUMERO DE GRANJAS ECOTURISTICAS IMPLEMETADAS</t>
  </si>
  <si>
    <t>PROGRAMAS Y PROYECTOS DE ASISTENCIA TÉCNICA DIRECTA RURAL</t>
  </si>
  <si>
    <t>NUMERO DE PROGRAMAS DESARROLLADOS</t>
  </si>
  <si>
    <t>MONTAJE, DOTACIÓN Y MANTENIMIENTO DE GRANJAS EXPERIMENTALES</t>
  </si>
  <si>
    <t>NUMERO DE VISITANTES POR AÑO</t>
  </si>
  <si>
    <t xml:space="preserve">DESARROLLO DE PROGRAMAS Y PROYECTOS PRODUCTIVOS EN EL MARCO DEL PLAN AGROPECUARIO </t>
  </si>
  <si>
    <t>REFORESTACIÓN Y CONTROL DE EROSIÓN</t>
  </si>
  <si>
    <t>NUMERO DE HUERTAS CASERAS Y ESCOLARES IMPLEMENTADAS/NO DE HUERTAS CASERAS Y ESCOLARES INSCRITAS</t>
  </si>
  <si>
    <t>NÚMERO DE AGRICULTORES ASISTIDOS/NO DE AGRICULTORES INSCRITOS</t>
  </si>
  <si>
    <t>BENEFICIAR 120 GANADEROS Y 100 PORCICULTORES DEL MUNICIPIO CON LAS TÉCNICAS MEJORAMIENTO GENÉTICO</t>
  </si>
  <si>
    <t>NUMERO DE GANADERSO Y PORCICULTORES BENEFICIADOS</t>
  </si>
  <si>
    <t>AMPLIAR AL 15% LA COBERTURA  DEL PROGRAMA "CAQUEZA PECUARIA"</t>
  </si>
  <si>
    <t>TRANSFERIR TECNOLOGÍA PECUARIA PARA 200 UNIDADES PRODUCTIVAS DEL ÁREA RURAL</t>
  </si>
  <si>
    <t>UNIDADES PRODUCTIVAS CON TRASNFERENCIA</t>
  </si>
  <si>
    <t>REALIZAR 1 FERIA AGROPECUARIA ANUAL.</t>
  </si>
  <si>
    <t>NUMERO DE FERIAS AGROPECUARIAS REALIZDAS POR AÑO</t>
  </si>
  <si>
    <t>DESARROLLAR EL DÍA DEL CAMPESINO ANUAL.</t>
  </si>
  <si>
    <t>NUMERO DE DIAS DEL CAMPESINO REALIZDOS POR AÑO</t>
  </si>
  <si>
    <t>REALIZAR 3 PROGRAMAS ANUALES EN SANIDAD ANIMAL: BOVINOS Y PORCINOS</t>
  </si>
  <si>
    <t>NUMERO DE PROGRAMAS ANUALES REALIZADOS</t>
  </si>
  <si>
    <t>NO DE PRODUCTORES ASISTIDOS/NO DE PRODUCTORES INSCRITOS</t>
  </si>
  <si>
    <t>GESTIONAR 2 CAMPAÑAS SANITARIAS ANUALES EN ANIMALES DOMÉSTICOS</t>
  </si>
  <si>
    <t>NUEMRO DE CAMPAÑAS ANUALES GESTIOANDAS</t>
  </si>
  <si>
    <t>NÚMERO DE PEQUEÑOS Y MEDIANOS PRODUCTORES AGRO ASISTIDOS / NÚMERO TOTAL DE PEQUEÑOS Y MEDIANOS PRODUCTORES AGRO INSCRITOS</t>
  </si>
  <si>
    <t>RENOVAR 18 HA ANUALES EN EL CULTIVO DEL CAFÉ TECNIFICADO</t>
  </si>
  <si>
    <t>NÚMERO DE HECTÁREAS RENOVADAS POR AÑO</t>
  </si>
  <si>
    <t>PROMOCIÓN DE ALIANZAS, ASOCIACIONES U OTRAS FORMAS ASOCIATIVAS DE PRODUCTORES</t>
  </si>
  <si>
    <t>NO DE INICIATIVAS PRODUCTIVAS CREADAS/NO DE INICIATIVAS PROYECTADAS</t>
  </si>
  <si>
    <t>NO DE INICIATIVAS FORTALECIDAS/NO DE INICIATIVAS PROYECTADAS</t>
  </si>
  <si>
    <t>NO DE INICIATIVAS FORTALECIDAS</t>
  </si>
  <si>
    <t xml:space="preserve">AUMENTAR EN 2 ALIANZAS PRODUCTIVAS PARA EL SECTOR AGROPECUARIO. </t>
  </si>
  <si>
    <t>NUMERO DE ALIANZAS ESTABLECIDAS</t>
  </si>
  <si>
    <t>PORCENTAJE DE PRODUCTORES VINCULADOS</t>
  </si>
  <si>
    <t>PROGRAMA FORTALECIDO</t>
  </si>
  <si>
    <t>NUMERO DE FERIAS AGRICOLAS Y/O AGROINDUSTRIALES REALIZADAS</t>
  </si>
  <si>
    <t>GESTIONAR 4 FERIAS AGRÍCOLAS Y/O AGROINDUSTRIALES.</t>
  </si>
  <si>
    <t>PORCENTAJE DE RECORRIDO ADECUADO.</t>
  </si>
  <si>
    <t>EXISTE UN RECORRIDO TURÍSTICO AL CERRO DE MONRUTA, EL CUAL DEBE SER ADECUADO, MANTENIDO Y MEJORADO EN SU CONSTRUCCIÓN.</t>
  </si>
  <si>
    <t>ADQUIRIR UN (1) PREDIO PARA LA CONSTRUCCIÓN DE LA INFRAESTRUCTURA NECESARIA.</t>
  </si>
  <si>
    <t xml:space="preserve">ELABORAR UN (1) ESTUDIO Y DISEÑO PARA GESTIONAR RECURSOS QUE VIABILICEN LA CONSTRUCCIÓN DE LA INFRAESTRUCTURA NECESARIA </t>
  </si>
  <si>
    <t>NUMERO DE ESTUDIOS Y DISEÑOS ELABORADOS.</t>
  </si>
  <si>
    <t>CONSTRUIR EL 50% DE LA INFRAESTRUCTURA PROPUESTA.</t>
  </si>
  <si>
    <t>PORCENTAJE DE INFRAESTRUCTRA CONSTRUIDA.</t>
  </si>
  <si>
    <t>RECUPERAR EL 100%  DE RONDAS DEL RIO.</t>
  </si>
  <si>
    <t>NUMERO DE RONDAS DEL RIO RECUPERADAS.</t>
  </si>
  <si>
    <t>RECUPERAR 1000 ML DE RONDAS DEL RÍO.</t>
  </si>
  <si>
    <t>NUMERO DE ML RECUPERADOS.</t>
  </si>
  <si>
    <t>RECUPERAR EL 100% DE LOS KIOSCOS UBICADOS EN ZONAS ALEDAÑAS AL RÍO PARA EL AÑO 2015.</t>
  </si>
  <si>
    <t>PORCENTAJE DE KIOSCOS RECUPERADOS.</t>
  </si>
  <si>
    <t>CONSTRUIR UN (1) MALECÓN TURÍSTICO.</t>
  </si>
  <si>
    <t>NUMERO DE MALECONES CONSTRIDOS.</t>
  </si>
  <si>
    <t>ADECUAR Y MANTENER EL 100% DE LA INFRAESTRUCTURA TURÍSTICA.</t>
  </si>
  <si>
    <t>PORCENTAJE DE INFRAESTRUCTURA ADEACUADA Y MANTENIDA.</t>
  </si>
  <si>
    <t>GESTIONAR EN UN 100% LA PUESTA EN MARCHA DEL PLAN DE DESARROLLO TURÍSTICO.</t>
  </si>
  <si>
    <t>PORCENTAJE DE PUESTA EN MARCHA GESTIONADO.</t>
  </si>
  <si>
    <t>CONSTRUIR UN MIRADOR A PARTIR DEL HITO RELIGIOSO.</t>
  </si>
  <si>
    <t>NUMERO DE MIRADORES CONSTRUIDOS.</t>
  </si>
  <si>
    <t>EXISTE UNA CAPILLA RESTAURADA.</t>
  </si>
  <si>
    <t>ELABORAR UN (1) ESTUDIO Y DISEÑO PARA GESTIONAR RECURSOS QUE VIABILICEN LA CONSTRUCCIÓN DEL MIRADOR.</t>
  </si>
  <si>
    <t>CONSTRUIR EL 100% DEL MIRADOR DURANTE LOS AÑOS 2014 Y 2015.</t>
  </si>
  <si>
    <t>PORCENTAJE DE MIRADOS CONSTRUIDO.</t>
  </si>
  <si>
    <t>INTERVENIR EN EL CUATRIENIO EL 6% DE LA MALLA VIAL URBANA EXISTENTE.</t>
  </si>
  <si>
    <t>PORCENTAJE DE LA MALLA VIAL INTERVENIDA.</t>
  </si>
  <si>
    <t>PORCENTAJE ED MANTENIMIENTO REALIZADO.</t>
  </si>
  <si>
    <t>REALIZAR UN (1) ESTUDIO Y DISEÑO PARA PAVIMENTAR VÍAS URBANAS.</t>
  </si>
  <si>
    <t>NUMERO DE ESTUDIOS Y DISEÑOS REALIZADOS.</t>
  </si>
  <si>
    <t>PAVIMENTAR EL 10% DE LAS VÍAS EN LAS ZONAS DE MÁS DESARROLLO DEL MUNICIPIO.</t>
  </si>
  <si>
    <t>PORCENTAJE DE VÍAS PAVIMENTADAS.</t>
  </si>
  <si>
    <t>MEJORAR LA MOVILIDAD PEATONAL REALIZANDO EN EL CUATRIENIO EL MEJORAMIENTO DEL 5% DE LOS ANDENES EXISTENTES.</t>
  </si>
  <si>
    <t>PORCENTAJE DE MOVILIDAD MEJORADA.</t>
  </si>
  <si>
    <t>NUMERO DE ML DE ANDENDES INTERVENIDOS.</t>
  </si>
  <si>
    <t>REALIZAR OCHO (8) CAMPAÑAS PARA PROMOVER LA CORRECTA UTILIZACIÓN DEL ESPACIO PÚBLICO.</t>
  </si>
  <si>
    <t>NUMERO DE CARTILLAS PUBLICADAS</t>
  </si>
  <si>
    <t>NUMERO DE ESTUDIOS Y DISEÑOS ELADORADOS.</t>
  </si>
  <si>
    <t xml:space="preserve">CONSTRUIR 100% DE LA PRIMERA ETAPA DE LA TERMINAL. </t>
  </si>
  <si>
    <t>PORCENTAJE CONSTRUIDO.</t>
  </si>
  <si>
    <t>REALIZAR EN EL CUATRIENIO EL MANTENIMIENTO DEL 70% DE LA MALLA VIAL RURAL EN EL CUATRIENIO</t>
  </si>
  <si>
    <t>PORCENTAJE DE MANTENIMIENTO REALIZADO.</t>
  </si>
  <si>
    <t>INSTALAR 20 SEÑALES VIALES A NIVEL RURAL.</t>
  </si>
  <si>
    <t>NUMERO DE SEÑALES INSTALADAS.</t>
  </si>
  <si>
    <t>GARANTIZAR  UN NIVEL ALTO (95%) DE SATISFACCIÓN DEL USUARIO</t>
  </si>
  <si>
    <t>CREAR E IMPLEMENTAR EN UN 100% EL SISTEMA DE CALIFICACIÓN Y SEGUIMIENTO DEL NIVEL DE SATISFACCIÓN DEL USUARIO.</t>
  </si>
  <si>
    <t xml:space="preserve">NUMERO DE SISTEMAS DE CALIFICACIÓN Y SEGUIMIENTO DEL NIVEL DE SATISFACCIÓN DEL USUARIO.
 IMPLEMENTADOS 
</t>
  </si>
  <si>
    <t>MANTENER A CAQUEZA  DENTRO DE LOS PRIMEROS LUGARES DEL RANKING EN EVALUACIÓN DEL DESEMPEÑO FISCAL.</t>
  </si>
  <si>
    <t>LUGAR DEL  RANKING OCUPADO</t>
  </si>
  <si>
    <t>PRIMEROS LUGARES</t>
  </si>
  <si>
    <t>AMPLIAR EL PLAN INSTITUCIONAL DE FORMACIÓN Y CAPACITACIÓN (PIFC) PARA BENEFICIAR AL 100% DE LAS PERSONAS VINCULADAS A LA ADMINISTRACIÓN.</t>
  </si>
  <si>
    <t xml:space="preserve">NUMERO DE PERSONAS VINCULADAS A LA ADMINISTRACIÓN BENEFICIADAS </t>
  </si>
  <si>
    <t>IMPLEMENTAR EL MODELO DE CONTROL INTERNO MECI EN UN 100%</t>
  </si>
  <si>
    <t>PORCENTAJE %  DEL MECI IMPLEMENTADO</t>
  </si>
  <si>
    <t>ADECUAR EN UN 100% EL  ARCHIVO DE ACUERDO A LA LEY GENERAL DE ARCHIVO</t>
  </si>
  <si>
    <t xml:space="preserve">NUMERO DE ARCHIVOS ADECUADOS </t>
  </si>
  <si>
    <t xml:space="preserve">ESTUDIO PARA LA IMPLEMENTACIÓN DEL ARCHIVO CENTRAL E HISTÓRICO DE LA INSTITUCIÓN  </t>
  </si>
  <si>
    <t>IMPLEMENTAR Y APLICAR EL 100% DEL MODELO ESTÁNDAR DE CONTROL INTERNO MECI 1000:2005</t>
  </si>
  <si>
    <t xml:space="preserve">PORCENTAJE  (%)  DEL MECI APLICADO </t>
  </si>
  <si>
    <t xml:space="preserve">MECI SIN APLICAR EN SU TOTALIDAD </t>
  </si>
  <si>
    <t xml:space="preserve">PORCENTAJE % ACTUALIZACIONES REALIZADAS </t>
  </si>
  <si>
    <t>ACTUALIZAR EL 100% DEL MUNICIPIO CON INVENTARIO CATASTRAL DE ESTABLECIMIENTOS COMERCIALES</t>
  </si>
  <si>
    <t xml:space="preserve">PORCENTAJE % DE ACTUALIZACIÓN  DE INVENTARIO CATASTRAL  REALIZADO </t>
  </si>
  <si>
    <t>BASE CATASTRAL Y DE INVENTARIO</t>
  </si>
  <si>
    <t>MANTENER EN UN 100% ACTUALIZADA LA AGENDA DE CONECTIVIDAD INSTITUCIONAL.</t>
  </si>
  <si>
    <t>PORCENTAJE (%)DE LA  AGENDA DE CONECTIVIDAD INSTITUCIONAL ACTUALIZADA.</t>
  </si>
  <si>
    <t>ACTUALIZACION DEL ESQUEMA DE ORDENAMIENTO TERRITORIAL EN UN 100%</t>
  </si>
  <si>
    <t>NUMERO DE EOT REVISADO SOCIALIZADO Y ADOPTADO</t>
  </si>
  <si>
    <t xml:space="preserve">EOT 2002 DESACTUALIZADO </t>
  </si>
  <si>
    <t>EOT REVISADO, ADOPTADO Y SOCIALIZADO.</t>
  </si>
  <si>
    <t>INICIAR LA REVISIÓN Y REFORMULACIÓN DEL 100% DEL ESQUEMA DE ORDENAMIENTO TERRITORIAL EN EL AÑO 2012.</t>
  </si>
  <si>
    <t xml:space="preserve">NUMERO DE EOT  EN EL AÑO 2012 Y 2013 REVISADOS Y REFORMULADOS </t>
  </si>
  <si>
    <t>EOT 2002</t>
  </si>
  <si>
    <t>PRESENTAR EL 100% DE LA REFORMULACIÓN DEL EOT A LAS AUTORIDADES AMBIENTALES EN EL AÑO 2013.</t>
  </si>
  <si>
    <t xml:space="preserve">
NUMERO DE EOT EN 2013  PRESENTADOS 
</t>
  </si>
  <si>
    <t>PRESENTAR EL PROYECTO DE ACUERDO DEFINITIVO AL CONCEJO MUNICIPAL EN EL AÑO 2013 PARA SU APROBACIÓN.</t>
  </si>
  <si>
    <t xml:space="preserve">NUMERO DE ACUERDO DEFINITIVO DE EOT EN 2013 APROBADOS </t>
  </si>
  <si>
    <t>REALIZAR DOS (2) CAMPAÑAS DE SENSIBILIZACIÓN Y SOCIALIZACIÓN PARA DAR A CONOCER A LA COMUNIDAD CAQUECEÑA EL CONTENIDO DEL ESQUEMA DE ORDENAMIENTO TERRITORIAL.</t>
  </si>
  <si>
    <t>Nº  DE CAMPAÑAS DE SOCIALIZACIÓN REALIZADAS</t>
  </si>
  <si>
    <t xml:space="preserve">MEJORAR EL DESEMPEÑO FISCAL DURANTE EL CUATRIENIO </t>
  </si>
  <si>
    <t>AUMENTAR EN UN 10% LA EFECTIVIDAD DEL RECAUDO</t>
  </si>
  <si>
    <t xml:space="preserve">
PORCENTAJE %  DE  RECAUDO AUMENTADO
</t>
  </si>
  <si>
    <t>AUMENTAR EN UN 30% LOS SMMLV RECAUDADO COMO ICLD</t>
  </si>
  <si>
    <t xml:space="preserve">PORCENTAJE % DE SMMLV DE ICLD AUMENTADOS </t>
  </si>
  <si>
    <t>REDUCIR LA  CARTERA MOROSA EN UN 30%</t>
  </si>
  <si>
    <t xml:space="preserve">PORCENTAJE % DE CARTERA MOROSA REDUCIDO </t>
  </si>
  <si>
    <t>DISMINUIR GASTOS DE FUNCIONAMIENTO FINANCIADOS EN UN 10%</t>
  </si>
  <si>
    <t>PORCENTAJE % DE GASTOS DE FUNCIONAMIENTO DISMINUIDO</t>
  </si>
  <si>
    <t>AUMENTAR EN UN 30% LA INVERSIÓN FINANCIADA CON ICLD</t>
  </si>
  <si>
    <t>IMPLEMENTAR EN UN 100%  UN PROGRAMA DE CONECTIVIDAD PARA EL MUNICIPIO DE CÁQUEZA.</t>
  </si>
  <si>
    <t xml:space="preserve">PORCENTAJE DE IMPLEMENTACIÓN DE PROGRAMAS DE CONECTIVIDAD IMPLEMENTADOS </t>
  </si>
  <si>
    <t>IMPLEMENTAR EN UN 100%  UNA (1) RED INALÁMBRICA DE INTERNET EN EL MUNICIPIO DE CÁQUEZA..</t>
  </si>
  <si>
    <t xml:space="preserve">PORCENTAJE DE IMPLEMENTACIÓN REDES INALÁMBRICAS IMPLEMENTADAS </t>
  </si>
  <si>
    <t xml:space="preserve">INDICE  DE  DESEMPEÑO FISCAL
</t>
  </si>
  <si>
    <t>SUBSISDIOS PARA LA ADQUISICIÓN DE VIS</t>
  </si>
  <si>
    <t>SUBSIDIOS PARA EL MEJORAMIENTO DE VIVIENDA</t>
  </si>
  <si>
    <t xml:space="preserve">PROYECTOS DE TITULACION Y LEGALIZACION DE PREDIOS </t>
  </si>
  <si>
    <t>PREINVERSION DE INFRAESTRUCTURA</t>
  </si>
  <si>
    <t>FOMENTO, DESARROLLO Y PRACTICA DEL DEPORTE, PARA LA RECREACIÓN Y EL APROVECHAMIENTO DEL TIEMPO</t>
  </si>
  <si>
    <t>PAGO DE INSTRUCTORES CONTRATADOS PARA LA PRACTICA DEL DEPORTE</t>
  </si>
  <si>
    <t>PROTECCION INTEGRAL A LA NIÑEZ</t>
  </si>
  <si>
    <t xml:space="preserve">PROTECCION INTEGRAL A LA ADOLESCENCIA </t>
  </si>
  <si>
    <t>ATENCIÓN Y APOYO AL ADULTO MAYOR</t>
  </si>
  <si>
    <t>ATENCIÓN Y APOYO A MADRES/PADRES CABEZA DE HOGAR</t>
  </si>
  <si>
    <t xml:space="preserve">GESTION SOCIAL </t>
  </si>
  <si>
    <t xml:space="preserve">ACCIONES HUMANITARIAS </t>
  </si>
  <si>
    <t>MANTENIMIENTO DEL SERVICIO DE ALUMBRADO PÚBLICO</t>
  </si>
  <si>
    <t>EXPANSIÓN DEL SERVICIO DE ALUMBRADO PÚBLICO</t>
  </si>
  <si>
    <t>ACUEDUCTO - PREINVERSIONES, ESTUDIOS</t>
  </si>
  <si>
    <t>ACUEDUCTO - FORMULACIÓN, IMPLEMENTACIÓN Y ACCIONES DE FORTALECIMIENTO PARA LA ADMINISTRACIÓN Y OPERACIÓN DE LOS SERVICIOS</t>
  </si>
  <si>
    <t>ACUEDUCTO - TRATAMIENTO</t>
  </si>
  <si>
    <t>ACUEDUCTO - INDICE DE AGUA NO CONTABILIZADA</t>
  </si>
  <si>
    <t>ACUEDUCTO - ADUCCIÓN</t>
  </si>
  <si>
    <t>ALCANTARILLADO - TRATAMIENTO</t>
  </si>
  <si>
    <t>ALCANTARILLADO - PREINVERSIONES, ESTUDIOS</t>
  </si>
  <si>
    <t>ASEO - PROYECTO DE TRATAMIENTO Y APROVECHAMIENTO DE RESIDUOS SÓLIDOS</t>
  </si>
  <si>
    <t>ASEO - FORTALECIMIENTO INSTITUCIONAL</t>
  </si>
  <si>
    <t>ASEO - MAQUINARIA Y EQUIPO</t>
  </si>
  <si>
    <t>ASEO - PREINVERSIÓN Y ESTUDIOS</t>
  </si>
  <si>
    <t>PROMOCIÓN DEL DESARROLLO TURISTICO</t>
  </si>
  <si>
    <t>MANTENIMIENTO RUTINARIO DE VIAS</t>
  </si>
  <si>
    <t>ESTUDIOS Y PREINVERSIÓN EN INFRAESTRUCTURA</t>
  </si>
  <si>
    <t>INFRAESTRUCTURA PARA TRANSPORTE NO MOTORIZADO (REDES PEATONACIONALES Y CICLORUTAS)</t>
  </si>
  <si>
    <t>PLANES DE TRÁNSITO, EDUCACIÓN, DOTACIÓN DE EQUIPOS Y SEGURIDAD VIAL</t>
  </si>
  <si>
    <t>SISTEMA DE TRANSPORTE MASIVO</t>
  </si>
  <si>
    <t>PROGRAMAS DE CAPACITACIÓN Y ASISTENCIA TÉCNICA ORIENTADOS AL DESARROLLO EFICIENTE DE LAS COMPETENCIAS DE LEY</t>
  </si>
  <si>
    <t>PROCESOS INTEGRALES DE EVALUACIÓN INSTITUCIONAL Y REORGANIZACIÓN ADMINISTRATIVA</t>
  </si>
  <si>
    <t>RECURSOS DESTINADOS A LA ACTUALIZACIÓN CATASTRAL</t>
  </si>
  <si>
    <t>ELABORACIÓN Y ACTUALIZACIÓN DEL PLAN DE ORDENAMIENTO TERRITORIAL</t>
  </si>
  <si>
    <t>PLAN DE DESARROLLO: "¡POR EL RESCATE DE LOS VALORES… JUNÍN HACIA ADELANTE!" 2012-2015</t>
  </si>
  <si>
    <t>TOTAL SECTOR:</t>
  </si>
  <si>
    <t xml:space="preserve">OBJETIVO DEL EJE / DIMENSIÓN: </t>
  </si>
  <si>
    <t>OBJETIVOS:                              XXXXXXXXXXXXXXXX.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</si>
  <si>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</si>
  <si>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</si>
  <si>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</si>
  <si>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</si>
  <si>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</si>
  <si>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</si>
  <si>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</si>
  <si>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 (2012)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</si>
  <si>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</si>
  <si>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</si>
  <si>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</si>
  <si>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</si>
  <si>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</si>
  <si>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</si>
  <si>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</si>
  <si>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</si>
  <si>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</si>
  <si>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</si>
  <si>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</si>
  <si>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</si>
  <si>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</si>
  <si>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</si>
  <si>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</si>
  <si>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</si>
  <si>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</si>
  <si>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</si>
  <si>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Secretario de 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</si>
  <si>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</si>
  <si>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</si>
  <si>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</si>
  <si>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</si>
  <si>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</si>
  <si>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</si>
  <si>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</si>
  <si>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</t>
  </si>
  <si>
    <t>INDICADOR</t>
  </si>
  <si>
    <t>UNIDAD DE MEDIDA</t>
  </si>
  <si>
    <t xml:space="preserve">OBJETIVOS:                             </t>
  </si>
  <si>
    <t>N.A</t>
  </si>
  <si>
    <t>PORCENTAJE DE OBRAS EJECUTADAS</t>
  </si>
  <si>
    <t>EJE: EJE DE CRECIMIENTO ECONOMICO Y SOSTENIBLE</t>
  </si>
  <si>
    <t>SECTOR :AGROPECUARIO</t>
  </si>
  <si>
    <t xml:space="preserve">PROGRAMA:                    HACIA UN MEJOR FUTURO CON LA GRANJA ECOTURISTICA  </t>
  </si>
  <si>
    <t>INCREMENTAR LA PRODUCCION AGRICOLA EN EL MUNICIPIO EN 300 TONELADAS</t>
  </si>
  <si>
    <t>NUMERO DE TONELADAS</t>
  </si>
  <si>
    <t>GESTIONAR LA IMPLEMENTACION  1  GRANJA ECO TURÍSTICA AUTO SOSTENIBLE.</t>
  </si>
  <si>
    <t>DESARROLLAR 4 PROGRAMAS DE CAPACITACIÓN EN PRÁCTICAS AGROPECUARIAS</t>
  </si>
  <si>
    <t>INCENTIVAR 200 VISITAS A LA GRANJA ECOTURISTICA</t>
  </si>
  <si>
    <t>REACTIVAR EN UN 100% EL VIVERO MUNICIPAL</t>
  </si>
  <si>
    <t>NUMERO DE VIVEROS REACTIVADOS</t>
  </si>
  <si>
    <t>GESTIONAR 2 CAMPAÑAS DE REFORESTACIÓN ANUAL</t>
  </si>
  <si>
    <t>NUMERO DE CAMPAÑAS GESTIONADAS</t>
  </si>
  <si>
    <t>INCENTIVAR EL DESARROLLO E  IMPLEMENTACIÓN DE 4  HUERTAS CASERAS Y ESCOLARES</t>
  </si>
  <si>
    <t>BRINDAR 1 ASISTENCIA TÉCNICA  ANUAL AGRÍCOLA INCENTIVANDO PRÁCTICAS LIMPIAS Y DE CONSERVACIÓN AMBIENTAL.</t>
  </si>
  <si>
    <t xml:space="preserve">PROGRAMA:           A TRABAJAR DE LA MANO CON EL SECTOR AGROPECUARIO          </t>
  </si>
  <si>
    <t>BRINDAR 4  ASISTENCIAS TÉCNICAS PECUARIA A LAS UNIDADES PRODUCTIVAS DEL MUNICIPIO</t>
  </si>
  <si>
    <t>REALIZAR  4 ASISTENCIAS TÉCNICAS CONVENCIONAL Y ECOLÓGICA PARA LAS UNIDADES PRODUCTIVAS DEL SECTOR AGROPECUARIO DEL MUNICIPIO.</t>
  </si>
  <si>
    <t>REALIZAR DOS (2) CAMPAÑAS ANUALES PARA SENSIBILIZAR A LA POBLACIÓN ACERCA DE LA CULTURA DEL RIESGO ANUALMENTE</t>
  </si>
  <si>
    <t>PORCENTAJE DE POBLACION ATENDIDA</t>
  </si>
  <si>
    <t>GESTIONAR 4 ALIANZAS PRODUCTIVAS QUE CONTRIBUYAN AL FORTALECIMIENTO ECONÓMICO Y AGROPECUARIO DEL MUNICIPIO</t>
  </si>
  <si>
    <t>CREAR 2 INICIATIVAS PRODUCTIVAS DE LOS DIVERSOS SECTORES AGROPECUARIOS ANUALMENTE</t>
  </si>
  <si>
    <t>FORTALECER 8 INICIATIVAS PRODUCTIVAS EN FUNCIONAMIENTO DEL SECTOR AGROPECUARIO DEL MUNICIPIO</t>
  </si>
  <si>
    <t>EJE: INFRAESTRUCTURA Y MOVILIDAD</t>
  </si>
  <si>
    <t>REALIZAR EL MANTENIMIENTO DEL 1.6% DE LA MALLA VIAL URBANA ANUALMENTE PAVIMENTADA QUE PRESENTA MAYOR DETERIORO.</t>
  </si>
  <si>
    <t>ELABORAR EN UN (100 %) DISEÑO DE ANDENES PARA SU IMPLEMENTACIÓN EN LOS DISTINTOS SECTORES DEL ÁREA URBANA.</t>
  </si>
  <si>
    <t>INTERVENIR 900 ML DE ANDENES</t>
  </si>
  <si>
    <t>PUBLICAR CUATRO (4) CARTILLAS EN EL CUATRIENIO PARA CREAR CONCIENCIA CIUDADANA SOBRE EL USO AMABLE DEL ESPACIO PÚBLICO.</t>
  </si>
  <si>
    <t>ELABORAR UN (1) ESTUDIO Y DISEÑO DE LA TERMINAL DE TRANSPORTE, QUE VIABILICEN SU CONSTRUCCIÓN POR 4  ETAPAS.</t>
  </si>
  <si>
    <t>SECTOR :VIVIENDA</t>
  </si>
  <si>
    <t>PROGRAMA:                       INFRAESTRUCTURA DE VIVIENDA</t>
  </si>
  <si>
    <t>N,A</t>
  </si>
  <si>
    <t>CONSTITUIR EN UN 100% EL BANCO DE TIERRAS PARA LA EJECUCIÓN DE PROYECTOS DE VIVIENDA DE INTERÉS SOCIAL</t>
  </si>
  <si>
    <t>10% - 40%</t>
  </si>
  <si>
    <t xml:space="preserve">BENEFICIAR A (9072) HABITANTES DE LA POBLACIÓN CAQUECEÑA MEDIANTE LA IMPLEMENTACIÓN DE (1) UN PROGRAMA DE CONECTIVIDAD </t>
  </si>
  <si>
    <t xml:space="preserve">EJE: INFRAESTRUCTURA Y MOVILIDAD </t>
  </si>
  <si>
    <t>SECTOR : TURISMO</t>
  </si>
  <si>
    <t>PROGRAMA:                    INFRAESTRUCTURA TURÍSTICA</t>
  </si>
  <si>
    <t xml:space="preserve">EJE: BIENESTAR SOCIAL </t>
  </si>
  <si>
    <t>EJE: BIENESTAR SOCIAL</t>
  </si>
  <si>
    <t xml:space="preserve">N.A </t>
  </si>
  <si>
    <t>PROGRAMA:                       A TRABAJAR DE LA MANO CON EL SECTOR AGROPECUARIO</t>
  </si>
  <si>
    <t>VINCULAR AL 90 % DE PRODUCTORES EN TECNICAS DE PRODUCCION</t>
  </si>
  <si>
    <t>PROGRAMA:                       TRABAJANDO DE LA MANO CON EL SECTOR AGROPECUARIO</t>
  </si>
  <si>
    <t>REUBICAR LOS 6  SITIOS DE DESPACHO DEL TRANSPORTE PÚBLICO  PARA CONTRIBUIR A  MEJORAR LA MOVILIDAD EN EL SECTOR CENTRO DEL CASCO URBANO DEL MUNICIPIO.</t>
  </si>
  <si>
    <t>NUMERO DE SITIOS DE DESPACHO DEL TRANSPORTE REUBICADOS.</t>
  </si>
  <si>
    <t>CONSTRUIR  35 VIVIENDAS DIGNAS A LOS HABITANTES DE LOS NIVELES 1 Y 2 DEL SISBEN.</t>
  </si>
  <si>
    <t>CONSTRUIR VIVIENDAS DIGNAS A LOS HABITANTES DE LOS NIVELES 1 Y 2 DEL SISBEN.</t>
  </si>
  <si>
    <t>PROGRAMA:                     INFRAESTRUCTURA DE VIVIENDA</t>
  </si>
  <si>
    <t>REALIZAR EL MEJORAMIENTO DE 100 VIVIENDAS EN EL SECTOR RURAL.</t>
  </si>
  <si>
    <t>REALIZAR EL MEJORAMIENTO DE VIVIENDAS EN EL SECTOR RURAL.</t>
  </si>
  <si>
    <t>ADECUAR EL 100% DEL  RECORRIDO TURÍSTICO DE CARÁCTER RELIGIOSO EXISTENTE.</t>
  </si>
  <si>
    <t>PROGRAMA:                       INFRAESTRUCTURA TURISTICA</t>
  </si>
  <si>
    <t xml:space="preserve">EXISTEN KIOSCOS EN ESTADO DE DETERIORO, NO EXISTE UNA INFRAESTRUCTURA QUE PERMITA PROTEGER EL RÍO Y REALIZAR ECOTURISMO, </t>
  </si>
  <si>
    <t>PROGRAMA:                      INFRAESTRUCTURA TURISTICA</t>
  </si>
  <si>
    <t>SECTOR : RECREACIÓN Y DEPORTES</t>
  </si>
  <si>
    <t xml:space="preserve">PROGRAMA: CÁQUEZA HACIA EL FUTURO DE LA MANO DEL DEPORTE                       </t>
  </si>
  <si>
    <t xml:space="preserve">PROGRAMA: CÁQUEZA HACIA EL FUTURO DE LA MANO DEL DEPORTE                 </t>
  </si>
  <si>
    <t xml:space="preserve">PROGRAMA: CÁQUEZA HACIA EL FUTURO DE LA MANO DEL DEPORTE               </t>
  </si>
  <si>
    <t>SECTOR : CULTURA</t>
  </si>
  <si>
    <t xml:space="preserve">PROGRAMA:            FORMACIÓN ARTISTICA Y CULTURAL         </t>
  </si>
  <si>
    <t>PROGRAMA:                       PROMOCIÓN DE ACTIVIDADES ARTISITICAS Y CULTURALES</t>
  </si>
  <si>
    <t>PROGRAMA:                       BIBLIOTECA MUNICIPAL</t>
  </si>
  <si>
    <t>GESTIONAR  EL 100% DE RECURSOS DE APOYO PLANEACIÓN DE ACTIVIDADES  NIÑOS, NIÑAS, ADOLESCENTES, JÓVENES ADULTOS MAYORES, PROFESORES COMUNIDAD EN GENERAL</t>
  </si>
  <si>
    <t>PORCENTAJE  DE AFILIACIÓN Y REGISTRO</t>
  </si>
  <si>
    <t>NUMERO DE EQUIPOS DE COMPUTO ADQUIRIDOS</t>
  </si>
  <si>
    <t>PROGRAMA:                       SI TUS HIJOS TE INVITAN A SALTAR LAZO SIGUELES EL JUEGO</t>
  </si>
  <si>
    <t xml:space="preserve"> PROMOVER LA LUDOTECA Y AMPLIAR SU COBERTURA EN UN 100%</t>
  </si>
  <si>
    <t>PORCENTAJE LUDO-CAJAS VIAJERAS DE JUEGO ZONA RURAL Y DOS EN LA ZONA URBANA</t>
  </si>
  <si>
    <t>PROGRAMA:                       DIVULGACIÓN Y PROMOCIÓN DEL MUNICIPIO</t>
  </si>
  <si>
    <t>REALIZAR 1 CAMPAÑA DE DIVULGACIÓN Y A APROPIACIÓN DE LOS PROGRAMAS Y PROYECTOS CULTURALES Y TURÍSTICOS DEL MUNICIPIO ANUAL</t>
  </si>
  <si>
    <t>PROGRAMA:                       REMODELACIÓN, ADECUACIÓN Y APLIACIÓN DE EDIFICIOS CULTURALES.</t>
  </si>
  <si>
    <t>INTERVENIR A TODOS LOS ESCENARIOS CULTURALES EN UN 100%</t>
  </si>
  <si>
    <t>NUMERO DE ESCENARIOS INTERVENIDOS.</t>
  </si>
  <si>
    <t>SECTOR :ATENCIÓN A GRUPOS
VULNERABLES - PROMOCIÓN
SOCIAL</t>
  </si>
  <si>
    <t>N/D</t>
  </si>
  <si>
    <t>NUMERO DE CASOS DE VIOLENCIA INTRAFAMILIAR</t>
  </si>
  <si>
    <t xml:space="preserve">PORCENTAJE  DE PROCESOS DE CONFORMACION  REALIZADOS </t>
  </si>
  <si>
    <t>EJE: FORTALECIMIENTO INSTITUCIONAL</t>
  </si>
  <si>
    <t>SECTOR : FORTALECIMIENTO INSTITUCIONAL</t>
  </si>
  <si>
    <t>PROGRAMA:                       FORTALECIMIENTO INSTITUCIONAL MEJORAMIENTO DE LA GESTION</t>
  </si>
  <si>
    <t xml:space="preserve">
NIVEL DE SATISFACCIÓN DEL USUARIO GARANTIZADO</t>
  </si>
  <si>
    <t>PROGRAMA:                      FORTALECIMIENTO INSTITUCIONAL</t>
  </si>
  <si>
    <t xml:space="preserve">PROGRAMA:                      FORTALECIMIENTO INSTITUCIONAL </t>
  </si>
  <si>
    <t>PROGRAMA:                       FORTALECIMIENTO INSTITUCIONAL</t>
  </si>
  <si>
    <t>ACTUALIZACIÓN PERIÓDICA DEL PORTAL INSTITUCIONAL EN UN 100%</t>
  </si>
  <si>
    <t>PROGRAMA:                       ORDENANDO EL TERRITORIO – (REVISION, ACTUALIZACIÓN Y REFORMULACIÓN DEL ESQUEMA DE ORDENAMIENTO TERRITORIAL)</t>
  </si>
  <si>
    <t>PROGRAMA:                    FINANZAS PÚBLICAS SECRETARIA DE GOBIERNO Y SERVICIOS ADMINISTRATIVOS</t>
  </si>
  <si>
    <t xml:space="preserve">4.760 SMMLV </t>
  </si>
  <si>
    <t xml:space="preserve">475 MILLONES </t>
  </si>
  <si>
    <t xml:space="preserve">EL 71.25% </t>
  </si>
  <si>
    <t>PORCENTAJE %  DE INVERSIÓN FINANCIADA  CON ICLD AUMENTADA</t>
  </si>
  <si>
    <t xml:space="preserve">8.4 % </t>
  </si>
  <si>
    <t>EJE: AMBIENTE SANO Y SOSTENIBLE</t>
  </si>
  <si>
    <t>SECTOR :SERVICIOS PÚBLICOS DIFERENTES A APSB</t>
  </si>
  <si>
    <t>OBTENER 100% DE CONFIABILIDAD EN LA MUESTRAS DE AGUA POTABLE.</t>
  </si>
  <si>
    <t>AUMENTAR EL NÚMERO DE PERSONAS CAPACITADAS EN USOS DEL AGUA</t>
  </si>
  <si>
    <t>FORTALECER EN UN 100% LOS ACUEDUCTOS VEREDALES.</t>
  </si>
  <si>
    <t>AMPLIAR LA COBERTURA DEL SERVICIO DE RECOLECCIÓN EN UN 20%.</t>
  </si>
  <si>
    <t>SECTOR :MEDIO AMNIENTE</t>
  </si>
  <si>
    <t xml:space="preserve">BRINDAR AL 100% DE LAS VICTIMAS DEL CONFLICTO ARMADO LA OPCION DE ACCEDER A LAS ACTIVIDADES RECREATIVAS Y DEPORTIVAS </t>
  </si>
  <si>
    <t xml:space="preserve">PORCENTAJE DE VICTIMAS EN PROGRMAS RECREO DEPROTIVOS </t>
  </si>
  <si>
    <t>PLAN DE DESARROLLO: "¡POR EL RESCATE DE LOS VALORES… JUNÍN HACIA ADELANTE!" 2013-2015</t>
  </si>
  <si>
    <t>Adquisición e instalación de un parque biosaludable, parques infantiles e inflables recreativos</t>
  </si>
  <si>
    <t xml:space="preserve">Número </t>
  </si>
  <si>
    <t xml:space="preserve">Incribción y desarrollo del torneo </t>
  </si>
  <si>
    <t>Número</t>
  </si>
  <si>
    <t xml:space="preserve">Aseo y conservacion en los escenarios deportivos
Construcción graderías .
estadio Sanchez Luque.
Construcción de la cubierta polideportivo barrio rafael nuñez.
Estudios y diseños de tres cubiertas para campos deportivos de las escuelas rurales de ponta, ubatoque II y santana
</t>
  </si>
  <si>
    <t xml:space="preserve">Apoyo logístico de las diferentes actividades deportivas.
Compra de 40 trofeos para la premiación de los diferentes torneos deportivos
</t>
  </si>
  <si>
    <t xml:space="preserve">Apoyo Logistico </t>
  </si>
  <si>
    <t xml:space="preserve">Número  </t>
  </si>
  <si>
    <t>Realizar  la fase municipal de las categoría  A y B deportiva</t>
  </si>
  <si>
    <t xml:space="preserve">INCREMENTAR  EL NÚMERO DE ALUMNOS DE CADA ESCUELA EN UN 10%  </t>
  </si>
  <si>
    <t>Contratación instructores escuelas de formacion 
Apoyo logistico campeonatos.
Juzgamiento Campeonatos.</t>
  </si>
  <si>
    <t>Contratación instructores</t>
  </si>
  <si>
    <t xml:space="preserve">AUMENTAR A 600 BENEFICIARIOS DE LOS PROGRAMAS ARTÍSTICOS Y CULTURALES EN LA ZONA RURAL Y URBANA CON CONOCIMIENTOS ARTÍSTICOS, TÉCNICAS, MEJORAMIENTO EN SU PARTE MOTRIZ, CORPORAL  Y FORMACIÓN EN VALORES  </t>
  </si>
  <si>
    <t>Contratación de instructores.</t>
  </si>
  <si>
    <t xml:space="preserve">Contratación de instructores </t>
  </si>
  <si>
    <t>Contratación de instructores</t>
  </si>
  <si>
    <t>Vinculacion  poblacion  a programas  culturales</t>
  </si>
  <si>
    <t xml:space="preserve">Sonido,  publicidad, apoyo logistico para cada uno de los eventos culturales. 
Transporte 
Regalos
Refrigerios
Tarimas </t>
  </si>
  <si>
    <t>NÚMERO DE  BENEFICIARIOS  PROGRAMAS CULTURALES Y ARTISTICOS</t>
  </si>
  <si>
    <t xml:space="preserve">Sonido,  publicidad, apoyo logistico para cada uno de los eventos culturales. 
Transporte 
Regalos
Refrigerios
Tarimas </t>
  </si>
  <si>
    <t xml:space="preserve">Sonido,  publicidad, apoyo logistico
Transporte 
Regalos
Refrigerios
Tarimas </t>
  </si>
  <si>
    <t xml:space="preserve">Generar Alianzar, para obtención de recursos </t>
  </si>
  <si>
    <t>Contratación personal manejo  y atención de la  biblioteca</t>
  </si>
  <si>
    <t>Establecer alianzas con VIVEDIGITAL, para la adquisicion  de equipos de computo.</t>
  </si>
  <si>
    <t>Contratación personal para el manejo de las Ludotecas</t>
  </si>
  <si>
    <t>Publucidad y fomento</t>
  </si>
  <si>
    <t xml:space="preserve">Publicidad y fomento </t>
  </si>
  <si>
    <t>Entrega de cd por parte de los instructores de las escuelas de formaci+on sobre las actividades y  eventos realizados</t>
  </si>
  <si>
    <t>Recopilacion de Cd y presentación de estos</t>
  </si>
  <si>
    <t xml:space="preserve">Estudios y diseños para la recuperación de los escenarios culturales.
</t>
  </si>
  <si>
    <t>Estudios y diseños para la recuperación de los escenarios culturales.</t>
  </si>
  <si>
    <t xml:space="preserve">Estudio y  diseños predios del municipio </t>
  </si>
  <si>
    <t xml:space="preserve">Npumero </t>
  </si>
  <si>
    <t>Estudio y  diseños predios del municipio .
Construcción</t>
  </si>
  <si>
    <t xml:space="preserve">Adquisición de infreaestura </t>
  </si>
  <si>
    <t xml:space="preserve">Estudios de las rondas de los rios </t>
  </si>
  <si>
    <t xml:space="preserve">Numero </t>
  </si>
  <si>
    <t>Tratamientos a los  Kioscos de las zonas aledañas al ría.</t>
  </si>
  <si>
    <t>o</t>
  </si>
  <si>
    <t xml:space="preserve">Diseño  e infraestructura </t>
  </si>
  <si>
    <t>Adquisción  de materiales.</t>
  </si>
  <si>
    <t>reconocimiento y puesta de conocimiento de los puntos turisticos del municipio</t>
  </si>
  <si>
    <t>Diseño  
Generar las alianzas</t>
  </si>
  <si>
    <t xml:space="preserve">Estudios y diseños </t>
  </si>
  <si>
    <t>COMPONENTE DE EFICACIA - PLAN DE ACCIÒN - VIGENCIA  2014</t>
  </si>
  <si>
    <t>META  VIGENCIA (2014)</t>
  </si>
  <si>
    <t xml:space="preserve">OBJETIVOS:                 </t>
  </si>
  <si>
    <t xml:space="preserve">OBJETIVOS:                       </t>
  </si>
  <si>
    <t>PLAN DE DESARROLLO: “CAQUEZA SI TIENE FUTURO” 2012-2015</t>
  </si>
  <si>
    <t>COMPONENTE DE EFICACIA - PLAN DE ACCIÓN - VIGENCIA  2014</t>
  </si>
  <si>
    <t>SECTOR: AGUA POTABLE Y SANEAMIENTO BÁSICO</t>
  </si>
  <si>
    <t>PROGRAMA: CALIDAD, COBERTURA Y USO EFICIENTE DEL AGUA POTABLE</t>
  </si>
  <si>
    <t>OBJETIVOS:</t>
  </si>
  <si>
    <t>REALIZAR EN UN 100% LA ADECUACIÓN DEL LABORATORIO PARA ANÁLISIS DE AGUA POTABLE.</t>
  </si>
  <si>
    <t>PROGRAMA: MANEJO AMBIENTAL E INTEGRAL DE VERTIMIENTOS</t>
  </si>
  <si>
    <t xml:space="preserve">PROGRAMA: HACÍA LA CULTURA DEL ASEO Y EL RECICLAJE               </t>
  </si>
  <si>
    <t>PROGRAMA: INFRAESTRUCTURA ALUMBRADO PÚBLICO</t>
  </si>
  <si>
    <t>REALIZAR EN UN (100%) CENSO DE LUMINARIAS DE ALUMBRADO PÚBLICO DEL MUNICIPIO.</t>
  </si>
  <si>
    <t>SECTOR: TRANSPORTE</t>
  </si>
  <si>
    <t>PROGRAMA: SECTOR VÍAS URBANAS</t>
  </si>
  <si>
    <t>OBJETIVOS</t>
  </si>
  <si>
    <t>PORCENTAJE DE DISEÑOS DE ANDENES ELABORADOS.</t>
  </si>
  <si>
    <t>PROGRAMA: VÍAS RURALES</t>
  </si>
  <si>
    <t>REALIZAR EL MANTENIMIENTO DEL 17% DE LA MALLA VIAL RURAL ANUALMENTE.</t>
  </si>
  <si>
    <t>COMPONENTE DE EFICACIA - PLAN DE ACCIÒN - VIGENCIA  2013</t>
  </si>
  <si>
    <t xml:space="preserve">OBJETIVOS:                              </t>
  </si>
  <si>
    <t>META  VIGENCIA (2013)</t>
  </si>
  <si>
    <t>No</t>
  </si>
  <si>
    <t>OBJETIVO</t>
  </si>
  <si>
    <t xml:space="preserve">NOMBRE  </t>
  </si>
  <si>
    <t>Porcentaje</t>
  </si>
  <si>
    <t>NOMBRE</t>
  </si>
  <si>
    <t>BRINDAR 1 JORNADA DE ASISTENCIA ANUAL AL PROGRAMA DE MERCADOS CAMPESINOS</t>
  </si>
  <si>
    <t>PROGRAMA</t>
  </si>
  <si>
    <t xml:space="preserve">OBJETIVOS:            </t>
  </si>
  <si>
    <t xml:space="preserve">NOMBRE </t>
  </si>
  <si>
    <t>FORMULAR UN  PLAN  DE  ACCIÓN  QUE  PERMITA DETERMINAR ALTERNATIVAS PARA  RECUPERAR  Y CONSERVAR LOS AGRO ECOSISTEMAS, PRESERVAR LAS ÁREAS DE RESERVA FORESTAL Y GARANTIZAR EL USO EFICIENTE DE LOS RECURSOS NATURALES.</t>
  </si>
  <si>
    <t>GESTIONAR 1  CONVENIO INTERDAMINISTRATIVO  PARA LA AMPLIACIÓN DE LOS MONTOS EN LA COMPRA DE PREDIOS DE INTERES HÍDRICO</t>
  </si>
  <si>
    <t xml:space="preserve"> </t>
  </si>
  <si>
    <t>PROGRAMA:   MANEJO INTEGRAL DEL RIESGO PARA UNA CAQUEZA MEJOR</t>
  </si>
  <si>
    <t>OBJETIVOS:                             N/A</t>
  </si>
  <si>
    <t>N/A</t>
  </si>
  <si>
    <t>ELABORAR Y ACTUALIZA EL PLAN DE ORDENAMIENTO TERRITORIAL</t>
  </si>
  <si>
    <t xml:space="preserve">DISEÑO Y APROBACIÓN  DEL ESQUEMA DE ORDENAMIENTO TERRITORIAL ( E.O.T).  </t>
  </si>
  <si>
    <t>PORCENTAJE  DE E.O.T DISEÑADOS Y APROBADOS</t>
  </si>
  <si>
    <t>ELABORAR, DESARROLLAR Y ACTUALIZAR DE PLANES DE EMERGENCIA Y CONTINGENCIA</t>
  </si>
  <si>
    <t xml:space="preserve">Numero
</t>
  </si>
  <si>
    <t>DISEÑO Y APROBACIÓN  DEL PLAN DE EMERGENCIAS Y CONTINGENCIAS</t>
  </si>
  <si>
    <t xml:space="preserve">TERMINAR Y APLICAR  ESTUDIOS SOBRE MOVIMIENTOS DE REMOCIÓN EN MASA </t>
  </si>
  <si>
    <t>PROGRAMA:   CONCIENCIA ANTE EL RIESGO</t>
  </si>
  <si>
    <t xml:space="preserve">ACTUALIZAR ESTUDIOS PARA LA ESTABILIZACIÓN DEL ÁREA URBANA Y PARTE DEL ÁREA RURAL DEL MUNICIPIO </t>
  </si>
  <si>
    <t>EJECUTAR LAS OBRAS PARA LA ESTABILIZACIÓN DEL TERRITORIO SOBRE EL QUE INCIDE EL FENÓMENO DE REMOCIÓN EN MASA</t>
  </si>
  <si>
    <t>MANTENIMIENTO DE OBRAS EJECUTADAS EN VIRTUD DE LOS ESTUDIOS DE ESTABILIZACIÓN DEL AÑO 1993,</t>
  </si>
  <si>
    <t>ACTUALIZAR CENSO DE FAMILIAS AFECTADAS POR EL FENÓMENO DE REMOCIÓN EN MASA</t>
  </si>
  <si>
    <t>EDUCAR PARA LA PREVENCIÓN Y ATENCIÓN DE DESASTRES CON FINES DE CAPACITACIÓN Y PREPARACIÓN</t>
  </si>
  <si>
    <t xml:space="preserve">Numero
</t>
  </si>
  <si>
    <t>EDUCAR PARA LA PREVENCIÓN DEL RIESGO</t>
  </si>
  <si>
    <t>ASENTAMIENTOS ESTABLECIDOS EN ZONAS DE ALTO RIESGO</t>
  </si>
  <si>
    <t>IMPLEMENTAR EL PLAN INTEGRAL PARA LA INCREMENTO DEL RIESGO. EN UN 100%</t>
  </si>
  <si>
    <t>ELABORAR, DESARROLLAR  Y ACTUALIZAR DE PLANES DE EMERGENCIA Y CONTINGENCIA</t>
  </si>
  <si>
    <t xml:space="preserve">ELABORAR EL PLAN DE REUBICACIÓN DE LA POBLACIÓN DE LAS ZONAS DE RIESGO A ZONAS SEGURAS </t>
  </si>
  <si>
    <t xml:space="preserve">FORTALER EL COMITÉ LOCAL DE PREVENCIÓN Y ATENCIÓN DE DESASTRES CLOPAD </t>
  </si>
  <si>
    <t>MEJORAR DE VIVIENDA PARA LAS  FAMILIAS DEL SECTOR RURAL EN RIESGO REPORTADAS POR EL CONSEJO MUNICIPAL DE LA GESTION DEL RIESGO DEL MUNICIPIO DE CAQUEZA.</t>
  </si>
  <si>
    <t xml:space="preserve">PROGRAMA: CULTURA PARTICIPATIVA </t>
  </si>
  <si>
    <t>OBJETIVOS:                              N/A</t>
  </si>
  <si>
    <t>PROGRAMA DE CAPACITACIÓN, ASESORÍA Y ASISTENCIA TÉCNICA PARA CONSOLIDAR PROCESOS DE PARTICIPACIÓN CIUDADANA Y CONTROL SOCIAL</t>
  </si>
  <si>
    <t>CAPACITAR, ASESOR Y DAR ASISTENCIA TÉCNICA PARA CONSOLIDAR PROCESOS DE PARTICIPACIÓN CIUDADANA Y CONTROL SOCIAL</t>
  </si>
  <si>
    <t>CONFORMAR LA NUEVA JUNTA DE ACCIÓN COMUNAL</t>
  </si>
  <si>
    <t xml:space="preserve">Porcentaje </t>
  </si>
  <si>
    <t>MANTENIMIENTO DE SEDES DONDE FUNCIONAN A LAS JUNTAS DE ACCIÓN COMUNAL</t>
  </si>
  <si>
    <t>PROGRAMA: TECNOLOGÍAS DE INFORMACIÓN Y COMUNICACIONES (TIC) PARA EL DESARROLLO Y LA EDUCACION</t>
  </si>
  <si>
    <t xml:space="preserve">NÚMERO DE POBLACIÓN BENEFICIADA </t>
  </si>
  <si>
    <t xml:space="preserve">PROYECTOS INTEGRALES DE CIENCIA, TECNOLOGÍA E INNOVACIÓN </t>
  </si>
  <si>
    <t xml:space="preserve">IMPLEMENTAR UN PROGRAMA DE CONECTIVIDAD </t>
  </si>
  <si>
    <t xml:space="preserve">IMPLEMENTAR RED INALÁMBRICA DE INTERNET </t>
  </si>
  <si>
    <t xml:space="preserve">PLAN DE DESARROLLO CAQUEZA SI TIENE FUTURO 2012 -  2015 </t>
  </si>
  <si>
    <t>PROGRAMA:  MEJORES CONDICIONES QUE GENEREN LA GARANTIA DE DERECHOS PARA LAS VICTIMAS DEL CONFLICTO ARMADO EN EL MUNICIPIO DE CAQUEZA</t>
  </si>
  <si>
    <t xml:space="preserve">OBJETIVOS:                            </t>
  </si>
  <si>
    <t>100$</t>
  </si>
  <si>
    <t>GESTIÓN SOCIAL</t>
  </si>
  <si>
    <t xml:space="preserve">PROGRAMA: PROGRAMA ATENCION A PRIMERA INFANCIA </t>
  </si>
  <si>
    <t xml:space="preserve">OBJETIVOS:                          </t>
  </si>
  <si>
    <t>NUMERO DE CAPACITACIONES REALIZADAS A ESCUELAS DE PADRES DE LAS IEDS</t>
  </si>
  <si>
    <t>ATENCIÓN Y APOYO A LA MUJER</t>
  </si>
  <si>
    <t>PROGRAMA: PROGRAMA  COMISARIA  MOVIL PARA  TODOS</t>
  </si>
  <si>
    <t xml:space="preserve">OBJETIVOS:                           </t>
  </si>
  <si>
    <t xml:space="preserve">PROGRAMA: MANOS UNIDAS POR LA INFANCIA Y LA ADOLESCENCIA CAQUECEÑA </t>
  </si>
  <si>
    <t xml:space="preserve">OBJETIVOS:                  </t>
  </si>
  <si>
    <t xml:space="preserve">PROGRAMA: PROGRAMA NINGÚN NIÑO, NIÑA O ADOLESCENTE EN ACTIVIDAD PERJUDICIAL </t>
  </si>
  <si>
    <t xml:space="preserve">CONSTITUIR UNA BASE DE DATOS EN EL MUNICIPIO DE NIÑOS Y NIÑAS TRABAJADORES O EN PEORES FORMAS DE TRABAJO INFANTIL.  </t>
  </si>
  <si>
    <t>PROGRAMA: EL PRESENTE ES SU FUTURO - ATENCIÓN AL ADULTO MAYOR</t>
  </si>
  <si>
    <t xml:space="preserve">OBJETIVOS:                    </t>
  </si>
  <si>
    <t xml:space="preserve">AUMENTAR LA COBERTURA  EN ATENCIÓN  DE POBLACIONAL POBRE Y VULNERABLEAL ADULTO MAYOR Y DISCAPACITADOS AL 50% </t>
  </si>
  <si>
    <t xml:space="preserve">OBJETIVOS:      </t>
  </si>
  <si>
    <t>PROGRAMA: RED UNIDOS Y FAMILIAS PROSPERAR</t>
  </si>
  <si>
    <t>(50%)  5816</t>
  </si>
  <si>
    <t>COMPONENTE DE EFICACIA - PLAN DE ACCIÒN - VIGENCIA  2012</t>
  </si>
  <si>
    <t>SECTOR :EQUIPAMEMTO MUNICIPAL</t>
  </si>
  <si>
    <t>PROGRAMA:                      INFRAESTRUCTURA PROPIEDAD DEL MUNICIPIO</t>
  </si>
  <si>
    <t>MANTENER EN BUEN ESTADO EL 100% LOS  INMUEBLES PROPIEDAD DEL MUNICIPIO.</t>
  </si>
  <si>
    <t>PORCENTAJE DE INMUEBLES EN BUEN ESTADO MANTENIDOS.</t>
  </si>
  <si>
    <t>MEJORAMIENTO Y MANTENIMIENTO DE DEPENDENCIAS DE LA ADMINISTRACIÓN</t>
  </si>
  <si>
    <t>INTERVENIR EN UN 100% LOS INMUEBLES PROPIEDAD DEL MUNICIPIO.</t>
  </si>
  <si>
    <t>PORCENTAJE DE INMUEBLES INTERVENIDOS.</t>
  </si>
  <si>
    <t>PREINVERSIÓN DE INFRAESTRUCTURA</t>
  </si>
  <si>
    <t>REALIZAR UN (1) ESTUDIO PARA CONSTRUIR Y REALIZAR EL MONTAJE DE UN ASCENSOR PARA FACILITAR LA MOVILIDAD DE AL INTERIOR DEL EDIFICIO DE LA ALCALDÍA MUNICIPAL.</t>
  </si>
  <si>
    <t>NUMERO DE ESTUDIOS REALIZADOS.</t>
  </si>
  <si>
    <t>PROGRAMA:                       INFRAESTRUCTURA DE PARQUES</t>
  </si>
  <si>
    <t>CONSTRUIR ADECUAR Y MANTENER EL 33% DE LA INFRAESTRUCTURA DE PARQUES RURALES Y URBANOS.</t>
  </si>
  <si>
    <t>PORCENTAJE CONSTRUIDO, ADECUADO Y MANTENIDO.</t>
  </si>
  <si>
    <t xml:space="preserve">TREINTA (30) PARQUES INFANTILES UBICADOS EN EL SECTOR RURAL. </t>
  </si>
  <si>
    <t>MANTENIMIENTO Y MEJORAMIENTO DE ZONAS VERDES, PARQUES, PLAZAS Y PLAZOLETAS</t>
  </si>
  <si>
    <t xml:space="preserve">CONTRATO DE ADQUISICIÓN E INSTALACION DE UN PARQUE BIOSALUDABLE, PARQUES INFANTILES E INFLABLES RECREATIVOS PARA EL MUNICIPIO DE CÁQUEZA </t>
  </si>
  <si>
    <t xml:space="preserve">NUMERO </t>
  </si>
  <si>
    <t>ADECUAR Y MANTENER EL 33% DE LA INFRAESTRUCTURA DE PARQUES INFANTILES RURALES Y URBANOS.</t>
  </si>
  <si>
    <t>PORCENTAJE DE PAQUES ADECUADOS Y MANTENIDOS.</t>
  </si>
  <si>
    <t>CONSTRUCCIÓN DE ZONAS VERDES, PARQUES, PLAZAS Y PLAZOLETAS</t>
  </si>
  <si>
    <t>ADQUIRIR UN (1) PREDIO PARA CONSTRUIR UN (1) PARQUE.</t>
  </si>
  <si>
    <t>FORMULACION DE UN PROYECTO PARA LA CONSTRUCION DE UN PARQUE</t>
  </si>
  <si>
    <t>ELABORAR  E INSCRIBIR UN (1) PROYECTO ANTE EL BANCO DEPARTAMENTAL DE PROGRAMAS Y PROYECTOS PARA VIABILIZAR LOS RECURSOS NECESARIOS PARA LA CONSTRUCCIÓN DEL PARQUE.</t>
  </si>
  <si>
    <t>NUMERO DE PROYECTOS ELABORADOS E INSCRITOS.</t>
  </si>
  <si>
    <t xml:space="preserve">GARANTIZAR AL TÉRMINO DEL CUATRIENIO LA ENTREGA A LA POBLACIÓN DE UN ESPACIO DISTRACCIÓN DIGNO. </t>
  </si>
  <si>
    <t>NUMERO DE ESPACIOS GARANTIZADOS.</t>
  </si>
  <si>
    <t>REALIZAR UN (1) MANTENIMIENTO DEL PARQUE PRINCIPAL</t>
  </si>
  <si>
    <t>CONSTRUIR EN UN 100% LA TERCERA ETAPA DEL PARQUE PRINCIPAL UBICADO EN EL BARRIO LA INMACULADA.</t>
  </si>
  <si>
    <t>PORCENTAJE DE LA TERCERA ETAPA CONSTRUIDA.</t>
  </si>
  <si>
    <t xml:space="preserve">EJE: CAQUEZA SEGURA </t>
  </si>
  <si>
    <t xml:space="preserve">SECTOR : SEGURIDAD Y CONVIVENCIA CIUDADANA </t>
  </si>
  <si>
    <t>PROGRAMA:                       XXXXXXXXXXXX</t>
  </si>
  <si>
    <t>DISMINUIR A 0 LA TASA DE HOMICIDIOS</t>
  </si>
  <si>
    <t>GASTOS DESTINADOS A GENERAR AMBIENTES QUE PROPICIEN LA SEGURIDAD CIUDADANA Y LA PRESERVACIÓN DEL ORDEN PÚBLICO.</t>
  </si>
  <si>
    <t xml:space="preserve">INCREMENTAR EN UN 18% LOS DELITOS DENUNCIADOS EN EL MUNICIPIO </t>
  </si>
  <si>
    <t>PORCENTAJE DE DELITOS</t>
  </si>
  <si>
    <t xml:space="preserve">IMPLEMENTAR 8 CUADRANTES DE SEGURIDAD EN EL MUNICIPIO DE CÁQUEZA. </t>
  </si>
  <si>
    <t>NUMERO DE CUDRANTES</t>
  </si>
  <si>
    <t>DIMINUIR A  5 LOS CASOS DE HURTO</t>
  </si>
  <si>
    <t xml:space="preserve">NUMERO DE CASOS DE HURTOS </t>
  </si>
  <si>
    <t>INSTALAR Y PONER EN FUNCIONAMIENTO UN (1) SISTEMA DE CIRCUITO CERRADO DE CÁMARAS DE SEGURIDAD.</t>
  </si>
  <si>
    <t>NUMERO DE CIRCUITOS CERRADOS</t>
  </si>
  <si>
    <t>DISMINUIR A 10 LOS CASOS DE LESIONES PERSONALES</t>
  </si>
  <si>
    <t xml:space="preserve">NUMERO DE CASOS DE LESIONES PERSONALES </t>
  </si>
  <si>
    <t xml:space="preserve">IMPLEMENTAR EN UN 100% EL PROYECTO DE CULTURA CIUDADANA ZONAS AZULES  </t>
  </si>
  <si>
    <t>NUMERO DE PROYECTOS</t>
  </si>
  <si>
    <t xml:space="preserve">VINCULAR 10 (DIEZ) BACHILLERES DE LA POLICIA  </t>
  </si>
  <si>
    <t>NUMERO DE CONVENIOS</t>
  </si>
  <si>
    <t>REALIZAR ESTUDIOS PREVIOS DE FACTIBILIDAD DEL PROYECTO</t>
  </si>
  <si>
    <t>NUMERO</t>
  </si>
  <si>
    <t>DETERMINAR LA ZONA MAS APTA PARA EL DESARROLLO DE LA NUEVA RED</t>
  </si>
  <si>
    <t>ESTABLECER ALIANZAS ESTRATEGICAS CON ENTIDADES NACIONALES Y DEPATAMENTALES</t>
  </si>
  <si>
    <t>GESTIONAR RECURSOS PARA LA IMPLEMENTACIÓN Y DOTACIÓN DEL LABORATORIO</t>
  </si>
  <si>
    <t>LLEVAR A CABO JORNADAS DE ENCUENTRO DE SENSIBILIZACIÓN</t>
  </si>
  <si>
    <t>FORMAR POR MEDIO DE ENCUENTROS CON LA POBLACIÓN</t>
  </si>
  <si>
    <t>SUMINISTRAR DE MATERIALES E INSUMOS PARA DETERMINAR Y MEDIR LAS PRESIONES DE AGUA</t>
  </si>
  <si>
    <t>COMPRA DE MATERIALES, TUBERIAS, PINTURA</t>
  </si>
  <si>
    <t>LOGRAR CONVENIOS CON ENTIDADES NACIONALES Y DEPARTAMENTALES</t>
  </si>
  <si>
    <t>CONFORMAR UN EQUIPO DE TRABAJO TECNICO</t>
  </si>
  <si>
    <t>REALIZAR UN DIAGNOSTICO PARA DETERMINAR LA MEJOR FORMA DE INTERVENCIÓN</t>
  </si>
  <si>
    <t>FORMAR A LA POBLACIÓN EN TECNICAS DE RECICLAJE</t>
  </si>
  <si>
    <t>PROPONER MODELO DE VEHICULOS QUE SEAN FINANCIADOS POR ENTIDADES DEPATAMENTALES</t>
  </si>
  <si>
    <t>REALIZAR EL DIAGNOSTICO PARA LA ACTUALIZACIÓN</t>
  </si>
  <si>
    <t>DETERMINAR ZONAS Y TIEMPO DE DESPLAZAMIENTOS</t>
  </si>
  <si>
    <t>LOCALIZAR LA INFRAESTRUCTURA EN MAL ESTADO</t>
  </si>
  <si>
    <t>ESTABLECER ZONAS DE INTERVENCIÓN</t>
  </si>
  <si>
    <t>REVISAR AL 100% LA INFRAESTRUCTURA DE ALUMBRADO PUBLICO</t>
  </si>
  <si>
    <t>PROCENTAJE</t>
  </si>
  <si>
    <t>DETERMINAR ZONAS DE VIAS EN MAL ESTADO</t>
  </si>
  <si>
    <t>REALIZAR ESTUDIOS PREVIOS DE VIAS A INTERVENIR</t>
  </si>
  <si>
    <t>COMPRA DE MATERIALES E INSUMOS</t>
  </si>
  <si>
    <t>CONTRATAR A LOS INGENIEROS PARA LA REALIZACIÓN DE LOS DISEÑOS</t>
  </si>
  <si>
    <t>DEFINIR ANDENES A INTERVENIR</t>
  </si>
  <si>
    <t>CONVOCAR A LA POBLACIÓN POR MEDIO DE PERIFONEO</t>
  </si>
  <si>
    <t>CONTRATAR EXPERTOS EN EL BUEN MANEJO DEL ESPACIO PUBLICO</t>
  </si>
  <si>
    <t>ESTABLECER LA ZONA A INTEVENIR PARA LE DESARROLLO DE PROYECTO</t>
  </si>
  <si>
    <t>DEFINIR ZONAS CON MAYOR DETERIORO</t>
  </si>
  <si>
    <t>ESTABLACER ZONAS ESTRATEGICAS DE INTERVENCIÓN</t>
  </si>
  <si>
    <t>PLAN DE DESARROLLO: "¡POR EL RESCATE DE LOS VALORES… JUNÍN HACIA ADELANTE!" 2014-2015</t>
  </si>
  <si>
    <t xml:space="preserve">SECTOR : EDUCACIÓN </t>
  </si>
  <si>
    <t>PROGRAMA:                       EDUCACIÓN DE CALIDAD</t>
  </si>
  <si>
    <t>DAR LA POSIBILIDAD DE BENEFICIAR A 150 DE LOS EGRESADOS DE LOS COLEGIOS PARA INGRESAR A UNIVERSIDAD EN EL MUNICIPIO DE CÁQUEZA Y CAPACITAR MEDIANTE CONVENIOS CON ENTIDADES SIN ÁNIMO DE LUCRO</t>
  </si>
  <si>
    <t>NO DE PERSONAS BENEFICIADAS</t>
  </si>
  <si>
    <t>FONDOS DESTINADOS A BECAS SUBSIDIOS Y CREDITOS Y BECAS DE ESTUDIOS UNIVERSITARIOS</t>
  </si>
  <si>
    <t>APOYAR EL ACCESO Y LA PERMANENCIA  A LA EDUCACIÓN SUPERIOR A LOS 50 MEJORES BACHILLERES EN LAS INSTITUCIONES PÚBLICAS, O PRIVADAS CON LAS QUE EL MUNICIPIO TENGA CONVENIO</t>
  </si>
  <si>
    <t>NO DE BACHILLERES BENEFICIADOS</t>
  </si>
  <si>
    <t>REALIZAR 4 CONVENIOS CON EL SENA Y ENTIDADES DE EDUCACIÓN NO FORMAL CON ÉNFASIS EN AGROPECUARIA Y/O TÉCNICAS., PÁRA EL 100% DE LOS EGRESADOS DEL SECTOR RURAL</t>
  </si>
  <si>
    <t>NO DE EGRESADOS DEL SECTOR RURAL BENEFICIADOS</t>
  </si>
  <si>
    <t>PONER EN FUNCIONAMIENTO LA UNIVERSIDAD DE CUNDINAMARCA EN CÁQUEZA.</t>
  </si>
  <si>
    <t>NUMERO DE UNIVERSIDADES EN FUNCIONAMIENTO</t>
  </si>
  <si>
    <t>LOGRAR QUE 240 GRADUADOS EN EL MUNICIPIO DE CÁQUEZA TENGAN LA INCLUSIÓN A LAS UNIVERSIDADES UNIMINUTO Y PAMPLONA.</t>
  </si>
  <si>
    <t>NUMERO DE GRADUADOS BENEFICIADOS</t>
  </si>
  <si>
    <t>AUMENTAR LA COBERETURA EN EDUCACIÓN MEDIA EN UN 4%</t>
  </si>
  <si>
    <t xml:space="preserve"> 89.4%</t>
  </si>
  <si>
    <t>DOTACIÓN INSTITUCIONAL DE MATERIAL Y MEDIOS PEDAGOGICOS</t>
  </si>
  <si>
    <t>AUMENTAR A 300 NUEVOS NIÑOS CON EL PROGRAMA DE TRANSPORTE ESCOLAR.</t>
  </si>
  <si>
    <t>NUMERO DE NIÑOS BENEFICIADOS CON TRANSPORTE ESCOLAR.</t>
  </si>
  <si>
    <t>PROGRAMA:                     EDUCACIÓN DE CALIDAD</t>
  </si>
  <si>
    <t>AUMENTAR LA COBERETURA EN EDUCACIÓN BASICA EN UN 4%</t>
  </si>
  <si>
    <t>GESTIONAR QUE  500 NUEVOS NIÑOS SE BENEFICIEN DEL PROYECTO  DE KIT ESCOLARES</t>
  </si>
  <si>
    <t>NUMERO DE NIÑOS BENEFICIADOS CON KIT ESCOLAR</t>
  </si>
  <si>
    <t>ALIMENTACIÓN ESCOLAR</t>
  </si>
  <si>
    <t>AUMENTAR A 500 NUEVOS NIÑOS CON EL PROGRAMA DE RESTAURANTES ESCOLARES</t>
  </si>
  <si>
    <t>NUMERO DE NIÑOS BENEFICIADOS CON ALIMENTACION ESCOLAR</t>
  </si>
  <si>
    <t xml:space="preserve">INCREMENTAR  EN 2 PUNTOS PORCENTUALES DE LOS INDICADORES DE EFICIENCIA INTERNA DEL S.E.M.  </t>
  </si>
  <si>
    <t>PORCENTAJE DE CRECIMIENTO</t>
  </si>
  <si>
    <t>APROBACIÓN:  89.4 % REPITENCIA: 4.5%            DESERCIÓN: 6.1%</t>
  </si>
  <si>
    <t>APROBACIÓN: 91.4 %
REPITENCIA: 2.5%
DESERCIÓN: 4.1%</t>
  </si>
  <si>
    <t>BENEFICIAR AL 100%DE LA POBLACION DEZPLAZADA CON PROGRAMAS ALIMENTACION,</t>
  </si>
  <si>
    <t>PORCENTAJE DE LA POBLACION DEZPLAZADA COBIJADA CON PROGRAMAS DE ALIMENTACION Y TRANSPORTE ESCOLAR</t>
  </si>
  <si>
    <t>BENEFICIAR 7 INSTITUCIONES RURALES DE EQUIPOS DE CÓMPUTO CON EL PROGRAMA COMPUTADORES PARA EDUCAR.</t>
  </si>
  <si>
    <t>PORCENTAJE DE INSTITUCIONES BENEFICIADAS</t>
  </si>
  <si>
    <t>n.a</t>
  </si>
  <si>
    <t>100% - 7 INSTITUCIONES</t>
  </si>
  <si>
    <t>INCREMENTAR DE 5 PUNTOS PORCENTUALES EN LOS NIVELES DE LOGRO INDIVIDUAL E INSTITUCIONAL EN LAS PRUEBAS EXTERNAS: (ICFES, SABER, LOCALES)</t>
  </si>
  <si>
    <t xml:space="preserve">GESTIONAR E IMPLEMENTAR LA INSTALACIÓN DE 10 EQUIPOS DE CÓMPUTO EN LA BIBLIOTECA PÚBLICA </t>
  </si>
  <si>
    <t>NUMERO DE COMPUTADORES INSTALADOS</t>
  </si>
  <si>
    <t xml:space="preserve">BENEFICIAR AL 100% DE LOS ESTUDIANTES MATRICULADOS EN EL GRADO 11  CON CAPACITACIÓN PARA LOS EXÁMENES DEL ICFES </t>
  </si>
  <si>
    <t>PORCENTAJE DE ESTUDIANTES DE GRADO 11 CAPACITADOS</t>
  </si>
  <si>
    <t>PROGRAMA:                       INFRAESTRUCTURA EDUCATIVA</t>
  </si>
  <si>
    <t>MEJORAR LAS CONDICIONES DE LA COMUNIDAD ESTUDIANTIL DEL MUNICIPIO INTERVINIENDO EN EL 100% DE LA INFRAESTRUCTURA EDUCATIVA EN FUNCIONAMIENTO.</t>
  </si>
  <si>
    <t>PORCENTAJE DE CONDICIONES MEJORADAS.</t>
  </si>
  <si>
    <t>MANTENIMIENTO DE INFRAESTRUCTURA EDUCATIVA</t>
  </si>
  <si>
    <t xml:space="preserve">INTERVENIR EN 2014,2013 Y 2014 OCHO (8) INSTITUCIONES EDUCATIVAS, </t>
  </si>
  <si>
    <t>NUMERO DE INSTITUCIONES INTERVENIDAS.</t>
  </si>
  <si>
    <t>ELABORAR E INSCRIBIR EN UN 100% . 1  PROYECTO ANTE EL BANCO DEPARTAMENTAL DE PROGRAMAS Y PROYECTOS.</t>
  </si>
  <si>
    <t>HACER ENTREGA AL MUNICIPIO DE UNA (1) INSTITUCIÓN EDUCATIVA QUE CUMPLA CON LOS ESTÁNDARES ACTUALES.</t>
  </si>
  <si>
    <t>NUMERO DE ENTREGAS HECHAS.</t>
  </si>
  <si>
    <t>SECTOR : SALUD</t>
  </si>
  <si>
    <t>PROGRAMA:                       ASEGURAMIENTO</t>
  </si>
  <si>
    <t xml:space="preserve">UTILIZAR EL 100 % DE LOS CUPOS DISPONIBLES PARA EL RÉGIMEN SUBSIDIADO
</t>
  </si>
  <si>
    <t>PORCENTAJE DE CUPOS DISPONIBLES R.S</t>
  </si>
  <si>
    <t xml:space="preserve">ASIGNACIÓN DEL 98% DE CUPOS PRESUPUESTADOS </t>
  </si>
  <si>
    <t>AFILIACIÓN AL REGIMEN SUBSIDIADO</t>
  </si>
  <si>
    <t xml:space="preserve">CAPACITAR A 50 LÍDERES COMUNITARIOS
EN DEBERES Y DERECHOS EN SALUD Y LOS SISTEMAS DE AFILIACIÓN AL SGSSS.
</t>
  </si>
  <si>
    <t>NUMERO DE LIDERES COMUNITARIOS CAPACITADOS</t>
  </si>
  <si>
    <t xml:space="preserve">LOGRAR EL 100% DE AFILIACION AL SGSSS DE LA POBLACION VICTIMA DEL CONFLICTO ARMADO </t>
  </si>
  <si>
    <t xml:space="preserve">PORCENTAJE DE VICTIMAS AFILIADAS AL SGSSS DE LA POBLACION VICTIMA </t>
  </si>
  <si>
    <t xml:space="preserve">ALCANZAR EL 100% DE COBERTURA EN ATENCION EN PROGRAMAS DE SALUD PUBLICA DE LA POBLACION VICTIMA DEL CONFLICTO ARMADO </t>
  </si>
  <si>
    <t xml:space="preserve">PORCENTAJE DE COBERTURA EN PROGRAMAS DE SALUD QUE COBIJE ESTA POVBLACION </t>
  </si>
  <si>
    <t xml:space="preserve">LOGRAR QUE EL 100%  DE LAS VICTIMAS RECIBAN ATENCION PSICOSOCIAL A TRAVEZ DE LAS IPS DE LA RED PUBLICA Y LA COMISARIA DE FAMILIA </t>
  </si>
  <si>
    <t xml:space="preserve">PORCENTAJE DE VICTIMAS QUE RECIVEN ATENCION PSICOSOCIAL </t>
  </si>
  <si>
    <t>INCLUIR INMEDIATAMENTE AL 100% DE LA POBLACION VICTIMA DEL CONFLICTO ARMADO  EN EL SGSSS</t>
  </si>
  <si>
    <t>ASEGURAR EL 90% DE LA POBLACIÓN NIVEL 1 Y 2 SISBEN III  AL RÉGIMEN SUBSIDIADO.</t>
  </si>
  <si>
    <t>PORCENTAJE DE INCREMENTO</t>
  </si>
  <si>
    <t>INFRAESTRUCTURA EQUIPOS Y DOTACIÓN PARA FORTALECER EL SISTEMA DE INFORMACIÓN</t>
  </si>
  <si>
    <t>MANTENER APOYO HUMANO Y TECNOLÓGICO DURANTE EL 100% DE LA VIGENCIA.</t>
  </si>
  <si>
    <t xml:space="preserve">NUMERO DE CONTRATACIONES EN ADMINISTRADOR BASE DE DATOS Y PROFESIONAL ENCARGADO </t>
  </si>
  <si>
    <t>INSPECCIÓN, VIGILANCIA Y CONTROL</t>
  </si>
  <si>
    <t>CONTAR CON EL 100% DE AUDITORIA DEL ASEGURAMIENTO EN CADA UNA DE LAS VIGENCIAS DE 2014-2015, CONFORME A LA NORMATIVIDAD VIGENTE EN EL TEMA.</t>
  </si>
  <si>
    <t>PORCENTAJE DE AUDITORIAS REALIZADAS EN EL TOTAL DE VIGENCIAS</t>
  </si>
  <si>
    <t>PROMOCIÓN SOCIAL EN ATENCIÓN A POBLACIÓN VULNERABLE EN TEMAS DE SALUD</t>
  </si>
  <si>
    <t>MEJORAR EL 100% DE MECANISMOS DE PARTICIPACIÓN COMUNITARIA EN SALUD OPERATIVOS.</t>
  </si>
  <si>
    <t>PORCENTAJE DE MECANISMOS MEJORAR</t>
  </si>
  <si>
    <t xml:space="preserve">PROGRAMA:                    SALUD PÚBLICA Y ATECNÓN PRIMARIA EN SALUD </t>
  </si>
  <si>
    <t>MANTENER EN MENOS DE 15 CASOS DE MORTALIDAD INFANTIL * 1000.</t>
  </si>
  <si>
    <t>MENOS DE 15 CASOS</t>
  </si>
  <si>
    <t xml:space="preserve">15 CASOS/NACIDOS VIVOS *1000, EN LOS ÚLTIMOS TRES AÑOS. </t>
  </si>
  <si>
    <t>SALUD INFANTIL</t>
  </si>
  <si>
    <t>DESARROLLAR LA ESTRATEGIA ESCUELA SALUDABLE EN EL 100% DE LAS SEDES DE LAS INSTITUCIONES EDUCATIVAS RURALES.</t>
  </si>
  <si>
    <t>PORCENTAJE DE INSTITUCIONES CON LA ESTRATEGIA IMPLEMETADA.</t>
  </si>
  <si>
    <t>PROGRAMA:                       SALUD PÚBLICA Y ATENCIÓN PRIMARIA EN SALUD</t>
  </si>
  <si>
    <t>MANTENER ENTRE 0 Y 4 LA TASA DE MORTALIDAD INFANTIL EN MENOR DE 5 AÑOS.</t>
  </si>
  <si>
    <t>MENOS DE 4 CASOS</t>
  </si>
  <si>
    <t>0.5-4.4 CASOS SOBRE LA POBLACIÓN DE ESTA EDAD.</t>
  </si>
  <si>
    <t>SALUD PUBLICA</t>
  </si>
  <si>
    <t xml:space="preserve">SEGUIR AL 100% LA OPRTUNIDAD EN LA PRESTACION DE SERVICIOS DE SALUD </t>
  </si>
  <si>
    <t xml:space="preserve">PORCENTAJE DE SEGUIMIENTO </t>
  </si>
  <si>
    <t>AUMENTAR COBERTURAS ÚTILES  (95%) EN LA POBLACIÓN DE 0 A 5 AÑOS, CONFORME AL ESQUEMA DE VACUNACIÓN  DEL PLAN AMPLIADO DE INMUNIZACIÓN.</t>
  </si>
  <si>
    <t>3% DE COBERTURA INCREMENTADA</t>
  </si>
  <si>
    <t>92% DE COBERTURA</t>
  </si>
  <si>
    <t>SALUD MENTAL Y LESIONES VIOLENTAS EVITABLES</t>
  </si>
  <si>
    <t>REALIZAR SEGUIMIENTO AL 100% DE LOS CASOS DE ABUSO SEXUAL Y MALTRATO INFANTIL REPORTADOS A LA RED DE SALUD MENTAL.</t>
  </si>
  <si>
    <t>PORCENTAJE DE CASOS A LOS QUE SE LES HA REALIZADO SEGUIMIENTO</t>
  </si>
  <si>
    <t>REDUCIR EN EL CUATRIENIO AL 4% LA PREVALENCIA DE DESNUTRICIÓN AGUDA, EN LOS NIÑ@S MENORES DE CINCO AÑOS.</t>
  </si>
  <si>
    <t>MONITOREO Y EVALUACIÓN</t>
  </si>
  <si>
    <t>CREAR UN (1) SISTEMA DE INFORMACIÓN DEL MENOR TRABAJADOR.</t>
  </si>
  <si>
    <t>NUMERO DE SISTEMAS DE INFORMACIÓN AL MENOR TRABAJADOR</t>
  </si>
  <si>
    <t>AUMENTAR LA ACCESIBILIDAD A LOS SERVICIOS DE SALUD PÚBLICA AL 100% DE LAS FAMILIAS</t>
  </si>
  <si>
    <t>100% DE FAMILIAS</t>
  </si>
  <si>
    <t>90% DE LAS FAMILIAS</t>
  </si>
  <si>
    <t>GARANTIZAR EL 100% DE OPERACIÓN ANUAL DE LA RED DE SALUD MENTAL.</t>
  </si>
  <si>
    <t>PORCENTAJE DE OPERACIÓN ANUAL</t>
  </si>
  <si>
    <t>MANTENER EN CERO LA TASA DE MORTALIDAD MATERNA.</t>
  </si>
  <si>
    <t xml:space="preserve">0 CASOS </t>
  </si>
  <si>
    <t>SUSTANCIAS PSICOACTIVAS</t>
  </si>
  <si>
    <t>DESARROLLAR AL 100% LAS ACTIVIDADES PROGRAMADAS POR EL COMITÉ DE SPA.</t>
  </si>
  <si>
    <t>PORCENTAJE DE ACTIVIDADES DESARROLLADAS.</t>
  </si>
  <si>
    <t>MANTENER EN CERO LA TASA MORTALIDAD POR IRA Y EDA EN MENORES DE 5 AÑOS.</t>
  </si>
  <si>
    <t>GARANTIZAR EL 100% DE OPERACIÓN ANUAL DE LA RED DE SALUD MENTAL, CON ÉNFASIS EN VIOLENCIA DE GÉNERO.</t>
  </si>
  <si>
    <t>PORCENTAJE DE OPERACIÓN DE LA RED DE SALUD MENTAL.</t>
  </si>
  <si>
    <t>MANTENER EN CERO LA TASA DE TRANSMISIÓN MATERNO INFANTIL DE VIH.</t>
  </si>
  <si>
    <t>0 CASOS</t>
  </si>
  <si>
    <t>HACER VISITAS AL 100% DE LAS FAMILIAS PARA LA DETECCION DEL RIESGO Y PROMOCION DE LA SALUD POR MEDIO DE UN PROMOTOR DE SALUD</t>
  </si>
  <si>
    <t xml:space="preserve">NUMERO DE VISITAS </t>
  </si>
  <si>
    <t>DISMINUIR AL 10% EL INDICADOR DE PESO PARA LA EDAD EN LA POBLACIÓN DE 6-12 AÑOS.</t>
  </si>
  <si>
    <t>REDUCCIÓN DE 10%</t>
  </si>
  <si>
    <t xml:space="preserve">19%   PRESENTAN  RIESGO DE TALLA BAJA,                          </t>
  </si>
  <si>
    <t>REALIZAR  (4) CAMPAÑAS INTERSECTORIAL ANUAL DE IGUALDAD DE GÉNERO Y EMPODERAMIENTO DE LA MUJER CÁQUEZA.</t>
  </si>
  <si>
    <t>NUMERO DE CAMPAÑAS REALIZADAS</t>
  </si>
  <si>
    <t>MANTENER EL PORCENTAJE DE EMBARAZOS EN ADOLESCENTES MENOR AL 4% DE LA POBLACIÓN.</t>
  </si>
  <si>
    <t>REDUCCIÓN DEL 4%</t>
  </si>
  <si>
    <t>4% DE ADOLECENTES REGISTRAN CASOS</t>
  </si>
  <si>
    <t>REALIZAR 10 BRIGADAS DE SALUD INTERSECTORIALES, EN LA ZONA RURAL DEL MUNICIPIO, POR VIGENCIA.</t>
  </si>
  <si>
    <t>NUMERO DE BRIGADAS REALIZADAS</t>
  </si>
  <si>
    <t>MANTENER LA TASA DE MUERTES POR CÁNCER DE CUELLO UTERINO MENOR DE 5 POR 100.000 MUJERES.</t>
  </si>
  <si>
    <t>DISMINUIR LOS CASOS DE MUERTES POR CÁNCER DE PRÓSTATA EN MENOR DE 6 POR 100.000 HOMBRES.</t>
  </si>
  <si>
    <t>DESARROLLAR AL 100% LAS ACTIVIDADES PROGRAMADAS POR EL COMITÉ DE SPA DIRIGIDAS A LA POBLACIÓN ADULTA EN PREVENCIÓN DEL CONSUMO DE CIGARRILLO Y ALCOHOL.</t>
  </si>
  <si>
    <t>PROGRAMA:                      PROMOCIÓN SOCIAL</t>
  </si>
  <si>
    <t>ATENDER AL 50% DE LA POBLACIÓN EN CONDICIÓN DE DISCAPACIDAD RESIDENTE EN EL MUNICIPIO CON PROGRAMAS DE REHABILITACIÓN BASADA EN COMUNIDAD.</t>
  </si>
  <si>
    <t>PORCENTAJE DE POBLACIÓN DISCAPACITADA ATENDIDA.</t>
  </si>
  <si>
    <t>POBLACIÓN EN SITUACIÓN DE DISCAPACIDAD 1151</t>
  </si>
  <si>
    <t>50% DE LA POBLACIÓN EN DISCAPACIDAD ATENDIDA - 575 PERSONAS</t>
  </si>
  <si>
    <t>AUMENTAR AL 100%  LA PARTICIPACIÓN, DE LOS ADULTOS MAYORES CRÓNICOS EN LOS CLUBES CREADOS.</t>
  </si>
  <si>
    <t>PORCENTAJE DE PARTICIPACION DE ADULTOS MAYORES.</t>
  </si>
  <si>
    <t>EJECUTAR EL 100% DE LAS ACTIVIDADES PROGRAMADAS POR EL COMITÉ AL AÑO (POBLACIÓN CON DISCAPACIDAD)</t>
  </si>
  <si>
    <t>AUMENTAR EL 100% DE AFILIACIÓN AL SGSSS DE LA POBLACIÓN VÍCTIMA DEL CONFLICTO ARMADO.</t>
  </si>
  <si>
    <t>PORCENTAJE DE POBLACIÓN VICTIMAS DEL CONFLICTO ARMADO AFILIADA</t>
  </si>
  <si>
    <t>COBERTURA DEL 93% DE AFILIACIÓN AL SGSSS DE LA POBLACIÓN RESIDENTE EN CONDICIÓN DE DESPLAZAMIENTO.</t>
  </si>
  <si>
    <t>100% DE LA POBLACIÓN VICTIMA DEL CONFLICTO AFILIADA.</t>
  </si>
  <si>
    <t>FORMULAR UN (1) PLAN DE ATENCIÓN A LA POBLACIÓN EN SITUACIÓN DE DISCAPACIDAD</t>
  </si>
  <si>
    <t>ALCANZAR EL 100% DE COBERTURA EN ATENCIÓN EN PROGRAMAS DE SALUD PÚBLICA DE LA POBLACIÓN VÍCTIMA DEL CONFLICTO ARMADO.</t>
  </si>
  <si>
    <t>PORCENTAJE DE POBLACIÓN VICTIMA DEL CONFLICTO ARMADO QUE ACCEDE A LA SALUD PUBLICA PREVENCIÓN Y PROMOCIÓN.</t>
  </si>
  <si>
    <t>70% DE LA POBLACIÓN DESPLAZADA ACCEDE A PROGRAMAS DE SALUD PÚBLICA PREVENCIÓN Y PROMOCIÓN.</t>
  </si>
  <si>
    <t>100% DE LA POBLACIÓN VICTIMA DEL CONFLICTO CON ACCESO</t>
  </si>
  <si>
    <t>LOGRAR QUE EL 100% DE LAS VICTIMAS RECIBAN ATENCIÓN PSICOSOCIAL A TRAVÉS DE LAS IPS DE RED PÚBLICA Y LA COMISARÍA DE FAMILIA.</t>
  </si>
  <si>
    <t>PORCENTAJE DE VICTIMAS QUE RECIBEN ATENCIÓN PSICOSOCIAL</t>
  </si>
  <si>
    <t>PROGRAMA:                     PREVENCIÓN Y CONTROL DE LOS RIESGOS PROFESIONALES</t>
  </si>
  <si>
    <t>IMPLEMENTAR UN (1) SISTEMA DE INFORMACIÓN DE SEGURIDAD OCUPACIONAL.</t>
  </si>
  <si>
    <t>NUMERO DE SISTEMAS IMPLEMENTADOS.</t>
  </si>
  <si>
    <t>1 SISTEMA DE INFORMACIÓN DE SEGURIDAD OCUPACIONAL IMPLEMENTADO.</t>
  </si>
  <si>
    <t>IMPLEMENTAR UN (1) PROGRAMA DE PREVENCIÓN Y DESESTÍMULO DEL TRABAJO INFANTIL.</t>
  </si>
  <si>
    <t>NUMERO DE PROGRAMAS IMPLEMENTADOS</t>
  </si>
  <si>
    <t>1 PROGRAMA DE PREVENCIÓN AL TRABAJO INFANTIL IMPLEMENTADO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</si>
</sst>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??_);_(@_)"/>
    <numFmt numFmtId="173" formatCode="0.0"/>
    <numFmt numFmtId="174" formatCode="0.0%"/>
    <numFmt numFmtId="175" formatCode="_ * #,##0_ ;_ * \-#,##0_ ;_ * &quot;-&quot;_ ;_ @_ "/>
    <numFmt numFmtId="176" formatCode="_([$$-240A]\ * #,##0.00_);_([$$-240A]\ * \(#,##0.00\);_([$$-240A]\ * &quot;-&quot;??_);_(@_)"/>
    <numFmt numFmtId="177" formatCode="#,##0.0"/>
    <numFmt numFmtId="178" formatCode="_(* #,##0_);_(* \(#,##0\);_(* &quot;-&quot;??_);_(@_)"/>
    <numFmt numFmtId="179" formatCode="[$-C0A]dddd\,\ d&quot; de &quot;mmmm&quot; de &quot;yyyy"/>
    <numFmt numFmtId="180" formatCode="hh\.mm\.ss"/>
    <numFmt numFmtId="181" formatCode="_-&quot;$&quot;* #,##0.00_-;\-&quot;$&quot;* #,##0.00_-;_-&quot;$&quot;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175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34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4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4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4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14" xfId="0" applyFont="1" applyFill="1" applyBorder="1" applyAlignment="1">
      <alignment horizontal="center" vertical="center" wrapText="1"/>
    </xf>
    <xf numFmtId="3" fontId="4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18" borderId="15" xfId="0" applyNumberFormat="1" applyFont="1" applyFill="1" applyBorder="1" applyAlignment="1">
      <alignment horizontal="center" vertical="center" textRotation="90"/>
    </xf>
    <xf numFmtId="0" fontId="4" fillId="18" borderId="15" xfId="0" applyFont="1" applyFill="1" applyBorder="1" applyAlignment="1">
      <alignment horizontal="center" vertical="center" textRotation="90"/>
    </xf>
    <xf numFmtId="0" fontId="4" fillId="18" borderId="16" xfId="0" applyFont="1" applyFill="1" applyBorder="1" applyAlignment="1">
      <alignment horizontal="center" vertical="center" textRotation="90"/>
    </xf>
    <xf numFmtId="44" fontId="4" fillId="34" borderId="14" xfId="54" applyFont="1" applyFill="1" applyBorder="1" applyAlignment="1">
      <alignment horizontal="center" vertical="center" textRotation="90"/>
    </xf>
    <xf numFmtId="44" fontId="4" fillId="34" borderId="15" xfId="54" applyFont="1" applyFill="1" applyBorder="1" applyAlignment="1">
      <alignment horizontal="center" vertical="center" textRotation="90"/>
    </xf>
    <xf numFmtId="44" fontId="4" fillId="34" borderId="16" xfId="54" applyFont="1" applyFill="1" applyBorder="1" applyAlignment="1">
      <alignment horizontal="center" vertical="center" textRotation="90"/>
    </xf>
    <xf numFmtId="0" fontId="4" fillId="36" borderId="17" xfId="0" applyFont="1" applyFill="1" applyBorder="1" applyAlignment="1">
      <alignment horizontal="center" vertical="center" textRotation="90"/>
    </xf>
    <xf numFmtId="0" fontId="4" fillId="36" borderId="15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 wrapText="1"/>
    </xf>
    <xf numFmtId="175" fontId="4" fillId="37" borderId="20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 applyProtection="1">
      <alignment horizontal="center" vertical="center" textRotation="90" wrapText="1"/>
      <protection locked="0"/>
    </xf>
    <xf numFmtId="0" fontId="4" fillId="37" borderId="21" xfId="0" applyFont="1" applyFill="1" applyBorder="1" applyAlignment="1" applyProtection="1">
      <alignment horizontal="center" vertical="center" textRotation="90" wrapText="1"/>
      <protection locked="0"/>
    </xf>
    <xf numFmtId="44" fontId="4" fillId="34" borderId="14" xfId="54" applyFont="1" applyFill="1" applyBorder="1" applyAlignment="1" applyProtection="1">
      <alignment horizontal="center" vertical="center" textRotation="90" wrapText="1"/>
      <protection locked="0"/>
    </xf>
    <xf numFmtId="44" fontId="4" fillId="38" borderId="15" xfId="54" applyFont="1" applyFill="1" applyBorder="1" applyAlignment="1" applyProtection="1">
      <alignment horizontal="center" vertical="center" textRotation="90" wrapText="1"/>
      <protection locked="0"/>
    </xf>
    <xf numFmtId="44" fontId="4" fillId="34" borderId="15" xfId="54" applyFont="1" applyFill="1" applyBorder="1" applyAlignment="1" applyProtection="1">
      <alignment horizontal="center" vertical="center" textRotation="90" wrapText="1"/>
      <protection locked="0"/>
    </xf>
    <xf numFmtId="0" fontId="4" fillId="36" borderId="19" xfId="0" applyFont="1" applyFill="1" applyBorder="1" applyAlignment="1" applyProtection="1">
      <alignment horizontal="center" vertical="center" textRotation="90" wrapText="1"/>
      <protection locked="0"/>
    </xf>
    <xf numFmtId="0" fontId="4" fillId="36" borderId="19" xfId="0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39" borderId="15" xfId="0" applyNumberFormat="1" applyFont="1" applyFill="1" applyBorder="1" applyAlignment="1">
      <alignment horizontal="center" vertical="center" textRotation="90" wrapText="1"/>
    </xf>
    <xf numFmtId="0" fontId="4" fillId="39" borderId="15" xfId="0" applyFont="1" applyFill="1" applyBorder="1" applyAlignment="1">
      <alignment horizontal="center" vertical="center" textRotation="90" wrapText="1"/>
    </xf>
    <xf numFmtId="0" fontId="4" fillId="39" borderId="16" xfId="0" applyFont="1" applyFill="1" applyBorder="1" applyAlignment="1">
      <alignment horizontal="center" vertical="center" wrapText="1"/>
    </xf>
    <xf numFmtId="178" fontId="4" fillId="41" borderId="14" xfId="50" applyNumberFormat="1" applyFont="1" applyFill="1" applyBorder="1" applyAlignment="1" applyProtection="1">
      <alignment horizontal="center" vertical="center" textRotation="90" wrapText="1"/>
      <protection locked="0"/>
    </xf>
    <xf numFmtId="3" fontId="4" fillId="41" borderId="15" xfId="0" applyNumberFormat="1" applyFont="1" applyFill="1" applyBorder="1" applyAlignment="1" applyProtection="1">
      <alignment horizontal="center" vertical="center" textRotation="90" wrapText="1"/>
      <protection locked="0"/>
    </xf>
    <xf numFmtId="178" fontId="4" fillId="0" borderId="15" xfId="50" applyNumberFormat="1" applyFont="1" applyBorder="1" applyAlignment="1">
      <alignment horizontal="center" vertical="center" textRotation="90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0" borderId="15" xfId="0" applyFont="1" applyFill="1" applyBorder="1" applyAlignment="1">
      <alignment horizontal="center" vertical="center" textRotation="90" wrapText="1"/>
    </xf>
    <xf numFmtId="0" fontId="4" fillId="39" borderId="15" xfId="0" applyFont="1" applyFill="1" applyBorder="1" applyAlignment="1" applyProtection="1">
      <alignment horizontal="center" vertical="center" textRotation="90" wrapText="1"/>
      <protection locked="0"/>
    </xf>
    <xf numFmtId="0" fontId="4" fillId="39" borderId="16" xfId="0" applyFont="1" applyFill="1" applyBorder="1" applyAlignment="1">
      <alignment horizontal="center" vertical="center" textRotation="90" wrapText="1"/>
    </xf>
    <xf numFmtId="3" fontId="4" fillId="37" borderId="19" xfId="0" applyNumberFormat="1" applyFont="1" applyFill="1" applyBorder="1" applyAlignment="1">
      <alignment horizontal="center" vertical="center" textRotation="90" wrapText="1"/>
    </xf>
    <xf numFmtId="0" fontId="4" fillId="42" borderId="1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  <protection locked="0"/>
    </xf>
    <xf numFmtId="0" fontId="4" fillId="0" borderId="16" xfId="0" applyFont="1" applyFill="1" applyBorder="1" applyAlignment="1" applyProtection="1">
      <alignment horizontal="center" vertical="center" textRotation="90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2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7" fillId="35" borderId="0" xfId="0" applyFont="1" applyFill="1" applyAlignment="1">
      <alignment horizontal="center" vertical="center"/>
    </xf>
    <xf numFmtId="44" fontId="4" fillId="34" borderId="14" xfId="54" applyNumberFormat="1" applyFont="1" applyFill="1" applyBorder="1" applyAlignment="1">
      <alignment horizontal="center" vertical="center" textRotation="90"/>
    </xf>
    <xf numFmtId="44" fontId="4" fillId="34" borderId="15" xfId="54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9" fontId="4" fillId="39" borderId="15" xfId="0" applyNumberFormat="1" applyFont="1" applyFill="1" applyBorder="1" applyAlignment="1">
      <alignment horizontal="center" vertical="center" textRotation="90" wrapText="1"/>
    </xf>
    <xf numFmtId="9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9" fillId="0" borderId="23" xfId="0" applyFont="1" applyFill="1" applyBorder="1" applyAlignment="1">
      <alignment horizontal="justify" vertical="center" wrapText="1"/>
    </xf>
    <xf numFmtId="0" fontId="3" fillId="0" borderId="23" xfId="59" applyFont="1" applyFill="1" applyBorder="1" applyAlignment="1">
      <alignment horizontal="justify" vertical="top" wrapText="1"/>
      <protection/>
    </xf>
    <xf numFmtId="0" fontId="4" fillId="0" borderId="17" xfId="0" applyFont="1" applyFill="1" applyBorder="1" applyAlignment="1">
      <alignment horizontal="center" vertical="center" wrapText="1"/>
    </xf>
    <xf numFmtId="9" fontId="4" fillId="18" borderId="15" xfId="0" applyNumberFormat="1" applyFont="1" applyFill="1" applyBorder="1" applyAlignment="1">
      <alignment horizontal="center" vertical="center" textRotation="90"/>
    </xf>
    <xf numFmtId="4" fontId="4" fillId="18" borderId="24" xfId="0" applyNumberFormat="1" applyFont="1" applyFill="1" applyBorder="1" applyAlignment="1" applyProtection="1">
      <alignment horizontal="center" vertical="center" textRotation="90" wrapText="1"/>
      <protection/>
    </xf>
    <xf numFmtId="4" fontId="4" fillId="18" borderId="1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 textRotation="90" wrapText="1"/>
      <protection locked="0"/>
    </xf>
    <xf numFmtId="44" fontId="4" fillId="34" borderId="15" xfId="54" applyFont="1" applyFill="1" applyBorder="1" applyAlignment="1" applyProtection="1">
      <alignment horizontal="center" vertical="center" textRotation="90" wrapText="1"/>
      <protection locked="0"/>
    </xf>
    <xf numFmtId="44" fontId="4" fillId="34" borderId="14" xfId="54" applyFont="1" applyFill="1" applyBorder="1" applyAlignment="1" applyProtection="1">
      <alignment horizontal="center" vertical="center" textRotation="90" wrapText="1"/>
      <protection locked="0"/>
    </xf>
    <xf numFmtId="0" fontId="4" fillId="37" borderId="21" xfId="0" applyFont="1" applyFill="1" applyBorder="1" applyAlignment="1" applyProtection="1">
      <alignment horizontal="center" vertical="center" textRotation="90" wrapText="1"/>
      <protection locked="0"/>
    </xf>
    <xf numFmtId="0" fontId="4" fillId="37" borderId="19" xfId="0" applyFont="1" applyFill="1" applyBorder="1" applyAlignment="1" applyProtection="1">
      <alignment horizontal="center" vertical="center" textRotation="90" wrapText="1"/>
      <protection locked="0"/>
    </xf>
    <xf numFmtId="0" fontId="4" fillId="37" borderId="18" xfId="0" applyFont="1" applyFill="1" applyBorder="1" applyAlignment="1">
      <alignment horizontal="center" vertical="center" wrapText="1"/>
    </xf>
    <xf numFmtId="175" fontId="4" fillId="37" borderId="20" xfId="0" applyNumberFormat="1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9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 applyProtection="1">
      <alignment horizontal="center" vertical="center" textRotation="90" wrapText="1"/>
      <protection locked="0"/>
    </xf>
    <xf numFmtId="0" fontId="4" fillId="35" borderId="16" xfId="0" applyFont="1" applyFill="1" applyBorder="1" applyAlignment="1" applyProtection="1">
      <alignment horizontal="center" vertical="center" textRotation="90" wrapText="1"/>
      <protection locked="0"/>
    </xf>
    <xf numFmtId="3" fontId="4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3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wrapText="1"/>
    </xf>
    <xf numFmtId="178" fontId="4" fillId="35" borderId="14" xfId="50" applyNumberFormat="1" applyFont="1" applyFill="1" applyBorder="1" applyAlignment="1" applyProtection="1">
      <alignment horizontal="center" vertical="center" textRotation="90" wrapText="1"/>
      <protection locked="0"/>
    </xf>
    <xf numFmtId="0" fontId="49" fillId="35" borderId="23" xfId="0" applyFont="1" applyFill="1" applyBorder="1" applyAlignment="1">
      <alignment horizontal="justify" vertical="center" wrapText="1"/>
    </xf>
    <xf numFmtId="9" fontId="4" fillId="35" borderId="15" xfId="0" applyNumberFormat="1" applyFont="1" applyFill="1" applyBorder="1" applyAlignment="1">
      <alignment horizontal="center" vertical="center" textRotation="90" wrapText="1"/>
    </xf>
    <xf numFmtId="10" fontId="4" fillId="0" borderId="15" xfId="0" applyNumberFormat="1" applyFont="1" applyFill="1" applyBorder="1" applyAlignment="1">
      <alignment horizontal="center" vertical="center" textRotation="90" wrapText="1"/>
    </xf>
    <xf numFmtId="0" fontId="49" fillId="0" borderId="25" xfId="0" applyFont="1" applyFill="1" applyBorder="1" applyAlignment="1">
      <alignment horizontal="center" vertical="center" wrapText="1"/>
    </xf>
    <xf numFmtId="0" fontId="3" fillId="18" borderId="23" xfId="59" applyFont="1" applyFill="1" applyBorder="1" applyAlignment="1">
      <alignment horizontal="justify" vertical="top" wrapText="1"/>
      <protection/>
    </xf>
    <xf numFmtId="9" fontId="4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3" xfId="59" applyFont="1" applyFill="1" applyBorder="1" applyAlignment="1">
      <alignment horizontal="justify" vertical="center" wrapText="1"/>
      <protection/>
    </xf>
    <xf numFmtId="4" fontId="3" fillId="18" borderId="23" xfId="59" applyNumberFormat="1" applyFont="1" applyFill="1" applyBorder="1" applyAlignment="1">
      <alignment horizontal="center" vertical="center" wrapText="1"/>
      <protection/>
    </xf>
    <xf numFmtId="9" fontId="4" fillId="39" borderId="16" xfId="0" applyNumberFormat="1" applyFont="1" applyFill="1" applyBorder="1" applyAlignment="1">
      <alignment horizontal="center" vertical="center" wrapText="1"/>
    </xf>
    <xf numFmtId="10" fontId="4" fillId="39" borderId="15" xfId="0" applyNumberFormat="1" applyFont="1" applyFill="1" applyBorder="1" applyAlignment="1">
      <alignment horizontal="center" vertical="center" textRotation="90" wrapText="1"/>
    </xf>
    <xf numFmtId="0" fontId="3" fillId="18" borderId="23" xfId="59" applyFont="1" applyFill="1" applyBorder="1" applyAlignment="1">
      <alignment horizontal="center" vertical="center" wrapText="1"/>
      <protection/>
    </xf>
    <xf numFmtId="3" fontId="3" fillId="18" borderId="23" xfId="59" applyNumberFormat="1" applyFont="1" applyFill="1" applyBorder="1" applyAlignment="1">
      <alignment horizontal="center" vertical="center" wrapText="1"/>
      <protection/>
    </xf>
    <xf numFmtId="4" fontId="3" fillId="18" borderId="23" xfId="59" applyNumberFormat="1" applyFont="1" applyFill="1" applyBorder="1" applyAlignment="1">
      <alignment horizontal="justify" vertical="center" wrapText="1"/>
      <protection/>
    </xf>
    <xf numFmtId="0" fontId="49" fillId="0" borderId="25" xfId="0" applyFont="1" applyFill="1" applyBorder="1" applyAlignment="1">
      <alignment horizontal="justify" vertical="center" wrapText="1"/>
    </xf>
    <xf numFmtId="0" fontId="3" fillId="18" borderId="23" xfId="59" applyFont="1" applyFill="1" applyBorder="1" applyAlignment="1">
      <alignment horizontal="left" vertical="top" wrapText="1"/>
      <protection/>
    </xf>
    <xf numFmtId="0" fontId="3" fillId="33" borderId="23" xfId="59" applyFont="1" applyFill="1" applyBorder="1" applyAlignment="1">
      <alignment horizontal="left" vertical="top" wrapText="1"/>
      <protection/>
    </xf>
    <xf numFmtId="0" fontId="3" fillId="33" borderId="23" xfId="59" applyFont="1" applyFill="1" applyBorder="1" applyAlignment="1">
      <alignment horizontal="justify" vertical="center" wrapText="1"/>
      <protection/>
    </xf>
    <xf numFmtId="4" fontId="3" fillId="33" borderId="23" xfId="59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1" fontId="4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7" fillId="34" borderId="26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23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26" xfId="0" applyFont="1" applyFill="1" applyBorder="1" applyAlignment="1">
      <alignment horizontal="center" vertical="center" wrapText="1"/>
    </xf>
    <xf numFmtId="0" fontId="7" fillId="18" borderId="23" xfId="59" applyFont="1" applyFill="1" applyBorder="1" applyAlignment="1">
      <alignment horizontal="center" vertical="center" wrapText="1"/>
      <protection/>
    </xf>
    <xf numFmtId="3" fontId="7" fillId="18" borderId="23" xfId="59" applyNumberFormat="1" applyFont="1" applyFill="1" applyBorder="1" applyAlignment="1">
      <alignment horizontal="center" vertical="center" wrapText="1"/>
      <protection/>
    </xf>
    <xf numFmtId="3" fontId="7" fillId="18" borderId="23" xfId="0" applyNumberFormat="1" applyFont="1" applyFill="1" applyBorder="1" applyAlignment="1">
      <alignment horizontal="center" vertical="center" textRotation="90"/>
    </xf>
    <xf numFmtId="0" fontId="7" fillId="18" borderId="23" xfId="0" applyFont="1" applyFill="1" applyBorder="1" applyAlignment="1">
      <alignment horizontal="center" vertical="center" textRotation="90"/>
    </xf>
    <xf numFmtId="0" fontId="7" fillId="18" borderId="27" xfId="0" applyFont="1" applyFill="1" applyBorder="1" applyAlignment="1">
      <alignment horizontal="center" vertical="center" textRotation="90"/>
    </xf>
    <xf numFmtId="172" fontId="7" fillId="34" borderId="26" xfId="55" applyNumberFormat="1" applyFont="1" applyFill="1" applyBorder="1" applyAlignment="1">
      <alignment horizontal="center" vertical="center" textRotation="90"/>
    </xf>
    <xf numFmtId="172" fontId="7" fillId="34" borderId="23" xfId="55" applyNumberFormat="1" applyFont="1" applyFill="1" applyBorder="1" applyAlignment="1">
      <alignment horizontal="center" vertical="center" textRotation="90"/>
    </xf>
    <xf numFmtId="0" fontId="7" fillId="36" borderId="23" xfId="0" applyFont="1" applyFill="1" applyBorder="1" applyAlignment="1">
      <alignment horizontal="center" vertical="center" textRotation="90"/>
    </xf>
    <xf numFmtId="0" fontId="7" fillId="36" borderId="28" xfId="0" applyFont="1" applyFill="1" applyBorder="1" applyAlignment="1">
      <alignment horizontal="center" vertical="center" textRotation="90" wrapText="1"/>
    </xf>
    <xf numFmtId="0" fontId="7" fillId="37" borderId="26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175" fontId="7" fillId="37" borderId="23" xfId="0" applyNumberFormat="1" applyFont="1" applyFill="1" applyBorder="1" applyAlignment="1">
      <alignment horizontal="center" vertical="center" wrapText="1"/>
    </xf>
    <xf numFmtId="0" fontId="7" fillId="37" borderId="23" xfId="0" applyFont="1" applyFill="1" applyBorder="1" applyAlignment="1" applyProtection="1">
      <alignment horizontal="center" vertical="center" textRotation="90" wrapText="1"/>
      <protection locked="0"/>
    </xf>
    <xf numFmtId="0" fontId="7" fillId="37" borderId="27" xfId="0" applyFont="1" applyFill="1" applyBorder="1" applyAlignment="1" applyProtection="1">
      <alignment horizontal="center" vertical="center" textRotation="90" wrapText="1"/>
      <protection locked="0"/>
    </xf>
    <xf numFmtId="172" fontId="7" fillId="34" borderId="26" xfId="55" applyNumberFormat="1" applyFont="1" applyFill="1" applyBorder="1" applyAlignment="1" applyProtection="1">
      <alignment horizontal="center" vertical="center" textRotation="90" wrapText="1"/>
      <protection locked="0"/>
    </xf>
    <xf numFmtId="172" fontId="7" fillId="38" borderId="23" xfId="55" applyNumberFormat="1" applyFont="1" applyFill="1" applyBorder="1" applyAlignment="1" applyProtection="1">
      <alignment horizontal="center" vertical="center" textRotation="90" wrapText="1"/>
      <protection locked="0"/>
    </xf>
    <xf numFmtId="172" fontId="7" fillId="34" borderId="23" xfId="55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23" xfId="0" applyFont="1" applyFill="1" applyBorder="1" applyAlignment="1" applyProtection="1">
      <alignment horizontal="center" vertical="center" textRotation="90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43" borderId="23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textRotation="90" wrapText="1"/>
    </xf>
    <xf numFmtId="0" fontId="7" fillId="35" borderId="23" xfId="0" applyFont="1" applyFill="1" applyBorder="1" applyAlignment="1">
      <alignment horizontal="center" vertical="center" textRotation="90" wrapText="1"/>
    </xf>
    <xf numFmtId="0" fontId="7" fillId="35" borderId="27" xfId="0" applyFont="1" applyFill="1" applyBorder="1" applyAlignment="1">
      <alignment horizontal="center" vertical="center" wrapText="1"/>
    </xf>
    <xf numFmtId="172" fontId="7" fillId="35" borderId="26" xfId="55" applyNumberFormat="1" applyFont="1" applyFill="1" applyBorder="1" applyAlignment="1" applyProtection="1">
      <alignment horizontal="center" vertical="center" textRotation="90" wrapText="1"/>
      <protection locked="0"/>
    </xf>
    <xf numFmtId="172" fontId="7" fillId="35" borderId="23" xfId="55" applyNumberFormat="1" applyFont="1" applyFill="1" applyBorder="1" applyAlignment="1" applyProtection="1">
      <alignment horizontal="center" vertical="center" textRotation="90" wrapText="1"/>
      <protection locked="0"/>
    </xf>
    <xf numFmtId="172" fontId="7" fillId="35" borderId="23" xfId="55" applyNumberFormat="1" applyFont="1" applyFill="1" applyBorder="1" applyAlignment="1">
      <alignment horizontal="center" vertical="center" textRotation="90"/>
    </xf>
    <xf numFmtId="0" fontId="7" fillId="43" borderId="23" xfId="0" applyFont="1" applyFill="1" applyBorder="1" applyAlignment="1">
      <alignment horizontal="center" vertical="center" textRotation="90" wrapText="1"/>
    </xf>
    <xf numFmtId="0" fontId="7" fillId="35" borderId="23" xfId="0" applyFont="1" applyFill="1" applyBorder="1" applyAlignment="1" applyProtection="1">
      <alignment horizontal="center" vertical="center" textRotation="90" wrapText="1"/>
      <protection locked="0"/>
    </xf>
    <xf numFmtId="0" fontId="7" fillId="35" borderId="28" xfId="0" applyFont="1" applyFill="1" applyBorder="1" applyAlignment="1">
      <alignment horizontal="center" vertical="center" textRotation="90" wrapText="1"/>
    </xf>
    <xf numFmtId="0" fontId="50" fillId="35" borderId="0" xfId="0" applyFont="1" applyFill="1" applyAlignment="1">
      <alignment horizontal="center" vertical="center"/>
    </xf>
    <xf numFmtId="3" fontId="7" fillId="37" borderId="23" xfId="0" applyNumberFormat="1" applyFont="1" applyFill="1" applyBorder="1" applyAlignment="1">
      <alignment horizontal="center" vertical="center" textRotation="90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43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3" fontId="7" fillId="35" borderId="25" xfId="0" applyNumberFormat="1" applyFont="1" applyFill="1" applyBorder="1" applyAlignment="1">
      <alignment horizontal="center" vertical="center" textRotation="90" wrapText="1"/>
    </xf>
    <xf numFmtId="0" fontId="7" fillId="35" borderId="25" xfId="0" applyFont="1" applyFill="1" applyBorder="1" applyAlignment="1" applyProtection="1">
      <alignment horizontal="center" vertical="center" textRotation="90" wrapText="1"/>
      <protection locked="0"/>
    </xf>
    <xf numFmtId="0" fontId="7" fillId="35" borderId="30" xfId="0" applyFont="1" applyFill="1" applyBorder="1" applyAlignment="1" applyProtection="1">
      <alignment horizontal="center" vertical="center" textRotation="90" wrapText="1"/>
      <protection locked="0"/>
    </xf>
    <xf numFmtId="172" fontId="7" fillId="35" borderId="29" xfId="55" applyNumberFormat="1" applyFont="1" applyFill="1" applyBorder="1" applyAlignment="1" applyProtection="1">
      <alignment horizontal="center" vertical="center" textRotation="90" wrapText="1"/>
      <protection locked="0"/>
    </xf>
    <xf numFmtId="172" fontId="7" fillId="35" borderId="25" xfId="55" applyNumberFormat="1" applyFont="1" applyFill="1" applyBorder="1" applyAlignment="1" applyProtection="1">
      <alignment horizontal="center" vertical="center" textRotation="90" wrapText="1"/>
      <protection locked="0"/>
    </xf>
    <xf numFmtId="0" fontId="7" fillId="43" borderId="25" xfId="0" applyFont="1" applyFill="1" applyBorder="1" applyAlignment="1">
      <alignment horizontal="center" vertical="center" textRotation="90" wrapText="1"/>
    </xf>
    <xf numFmtId="0" fontId="7" fillId="35" borderId="31" xfId="0" applyFont="1" applyFill="1" applyBorder="1" applyAlignment="1">
      <alignment horizontal="center" vertical="center" textRotation="90" wrapText="1"/>
    </xf>
    <xf numFmtId="3" fontId="7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28" xfId="0" applyFont="1" applyFill="1" applyBorder="1" applyAlignment="1">
      <alignment horizontal="center" vertical="center" textRotation="90"/>
    </xf>
    <xf numFmtId="0" fontId="7" fillId="37" borderId="28" xfId="0" applyFont="1" applyFill="1" applyBorder="1" applyAlignment="1" applyProtection="1">
      <alignment horizontal="center" vertical="center" textRotation="90" wrapText="1"/>
      <protection locked="0"/>
    </xf>
    <xf numFmtId="0" fontId="7" fillId="35" borderId="28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 applyProtection="1">
      <alignment horizontal="center" vertical="center" textRotation="90" wrapText="1"/>
      <protection locked="0"/>
    </xf>
    <xf numFmtId="0" fontId="7" fillId="18" borderId="23" xfId="0" applyNumberFormat="1" applyFont="1" applyFill="1" applyBorder="1" applyAlignment="1">
      <alignment horizontal="center" vertical="center" textRotation="90"/>
    </xf>
    <xf numFmtId="3" fontId="7" fillId="35" borderId="23" xfId="0" applyNumberFormat="1" applyFont="1" applyFill="1" applyBorder="1" applyAlignment="1">
      <alignment horizontal="center" vertical="center" textRotation="90" wrapText="1"/>
    </xf>
    <xf numFmtId="0" fontId="7" fillId="35" borderId="23" xfId="0" applyFont="1" applyFill="1" applyBorder="1" applyAlignment="1">
      <alignment horizontal="center" vertical="center"/>
    </xf>
    <xf numFmtId="0" fontId="7" fillId="35" borderId="28" xfId="0" applyFont="1" applyFill="1" applyBorder="1" applyAlignment="1" applyProtection="1">
      <alignment horizontal="center" vertical="center" textRotation="90" wrapText="1"/>
      <protection locked="0"/>
    </xf>
    <xf numFmtId="0" fontId="7" fillId="35" borderId="25" xfId="0" applyNumberFormat="1" applyFont="1" applyFill="1" applyBorder="1" applyAlignment="1">
      <alignment horizontal="center" vertical="center" textRotation="90" wrapText="1"/>
    </xf>
    <xf numFmtId="0" fontId="7" fillId="35" borderId="25" xfId="0" applyFont="1" applyFill="1" applyBorder="1" applyAlignment="1">
      <alignment horizontal="center" vertical="center" textRotation="90" wrapText="1"/>
    </xf>
    <xf numFmtId="0" fontId="7" fillId="35" borderId="31" xfId="0" applyFont="1" applyFill="1" applyBorder="1" applyAlignment="1">
      <alignment horizontal="center" vertical="center" wrapText="1"/>
    </xf>
    <xf numFmtId="172" fontId="7" fillId="35" borderId="25" xfId="55" applyNumberFormat="1" applyFont="1" applyFill="1" applyBorder="1" applyAlignment="1">
      <alignment horizontal="center" vertical="center" textRotation="90"/>
    </xf>
    <xf numFmtId="0" fontId="50" fillId="18" borderId="23" xfId="0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9" borderId="23" xfId="0" applyNumberFormat="1" applyFont="1" applyFill="1" applyBorder="1" applyAlignment="1">
      <alignment horizontal="center" vertical="center" textRotation="90" wrapText="1"/>
    </xf>
    <xf numFmtId="0" fontId="7" fillId="39" borderId="23" xfId="0" applyFont="1" applyFill="1" applyBorder="1" applyAlignment="1">
      <alignment horizontal="center" vertical="center" textRotation="90" wrapText="1"/>
    </xf>
    <xf numFmtId="0" fontId="7" fillId="39" borderId="28" xfId="0" applyFont="1" applyFill="1" applyBorder="1" applyAlignment="1">
      <alignment horizontal="center" vertical="center" wrapText="1"/>
    </xf>
    <xf numFmtId="172" fontId="7" fillId="0" borderId="23" xfId="55" applyNumberFormat="1" applyFont="1" applyBorder="1" applyAlignment="1">
      <alignment horizontal="center" vertical="center" textRotation="90"/>
    </xf>
    <xf numFmtId="172" fontId="7" fillId="0" borderId="23" xfId="55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23" xfId="0" applyFont="1" applyFill="1" applyBorder="1" applyAlignment="1">
      <alignment horizontal="center" vertical="center" textRotation="90" wrapText="1"/>
    </xf>
    <xf numFmtId="0" fontId="7" fillId="39" borderId="23" xfId="0" applyFont="1" applyFill="1" applyBorder="1" applyAlignment="1" applyProtection="1">
      <alignment horizontal="center" vertical="center" textRotation="90" wrapText="1"/>
      <protection locked="0"/>
    </xf>
    <xf numFmtId="0" fontId="7" fillId="39" borderId="28" xfId="0" applyFont="1" applyFill="1" applyBorder="1" applyAlignment="1">
      <alignment horizontal="center" vertical="center" textRotation="90" wrapText="1"/>
    </xf>
    <xf numFmtId="3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172" fontId="7" fillId="0" borderId="26" xfId="55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>
      <alignment horizontal="center" vertical="center" textRotation="90" wrapText="1"/>
    </xf>
    <xf numFmtId="0" fontId="50" fillId="0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 applyProtection="1">
      <alignment horizontal="center" vertical="center" textRotation="90" wrapText="1"/>
      <protection locked="0"/>
    </xf>
    <xf numFmtId="0" fontId="7" fillId="0" borderId="31" xfId="0" applyFont="1" applyFill="1" applyBorder="1" applyAlignment="1" applyProtection="1">
      <alignment horizontal="center" vertical="center" textRotation="90" wrapText="1"/>
      <protection locked="0"/>
    </xf>
    <xf numFmtId="172" fontId="7" fillId="0" borderId="29" xfId="55" applyNumberFormat="1" applyFont="1" applyFill="1" applyBorder="1" applyAlignment="1" applyProtection="1">
      <alignment horizontal="center" vertical="center" textRotation="90" wrapText="1"/>
      <protection locked="0"/>
    </xf>
    <xf numFmtId="172" fontId="7" fillId="0" borderId="25" xfId="55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25" xfId="0" applyFont="1" applyFill="1" applyBorder="1" applyAlignment="1" applyProtection="1">
      <alignment horizontal="center" vertical="center" textRotation="90" wrapText="1"/>
      <protection locked="0"/>
    </xf>
    <xf numFmtId="0" fontId="7" fillId="0" borderId="31" xfId="0" applyFont="1" applyFill="1" applyBorder="1" applyAlignment="1">
      <alignment horizontal="center" vertical="center" textRotation="90" wrapText="1"/>
    </xf>
    <xf numFmtId="3" fontId="7" fillId="34" borderId="33" xfId="0" applyNumberFormat="1" applyFont="1" applyFill="1" applyBorder="1" applyAlignment="1" applyProtection="1">
      <alignment horizontal="center" vertical="center" textRotation="90" wrapText="1"/>
      <protection/>
    </xf>
    <xf numFmtId="1" fontId="7" fillId="18" borderId="23" xfId="0" applyNumberFormat="1" applyFont="1" applyFill="1" applyBorder="1" applyAlignment="1">
      <alignment horizontal="center" vertical="center" textRotation="90"/>
    </xf>
    <xf numFmtId="172" fontId="7" fillId="34" borderId="33" xfId="55" applyNumberFormat="1" applyFont="1" applyFill="1" applyBorder="1" applyAlignment="1">
      <alignment horizontal="center" vertical="center" textRotation="90"/>
    </xf>
    <xf numFmtId="172" fontId="7" fillId="34" borderId="33" xfId="55" applyNumberFormat="1" applyFont="1" applyFill="1" applyBorder="1" applyAlignment="1" applyProtection="1">
      <alignment horizontal="center" vertical="center" textRotation="90" wrapText="1"/>
      <protection locked="0"/>
    </xf>
    <xf numFmtId="0" fontId="50" fillId="35" borderId="23" xfId="65" applyNumberFormat="1" applyFont="1" applyFill="1" applyBorder="1" applyAlignment="1">
      <alignment horizontal="center" vertical="center" wrapText="1"/>
    </xf>
    <xf numFmtId="172" fontId="7" fillId="35" borderId="33" xfId="55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26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1" fontId="7" fillId="39" borderId="23" xfId="0" applyNumberFormat="1" applyFont="1" applyFill="1" applyBorder="1" applyAlignment="1">
      <alignment horizontal="center" vertical="center" textRotation="90" wrapText="1"/>
    </xf>
    <xf numFmtId="1" fontId="7" fillId="35" borderId="23" xfId="67" applyNumberFormat="1" applyFont="1" applyFill="1" applyBorder="1" applyAlignment="1">
      <alignment horizontal="center" vertical="center" textRotation="90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2" fontId="7" fillId="0" borderId="33" xfId="55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25" xfId="0" applyNumberFormat="1" applyFont="1" applyFill="1" applyBorder="1" applyAlignment="1">
      <alignment horizontal="center" vertical="center"/>
    </xf>
    <xf numFmtId="172" fontId="7" fillId="35" borderId="34" xfId="55" applyNumberFormat="1" applyFont="1" applyFill="1" applyBorder="1" applyAlignment="1" applyProtection="1">
      <alignment horizontal="center" vertical="center" textRotation="90" wrapText="1"/>
      <protection locked="0"/>
    </xf>
    <xf numFmtId="3" fontId="4" fillId="18" borderId="15" xfId="0" applyNumberFormat="1" applyFont="1" applyFill="1" applyBorder="1" applyAlignment="1">
      <alignment horizontal="center" vertical="center" textRotation="90" wrapText="1"/>
    </xf>
    <xf numFmtId="0" fontId="4" fillId="18" borderId="15" xfId="0" applyFont="1" applyFill="1" applyBorder="1" applyAlignment="1">
      <alignment horizontal="center" vertical="center" textRotation="90" wrapText="1"/>
    </xf>
    <xf numFmtId="0" fontId="4" fillId="18" borderId="16" xfId="0" applyFont="1" applyFill="1" applyBorder="1" applyAlignment="1">
      <alignment horizontal="center" vertical="center" textRotation="90" wrapText="1"/>
    </xf>
    <xf numFmtId="44" fontId="4" fillId="34" borderId="14" xfId="54" applyFont="1" applyFill="1" applyBorder="1" applyAlignment="1">
      <alignment horizontal="center" vertical="center" textRotation="90" wrapText="1"/>
    </xf>
    <xf numFmtId="0" fontId="4" fillId="36" borderId="17" xfId="0" applyFont="1" applyFill="1" applyBorder="1" applyAlignment="1">
      <alignment horizontal="center" vertical="center" textRotation="90" wrapText="1"/>
    </xf>
    <xf numFmtId="0" fontId="4" fillId="36" borderId="15" xfId="0" applyFont="1" applyFill="1" applyBorder="1" applyAlignment="1">
      <alignment horizontal="center" vertical="center" textRotation="90" wrapText="1"/>
    </xf>
    <xf numFmtId="44" fontId="4" fillId="34" borderId="14" xfId="54" applyFont="1" applyFill="1" applyBorder="1" applyAlignment="1" applyProtection="1">
      <alignment horizontal="center" vertical="center" textRotation="90" wrapText="1"/>
      <protection/>
    </xf>
    <xf numFmtId="44" fontId="4" fillId="38" borderId="15" xfId="54" applyFont="1" applyFill="1" applyBorder="1" applyAlignment="1" applyProtection="1">
      <alignment horizontal="center" vertical="center" textRotation="90" wrapText="1"/>
      <protection/>
    </xf>
    <xf numFmtId="44" fontId="4" fillId="34" borderId="15" xfId="54" applyFont="1" applyFill="1" applyBorder="1" applyAlignment="1" applyProtection="1">
      <alignment horizontal="center" vertical="center" textRotation="90" wrapText="1"/>
      <protection/>
    </xf>
    <xf numFmtId="0" fontId="47" fillId="35" borderId="23" xfId="0" applyFont="1" applyFill="1" applyBorder="1" applyAlignment="1">
      <alignment horizontal="center" vertical="center" wrapText="1"/>
    </xf>
    <xf numFmtId="178" fontId="4" fillId="35" borderId="15" xfId="50" applyNumberFormat="1" applyFont="1" applyFill="1" applyBorder="1" applyAlignment="1">
      <alignment horizontal="center" vertical="center" textRotation="90" wrapText="1"/>
    </xf>
    <xf numFmtId="0" fontId="47" fillId="35" borderId="0" xfId="0" applyFont="1" applyFill="1" applyAlignment="1">
      <alignment horizontal="center" vertical="center" wrapText="1"/>
    </xf>
    <xf numFmtId="44" fontId="4" fillId="34" borderId="14" xfId="54" applyNumberFormat="1" applyFont="1" applyFill="1" applyBorder="1" applyAlignment="1">
      <alignment horizontal="center" vertical="center" textRotation="90" wrapText="1"/>
    </xf>
    <xf numFmtId="0" fontId="4" fillId="35" borderId="23" xfId="59" applyFont="1" applyFill="1" applyBorder="1" applyAlignment="1">
      <alignment horizontal="center" vertical="center" wrapText="1"/>
      <protection/>
    </xf>
    <xf numFmtId="0" fontId="4" fillId="35" borderId="25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9" fontId="4" fillId="18" borderId="15" xfId="0" applyNumberFormat="1" applyFont="1" applyFill="1" applyBorder="1" applyAlignment="1">
      <alignment horizontal="center" vertical="center" textRotation="90" wrapText="1"/>
    </xf>
    <xf numFmtId="3" fontId="4" fillId="41" borderId="14" xfId="5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5" xfId="50" applyNumberFormat="1" applyFont="1" applyBorder="1" applyAlignment="1">
      <alignment horizontal="center" vertical="center" textRotation="90" wrapText="1"/>
    </xf>
    <xf numFmtId="178" fontId="4" fillId="0" borderId="15" xfId="50" applyNumberFormat="1" applyFont="1" applyBorder="1" applyAlignment="1">
      <alignment horizontal="center" vertical="center" textRotation="90" wrapText="1"/>
    </xf>
    <xf numFmtId="177" fontId="4" fillId="0" borderId="15" xfId="0" applyNumberFormat="1" applyFont="1" applyFill="1" applyBorder="1" applyAlignment="1">
      <alignment horizontal="center" vertical="center" textRotation="90" wrapText="1"/>
    </xf>
    <xf numFmtId="44" fontId="4" fillId="34" borderId="16" xfId="54" applyFont="1" applyFill="1" applyBorder="1" applyAlignment="1">
      <alignment horizontal="center" vertical="center" textRotation="90" wrapText="1"/>
    </xf>
    <xf numFmtId="0" fontId="4" fillId="0" borderId="23" xfId="59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 wrapText="1"/>
    </xf>
    <xf numFmtId="181" fontId="47" fillId="0" borderId="0" xfId="0" applyNumberFormat="1" applyFont="1" applyAlignment="1">
      <alignment horizontal="center" vertical="center" wrapText="1"/>
    </xf>
    <xf numFmtId="9" fontId="4" fillId="18" borderId="15" xfId="67" applyFont="1" applyFill="1" applyBorder="1" applyAlignment="1">
      <alignment horizontal="center" vertical="center" textRotation="90" wrapText="1"/>
    </xf>
    <xf numFmtId="0" fontId="47" fillId="35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3" fontId="4" fillId="18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6" borderId="21" xfId="0" applyFont="1" applyFill="1" applyBorder="1" applyAlignment="1">
      <alignment horizontal="center" vertical="center" textRotation="90" wrapText="1"/>
    </xf>
    <xf numFmtId="0" fontId="4" fillId="37" borderId="19" xfId="0" applyFont="1" applyFill="1" applyBorder="1" applyAlignment="1">
      <alignment horizontal="center" vertical="center" textRotation="90" wrapText="1"/>
    </xf>
    <xf numFmtId="9" fontId="4" fillId="35" borderId="15" xfId="67" applyFont="1" applyFill="1" applyBorder="1" applyAlignment="1">
      <alignment horizontal="center" vertical="center" textRotation="90" wrapText="1"/>
    </xf>
    <xf numFmtId="9" fontId="4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7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4" fillId="33" borderId="23" xfId="0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 applyProtection="1">
      <alignment horizontal="center" vertical="center" textRotation="90" wrapText="1"/>
      <protection/>
    </xf>
    <xf numFmtId="3" fontId="4" fillId="35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23" xfId="0" applyFont="1" applyFill="1" applyBorder="1" applyAlignment="1">
      <alignment horizontal="center" vertical="center" wrapText="1"/>
    </xf>
    <xf numFmtId="3" fontId="4" fillId="18" borderId="23" xfId="0" applyNumberFormat="1" applyFont="1" applyFill="1" applyBorder="1" applyAlignment="1" applyProtection="1">
      <alignment horizontal="center" vertical="center" wrapText="1"/>
      <protection locked="0"/>
    </xf>
    <xf numFmtId="9" fontId="4" fillId="18" borderId="23" xfId="63" applyFont="1" applyFill="1" applyBorder="1" applyAlignment="1">
      <alignment horizontal="center" vertical="center" textRotation="90"/>
    </xf>
    <xf numFmtId="3" fontId="4" fillId="18" borderId="23" xfId="0" applyNumberFormat="1" applyFont="1" applyFill="1" applyBorder="1" applyAlignment="1">
      <alignment horizontal="center" vertical="center" textRotation="90"/>
    </xf>
    <xf numFmtId="0" fontId="4" fillId="18" borderId="23" xfId="0" applyFont="1" applyFill="1" applyBorder="1" applyAlignment="1">
      <alignment horizontal="center" vertical="center" textRotation="90"/>
    </xf>
    <xf numFmtId="44" fontId="4" fillId="34" borderId="23" xfId="54" applyNumberFormat="1" applyFont="1" applyFill="1" applyBorder="1" applyAlignment="1">
      <alignment horizontal="center" vertical="center" textRotation="90"/>
    </xf>
    <xf numFmtId="0" fontId="4" fillId="36" borderId="23" xfId="0" applyFont="1" applyFill="1" applyBorder="1" applyAlignment="1">
      <alignment horizontal="center" vertical="center" textRotation="90"/>
    </xf>
    <xf numFmtId="0" fontId="4" fillId="36" borderId="23" xfId="0" applyFont="1" applyFill="1" applyBorder="1" applyAlignment="1">
      <alignment horizontal="center" vertical="center" textRotation="90" wrapText="1"/>
    </xf>
    <xf numFmtId="0" fontId="4" fillId="37" borderId="23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175" fontId="4" fillId="37" borderId="23" xfId="0" applyNumberFormat="1" applyFont="1" applyFill="1" applyBorder="1" applyAlignment="1">
      <alignment horizontal="center" vertical="center" wrapText="1"/>
    </xf>
    <xf numFmtId="0" fontId="4" fillId="37" borderId="23" xfId="0" applyFont="1" applyFill="1" applyBorder="1" applyAlignment="1" applyProtection="1">
      <alignment horizontal="center" vertical="center" textRotation="90" wrapText="1"/>
      <protection locked="0"/>
    </xf>
    <xf numFmtId="44" fontId="4" fillId="34" borderId="23" xfId="54" applyNumberFormat="1" applyFont="1" applyFill="1" applyBorder="1" applyAlignment="1" applyProtection="1">
      <alignment horizontal="center" vertical="center" textRotation="90" wrapText="1"/>
      <protection locked="0"/>
    </xf>
    <xf numFmtId="44" fontId="4" fillId="38" borderId="23" xfId="54" applyNumberFormat="1" applyFont="1" applyFill="1" applyBorder="1" applyAlignment="1" applyProtection="1">
      <alignment horizontal="center" vertical="center" textRotation="90" wrapText="1"/>
      <protection locked="0"/>
    </xf>
    <xf numFmtId="172" fontId="4" fillId="34" borderId="23" xfId="54" applyNumberFormat="1" applyFont="1" applyFill="1" applyBorder="1" applyAlignment="1" applyProtection="1">
      <alignment horizontal="center" vertical="center" textRotation="90" wrapText="1"/>
      <protection locked="0"/>
    </xf>
    <xf numFmtId="0" fontId="4" fillId="36" borderId="23" xfId="0" applyFont="1" applyFill="1" applyBorder="1" applyAlignment="1" applyProtection="1">
      <alignment horizontal="center" vertical="center" textRotation="90" wrapText="1"/>
      <protection locked="0"/>
    </xf>
    <xf numFmtId="0" fontId="4" fillId="36" borderId="23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 wrapText="1"/>
    </xf>
    <xf numFmtId="3" fontId="51" fillId="35" borderId="23" xfId="50" applyNumberFormat="1" applyFont="1" applyFill="1" applyBorder="1" applyAlignment="1">
      <alignment horizontal="center" vertical="center"/>
    </xf>
    <xf numFmtId="178" fontId="4" fillId="41" borderId="23" xfId="50" applyNumberFormat="1" applyFont="1" applyFill="1" applyBorder="1" applyAlignment="1" applyProtection="1">
      <alignment horizontal="center" vertical="center" textRotation="90" wrapText="1"/>
      <protection locked="0"/>
    </xf>
    <xf numFmtId="3" fontId="4" fillId="41" borderId="23" xfId="0" applyNumberFormat="1" applyFont="1" applyFill="1" applyBorder="1" applyAlignment="1" applyProtection="1">
      <alignment horizontal="center" vertical="center" textRotation="90" wrapText="1"/>
      <protection locked="0"/>
    </xf>
    <xf numFmtId="178" fontId="4" fillId="0" borderId="23" xfId="50" applyNumberFormat="1" applyFont="1" applyBorder="1" applyAlignment="1">
      <alignment horizontal="center" vertical="center" textRotation="90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4" fillId="35" borderId="23" xfId="54" applyNumberFormat="1" applyFont="1" applyFill="1" applyBorder="1" applyAlignment="1" applyProtection="1">
      <alignment horizontal="center" vertical="center" textRotation="90" wrapText="1"/>
      <protection locked="0"/>
    </xf>
    <xf numFmtId="44" fontId="4" fillId="35" borderId="23" xfId="54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0" borderId="23" xfId="0" applyFont="1" applyFill="1" applyBorder="1" applyAlignment="1">
      <alignment horizontal="center" vertical="center" textRotation="90" wrapText="1"/>
    </xf>
    <xf numFmtId="0" fontId="4" fillId="39" borderId="23" xfId="0" applyFont="1" applyFill="1" applyBorder="1" applyAlignment="1" applyProtection="1">
      <alignment horizontal="center" vertical="center" textRotation="90" wrapText="1"/>
      <protection locked="0"/>
    </xf>
    <xf numFmtId="0" fontId="4" fillId="39" borderId="23" xfId="0" applyFont="1" applyFill="1" applyBorder="1" applyAlignment="1">
      <alignment horizontal="center" vertical="center" textRotation="90" wrapText="1"/>
    </xf>
    <xf numFmtId="0" fontId="51" fillId="35" borderId="23" xfId="0" applyFont="1" applyFill="1" applyBorder="1" applyAlignment="1">
      <alignment horizontal="center" vertical="center" wrapText="1"/>
    </xf>
    <xf numFmtId="3" fontId="4" fillId="37" borderId="23" xfId="0" applyNumberFormat="1" applyFont="1" applyFill="1" applyBorder="1" applyAlignment="1">
      <alignment horizontal="center" vertical="center" textRotation="90" wrapText="1"/>
    </xf>
    <xf numFmtId="0" fontId="4" fillId="42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 applyProtection="1">
      <alignment horizontal="center" vertical="center" textRotation="255" wrapText="1"/>
      <protection locked="0"/>
    </xf>
    <xf numFmtId="0" fontId="4" fillId="42" borderId="23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35" borderId="23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textRotation="255" wrapText="1"/>
    </xf>
    <xf numFmtId="0" fontId="4" fillId="33" borderId="35" xfId="0" applyFont="1" applyFill="1" applyBorder="1" applyAlignment="1">
      <alignment horizontal="center" vertical="center" wrapText="1"/>
    </xf>
    <xf numFmtId="9" fontId="51" fillId="18" borderId="23" xfId="63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172" fontId="4" fillId="34" borderId="23" xfId="54" applyNumberFormat="1" applyFont="1" applyFill="1" applyBorder="1" applyAlignment="1">
      <alignment horizontal="center" vertical="center" textRotation="90"/>
    </xf>
    <xf numFmtId="0" fontId="51" fillId="0" borderId="23" xfId="0" applyFont="1" applyFill="1" applyBorder="1" applyAlignment="1">
      <alignment horizontal="center" vertical="center" wrapText="1"/>
    </xf>
    <xf numFmtId="3" fontId="4" fillId="39" borderId="23" xfId="0" applyNumberFormat="1" applyFont="1" applyFill="1" applyBorder="1" applyAlignment="1">
      <alignment horizontal="center" vertical="center" textRotation="255" wrapText="1"/>
    </xf>
    <xf numFmtId="172" fontId="4" fillId="38" borderId="23" xfId="54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>
      <alignment horizontal="center" vertical="center" textRotation="255"/>
    </xf>
    <xf numFmtId="0" fontId="47" fillId="35" borderId="36" xfId="0" applyFont="1" applyFill="1" applyBorder="1" applyAlignment="1">
      <alignment horizontal="center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42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 textRotation="255" wrapText="1"/>
      <protection locked="0"/>
    </xf>
    <xf numFmtId="3" fontId="4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172" fontId="4" fillId="35" borderId="36" xfId="54" applyNumberFormat="1" applyFont="1" applyFill="1" applyBorder="1" applyAlignment="1" applyProtection="1">
      <alignment horizontal="center" vertical="center" textRotation="90" wrapText="1"/>
      <protection locked="0"/>
    </xf>
    <xf numFmtId="0" fontId="4" fillId="42" borderId="36" xfId="0" applyFont="1" applyFill="1" applyBorder="1" applyAlignment="1">
      <alignment horizontal="center" vertical="center" textRotation="90" wrapText="1"/>
    </xf>
    <xf numFmtId="0" fontId="4" fillId="39" borderId="36" xfId="0" applyFont="1" applyFill="1" applyBorder="1" applyAlignment="1" applyProtection="1">
      <alignment horizontal="center" vertical="center" textRotation="90" wrapText="1"/>
      <protection locked="0"/>
    </xf>
    <xf numFmtId="0" fontId="4" fillId="0" borderId="36" xfId="0" applyFont="1" applyFill="1" applyBorder="1" applyAlignment="1" applyProtection="1">
      <alignment horizontal="center" vertical="center" textRotation="90" wrapText="1"/>
      <protection locked="0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18" borderId="12" xfId="0" applyFont="1" applyFill="1" applyBorder="1" applyAlignment="1">
      <alignment horizontal="center" vertical="center" wrapText="1"/>
    </xf>
    <xf numFmtId="3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9" fontId="51" fillId="18" borderId="12" xfId="63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 textRotation="90"/>
    </xf>
    <xf numFmtId="172" fontId="4" fillId="34" borderId="12" xfId="54" applyNumberFormat="1" applyFont="1" applyFill="1" applyBorder="1" applyAlignment="1">
      <alignment horizontal="center" vertical="center" textRotation="90"/>
    </xf>
    <xf numFmtId="0" fontId="4" fillId="36" borderId="12" xfId="0" applyFont="1" applyFill="1" applyBorder="1" applyAlignment="1">
      <alignment horizontal="center" vertical="center" textRotation="90"/>
    </xf>
    <xf numFmtId="0" fontId="4" fillId="36" borderId="12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9" fontId="4" fillId="18" borderId="23" xfId="63" applyFont="1" applyFill="1" applyBorder="1" applyAlignment="1">
      <alignment horizontal="center" vertical="center"/>
    </xf>
    <xf numFmtId="44" fontId="4" fillId="34" borderId="23" xfId="53" applyNumberFormat="1" applyFont="1" applyFill="1" applyBorder="1" applyAlignment="1">
      <alignment horizontal="center" vertical="center" textRotation="90"/>
    </xf>
    <xf numFmtId="172" fontId="4" fillId="34" borderId="23" xfId="53" applyNumberFormat="1" applyFont="1" applyFill="1" applyBorder="1" applyAlignment="1">
      <alignment horizontal="center" vertical="center" textRotation="90"/>
    </xf>
    <xf numFmtId="172" fontId="4" fillId="34" borderId="23" xfId="53" applyNumberFormat="1" applyFont="1" applyFill="1" applyBorder="1" applyAlignment="1" applyProtection="1">
      <alignment horizontal="center" vertical="center" textRotation="90" wrapText="1"/>
      <protection locked="0"/>
    </xf>
    <xf numFmtId="172" fontId="4" fillId="38" borderId="23" xfId="53" applyNumberFormat="1" applyFont="1" applyFill="1" applyBorder="1" applyAlignment="1" applyProtection="1">
      <alignment horizontal="center" vertical="center" textRotation="90" wrapText="1"/>
      <protection locked="0"/>
    </xf>
    <xf numFmtId="44" fontId="4" fillId="34" borderId="23" xfId="53" applyNumberFormat="1" applyFont="1" applyFill="1" applyBorder="1" applyAlignment="1" applyProtection="1">
      <alignment horizontal="center" vertical="center" textRotation="90" wrapText="1"/>
      <protection locked="0"/>
    </xf>
    <xf numFmtId="44" fontId="4" fillId="38" borderId="23" xfId="53" applyNumberFormat="1" applyFont="1" applyFill="1" applyBorder="1" applyAlignment="1" applyProtection="1">
      <alignment horizontal="center" vertical="center" textRotation="90" wrapText="1"/>
      <protection locked="0"/>
    </xf>
    <xf numFmtId="3" fontId="4" fillId="39" borderId="23" xfId="0" applyNumberFormat="1" applyFont="1" applyFill="1" applyBorder="1" applyAlignment="1">
      <alignment horizontal="center" vertical="center" textRotation="255"/>
    </xf>
    <xf numFmtId="172" fontId="4" fillId="35" borderId="23" xfId="53" applyNumberFormat="1" applyFont="1" applyFill="1" applyBorder="1" applyAlignment="1" applyProtection="1">
      <alignment horizontal="center" vertical="center" textRotation="90" wrapText="1"/>
      <protection locked="0"/>
    </xf>
    <xf numFmtId="178" fontId="4" fillId="0" borderId="23" xfId="49" applyNumberFormat="1" applyFont="1" applyBorder="1" applyAlignment="1">
      <alignment horizontal="center" vertical="center" textRotation="90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39" borderId="23" xfId="0" applyNumberFormat="1" applyFont="1" applyFill="1" applyBorder="1" applyAlignment="1">
      <alignment horizontal="center" vertical="center" wrapText="1"/>
    </xf>
    <xf numFmtId="178" fontId="4" fillId="41" borderId="23" xfId="49" applyNumberFormat="1" applyFont="1" applyFill="1" applyBorder="1" applyAlignment="1" applyProtection="1">
      <alignment horizontal="center" vertical="center" textRotation="90" wrapText="1"/>
      <protection locked="0"/>
    </xf>
    <xf numFmtId="0" fontId="47" fillId="18" borderId="23" xfId="0" applyFont="1" applyFill="1" applyBorder="1" applyAlignment="1">
      <alignment horizontal="center" vertical="center" wrapText="1"/>
    </xf>
    <xf numFmtId="3" fontId="51" fillId="18" borderId="23" xfId="49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3" fontId="51" fillId="35" borderId="23" xfId="49" applyNumberFormat="1" applyFont="1" applyFill="1" applyBorder="1" applyAlignment="1">
      <alignment horizontal="center" vertical="center"/>
    </xf>
    <xf numFmtId="2" fontId="3" fillId="0" borderId="23" xfId="6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 textRotation="90" wrapText="1"/>
    </xf>
    <xf numFmtId="0" fontId="49" fillId="18" borderId="23" xfId="0" applyFont="1" applyFill="1" applyBorder="1" applyAlignment="1">
      <alignment horizontal="justify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23" xfId="59" applyFont="1" applyFill="1" applyBorder="1" applyAlignment="1">
      <alignment horizontal="left" vertical="top" wrapText="1"/>
      <protection/>
    </xf>
    <xf numFmtId="0" fontId="9" fillId="0" borderId="15" xfId="0" applyFont="1" applyBorder="1" applyAlignment="1">
      <alignment horizontal="center" vertical="center" wrapText="1"/>
    </xf>
    <xf numFmtId="3" fontId="9" fillId="39" borderId="15" xfId="0" applyNumberFormat="1" applyFont="1" applyFill="1" applyBorder="1" applyAlignment="1">
      <alignment horizontal="center" vertical="center" textRotation="90" wrapText="1"/>
    </xf>
    <xf numFmtId="0" fontId="9" fillId="39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50" fillId="18" borderId="23" xfId="0" applyFont="1" applyFill="1" applyBorder="1" applyAlignment="1">
      <alignment horizontal="justify" vertical="center" wrapText="1"/>
    </xf>
    <xf numFmtId="0" fontId="50" fillId="18" borderId="37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textRotation="90" wrapText="1"/>
      <protection locked="0"/>
    </xf>
    <xf numFmtId="0" fontId="50" fillId="35" borderId="23" xfId="0" applyFont="1" applyFill="1" applyBorder="1" applyAlignment="1">
      <alignment horizontal="justify" vertical="center"/>
    </xf>
    <xf numFmtId="0" fontId="4" fillId="35" borderId="15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/>
    </xf>
    <xf numFmtId="0" fontId="7" fillId="35" borderId="23" xfId="59" applyFont="1" applyFill="1" applyBorder="1" applyAlignment="1">
      <alignment horizontal="justify" vertical="center" wrapText="1"/>
      <protection/>
    </xf>
    <xf numFmtId="9" fontId="3" fillId="18" borderId="23" xfId="63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justify" vertical="center" wrapText="1"/>
    </xf>
    <xf numFmtId="9" fontId="4" fillId="35" borderId="15" xfId="0" applyNumberFormat="1" applyFont="1" applyFill="1" applyBorder="1" applyAlignment="1">
      <alignment horizontal="center" vertical="center" wrapText="1"/>
    </xf>
    <xf numFmtId="178" fontId="4" fillId="35" borderId="15" xfId="50" applyNumberFormat="1" applyFont="1" applyFill="1" applyBorder="1" applyAlignment="1">
      <alignment horizontal="center" vertical="center" textRotation="90"/>
    </xf>
    <xf numFmtId="3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35" borderId="12" xfId="0" applyFont="1" applyFill="1" applyBorder="1" applyAlignment="1">
      <alignment horizontal="justify" vertical="center" wrapText="1"/>
    </xf>
    <xf numFmtId="0" fontId="50" fillId="35" borderId="25" xfId="0" applyFont="1" applyFill="1" applyBorder="1" applyAlignment="1">
      <alignment horizontal="justify" vertical="center" wrapText="1"/>
    </xf>
    <xf numFmtId="0" fontId="7" fillId="18" borderId="23" xfId="59" applyFont="1" applyFill="1" applyBorder="1" applyAlignment="1">
      <alignment horizontal="justify" vertical="top" wrapText="1"/>
      <protection/>
    </xf>
    <xf numFmtId="0" fontId="4" fillId="39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40" borderId="37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>
      <alignment horizontal="justify" vertical="top" wrapText="1"/>
      <protection/>
    </xf>
    <xf numFmtId="0" fontId="7" fillId="0" borderId="23" xfId="59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11" borderId="23" xfId="59" applyFont="1" applyFill="1" applyBorder="1" applyAlignment="1">
      <alignment horizontal="center" vertical="center" wrapText="1"/>
      <protection/>
    </xf>
    <xf numFmtId="0" fontId="49" fillId="44" borderId="23" xfId="0" applyFont="1" applyFill="1" applyBorder="1" applyAlignment="1">
      <alignment horizontal="justify" vertical="center" wrapText="1"/>
    </xf>
    <xf numFmtId="0" fontId="3" fillId="44" borderId="23" xfId="59" applyFont="1" applyFill="1" applyBorder="1" applyAlignment="1">
      <alignment horizontal="center" vertical="center" wrapText="1"/>
      <protection/>
    </xf>
    <xf numFmtId="4" fontId="3" fillId="11" borderId="23" xfId="59" applyNumberFormat="1" applyFont="1" applyFill="1" applyBorder="1" applyAlignment="1">
      <alignment horizontal="center" vertical="center" wrapText="1"/>
      <protection/>
    </xf>
    <xf numFmtId="174" fontId="49" fillId="11" borderId="23" xfId="66" applyNumberFormat="1" applyFont="1" applyFill="1" applyBorder="1" applyAlignment="1">
      <alignment horizontal="center" vertical="center" wrapText="1"/>
    </xf>
    <xf numFmtId="0" fontId="49" fillId="44" borderId="23" xfId="0" applyFont="1" applyFill="1" applyBorder="1" applyAlignment="1">
      <alignment horizontal="center" vertical="center" wrapText="1"/>
    </xf>
    <xf numFmtId="3" fontId="49" fillId="44" borderId="23" xfId="0" applyNumberFormat="1" applyFont="1" applyFill="1" applyBorder="1" applyAlignment="1">
      <alignment horizontal="center" vertical="center" wrapText="1"/>
    </xf>
    <xf numFmtId="9" fontId="3" fillId="11" borderId="23" xfId="66" applyFont="1" applyFill="1" applyBorder="1" applyAlignment="1">
      <alignment horizontal="center" vertical="center" wrapText="1"/>
    </xf>
    <xf numFmtId="9" fontId="49" fillId="11" borderId="23" xfId="0" applyNumberFormat="1" applyFont="1" applyFill="1" applyBorder="1" applyAlignment="1">
      <alignment horizontal="center" vertical="center" wrapText="1"/>
    </xf>
    <xf numFmtId="0" fontId="49" fillId="44" borderId="25" xfId="0" applyFont="1" applyFill="1" applyBorder="1" applyAlignment="1">
      <alignment horizontal="justify" vertical="center" wrapText="1"/>
    </xf>
    <xf numFmtId="0" fontId="49" fillId="44" borderId="25" xfId="0" applyFont="1" applyFill="1" applyBorder="1" applyAlignment="1">
      <alignment horizontal="center" vertical="center" wrapText="1"/>
    </xf>
    <xf numFmtId="0" fontId="3" fillId="11" borderId="23" xfId="59" applyFont="1" applyFill="1" applyBorder="1" applyAlignment="1">
      <alignment horizontal="justify" vertical="center" wrapText="1"/>
      <protection/>
    </xf>
    <xf numFmtId="4" fontId="3" fillId="11" borderId="23" xfId="59" applyNumberFormat="1" applyFont="1" applyFill="1" applyBorder="1" applyAlignment="1">
      <alignment horizontal="justify" vertical="center" wrapText="1"/>
      <protection/>
    </xf>
    <xf numFmtId="9" fontId="3" fillId="11" borderId="23" xfId="59" applyNumberFormat="1" applyFont="1" applyFill="1" applyBorder="1" applyAlignment="1">
      <alignment horizontal="center" vertical="center"/>
      <protection/>
    </xf>
    <xf numFmtId="0" fontId="49" fillId="11" borderId="23" xfId="0" applyFont="1" applyFill="1" applyBorder="1" applyAlignment="1">
      <alignment horizontal="center" vertical="center" wrapText="1"/>
    </xf>
    <xf numFmtId="0" fontId="48" fillId="12" borderId="23" xfId="0" applyFont="1" applyFill="1" applyBorder="1" applyAlignment="1">
      <alignment horizontal="center" vertical="center" wrapText="1"/>
    </xf>
    <xf numFmtId="0" fontId="49" fillId="44" borderId="12" xfId="0" applyFont="1" applyFill="1" applyBorder="1" applyAlignment="1">
      <alignment horizontal="justify" vertical="center" wrapText="1"/>
    </xf>
    <xf numFmtId="0" fontId="49" fillId="44" borderId="12" xfId="0" applyFont="1" applyFill="1" applyBorder="1" applyAlignment="1">
      <alignment vertical="center" wrapText="1"/>
    </xf>
    <xf numFmtId="0" fontId="3" fillId="11" borderId="23" xfId="59" applyFont="1" applyFill="1" applyBorder="1" applyAlignment="1">
      <alignment horizontal="justify" vertical="top" wrapText="1"/>
      <protection/>
    </xf>
    <xf numFmtId="0" fontId="49" fillId="11" borderId="23" xfId="0" applyFont="1" applyFill="1" applyBorder="1" applyAlignment="1">
      <alignment horizontal="justify" vertical="center" wrapText="1"/>
    </xf>
    <xf numFmtId="0" fontId="4" fillId="39" borderId="39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4" fillId="36" borderId="19" xfId="0" applyFont="1" applyFill="1" applyBorder="1" applyAlignment="1" applyProtection="1">
      <alignment horizontal="center" vertical="center" textRotation="90" wrapText="1"/>
      <protection/>
    </xf>
    <xf numFmtId="0" fontId="4" fillId="36" borderId="24" xfId="0" applyFont="1" applyFill="1" applyBorder="1" applyAlignment="1" applyProtection="1">
      <alignment horizontal="center" vertical="center" textRotation="90" wrapText="1"/>
      <protection/>
    </xf>
    <xf numFmtId="10" fontId="4" fillId="36" borderId="19" xfId="0" applyNumberFormat="1" applyFont="1" applyFill="1" applyBorder="1" applyAlignment="1" applyProtection="1">
      <alignment horizontal="center" vertical="center" textRotation="90" wrapText="1"/>
      <protection/>
    </xf>
    <xf numFmtId="10" fontId="4" fillId="36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21" xfId="0" applyFont="1" applyFill="1" applyBorder="1" applyAlignment="1" applyProtection="1">
      <alignment horizontal="center" vertical="center" textRotation="90" wrapText="1"/>
      <protection/>
    </xf>
    <xf numFmtId="0" fontId="4" fillId="36" borderId="42" xfId="0" applyFont="1" applyFill="1" applyBorder="1" applyAlignment="1" applyProtection="1">
      <alignment horizontal="center" vertical="center" textRotation="90" wrapText="1"/>
      <protection/>
    </xf>
    <xf numFmtId="3" fontId="4" fillId="18" borderId="22" xfId="0" applyNumberFormat="1" applyFont="1" applyFill="1" applyBorder="1" applyAlignment="1">
      <alignment horizontal="center" vertical="center" wrapText="1"/>
    </xf>
    <xf numFmtId="3" fontId="4" fillId="18" borderId="43" xfId="0" applyNumberFormat="1" applyFont="1" applyFill="1" applyBorder="1" applyAlignment="1">
      <alignment horizontal="center" vertical="center" wrapText="1"/>
    </xf>
    <xf numFmtId="3" fontId="4" fillId="34" borderId="44" xfId="0" applyNumberFormat="1" applyFont="1" applyFill="1" applyBorder="1" applyAlignment="1" applyProtection="1">
      <alignment horizontal="center" vertical="center" wrapText="1"/>
      <protection/>
    </xf>
    <xf numFmtId="3" fontId="4" fillId="34" borderId="38" xfId="0" applyNumberFormat="1" applyFont="1" applyFill="1" applyBorder="1" applyAlignment="1" applyProtection="1">
      <alignment horizontal="center" vertical="center" wrapText="1"/>
      <protection/>
    </xf>
    <xf numFmtId="3" fontId="4" fillId="34" borderId="45" xfId="0" applyNumberFormat="1" applyFont="1" applyFill="1" applyBorder="1" applyAlignment="1" applyProtection="1">
      <alignment horizontal="center" vertical="center" wrapText="1"/>
      <protection/>
    </xf>
    <xf numFmtId="3" fontId="4" fillId="36" borderId="46" xfId="0" applyNumberFormat="1" applyFont="1" applyFill="1" applyBorder="1" applyAlignment="1" applyProtection="1">
      <alignment horizontal="center" vertical="center" textRotation="90" wrapText="1"/>
      <protection/>
    </xf>
    <xf numFmtId="3" fontId="4" fillId="36" borderId="47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19" xfId="0" applyFont="1" applyFill="1" applyBorder="1" applyAlignment="1">
      <alignment horizontal="center" vertical="center" textRotation="90" wrapText="1"/>
    </xf>
    <xf numFmtId="0" fontId="4" fillId="18" borderId="24" xfId="0" applyFont="1" applyFill="1" applyBorder="1" applyAlignment="1">
      <alignment horizontal="center" vertical="center" textRotation="90" wrapText="1"/>
    </xf>
    <xf numFmtId="0" fontId="4" fillId="18" borderId="21" xfId="0" applyFont="1" applyFill="1" applyBorder="1" applyAlignment="1">
      <alignment horizontal="center" vertical="center" textRotation="90" wrapText="1"/>
    </xf>
    <xf numFmtId="0" fontId="4" fillId="18" borderId="42" xfId="0" applyFont="1" applyFill="1" applyBorder="1" applyAlignment="1">
      <alignment horizontal="center" vertical="center" textRotation="90" wrapText="1"/>
    </xf>
    <xf numFmtId="3" fontId="4" fillId="34" borderId="48" xfId="0" applyNumberFormat="1" applyFont="1" applyFill="1" applyBorder="1" applyAlignment="1" applyProtection="1">
      <alignment horizontal="center" vertical="center" wrapText="1"/>
      <protection/>
    </xf>
    <xf numFmtId="0" fontId="4" fillId="18" borderId="18" xfId="0" applyFont="1" applyFill="1" applyBorder="1" applyAlignment="1">
      <alignment horizontal="center" vertical="center"/>
    </xf>
    <xf numFmtId="0" fontId="4" fillId="18" borderId="49" xfId="0" applyFont="1" applyFill="1" applyBorder="1" applyAlignment="1">
      <alignment horizontal="center" vertical="center"/>
    </xf>
    <xf numFmtId="175" fontId="4" fillId="18" borderId="20" xfId="0" applyNumberFormat="1" applyFont="1" applyFill="1" applyBorder="1" applyAlignment="1">
      <alignment horizontal="center" vertical="center" wrapText="1"/>
    </xf>
    <xf numFmtId="175" fontId="4" fillId="18" borderId="32" xfId="0" applyNumberFormat="1" applyFont="1" applyFill="1" applyBorder="1" applyAlignment="1">
      <alignment horizontal="center" vertical="center" wrapText="1"/>
    </xf>
    <xf numFmtId="175" fontId="4" fillId="18" borderId="50" xfId="0" applyNumberFormat="1" applyFont="1" applyFill="1" applyBorder="1" applyAlignment="1">
      <alignment horizontal="center" vertical="center" wrapText="1"/>
    </xf>
    <xf numFmtId="175" fontId="4" fillId="18" borderId="40" xfId="0" applyNumberFormat="1" applyFont="1" applyFill="1" applyBorder="1" applyAlignment="1">
      <alignment horizontal="center" vertical="center" wrapText="1"/>
    </xf>
    <xf numFmtId="0" fontId="4" fillId="18" borderId="18" xfId="0" applyFont="1" applyFill="1" applyBorder="1" applyAlignment="1" applyProtection="1">
      <alignment horizontal="center" vertical="center" wrapText="1"/>
      <protection locked="0"/>
    </xf>
    <xf numFmtId="0" fontId="4" fillId="18" borderId="51" xfId="0" applyFont="1" applyFill="1" applyBorder="1" applyAlignment="1" applyProtection="1">
      <alignment horizontal="center" vertical="center" wrapText="1"/>
      <protection locked="0"/>
    </xf>
    <xf numFmtId="4" fontId="4" fillId="18" borderId="19" xfId="0" applyNumberFormat="1" applyFont="1" applyFill="1" applyBorder="1" applyAlignment="1" applyProtection="1">
      <alignment horizontal="center" vertical="center" textRotation="90" wrapText="1"/>
      <protection/>
    </xf>
    <xf numFmtId="4" fontId="4" fillId="18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19" xfId="0" applyFont="1" applyFill="1" applyBorder="1" applyAlignment="1" applyProtection="1">
      <alignment horizontal="center" vertical="center" textRotation="90" wrapText="1"/>
      <protection/>
    </xf>
    <xf numFmtId="0" fontId="4" fillId="18" borderId="24" xfId="0" applyFont="1" applyFill="1" applyBorder="1" applyAlignment="1" applyProtection="1">
      <alignment horizontal="center" vertical="center" textRotation="90" wrapText="1"/>
      <protection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3" fontId="4" fillId="33" borderId="52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3" fontId="4" fillId="33" borderId="47" xfId="0" applyNumberFormat="1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6" borderId="56" xfId="0" applyFont="1" applyFill="1" applyBorder="1" applyAlignment="1" applyProtection="1">
      <alignment horizontal="center" vertical="center" textRotation="90" wrapText="1"/>
      <protection/>
    </xf>
    <xf numFmtId="10" fontId="4" fillId="36" borderId="56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57" xfId="0" applyFont="1" applyFill="1" applyBorder="1" applyAlignment="1" applyProtection="1">
      <alignment horizontal="center" vertical="center" textRotation="90" wrapText="1"/>
      <protection/>
    </xf>
    <xf numFmtId="3" fontId="4" fillId="18" borderId="17" xfId="0" applyNumberFormat="1" applyFont="1" applyFill="1" applyBorder="1" applyAlignment="1">
      <alignment horizontal="center" vertical="center" wrapText="1"/>
    </xf>
    <xf numFmtId="3" fontId="4" fillId="36" borderId="18" xfId="0" applyNumberFormat="1" applyFont="1" applyFill="1" applyBorder="1" applyAlignment="1" applyProtection="1">
      <alignment horizontal="center" vertical="center" textRotation="90" wrapText="1"/>
      <protection/>
    </xf>
    <xf numFmtId="3" fontId="4" fillId="36" borderId="49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56" xfId="0" applyFont="1" applyFill="1" applyBorder="1" applyAlignment="1">
      <alignment horizontal="center" vertical="center" textRotation="90" wrapText="1"/>
    </xf>
    <xf numFmtId="0" fontId="4" fillId="18" borderId="57" xfId="0" applyFont="1" applyFill="1" applyBorder="1" applyAlignment="1">
      <alignment horizontal="center" vertical="center" textRotation="90" wrapText="1"/>
    </xf>
    <xf numFmtId="3" fontId="4" fillId="33" borderId="3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>
      <alignment horizontal="center" vertical="center" wrapText="1"/>
    </xf>
    <xf numFmtId="175" fontId="4" fillId="18" borderId="59" xfId="0" applyNumberFormat="1" applyFont="1" applyFill="1" applyBorder="1" applyAlignment="1">
      <alignment horizontal="center" vertical="center" wrapText="1"/>
    </xf>
    <xf numFmtId="175" fontId="4" fillId="18" borderId="41" xfId="0" applyNumberFormat="1" applyFont="1" applyFill="1" applyBorder="1" applyAlignment="1">
      <alignment horizontal="center" vertical="center" wrapText="1"/>
    </xf>
    <xf numFmtId="0" fontId="4" fillId="18" borderId="60" xfId="0" applyFont="1" applyFill="1" applyBorder="1" applyAlignment="1" applyProtection="1">
      <alignment horizontal="center" vertical="center" wrapText="1"/>
      <protection locked="0"/>
    </xf>
    <xf numFmtId="4" fontId="4" fillId="18" borderId="56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56" xfId="0" applyFont="1" applyFill="1" applyBorder="1" applyAlignment="1" applyProtection="1">
      <alignment horizontal="center" vertical="center" textRotation="90" wrapText="1"/>
      <protection/>
    </xf>
    <xf numFmtId="0" fontId="4" fillId="2" borderId="6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62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3" fontId="4" fillId="18" borderId="55" xfId="0" applyNumberFormat="1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 applyProtection="1">
      <alignment horizontal="center" vertical="center" wrapText="1"/>
      <protection locked="0"/>
    </xf>
    <xf numFmtId="0" fontId="4" fillId="33" borderId="64" xfId="0" applyFont="1" applyFill="1" applyBorder="1" applyAlignment="1" applyProtection="1">
      <alignment horizontal="center" vertical="center" wrapText="1"/>
      <protection locked="0"/>
    </xf>
    <xf numFmtId="0" fontId="4" fillId="33" borderId="65" xfId="0" applyFont="1" applyFill="1" applyBorder="1" applyAlignment="1" applyProtection="1">
      <alignment horizontal="center" vertical="center" wrapText="1"/>
      <protection locked="0"/>
    </xf>
    <xf numFmtId="0" fontId="7" fillId="36" borderId="37" xfId="0" applyFont="1" applyFill="1" applyBorder="1" applyAlignment="1" applyProtection="1">
      <alignment horizontal="center" vertical="center" textRotation="90" wrapText="1"/>
      <protection/>
    </xf>
    <xf numFmtId="0" fontId="7" fillId="36" borderId="23" xfId="0" applyFont="1" applyFill="1" applyBorder="1" applyAlignment="1" applyProtection="1">
      <alignment horizontal="center" vertical="center" textRotation="90" wrapText="1"/>
      <protection/>
    </xf>
    <xf numFmtId="10" fontId="7" fillId="36" borderId="37" xfId="0" applyNumberFormat="1" applyFont="1" applyFill="1" applyBorder="1" applyAlignment="1" applyProtection="1">
      <alignment horizontal="center" vertical="center" textRotation="90" wrapText="1"/>
      <protection/>
    </xf>
    <xf numFmtId="10" fontId="7" fillId="36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36" borderId="66" xfId="0" applyFont="1" applyFill="1" applyBorder="1" applyAlignment="1" applyProtection="1">
      <alignment horizontal="center" vertical="center" textRotation="90" wrapText="1"/>
      <protection/>
    </xf>
    <xf numFmtId="0" fontId="7" fillId="36" borderId="28" xfId="0" applyFont="1" applyFill="1" applyBorder="1" applyAlignment="1" applyProtection="1">
      <alignment horizontal="center" vertical="center" textRotation="90" wrapText="1"/>
      <protection/>
    </xf>
    <xf numFmtId="3" fontId="7" fillId="18" borderId="23" xfId="0" applyNumberFormat="1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/>
    </xf>
    <xf numFmtId="0" fontId="7" fillId="39" borderId="40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3" fontId="7" fillId="34" borderId="37" xfId="0" applyNumberFormat="1" applyFont="1" applyFill="1" applyBorder="1" applyAlignment="1" applyProtection="1">
      <alignment horizontal="center" vertical="center" wrapText="1"/>
      <protection/>
    </xf>
    <xf numFmtId="3" fontId="7" fillId="36" borderId="37" xfId="0" applyNumberFormat="1" applyFont="1" applyFill="1" applyBorder="1" applyAlignment="1" applyProtection="1">
      <alignment horizontal="center" vertical="center" textRotation="90" wrapText="1"/>
      <protection/>
    </xf>
    <xf numFmtId="3" fontId="7" fillId="36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37" xfId="0" applyFont="1" applyFill="1" applyBorder="1" applyAlignment="1">
      <alignment horizontal="center" vertical="center" textRotation="90" wrapText="1"/>
    </xf>
    <xf numFmtId="0" fontId="7" fillId="18" borderId="23" xfId="0" applyFont="1" applyFill="1" applyBorder="1" applyAlignment="1">
      <alignment horizontal="center" vertical="center" textRotation="90" wrapText="1"/>
    </xf>
    <xf numFmtId="0" fontId="7" fillId="18" borderId="66" xfId="0" applyFont="1" applyFill="1" applyBorder="1" applyAlignment="1">
      <alignment horizontal="center" vertical="center" textRotation="90" wrapText="1"/>
    </xf>
    <xf numFmtId="0" fontId="7" fillId="18" borderId="28" xfId="0" applyFont="1" applyFill="1" applyBorder="1" applyAlignment="1">
      <alignment horizontal="center" vertical="center" textRotation="90" wrapText="1"/>
    </xf>
    <xf numFmtId="3" fontId="7" fillId="34" borderId="67" xfId="0" applyNumberFormat="1" applyFont="1" applyFill="1" applyBorder="1" applyAlignment="1" applyProtection="1">
      <alignment horizontal="center" vertical="center" wrapText="1"/>
      <protection/>
    </xf>
    <xf numFmtId="0" fontId="7" fillId="18" borderId="67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175" fontId="7" fillId="18" borderId="37" xfId="0" applyNumberFormat="1" applyFont="1" applyFill="1" applyBorder="1" applyAlignment="1">
      <alignment horizontal="center" vertical="center" wrapText="1"/>
    </xf>
    <xf numFmtId="175" fontId="7" fillId="18" borderId="23" xfId="0" applyNumberFormat="1" applyFont="1" applyFill="1" applyBorder="1" applyAlignment="1">
      <alignment horizontal="center" vertical="center" wrapText="1"/>
    </xf>
    <xf numFmtId="0" fontId="7" fillId="18" borderId="37" xfId="0" applyFont="1" applyFill="1" applyBorder="1" applyAlignment="1" applyProtection="1">
      <alignment horizontal="center" vertical="center" wrapText="1"/>
      <protection locked="0"/>
    </xf>
    <xf numFmtId="0" fontId="7" fillId="18" borderId="23" xfId="0" applyFont="1" applyFill="1" applyBorder="1" applyAlignment="1" applyProtection="1">
      <alignment horizontal="center" vertical="center" wrapText="1"/>
      <protection locked="0"/>
    </xf>
    <xf numFmtId="4" fontId="7" fillId="18" borderId="37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37" xfId="0" applyFont="1" applyFill="1" applyBorder="1" applyAlignment="1" applyProtection="1">
      <alignment horizontal="center" vertical="center" textRotation="90" wrapText="1"/>
      <protection/>
    </xf>
    <xf numFmtId="0" fontId="7" fillId="18" borderId="23" xfId="0" applyFont="1" applyFill="1" applyBorder="1" applyAlignment="1" applyProtection="1">
      <alignment horizontal="center" vertical="center" textRotation="90" wrapText="1"/>
      <protection/>
    </xf>
    <xf numFmtId="0" fontId="7" fillId="33" borderId="5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 applyProtection="1">
      <alignment horizontal="center" vertical="center" wrapText="1"/>
      <protection/>
    </xf>
    <xf numFmtId="3" fontId="7" fillId="33" borderId="32" xfId="0" applyNumberFormat="1" applyFont="1" applyFill="1" applyBorder="1" applyAlignment="1" applyProtection="1">
      <alignment horizontal="center" vertical="center" wrapText="1"/>
      <protection/>
    </xf>
    <xf numFmtId="3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9" borderId="54" xfId="0" applyFont="1" applyFill="1" applyBorder="1" applyAlignment="1">
      <alignment horizontal="center" vertical="center"/>
    </xf>
    <xf numFmtId="0" fontId="7" fillId="39" borderId="43" xfId="0" applyFont="1" applyFill="1" applyBorder="1" applyAlignment="1">
      <alignment horizontal="center" vertical="center"/>
    </xf>
    <xf numFmtId="0" fontId="7" fillId="39" borderId="55" xfId="0" applyFont="1" applyFill="1" applyBorder="1" applyAlignment="1">
      <alignment horizontal="center" vertical="center"/>
    </xf>
    <xf numFmtId="0" fontId="7" fillId="18" borderId="44" xfId="0" applyFont="1" applyFill="1" applyBorder="1" applyAlignment="1">
      <alignment horizontal="center" vertical="center" textRotation="90" wrapText="1"/>
    </xf>
    <xf numFmtId="0" fontId="7" fillId="18" borderId="27" xfId="0" applyFont="1" applyFill="1" applyBorder="1" applyAlignment="1">
      <alignment horizontal="center" vertical="center" textRotation="90" wrapText="1"/>
    </xf>
    <xf numFmtId="0" fontId="7" fillId="33" borderId="61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172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 applyProtection="1">
      <alignment horizontal="center" vertical="center" wrapText="1"/>
      <protection locked="0"/>
    </xf>
    <xf numFmtId="0" fontId="4" fillId="18" borderId="49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 applyProtection="1">
      <alignment horizontal="center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17" xfId="0" applyNumberFormat="1" applyFont="1" applyFill="1" applyBorder="1" applyAlignment="1" applyProtection="1">
      <alignment horizontal="center" vertical="center" wrapText="1"/>
      <protection/>
    </xf>
    <xf numFmtId="3" fontId="4" fillId="33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 applyProtection="1">
      <alignment horizontal="center" vertical="center" wrapText="1"/>
      <protection locked="0"/>
    </xf>
    <xf numFmtId="172" fontId="7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55" xfId="0" applyFont="1" applyFill="1" applyBorder="1" applyAlignment="1" applyProtection="1">
      <alignment horizontal="center" vertical="center" wrapText="1"/>
      <protection locked="0"/>
    </xf>
    <xf numFmtId="0" fontId="4" fillId="39" borderId="39" xfId="0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18" borderId="4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7" fillId="45" borderId="37" xfId="0" applyFont="1" applyFill="1" applyBorder="1" applyAlignment="1" applyProtection="1">
      <alignment horizontal="center" vertical="center" textRotation="90" wrapText="1"/>
      <protection/>
    </xf>
    <xf numFmtId="0" fontId="7" fillId="45" borderId="23" xfId="0" applyFont="1" applyFill="1" applyBorder="1" applyAlignment="1" applyProtection="1">
      <alignment horizontal="center" vertical="center" textRotation="90" wrapText="1"/>
      <protection/>
    </xf>
    <xf numFmtId="0" fontId="4" fillId="45" borderId="39" xfId="0" applyFont="1" applyFill="1" applyBorder="1" applyAlignment="1">
      <alignment horizontal="center" vertical="center" wrapText="1"/>
    </xf>
    <xf numFmtId="0" fontId="4" fillId="45" borderId="40" xfId="0" applyFont="1" applyFill="1" applyBorder="1" applyAlignment="1">
      <alignment horizontal="center" vertical="center" wrapText="1"/>
    </xf>
    <xf numFmtId="0" fontId="4" fillId="45" borderId="41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 applyProtection="1">
      <alignment horizontal="center" vertical="center" textRotation="90" wrapText="1"/>
      <protection/>
    </xf>
    <xf numFmtId="10" fontId="7" fillId="36" borderId="35" xfId="0" applyNumberFormat="1" applyFont="1" applyFill="1" applyBorder="1" applyAlignment="1" applyProtection="1">
      <alignment horizontal="center" vertical="center" textRotation="90" wrapText="1"/>
      <protection/>
    </xf>
    <xf numFmtId="0" fontId="7" fillId="36" borderId="68" xfId="0" applyFont="1" applyFill="1" applyBorder="1" applyAlignment="1" applyProtection="1">
      <alignment horizontal="center" vertical="center" textRotation="90" wrapText="1"/>
      <protection/>
    </xf>
    <xf numFmtId="3" fontId="7" fillId="34" borderId="35" xfId="0" applyNumberFormat="1" applyFont="1" applyFill="1" applyBorder="1" applyAlignment="1" applyProtection="1">
      <alignment horizontal="center" vertical="center" wrapText="1"/>
      <protection/>
    </xf>
    <xf numFmtId="3" fontId="7" fillId="36" borderId="35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6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3" fontId="7" fillId="34" borderId="23" xfId="0" applyNumberFormat="1" applyFont="1" applyFill="1" applyBorder="1" applyAlignment="1" applyProtection="1">
      <alignment horizontal="center" vertical="center" wrapText="1"/>
      <protection/>
    </xf>
    <xf numFmtId="3" fontId="7" fillId="34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46" borderId="37" xfId="0" applyFont="1" applyFill="1" applyBorder="1" applyAlignment="1" applyProtection="1">
      <alignment horizontal="center" vertical="center" textRotation="90" wrapText="1"/>
      <protection/>
    </xf>
    <xf numFmtId="0" fontId="7" fillId="46" borderId="23" xfId="0" applyFont="1" applyFill="1" applyBorder="1" applyAlignment="1" applyProtection="1">
      <alignment horizontal="center" vertical="center" textRotation="90" wrapText="1"/>
      <protection/>
    </xf>
    <xf numFmtId="3" fontId="4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2" borderId="23" xfId="0" applyFont="1" applyFill="1" applyBorder="1" applyAlignment="1">
      <alignment horizontal="center" vertical="center" textRotation="90" wrapText="1"/>
    </xf>
    <xf numFmtId="172" fontId="4" fillId="35" borderId="23" xfId="54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>
      <alignment horizontal="center" vertical="center"/>
    </xf>
    <xf numFmtId="0" fontId="51" fillId="35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3" xfId="0" applyFont="1" applyFill="1" applyBorder="1" applyAlignment="1" applyProtection="1">
      <alignment horizontal="center" vertical="center" textRotation="255" wrapText="1"/>
      <protection locked="0"/>
    </xf>
    <xf numFmtId="0" fontId="4" fillId="36" borderId="23" xfId="0" applyFont="1" applyFill="1" applyBorder="1" applyAlignment="1" applyProtection="1">
      <alignment horizontal="center" vertical="center" textRotation="90" wrapText="1"/>
      <protection/>
    </xf>
    <xf numFmtId="10" fontId="4" fillId="36" borderId="23" xfId="0" applyNumberFormat="1" applyFont="1" applyFill="1" applyBorder="1" applyAlignment="1" applyProtection="1">
      <alignment horizontal="center" vertical="center" textRotation="90" wrapText="1"/>
      <protection/>
    </xf>
    <xf numFmtId="3" fontId="4" fillId="18" borderId="12" xfId="0" applyNumberFormat="1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42" borderId="23" xfId="0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3" fontId="4" fillId="36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23" xfId="0" applyFont="1" applyFill="1" applyBorder="1" applyAlignment="1">
      <alignment horizontal="center" vertical="center" textRotation="90" wrapText="1"/>
    </xf>
    <xf numFmtId="0" fontId="4" fillId="18" borderId="23" xfId="0" applyFont="1" applyFill="1" applyBorder="1" applyAlignment="1">
      <alignment horizontal="center" vertical="center"/>
    </xf>
    <xf numFmtId="175" fontId="4" fillId="18" borderId="23" xfId="0" applyNumberFormat="1" applyFont="1" applyFill="1" applyBorder="1" applyAlignment="1">
      <alignment horizontal="center" vertical="center" wrapText="1"/>
    </xf>
    <xf numFmtId="0" fontId="4" fillId="18" borderId="23" xfId="0" applyFont="1" applyFill="1" applyBorder="1" applyAlignment="1" applyProtection="1">
      <alignment horizontal="center" vertical="center" wrapText="1"/>
      <protection locked="0"/>
    </xf>
    <xf numFmtId="4" fontId="4" fillId="18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23" xfId="0" applyFont="1" applyFill="1" applyBorder="1" applyAlignment="1" applyProtection="1">
      <alignment horizontal="center" vertical="center" textRotation="90" wrapText="1"/>
      <protection/>
    </xf>
    <xf numFmtId="3" fontId="4" fillId="18" borderId="23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7" fillId="35" borderId="12" xfId="59" applyFont="1" applyFill="1" applyBorder="1" applyAlignment="1">
      <alignment horizontal="center" vertical="top" wrapText="1"/>
      <protection/>
    </xf>
    <xf numFmtId="0" fontId="7" fillId="35" borderId="24" xfId="59" applyFont="1" applyFill="1" applyBorder="1" applyAlignment="1">
      <alignment horizontal="center" vertical="top" wrapText="1"/>
      <protection/>
    </xf>
    <xf numFmtId="0" fontId="7" fillId="35" borderId="35" xfId="59" applyFont="1" applyFill="1" applyBorder="1" applyAlignment="1">
      <alignment horizontal="center" vertical="top" wrapText="1"/>
      <protection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9" fontId="4" fillId="35" borderId="19" xfId="0" applyNumberFormat="1" applyFont="1" applyFill="1" applyBorder="1" applyAlignment="1">
      <alignment horizontal="center" vertical="center" textRotation="90" wrapText="1"/>
    </xf>
    <xf numFmtId="9" fontId="4" fillId="35" borderId="24" xfId="0" applyNumberFormat="1" applyFont="1" applyFill="1" applyBorder="1" applyAlignment="1">
      <alignment horizontal="center" vertical="center" textRotation="90" wrapText="1"/>
    </xf>
    <xf numFmtId="9" fontId="4" fillId="35" borderId="56" xfId="0" applyNumberFormat="1" applyFont="1" applyFill="1" applyBorder="1" applyAlignment="1">
      <alignment horizontal="center" vertical="center" textRotation="90" wrapText="1"/>
    </xf>
    <xf numFmtId="0" fontId="4" fillId="35" borderId="19" xfId="0" applyFont="1" applyFill="1" applyBorder="1" applyAlignment="1">
      <alignment horizontal="center" vertical="center" textRotation="90" wrapText="1"/>
    </xf>
    <xf numFmtId="0" fontId="4" fillId="35" borderId="24" xfId="0" applyFont="1" applyFill="1" applyBorder="1" applyAlignment="1">
      <alignment horizontal="center" vertical="center" textRotation="90" wrapText="1"/>
    </xf>
    <xf numFmtId="0" fontId="4" fillId="35" borderId="56" xfId="0" applyFont="1" applyFill="1" applyBorder="1" applyAlignment="1">
      <alignment horizontal="center" vertical="center" textRotation="90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178" fontId="4" fillId="35" borderId="18" xfId="50" applyNumberFormat="1" applyFont="1" applyFill="1" applyBorder="1" applyAlignment="1" applyProtection="1">
      <alignment horizontal="center" vertical="center" textRotation="90" wrapText="1"/>
      <protection locked="0"/>
    </xf>
    <xf numFmtId="178" fontId="4" fillId="35" borderId="51" xfId="50" applyNumberFormat="1" applyFont="1" applyFill="1" applyBorder="1" applyAlignment="1" applyProtection="1">
      <alignment horizontal="center" vertical="center" textRotation="90" wrapText="1"/>
      <protection locked="0"/>
    </xf>
    <xf numFmtId="178" fontId="4" fillId="35" borderId="49" xfId="5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14" borderId="3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center" wrapText="1"/>
    </xf>
    <xf numFmtId="0" fontId="4" fillId="39" borderId="60" xfId="0" applyFont="1" applyFill="1" applyBorder="1" applyAlignment="1">
      <alignment horizontal="center" vertical="center" wrapText="1"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24" xfId="59" applyFont="1" applyFill="1" applyBorder="1" applyAlignment="1">
      <alignment horizontal="center" vertical="center" wrapText="1"/>
      <protection/>
    </xf>
    <xf numFmtId="0" fontId="7" fillId="0" borderId="35" xfId="59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textRotation="90" wrapText="1"/>
    </xf>
    <xf numFmtId="0" fontId="4" fillId="39" borderId="24" xfId="0" applyFont="1" applyFill="1" applyBorder="1" applyAlignment="1">
      <alignment horizontal="center" vertical="center" textRotation="90" wrapText="1"/>
    </xf>
    <xf numFmtId="0" fontId="4" fillId="39" borderId="35" xfId="0" applyFont="1" applyFill="1" applyBorder="1" applyAlignment="1">
      <alignment horizontal="center" vertical="center" textRotation="90" wrapText="1"/>
    </xf>
    <xf numFmtId="0" fontId="4" fillId="47" borderId="3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34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 wrapText="1"/>
    </xf>
    <xf numFmtId="0" fontId="4" fillId="39" borderId="56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56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>
      <alignment horizontal="center" vertical="center" textRotation="90" wrapText="1"/>
    </xf>
    <xf numFmtId="3" fontId="4" fillId="0" borderId="56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24" xfId="0" applyFont="1" applyFill="1" applyBorder="1" applyAlignment="1" applyProtection="1">
      <alignment horizontal="center" vertical="center" textRotation="90" wrapText="1"/>
      <protection locked="0"/>
    </xf>
    <xf numFmtId="0" fontId="4" fillId="0" borderId="56" xfId="0" applyFont="1" applyFill="1" applyBorder="1" applyAlignment="1" applyProtection="1">
      <alignment horizontal="center" vertical="center" textRotation="90" wrapText="1"/>
      <protection locked="0"/>
    </xf>
    <xf numFmtId="0" fontId="3" fillId="0" borderId="12" xfId="59" applyFont="1" applyFill="1" applyBorder="1" applyAlignment="1">
      <alignment horizontal="center" vertical="top" wrapText="1"/>
      <protection/>
    </xf>
    <xf numFmtId="0" fontId="3" fillId="0" borderId="24" xfId="59" applyFont="1" applyFill="1" applyBorder="1" applyAlignment="1">
      <alignment horizontal="center" vertical="top" wrapText="1"/>
      <protection/>
    </xf>
    <xf numFmtId="0" fontId="3" fillId="0" borderId="56" xfId="59" applyFont="1" applyFill="1" applyBorder="1" applyAlignment="1">
      <alignment horizontal="center" vertical="top" wrapText="1"/>
      <protection/>
    </xf>
    <xf numFmtId="3" fontId="4" fillId="39" borderId="19" xfId="0" applyNumberFormat="1" applyFont="1" applyFill="1" applyBorder="1" applyAlignment="1">
      <alignment horizontal="center" vertical="center" textRotation="90" wrapText="1"/>
    </xf>
    <xf numFmtId="3" fontId="4" fillId="39" borderId="24" xfId="0" applyNumberFormat="1" applyFont="1" applyFill="1" applyBorder="1" applyAlignment="1">
      <alignment horizontal="center" vertical="center" textRotation="90" wrapText="1"/>
    </xf>
    <xf numFmtId="3" fontId="4" fillId="39" borderId="56" xfId="0" applyNumberFormat="1" applyFont="1" applyFill="1" applyBorder="1" applyAlignment="1">
      <alignment horizontal="center" vertical="center" textRotation="90" wrapText="1"/>
    </xf>
    <xf numFmtId="0" fontId="4" fillId="39" borderId="56" xfId="0" applyFont="1" applyFill="1" applyBorder="1" applyAlignment="1">
      <alignment horizontal="center" vertical="center" textRotation="90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4" fillId="39" borderId="57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Moneda 3" xfId="54"/>
    <cellStyle name="Moneda 4" xfId="55"/>
    <cellStyle name="Neutral" xfId="56"/>
    <cellStyle name="Normal 10" xfId="57"/>
    <cellStyle name="Normal 12 2" xfId="58"/>
    <cellStyle name="Normal 2" xfId="59"/>
    <cellStyle name="Normal 2 2" xfId="60"/>
    <cellStyle name="Normal 4 2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2"/>
  <sheetViews>
    <sheetView zoomScale="60" zoomScaleNormal="60" zoomScalePageLayoutView="0" workbookViewId="0" topLeftCell="A1">
      <selection activeCell="L6" sqref="L6:L7"/>
    </sheetView>
  </sheetViews>
  <sheetFormatPr defaultColWidth="11.421875" defaultRowHeight="15"/>
  <cols>
    <col min="1" max="1" width="4.57421875" style="77" customWidth="1"/>
    <col min="2" max="2" width="15.8515625" style="62" customWidth="1"/>
    <col min="3" max="3" width="17.57421875" style="62" customWidth="1"/>
    <col min="4" max="4" width="27.7109375" style="77" customWidth="1"/>
    <col min="5" max="5" width="14.28125" style="77" customWidth="1"/>
    <col min="6" max="6" width="11.421875" style="77" customWidth="1"/>
    <col min="7" max="7" width="13.57421875" style="77" customWidth="1"/>
    <col min="8" max="8" width="31.7109375" style="63" customWidth="1"/>
    <col min="9" max="9" width="16.00390625" style="63" customWidth="1"/>
    <col min="10" max="10" width="13.140625" style="63" customWidth="1"/>
    <col min="11" max="11" width="14.28125" style="77" customWidth="1"/>
    <col min="12" max="12" width="11.421875" style="77" customWidth="1"/>
    <col min="13" max="13" width="6.57421875" style="77" customWidth="1"/>
    <col min="14" max="14" width="6.140625" style="77" customWidth="1"/>
    <col min="15" max="32" width="9.421875" style="77" customWidth="1"/>
    <col min="33" max="33" width="5.140625" style="62" customWidth="1"/>
    <col min="34" max="34" width="5.421875" style="77" customWidth="1"/>
    <col min="35" max="35" width="4.8515625" style="77" customWidth="1"/>
    <col min="36" max="36" width="7.140625" style="77" customWidth="1"/>
    <col min="37" max="16384" width="11.421875" style="77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">
      <c r="B2" s="502" t="s">
        <v>745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4"/>
    </row>
    <row r="3" spans="2:36" ht="12.75" thickBot="1">
      <c r="B3" s="505" t="s">
        <v>574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7"/>
    </row>
    <row r="4" spans="2:36" ht="33.75" customHeight="1">
      <c r="B4" s="508" t="s">
        <v>465</v>
      </c>
      <c r="C4" s="509"/>
      <c r="D4" s="509"/>
      <c r="E4" s="509"/>
      <c r="F4" s="509"/>
      <c r="G4" s="509"/>
      <c r="H4" s="510"/>
      <c r="I4" s="511" t="s">
        <v>746</v>
      </c>
      <c r="J4" s="512"/>
      <c r="K4" s="512"/>
      <c r="L4" s="512"/>
      <c r="M4" s="512"/>
      <c r="N4" s="513"/>
      <c r="O4" s="511" t="s">
        <v>385</v>
      </c>
      <c r="P4" s="512"/>
      <c r="Q4" s="512"/>
      <c r="R4" s="512"/>
      <c r="S4" s="512"/>
      <c r="T4" s="513"/>
      <c r="U4" s="511" t="s">
        <v>386</v>
      </c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3"/>
    </row>
    <row r="5" spans="2:36" ht="35.25" customHeight="1" thickBot="1">
      <c r="B5" s="473" t="s">
        <v>747</v>
      </c>
      <c r="C5" s="474"/>
      <c r="D5" s="475"/>
      <c r="E5" s="419"/>
      <c r="F5" s="474" t="s">
        <v>387</v>
      </c>
      <c r="G5" s="474"/>
      <c r="H5" s="474"/>
      <c r="I5" s="474"/>
      <c r="J5" s="474"/>
      <c r="K5" s="474"/>
      <c r="L5" s="474"/>
      <c r="M5" s="474"/>
      <c r="N5" s="475"/>
      <c r="O5" s="493" t="s">
        <v>388</v>
      </c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5"/>
      <c r="AG5" s="473" t="s">
        <v>389</v>
      </c>
      <c r="AH5" s="474"/>
      <c r="AI5" s="474"/>
      <c r="AJ5" s="496"/>
    </row>
    <row r="6" spans="2:36" ht="36" customHeight="1">
      <c r="B6" s="461" t="s">
        <v>390</v>
      </c>
      <c r="C6" s="463" t="s">
        <v>391</v>
      </c>
      <c r="D6" s="464"/>
      <c r="E6" s="464"/>
      <c r="F6" s="464"/>
      <c r="G6" s="464"/>
      <c r="H6" s="497"/>
      <c r="I6" s="467" t="s">
        <v>392</v>
      </c>
      <c r="J6" s="469" t="s">
        <v>393</v>
      </c>
      <c r="K6" s="469" t="s">
        <v>394</v>
      </c>
      <c r="L6" s="471" t="s">
        <v>575</v>
      </c>
      <c r="M6" s="456" t="s">
        <v>396</v>
      </c>
      <c r="N6" s="458" t="s">
        <v>397</v>
      </c>
      <c r="O6" s="460" t="s">
        <v>398</v>
      </c>
      <c r="P6" s="452"/>
      <c r="Q6" s="451" t="s">
        <v>399</v>
      </c>
      <c r="R6" s="452"/>
      <c r="S6" s="451" t="s">
        <v>400</v>
      </c>
      <c r="T6" s="452"/>
      <c r="U6" s="451" t="s">
        <v>401</v>
      </c>
      <c r="V6" s="452"/>
      <c r="W6" s="451" t="s">
        <v>402</v>
      </c>
      <c r="X6" s="452"/>
      <c r="Y6" s="451" t="s">
        <v>403</v>
      </c>
      <c r="Z6" s="452"/>
      <c r="AA6" s="451" t="s">
        <v>404</v>
      </c>
      <c r="AB6" s="452"/>
      <c r="AC6" s="451" t="s">
        <v>405</v>
      </c>
      <c r="AD6" s="452"/>
      <c r="AE6" s="451" t="s">
        <v>406</v>
      </c>
      <c r="AF6" s="453"/>
      <c r="AG6" s="489" t="s">
        <v>407</v>
      </c>
      <c r="AH6" s="443" t="s">
        <v>408</v>
      </c>
      <c r="AI6" s="445" t="s">
        <v>409</v>
      </c>
      <c r="AJ6" s="447" t="s">
        <v>410</v>
      </c>
    </row>
    <row r="7" spans="2:36" ht="80.25" customHeight="1" thickBot="1">
      <c r="B7" s="462"/>
      <c r="C7" s="465"/>
      <c r="D7" s="466"/>
      <c r="E7" s="466"/>
      <c r="F7" s="466"/>
      <c r="G7" s="466"/>
      <c r="H7" s="498"/>
      <c r="I7" s="499"/>
      <c r="J7" s="500"/>
      <c r="K7" s="500"/>
      <c r="L7" s="501"/>
      <c r="M7" s="491"/>
      <c r="N7" s="492"/>
      <c r="O7" s="5" t="s">
        <v>411</v>
      </c>
      <c r="P7" s="6" t="s">
        <v>412</v>
      </c>
      <c r="Q7" s="7" t="s">
        <v>411</v>
      </c>
      <c r="R7" s="6" t="s">
        <v>412</v>
      </c>
      <c r="S7" s="7" t="s">
        <v>411</v>
      </c>
      <c r="T7" s="6" t="s">
        <v>412</v>
      </c>
      <c r="U7" s="7" t="s">
        <v>411</v>
      </c>
      <c r="V7" s="6" t="s">
        <v>412</v>
      </c>
      <c r="W7" s="7" t="s">
        <v>411</v>
      </c>
      <c r="X7" s="6" t="s">
        <v>412</v>
      </c>
      <c r="Y7" s="7" t="s">
        <v>411</v>
      </c>
      <c r="Z7" s="6" t="s">
        <v>412</v>
      </c>
      <c r="AA7" s="7" t="s">
        <v>411</v>
      </c>
      <c r="AB7" s="6" t="s">
        <v>413</v>
      </c>
      <c r="AC7" s="7" t="s">
        <v>411</v>
      </c>
      <c r="AD7" s="6" t="s">
        <v>413</v>
      </c>
      <c r="AE7" s="7" t="s">
        <v>411</v>
      </c>
      <c r="AF7" s="8" t="s">
        <v>413</v>
      </c>
      <c r="AG7" s="490"/>
      <c r="AH7" s="485"/>
      <c r="AI7" s="486"/>
      <c r="AJ7" s="487"/>
    </row>
    <row r="8" spans="2:36" ht="108" customHeight="1" thickBot="1">
      <c r="B8" s="9" t="s">
        <v>414</v>
      </c>
      <c r="C8" s="449" t="s">
        <v>748</v>
      </c>
      <c r="D8" s="450"/>
      <c r="E8" s="450"/>
      <c r="F8" s="450"/>
      <c r="G8" s="450"/>
      <c r="H8" s="488"/>
      <c r="I8" s="420" t="s">
        <v>749</v>
      </c>
      <c r="J8" s="91">
        <v>0.05</v>
      </c>
      <c r="K8" s="12">
        <v>150</v>
      </c>
      <c r="L8" s="12"/>
      <c r="M8" s="13"/>
      <c r="N8" s="14"/>
      <c r="O8" s="15">
        <f aca="true" t="shared" si="0" ref="O8:AD8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4"/>
    </row>
    <row r="10" spans="2:36" ht="108" customHeight="1" thickBot="1">
      <c r="B10" s="88" t="s">
        <v>416</v>
      </c>
      <c r="C10" s="87" t="s">
        <v>417</v>
      </c>
      <c r="D10" s="87" t="s">
        <v>418</v>
      </c>
      <c r="E10" s="87" t="s">
        <v>419</v>
      </c>
      <c r="F10" s="87" t="s">
        <v>420</v>
      </c>
      <c r="G10" s="87" t="s">
        <v>421</v>
      </c>
      <c r="H10" s="86" t="s">
        <v>422</v>
      </c>
      <c r="I10" s="85" t="s">
        <v>423</v>
      </c>
      <c r="J10" s="84"/>
      <c r="K10" s="84"/>
      <c r="L10" s="84"/>
      <c r="M10" s="84"/>
      <c r="N10" s="83"/>
      <c r="O10" s="82">
        <f aca="true" t="shared" si="1" ref="O10:AD10">SUM(O11:O11)</f>
        <v>0</v>
      </c>
      <c r="P10" s="28">
        <f t="shared" si="1"/>
        <v>0</v>
      </c>
      <c r="Q10" s="81">
        <f t="shared" si="1"/>
        <v>0</v>
      </c>
      <c r="R10" s="28">
        <f t="shared" si="1"/>
        <v>0</v>
      </c>
      <c r="S10" s="81">
        <f t="shared" si="1"/>
        <v>0</v>
      </c>
      <c r="T10" s="28">
        <f t="shared" si="1"/>
        <v>0</v>
      </c>
      <c r="U10" s="81">
        <f t="shared" si="1"/>
        <v>0</v>
      </c>
      <c r="V10" s="28">
        <f t="shared" si="1"/>
        <v>0</v>
      </c>
      <c r="W10" s="81">
        <f t="shared" si="1"/>
        <v>0</v>
      </c>
      <c r="X10" s="28">
        <f t="shared" si="1"/>
        <v>0</v>
      </c>
      <c r="Y10" s="81">
        <f t="shared" si="1"/>
        <v>0</v>
      </c>
      <c r="Z10" s="28">
        <f t="shared" si="1"/>
        <v>0</v>
      </c>
      <c r="AA10" s="81">
        <f t="shared" si="1"/>
        <v>0</v>
      </c>
      <c r="AB10" s="28">
        <f t="shared" si="1"/>
        <v>0</v>
      </c>
      <c r="AC10" s="81">
        <f t="shared" si="1"/>
        <v>0</v>
      </c>
      <c r="AD10" s="28">
        <f t="shared" si="1"/>
        <v>0</v>
      </c>
      <c r="AE10" s="81">
        <f>SUM(O10,Q10,S10,U10,W10,Y10,AA10,AC10)</f>
        <v>0</v>
      </c>
      <c r="AF10" s="28">
        <f>SUM(P10,R10,T10,V10,X10,Z10,AB10,AD10)</f>
        <v>0</v>
      </c>
      <c r="AG10" s="80">
        <f>SUM(AG11:AG11)</f>
        <v>0</v>
      </c>
      <c r="AH10" s="79"/>
      <c r="AI10" s="79"/>
      <c r="AJ10" s="78"/>
    </row>
    <row r="11" spans="2:36" ht="108" customHeight="1" thickBot="1">
      <c r="B11" s="33" t="s">
        <v>750</v>
      </c>
      <c r="C11" s="34"/>
      <c r="D11" s="35"/>
      <c r="E11" s="35"/>
      <c r="F11" s="36"/>
      <c r="G11" s="35"/>
      <c r="H11" s="37" t="s">
        <v>751</v>
      </c>
      <c r="I11" s="421" t="s">
        <v>752</v>
      </c>
      <c r="J11" s="37" t="s">
        <v>426</v>
      </c>
      <c r="K11" s="38">
        <v>50</v>
      </c>
      <c r="L11" s="39"/>
      <c r="M11" s="39"/>
      <c r="N11" s="40"/>
      <c r="O11" s="41"/>
      <c r="P11" s="42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5"/>
      <c r="AG11" s="46"/>
      <c r="AH11" s="47"/>
      <c r="AI11" s="47"/>
      <c r="AJ11" s="48"/>
    </row>
    <row r="12" spans="2:36" ht="4.5" customHeight="1" thickBot="1"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2"/>
    </row>
    <row r="13" spans="2:36" ht="108" customHeight="1" thickBot="1">
      <c r="B13" s="88" t="s">
        <v>416</v>
      </c>
      <c r="C13" s="87" t="s">
        <v>417</v>
      </c>
      <c r="D13" s="87" t="s">
        <v>418</v>
      </c>
      <c r="E13" s="87" t="s">
        <v>424</v>
      </c>
      <c r="F13" s="87" t="s">
        <v>420</v>
      </c>
      <c r="G13" s="87" t="s">
        <v>421</v>
      </c>
      <c r="H13" s="86" t="s">
        <v>422</v>
      </c>
      <c r="I13" s="85" t="s">
        <v>423</v>
      </c>
      <c r="J13" s="87"/>
      <c r="K13" s="49"/>
      <c r="L13" s="49"/>
      <c r="M13" s="84"/>
      <c r="N13" s="83"/>
      <c r="O13" s="82">
        <f aca="true" t="shared" si="2" ref="O13:AD13">SUM(O14:O14)</f>
        <v>0</v>
      </c>
      <c r="P13" s="28">
        <f t="shared" si="2"/>
        <v>0</v>
      </c>
      <c r="Q13" s="81">
        <f t="shared" si="2"/>
        <v>0</v>
      </c>
      <c r="R13" s="28">
        <f t="shared" si="2"/>
        <v>0</v>
      </c>
      <c r="S13" s="81">
        <f t="shared" si="2"/>
        <v>0</v>
      </c>
      <c r="T13" s="28">
        <f t="shared" si="2"/>
        <v>0</v>
      </c>
      <c r="U13" s="81">
        <f t="shared" si="2"/>
        <v>0</v>
      </c>
      <c r="V13" s="28">
        <f t="shared" si="2"/>
        <v>0</v>
      </c>
      <c r="W13" s="81">
        <f t="shared" si="2"/>
        <v>0</v>
      </c>
      <c r="X13" s="28">
        <f t="shared" si="2"/>
        <v>0</v>
      </c>
      <c r="Y13" s="81">
        <f t="shared" si="2"/>
        <v>0</v>
      </c>
      <c r="Z13" s="28">
        <f t="shared" si="2"/>
        <v>0</v>
      </c>
      <c r="AA13" s="81">
        <f t="shared" si="2"/>
        <v>0</v>
      </c>
      <c r="AB13" s="28">
        <f t="shared" si="2"/>
        <v>0</v>
      </c>
      <c r="AC13" s="81">
        <f t="shared" si="2"/>
        <v>0</v>
      </c>
      <c r="AD13" s="28">
        <f t="shared" si="2"/>
        <v>0</v>
      </c>
      <c r="AE13" s="81">
        <f>SUM(O13,Q13,S13,U13,W13,Y13,AA13,AC13)</f>
        <v>0</v>
      </c>
      <c r="AF13" s="28">
        <f>SUM(P13,R13,T13,V13,X13,Z13,AB13,AD13)</f>
        <v>0</v>
      </c>
      <c r="AG13" s="80">
        <f>SUM(AG14:AG14)</f>
        <v>0</v>
      </c>
      <c r="AH13" s="79"/>
      <c r="AI13" s="79"/>
      <c r="AJ13" s="78"/>
    </row>
    <row r="14" spans="2:37" ht="108" customHeight="1" thickBot="1">
      <c r="B14" s="33" t="s">
        <v>750</v>
      </c>
      <c r="C14" s="34"/>
      <c r="D14" s="35"/>
      <c r="E14" s="35"/>
      <c r="F14" s="50"/>
      <c r="G14" s="35"/>
      <c r="H14" s="51" t="s">
        <v>753</v>
      </c>
      <c r="I14" s="422" t="s">
        <v>754</v>
      </c>
      <c r="J14" s="37">
        <v>0</v>
      </c>
      <c r="K14" s="52">
        <v>4</v>
      </c>
      <c r="L14" s="53"/>
      <c r="M14" s="54"/>
      <c r="N14" s="55"/>
      <c r="O14" s="56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57"/>
      <c r="AH14" s="47"/>
      <c r="AI14" s="54"/>
      <c r="AJ14" s="58"/>
      <c r="AK14" s="59"/>
    </row>
    <row r="15" spans="2:37" ht="4.5" customHeight="1" thickBot="1">
      <c r="B15" s="440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2"/>
      <c r="AK15" s="59"/>
    </row>
    <row r="16" spans="2:36" ht="4.5" customHeight="1" thickBot="1">
      <c r="B16" s="482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4"/>
    </row>
    <row r="17" spans="2:36" ht="108" customHeight="1" thickBot="1">
      <c r="B17" s="88" t="s">
        <v>416</v>
      </c>
      <c r="C17" s="87" t="s">
        <v>417</v>
      </c>
      <c r="D17" s="87" t="s">
        <v>418</v>
      </c>
      <c r="E17" s="87" t="s">
        <v>419</v>
      </c>
      <c r="F17" s="87" t="s">
        <v>420</v>
      </c>
      <c r="G17" s="87" t="s">
        <v>421</v>
      </c>
      <c r="H17" s="86" t="s">
        <v>422</v>
      </c>
      <c r="I17" s="85" t="s">
        <v>423</v>
      </c>
      <c r="J17" s="84"/>
      <c r="K17" s="84"/>
      <c r="L17" s="84"/>
      <c r="M17" s="84"/>
      <c r="N17" s="83"/>
      <c r="O17" s="82">
        <f aca="true" t="shared" si="3" ref="O17:AD17">SUM(O18:O18)</f>
        <v>0</v>
      </c>
      <c r="P17" s="28">
        <f t="shared" si="3"/>
        <v>0</v>
      </c>
      <c r="Q17" s="81">
        <f t="shared" si="3"/>
        <v>0</v>
      </c>
      <c r="R17" s="28">
        <f t="shared" si="3"/>
        <v>0</v>
      </c>
      <c r="S17" s="81">
        <f t="shared" si="3"/>
        <v>0</v>
      </c>
      <c r="T17" s="28">
        <f t="shared" si="3"/>
        <v>0</v>
      </c>
      <c r="U17" s="81">
        <f t="shared" si="3"/>
        <v>0</v>
      </c>
      <c r="V17" s="28">
        <f t="shared" si="3"/>
        <v>0</v>
      </c>
      <c r="W17" s="81">
        <f t="shared" si="3"/>
        <v>0</v>
      </c>
      <c r="X17" s="28">
        <f t="shared" si="3"/>
        <v>0</v>
      </c>
      <c r="Y17" s="81">
        <f t="shared" si="3"/>
        <v>0</v>
      </c>
      <c r="Z17" s="28">
        <f t="shared" si="3"/>
        <v>0</v>
      </c>
      <c r="AA17" s="81">
        <f t="shared" si="3"/>
        <v>0</v>
      </c>
      <c r="AB17" s="28">
        <f t="shared" si="3"/>
        <v>0</v>
      </c>
      <c r="AC17" s="81">
        <f t="shared" si="3"/>
        <v>0</v>
      </c>
      <c r="AD17" s="28">
        <f t="shared" si="3"/>
        <v>0</v>
      </c>
      <c r="AE17" s="81">
        <f>SUM(O17,Q17,S17,U17,W17,Y17,AA17,AC17)</f>
        <v>0</v>
      </c>
      <c r="AF17" s="28">
        <f>SUM(P17,R17,T17,V17,X17,Z17,AB17,AD17)</f>
        <v>0</v>
      </c>
      <c r="AG17" s="80">
        <f>SUM(AG18:AG18)</f>
        <v>0</v>
      </c>
      <c r="AH17" s="79"/>
      <c r="AI17" s="79"/>
      <c r="AJ17" s="78"/>
    </row>
    <row r="18" spans="2:36" ht="108" customHeight="1" thickBot="1">
      <c r="B18" s="33" t="s">
        <v>750</v>
      </c>
      <c r="C18" s="34"/>
      <c r="D18" s="35"/>
      <c r="E18" s="35"/>
      <c r="F18" s="36"/>
      <c r="G18" s="35"/>
      <c r="H18" s="421" t="s">
        <v>755</v>
      </c>
      <c r="I18" s="421" t="s">
        <v>756</v>
      </c>
      <c r="J18" s="37">
        <v>0</v>
      </c>
      <c r="K18" s="38">
        <v>1</v>
      </c>
      <c r="L18" s="39"/>
      <c r="M18" s="39"/>
      <c r="N18" s="40"/>
      <c r="O18" s="41"/>
      <c r="P18" s="42"/>
      <c r="Q18" s="43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5"/>
      <c r="AG18" s="46"/>
      <c r="AH18" s="47"/>
      <c r="AI18" s="47"/>
      <c r="AJ18" s="48"/>
    </row>
    <row r="19" spans="2:36" ht="4.5" customHeight="1" thickBot="1">
      <c r="B19" s="440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2"/>
    </row>
    <row r="20" spans="2:36" ht="108" customHeight="1" thickBot="1">
      <c r="B20" s="88" t="s">
        <v>416</v>
      </c>
      <c r="C20" s="87" t="s">
        <v>417</v>
      </c>
      <c r="D20" s="87" t="s">
        <v>418</v>
      </c>
      <c r="E20" s="87" t="s">
        <v>424</v>
      </c>
      <c r="F20" s="87" t="s">
        <v>420</v>
      </c>
      <c r="G20" s="87" t="s">
        <v>421</v>
      </c>
      <c r="H20" s="86" t="s">
        <v>422</v>
      </c>
      <c r="I20" s="85" t="s">
        <v>423</v>
      </c>
      <c r="J20" s="87"/>
      <c r="K20" s="49"/>
      <c r="L20" s="49"/>
      <c r="M20" s="84"/>
      <c r="N20" s="83"/>
      <c r="O20" s="82">
        <f aca="true" t="shared" si="4" ref="O20:AD20">SUM(O21:O21)</f>
        <v>0</v>
      </c>
      <c r="P20" s="28">
        <f t="shared" si="4"/>
        <v>0</v>
      </c>
      <c r="Q20" s="81">
        <f t="shared" si="4"/>
        <v>0</v>
      </c>
      <c r="R20" s="28">
        <f t="shared" si="4"/>
        <v>0</v>
      </c>
      <c r="S20" s="81">
        <f t="shared" si="4"/>
        <v>0</v>
      </c>
      <c r="T20" s="28">
        <f t="shared" si="4"/>
        <v>0</v>
      </c>
      <c r="U20" s="81">
        <f t="shared" si="4"/>
        <v>0</v>
      </c>
      <c r="V20" s="28">
        <f t="shared" si="4"/>
        <v>0</v>
      </c>
      <c r="W20" s="81">
        <f t="shared" si="4"/>
        <v>0</v>
      </c>
      <c r="X20" s="28">
        <f t="shared" si="4"/>
        <v>0</v>
      </c>
      <c r="Y20" s="81">
        <f t="shared" si="4"/>
        <v>0</v>
      </c>
      <c r="Z20" s="28">
        <f t="shared" si="4"/>
        <v>0</v>
      </c>
      <c r="AA20" s="81">
        <f t="shared" si="4"/>
        <v>0</v>
      </c>
      <c r="AB20" s="28">
        <f t="shared" si="4"/>
        <v>0</v>
      </c>
      <c r="AC20" s="81">
        <f t="shared" si="4"/>
        <v>0</v>
      </c>
      <c r="AD20" s="28">
        <f t="shared" si="4"/>
        <v>0</v>
      </c>
      <c r="AE20" s="81">
        <f>SUM(O20,Q20,S20,U20,W20,Y20,AA20,AC20)</f>
        <v>0</v>
      </c>
      <c r="AF20" s="28">
        <f>SUM(P20,R20,T20,V20,X20,Z20,AB20,AD20)</f>
        <v>0</v>
      </c>
      <c r="AG20" s="80">
        <f>SUM(AG21:AG21)</f>
        <v>0</v>
      </c>
      <c r="AH20" s="79"/>
      <c r="AI20" s="79"/>
      <c r="AJ20" s="78"/>
    </row>
    <row r="21" spans="2:36" ht="108" customHeight="1" thickBot="1">
      <c r="B21" s="33" t="s">
        <v>750</v>
      </c>
      <c r="C21" s="34"/>
      <c r="D21" s="35"/>
      <c r="E21" s="35"/>
      <c r="F21" s="50"/>
      <c r="G21" s="35"/>
      <c r="H21" s="51" t="s">
        <v>757</v>
      </c>
      <c r="I21" s="421" t="s">
        <v>758</v>
      </c>
      <c r="J21" s="90">
        <v>0.1</v>
      </c>
      <c r="K21" s="52">
        <v>240</v>
      </c>
      <c r="L21" s="53"/>
      <c r="M21" s="54"/>
      <c r="N21" s="55"/>
      <c r="O21" s="56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57"/>
      <c r="AH21" s="47"/>
      <c r="AI21" s="54"/>
      <c r="AJ21" s="58"/>
    </row>
    <row r="22" spans="2:36" ht="4.5" customHeight="1" thickBot="1">
      <c r="B22" s="440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2"/>
    </row>
    <row r="23" spans="2:36" ht="52.5" customHeight="1" thickBot="1">
      <c r="B23" s="473" t="s">
        <v>747</v>
      </c>
      <c r="C23" s="474"/>
      <c r="D23" s="475"/>
      <c r="E23" s="419"/>
      <c r="F23" s="474" t="s">
        <v>387</v>
      </c>
      <c r="G23" s="474"/>
      <c r="H23" s="474"/>
      <c r="I23" s="474"/>
      <c r="J23" s="474"/>
      <c r="K23" s="474"/>
      <c r="L23" s="474"/>
      <c r="M23" s="474"/>
      <c r="N23" s="475"/>
      <c r="O23" s="476" t="s">
        <v>388</v>
      </c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8"/>
      <c r="AG23" s="479" t="s">
        <v>389</v>
      </c>
      <c r="AH23" s="480"/>
      <c r="AI23" s="480"/>
      <c r="AJ23" s="481"/>
    </row>
    <row r="24" spans="2:36" ht="52.5" customHeight="1">
      <c r="B24" s="461" t="s">
        <v>390</v>
      </c>
      <c r="C24" s="463" t="s">
        <v>391</v>
      </c>
      <c r="D24" s="464"/>
      <c r="E24" s="464"/>
      <c r="F24" s="464"/>
      <c r="G24" s="464"/>
      <c r="H24" s="464"/>
      <c r="I24" s="467" t="s">
        <v>392</v>
      </c>
      <c r="J24" s="469" t="s">
        <v>393</v>
      </c>
      <c r="K24" s="469" t="s">
        <v>394</v>
      </c>
      <c r="L24" s="471" t="s">
        <v>575</v>
      </c>
      <c r="M24" s="456" t="s">
        <v>396</v>
      </c>
      <c r="N24" s="458" t="s">
        <v>397</v>
      </c>
      <c r="O24" s="460" t="s">
        <v>398</v>
      </c>
      <c r="P24" s="452"/>
      <c r="Q24" s="451" t="s">
        <v>399</v>
      </c>
      <c r="R24" s="452"/>
      <c r="S24" s="451" t="s">
        <v>400</v>
      </c>
      <c r="T24" s="452"/>
      <c r="U24" s="451" t="s">
        <v>401</v>
      </c>
      <c r="V24" s="452"/>
      <c r="W24" s="451" t="s">
        <v>402</v>
      </c>
      <c r="X24" s="452"/>
      <c r="Y24" s="451" t="s">
        <v>403</v>
      </c>
      <c r="Z24" s="452"/>
      <c r="AA24" s="451" t="s">
        <v>404</v>
      </c>
      <c r="AB24" s="452"/>
      <c r="AC24" s="451" t="s">
        <v>405</v>
      </c>
      <c r="AD24" s="452"/>
      <c r="AE24" s="451" t="s">
        <v>406</v>
      </c>
      <c r="AF24" s="453"/>
      <c r="AG24" s="454" t="s">
        <v>407</v>
      </c>
      <c r="AH24" s="443" t="s">
        <v>408</v>
      </c>
      <c r="AI24" s="445" t="s">
        <v>409</v>
      </c>
      <c r="AJ24" s="447" t="s">
        <v>410</v>
      </c>
    </row>
    <row r="25" spans="2:36" ht="52.5" customHeight="1" thickBot="1">
      <c r="B25" s="462"/>
      <c r="C25" s="465"/>
      <c r="D25" s="466"/>
      <c r="E25" s="466"/>
      <c r="F25" s="466"/>
      <c r="G25" s="466"/>
      <c r="H25" s="466"/>
      <c r="I25" s="468"/>
      <c r="J25" s="470" t="s">
        <v>393</v>
      </c>
      <c r="K25" s="470"/>
      <c r="L25" s="472"/>
      <c r="M25" s="457"/>
      <c r="N25" s="459"/>
      <c r="O25" s="5" t="s">
        <v>411</v>
      </c>
      <c r="P25" s="6" t="s">
        <v>412</v>
      </c>
      <c r="Q25" s="7" t="s">
        <v>411</v>
      </c>
      <c r="R25" s="6" t="s">
        <v>412</v>
      </c>
      <c r="S25" s="7" t="s">
        <v>411</v>
      </c>
      <c r="T25" s="6" t="s">
        <v>412</v>
      </c>
      <c r="U25" s="7" t="s">
        <v>411</v>
      </c>
      <c r="V25" s="6" t="s">
        <v>412</v>
      </c>
      <c r="W25" s="7" t="s">
        <v>411</v>
      </c>
      <c r="X25" s="6" t="s">
        <v>412</v>
      </c>
      <c r="Y25" s="7" t="s">
        <v>411</v>
      </c>
      <c r="Z25" s="6" t="s">
        <v>412</v>
      </c>
      <c r="AA25" s="7" t="s">
        <v>411</v>
      </c>
      <c r="AB25" s="6" t="s">
        <v>413</v>
      </c>
      <c r="AC25" s="7" t="s">
        <v>411</v>
      </c>
      <c r="AD25" s="6" t="s">
        <v>413</v>
      </c>
      <c r="AE25" s="7" t="s">
        <v>411</v>
      </c>
      <c r="AF25" s="8" t="s">
        <v>413</v>
      </c>
      <c r="AG25" s="455"/>
      <c r="AH25" s="444"/>
      <c r="AI25" s="446"/>
      <c r="AJ25" s="448"/>
    </row>
    <row r="26" spans="2:36" ht="52.5" customHeight="1" thickBot="1">
      <c r="B26" s="9" t="s">
        <v>414</v>
      </c>
      <c r="C26" s="449" t="s">
        <v>759</v>
      </c>
      <c r="D26" s="450"/>
      <c r="E26" s="450"/>
      <c r="F26" s="450"/>
      <c r="G26" s="450"/>
      <c r="H26" s="450"/>
      <c r="I26" s="420" t="s">
        <v>0</v>
      </c>
      <c r="J26" s="423" t="s">
        <v>760</v>
      </c>
      <c r="K26" s="424">
        <v>0.934</v>
      </c>
      <c r="L26" s="12"/>
      <c r="M26" s="13"/>
      <c r="N26" s="14"/>
      <c r="O26" s="60">
        <f aca="true" t="shared" si="5" ref="O26:AD26">SUM(O28+O35+O38,O45,O48,O55,O58,O64,O67,O70)</f>
        <v>0</v>
      </c>
      <c r="P26" s="61">
        <f t="shared" si="5"/>
        <v>0</v>
      </c>
      <c r="Q26" s="61">
        <f t="shared" si="5"/>
        <v>0</v>
      </c>
      <c r="R26" s="61">
        <f t="shared" si="5"/>
        <v>0</v>
      </c>
      <c r="S26" s="61">
        <f t="shared" si="5"/>
        <v>0</v>
      </c>
      <c r="T26" s="61">
        <f t="shared" si="5"/>
        <v>0</v>
      </c>
      <c r="U26" s="61">
        <f t="shared" si="5"/>
        <v>0</v>
      </c>
      <c r="V26" s="61">
        <f t="shared" si="5"/>
        <v>0</v>
      </c>
      <c r="W26" s="61">
        <f t="shared" si="5"/>
        <v>0</v>
      </c>
      <c r="X26" s="61">
        <f t="shared" si="5"/>
        <v>0</v>
      </c>
      <c r="Y26" s="61">
        <f t="shared" si="5"/>
        <v>0</v>
      </c>
      <c r="Z26" s="61">
        <f t="shared" si="5"/>
        <v>0</v>
      </c>
      <c r="AA26" s="61">
        <f t="shared" si="5"/>
        <v>0</v>
      </c>
      <c r="AB26" s="61">
        <f t="shared" si="5"/>
        <v>0</v>
      </c>
      <c r="AC26" s="61">
        <f t="shared" si="5"/>
        <v>0</v>
      </c>
      <c r="AD26" s="61">
        <f t="shared" si="5"/>
        <v>0</v>
      </c>
      <c r="AE26" s="16">
        <f>SUM(O26,Q26,S26,U26,W26,Y26,AA26,AC26)</f>
        <v>0</v>
      </c>
      <c r="AF26" s="17">
        <f>SUM(P26,R26,T26,V26,X26,Z26,AB26,AD26)</f>
        <v>0</v>
      </c>
      <c r="AG26" s="18">
        <f>AG28+AG35</f>
        <v>0</v>
      </c>
      <c r="AH26" s="19"/>
      <c r="AI26" s="19"/>
      <c r="AJ26" s="20"/>
    </row>
    <row r="27" spans="2:36" ht="108" customHeight="1" thickBot="1">
      <c r="B27" s="88" t="s">
        <v>416</v>
      </c>
      <c r="C27" s="87" t="s">
        <v>417</v>
      </c>
      <c r="D27" s="87" t="s">
        <v>418</v>
      </c>
      <c r="E27" s="87" t="s">
        <v>419</v>
      </c>
      <c r="F27" s="87" t="s">
        <v>420</v>
      </c>
      <c r="G27" s="87" t="s">
        <v>421</v>
      </c>
      <c r="H27" s="86" t="s">
        <v>422</v>
      </c>
      <c r="I27" s="85" t="s">
        <v>423</v>
      </c>
      <c r="J27" s="84"/>
      <c r="K27" s="84"/>
      <c r="L27" s="84"/>
      <c r="M27" s="84"/>
      <c r="N27" s="83"/>
      <c r="O27" s="82">
        <f aca="true" t="shared" si="6" ref="O27:AD27">SUM(O28:O28)</f>
        <v>0</v>
      </c>
      <c r="P27" s="28">
        <f t="shared" si="6"/>
        <v>0</v>
      </c>
      <c r="Q27" s="81">
        <f t="shared" si="6"/>
        <v>0</v>
      </c>
      <c r="R27" s="28">
        <f t="shared" si="6"/>
        <v>0</v>
      </c>
      <c r="S27" s="81">
        <f t="shared" si="6"/>
        <v>0</v>
      </c>
      <c r="T27" s="28">
        <f t="shared" si="6"/>
        <v>0</v>
      </c>
      <c r="U27" s="81">
        <f t="shared" si="6"/>
        <v>0</v>
      </c>
      <c r="V27" s="28">
        <f t="shared" si="6"/>
        <v>0</v>
      </c>
      <c r="W27" s="81">
        <f t="shared" si="6"/>
        <v>0</v>
      </c>
      <c r="X27" s="28">
        <f t="shared" si="6"/>
        <v>0</v>
      </c>
      <c r="Y27" s="81">
        <f t="shared" si="6"/>
        <v>0</v>
      </c>
      <c r="Z27" s="28">
        <f t="shared" si="6"/>
        <v>0</v>
      </c>
      <c r="AA27" s="81">
        <f t="shared" si="6"/>
        <v>0</v>
      </c>
      <c r="AB27" s="28">
        <f t="shared" si="6"/>
        <v>0</v>
      </c>
      <c r="AC27" s="81">
        <f t="shared" si="6"/>
        <v>0</v>
      </c>
      <c r="AD27" s="28">
        <f t="shared" si="6"/>
        <v>0</v>
      </c>
      <c r="AE27" s="81">
        <f>SUM(O27,Q27,S27,U27,W27,Y27,AA27,AC27)</f>
        <v>0</v>
      </c>
      <c r="AF27" s="28">
        <f>SUM(P27,R27,T27,V27,X27,Z27,AB27,AD27)</f>
        <v>0</v>
      </c>
      <c r="AG27" s="80">
        <f>SUM(AG28:AG28)</f>
        <v>0</v>
      </c>
      <c r="AH27" s="79"/>
      <c r="AI27" s="79"/>
      <c r="AJ27" s="78"/>
    </row>
    <row r="28" spans="2:36" ht="108" customHeight="1" thickBot="1">
      <c r="B28" s="33" t="s">
        <v>761</v>
      </c>
      <c r="C28" s="34"/>
      <c r="D28" s="35"/>
      <c r="E28" s="35"/>
      <c r="F28" s="36"/>
      <c r="G28" s="35"/>
      <c r="H28" s="421" t="s">
        <v>762</v>
      </c>
      <c r="I28" s="421" t="s">
        <v>763</v>
      </c>
      <c r="J28" s="425">
        <v>1135</v>
      </c>
      <c r="K28" s="426">
        <v>1435</v>
      </c>
      <c r="L28" s="39"/>
      <c r="M28" s="39"/>
      <c r="N28" s="40"/>
      <c r="O28" s="41"/>
      <c r="P28" s="42"/>
      <c r="Q28" s="43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F28" s="45"/>
      <c r="AG28" s="46"/>
      <c r="AH28" s="47"/>
      <c r="AI28" s="47"/>
      <c r="AJ28" s="48"/>
    </row>
    <row r="29" spans="2:36" ht="4.5" customHeight="1" thickBot="1">
      <c r="B29" s="440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2"/>
    </row>
    <row r="30" spans="2:36" ht="35.25" customHeight="1" thickBot="1">
      <c r="B30" s="473" t="s">
        <v>764</v>
      </c>
      <c r="C30" s="474"/>
      <c r="D30" s="475"/>
      <c r="E30" s="419"/>
      <c r="F30" s="474" t="s">
        <v>387</v>
      </c>
      <c r="G30" s="474"/>
      <c r="H30" s="474"/>
      <c r="I30" s="474"/>
      <c r="J30" s="474"/>
      <c r="K30" s="474"/>
      <c r="L30" s="474"/>
      <c r="M30" s="474"/>
      <c r="N30" s="475"/>
      <c r="O30" s="476" t="s">
        <v>388</v>
      </c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8"/>
      <c r="AG30" s="479" t="s">
        <v>389</v>
      </c>
      <c r="AH30" s="480"/>
      <c r="AI30" s="480"/>
      <c r="AJ30" s="481"/>
    </row>
    <row r="31" spans="2:36" ht="35.25" customHeight="1">
      <c r="B31" s="461" t="s">
        <v>390</v>
      </c>
      <c r="C31" s="463" t="s">
        <v>391</v>
      </c>
      <c r="D31" s="464"/>
      <c r="E31" s="464"/>
      <c r="F31" s="464"/>
      <c r="G31" s="464"/>
      <c r="H31" s="464"/>
      <c r="I31" s="467" t="s">
        <v>392</v>
      </c>
      <c r="J31" s="469" t="s">
        <v>393</v>
      </c>
      <c r="K31" s="469" t="s">
        <v>394</v>
      </c>
      <c r="L31" s="471" t="s">
        <v>575</v>
      </c>
      <c r="M31" s="456" t="s">
        <v>396</v>
      </c>
      <c r="N31" s="458" t="s">
        <v>397</v>
      </c>
      <c r="O31" s="460" t="s">
        <v>398</v>
      </c>
      <c r="P31" s="452"/>
      <c r="Q31" s="451" t="s">
        <v>399</v>
      </c>
      <c r="R31" s="452"/>
      <c r="S31" s="451" t="s">
        <v>400</v>
      </c>
      <c r="T31" s="452"/>
      <c r="U31" s="451" t="s">
        <v>401</v>
      </c>
      <c r="V31" s="452"/>
      <c r="W31" s="451" t="s">
        <v>402</v>
      </c>
      <c r="X31" s="452"/>
      <c r="Y31" s="451" t="s">
        <v>403</v>
      </c>
      <c r="Z31" s="452"/>
      <c r="AA31" s="451" t="s">
        <v>404</v>
      </c>
      <c r="AB31" s="452"/>
      <c r="AC31" s="451" t="s">
        <v>405</v>
      </c>
      <c r="AD31" s="452"/>
      <c r="AE31" s="451" t="s">
        <v>406</v>
      </c>
      <c r="AF31" s="453"/>
      <c r="AG31" s="454" t="s">
        <v>407</v>
      </c>
      <c r="AH31" s="443" t="s">
        <v>408</v>
      </c>
      <c r="AI31" s="445" t="s">
        <v>409</v>
      </c>
      <c r="AJ31" s="447" t="s">
        <v>410</v>
      </c>
    </row>
    <row r="32" spans="2:36" ht="80.25" customHeight="1" thickBot="1">
      <c r="B32" s="462"/>
      <c r="C32" s="465"/>
      <c r="D32" s="466"/>
      <c r="E32" s="466"/>
      <c r="F32" s="466"/>
      <c r="G32" s="466"/>
      <c r="H32" s="466"/>
      <c r="I32" s="468"/>
      <c r="J32" s="470" t="s">
        <v>393</v>
      </c>
      <c r="K32" s="470"/>
      <c r="L32" s="472"/>
      <c r="M32" s="457"/>
      <c r="N32" s="459"/>
      <c r="O32" s="5" t="s">
        <v>411</v>
      </c>
      <c r="P32" s="6" t="s">
        <v>412</v>
      </c>
      <c r="Q32" s="7" t="s">
        <v>411</v>
      </c>
      <c r="R32" s="6" t="s">
        <v>412</v>
      </c>
      <c r="S32" s="7" t="s">
        <v>411</v>
      </c>
      <c r="T32" s="6" t="s">
        <v>412</v>
      </c>
      <c r="U32" s="7" t="s">
        <v>411</v>
      </c>
      <c r="V32" s="6" t="s">
        <v>412</v>
      </c>
      <c r="W32" s="7" t="s">
        <v>411</v>
      </c>
      <c r="X32" s="6" t="s">
        <v>412</v>
      </c>
      <c r="Y32" s="7" t="s">
        <v>411</v>
      </c>
      <c r="Z32" s="6" t="s">
        <v>412</v>
      </c>
      <c r="AA32" s="7" t="s">
        <v>411</v>
      </c>
      <c r="AB32" s="6" t="s">
        <v>413</v>
      </c>
      <c r="AC32" s="7" t="s">
        <v>411</v>
      </c>
      <c r="AD32" s="6" t="s">
        <v>413</v>
      </c>
      <c r="AE32" s="7" t="s">
        <v>411</v>
      </c>
      <c r="AF32" s="8" t="s">
        <v>413</v>
      </c>
      <c r="AG32" s="455"/>
      <c r="AH32" s="444"/>
      <c r="AI32" s="446"/>
      <c r="AJ32" s="448"/>
    </row>
    <row r="33" spans="2:36" ht="108" customHeight="1" thickBot="1">
      <c r="B33" s="9" t="s">
        <v>414</v>
      </c>
      <c r="C33" s="449" t="s">
        <v>765</v>
      </c>
      <c r="D33" s="450"/>
      <c r="E33" s="450"/>
      <c r="F33" s="450"/>
      <c r="G33" s="450"/>
      <c r="H33" s="450"/>
      <c r="I33" s="420" t="s">
        <v>0</v>
      </c>
      <c r="J33" s="427">
        <v>0.84</v>
      </c>
      <c r="K33" s="428">
        <v>0.88</v>
      </c>
      <c r="L33" s="12"/>
      <c r="M33" s="13"/>
      <c r="N33" s="14"/>
      <c r="O33" s="15">
        <f aca="true" t="shared" si="7" ref="O33:AD33">SUM(O35,O38,O45,O48)</f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6">
        <f>SUM(O33,Q33,S33,U33,W33,Y33,AA33,AC33)</f>
        <v>0</v>
      </c>
      <c r="AF33" s="17">
        <f>SUM(P33,R33,T33,V33,X33,Z33,AB33,AD33)</f>
        <v>0</v>
      </c>
      <c r="AG33" s="18">
        <f>AG35+AG38</f>
        <v>0</v>
      </c>
      <c r="AH33" s="19"/>
      <c r="AI33" s="19"/>
      <c r="AJ33" s="20"/>
    </row>
    <row r="34" spans="2:36" ht="108" customHeight="1" thickBot="1">
      <c r="B34" s="88" t="s">
        <v>416</v>
      </c>
      <c r="C34" s="87" t="s">
        <v>417</v>
      </c>
      <c r="D34" s="87" t="s">
        <v>418</v>
      </c>
      <c r="E34" s="87" t="s">
        <v>424</v>
      </c>
      <c r="F34" s="87" t="s">
        <v>420</v>
      </c>
      <c r="G34" s="87" t="s">
        <v>421</v>
      </c>
      <c r="H34" s="86" t="s">
        <v>422</v>
      </c>
      <c r="I34" s="85" t="s">
        <v>423</v>
      </c>
      <c r="J34" s="87"/>
      <c r="K34" s="49"/>
      <c r="L34" s="49"/>
      <c r="M34" s="84"/>
      <c r="N34" s="83"/>
      <c r="O34" s="82">
        <f aca="true" t="shared" si="8" ref="O34:AD34">SUM(O35:O35)</f>
        <v>0</v>
      </c>
      <c r="P34" s="28">
        <f t="shared" si="8"/>
        <v>0</v>
      </c>
      <c r="Q34" s="81">
        <f t="shared" si="8"/>
        <v>0</v>
      </c>
      <c r="R34" s="28">
        <f t="shared" si="8"/>
        <v>0</v>
      </c>
      <c r="S34" s="81">
        <f t="shared" si="8"/>
        <v>0</v>
      </c>
      <c r="T34" s="28">
        <f t="shared" si="8"/>
        <v>0</v>
      </c>
      <c r="U34" s="81">
        <f t="shared" si="8"/>
        <v>0</v>
      </c>
      <c r="V34" s="28">
        <f t="shared" si="8"/>
        <v>0</v>
      </c>
      <c r="W34" s="81">
        <f t="shared" si="8"/>
        <v>0</v>
      </c>
      <c r="X34" s="28">
        <f t="shared" si="8"/>
        <v>0</v>
      </c>
      <c r="Y34" s="81">
        <f t="shared" si="8"/>
        <v>0</v>
      </c>
      <c r="Z34" s="28">
        <f t="shared" si="8"/>
        <v>0</v>
      </c>
      <c r="AA34" s="81">
        <f t="shared" si="8"/>
        <v>0</v>
      </c>
      <c r="AB34" s="28">
        <f t="shared" si="8"/>
        <v>0</v>
      </c>
      <c r="AC34" s="81">
        <f t="shared" si="8"/>
        <v>0</v>
      </c>
      <c r="AD34" s="28">
        <f t="shared" si="8"/>
        <v>0</v>
      </c>
      <c r="AE34" s="81">
        <f>SUM(O34,Q34,S34,U34,W34,Y34,AA34,AC34)</f>
        <v>0</v>
      </c>
      <c r="AF34" s="28">
        <f>SUM(P34,R34,T34,V34,X34,Z34,AB34,AD34)</f>
        <v>0</v>
      </c>
      <c r="AG34" s="80">
        <f>SUM(AG35:AG35)</f>
        <v>0</v>
      </c>
      <c r="AH34" s="79"/>
      <c r="AI34" s="79"/>
      <c r="AJ34" s="78"/>
    </row>
    <row r="35" spans="2:36" ht="108" customHeight="1" thickBot="1">
      <c r="B35" s="33" t="s">
        <v>761</v>
      </c>
      <c r="C35" s="34"/>
      <c r="D35" s="35"/>
      <c r="E35" s="35"/>
      <c r="F35" s="50"/>
      <c r="G35" s="35"/>
      <c r="H35" s="421" t="s">
        <v>766</v>
      </c>
      <c r="I35" s="421" t="s">
        <v>767</v>
      </c>
      <c r="J35" s="425">
        <v>1000</v>
      </c>
      <c r="K35" s="52">
        <v>1500</v>
      </c>
      <c r="L35" s="53"/>
      <c r="M35" s="54"/>
      <c r="N35" s="55"/>
      <c r="O35" s="56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57"/>
      <c r="AH35" s="47"/>
      <c r="AI35" s="54"/>
      <c r="AJ35" s="58"/>
    </row>
    <row r="36" spans="2:36" ht="4.5" customHeight="1" thickBot="1">
      <c r="B36" s="440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2"/>
    </row>
    <row r="37" spans="2:36" ht="108" customHeight="1" thickBot="1">
      <c r="B37" s="88" t="s">
        <v>416</v>
      </c>
      <c r="C37" s="87" t="s">
        <v>417</v>
      </c>
      <c r="D37" s="87" t="s">
        <v>418</v>
      </c>
      <c r="E37" s="87" t="s">
        <v>419</v>
      </c>
      <c r="F37" s="87" t="s">
        <v>420</v>
      </c>
      <c r="G37" s="87" t="s">
        <v>421</v>
      </c>
      <c r="H37" s="86" t="s">
        <v>422</v>
      </c>
      <c r="I37" s="85" t="s">
        <v>423</v>
      </c>
      <c r="J37" s="84"/>
      <c r="K37" s="84"/>
      <c r="L37" s="84"/>
      <c r="M37" s="84"/>
      <c r="N37" s="83"/>
      <c r="O37" s="82">
        <f aca="true" t="shared" si="9" ref="O37:AD37">SUM(O38:O38)</f>
        <v>0</v>
      </c>
      <c r="P37" s="28">
        <f t="shared" si="9"/>
        <v>0</v>
      </c>
      <c r="Q37" s="81">
        <f t="shared" si="9"/>
        <v>0</v>
      </c>
      <c r="R37" s="28">
        <f t="shared" si="9"/>
        <v>0</v>
      </c>
      <c r="S37" s="81">
        <f t="shared" si="9"/>
        <v>0</v>
      </c>
      <c r="T37" s="28">
        <f t="shared" si="9"/>
        <v>0</v>
      </c>
      <c r="U37" s="81">
        <f t="shared" si="9"/>
        <v>0</v>
      </c>
      <c r="V37" s="28">
        <f t="shared" si="9"/>
        <v>0</v>
      </c>
      <c r="W37" s="81">
        <f t="shared" si="9"/>
        <v>0</v>
      </c>
      <c r="X37" s="28">
        <f t="shared" si="9"/>
        <v>0</v>
      </c>
      <c r="Y37" s="81">
        <f t="shared" si="9"/>
        <v>0</v>
      </c>
      <c r="Z37" s="28">
        <f t="shared" si="9"/>
        <v>0</v>
      </c>
      <c r="AA37" s="81">
        <f t="shared" si="9"/>
        <v>0</v>
      </c>
      <c r="AB37" s="28">
        <f t="shared" si="9"/>
        <v>0</v>
      </c>
      <c r="AC37" s="81">
        <f t="shared" si="9"/>
        <v>0</v>
      </c>
      <c r="AD37" s="28">
        <f t="shared" si="9"/>
        <v>0</v>
      </c>
      <c r="AE37" s="81">
        <f>SUM(O37,Q37,S37,U37,W37,Y37,AA37,AC37)</f>
        <v>0</v>
      </c>
      <c r="AF37" s="28">
        <f>SUM(P37,R37,T37,V37,X37,Z37,AB37,AD37)</f>
        <v>0</v>
      </c>
      <c r="AG37" s="80">
        <f>SUM(AG38:AG38)</f>
        <v>0</v>
      </c>
      <c r="AH37" s="79"/>
      <c r="AI37" s="79"/>
      <c r="AJ37" s="78"/>
    </row>
    <row r="38" spans="2:36" ht="108" customHeight="1" thickBot="1">
      <c r="B38" s="33" t="s">
        <v>768</v>
      </c>
      <c r="C38" s="34"/>
      <c r="D38" s="35"/>
      <c r="E38" s="35"/>
      <c r="F38" s="36"/>
      <c r="G38" s="35"/>
      <c r="H38" s="421" t="s">
        <v>769</v>
      </c>
      <c r="I38" s="421" t="s">
        <v>770</v>
      </c>
      <c r="J38" s="37">
        <v>1135</v>
      </c>
      <c r="K38" s="38">
        <v>1635</v>
      </c>
      <c r="L38" s="39"/>
      <c r="M38" s="39"/>
      <c r="N38" s="40"/>
      <c r="O38" s="41"/>
      <c r="P38" s="42"/>
      <c r="Q38" s="43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5"/>
      <c r="AF38" s="45"/>
      <c r="AG38" s="46"/>
      <c r="AH38" s="47"/>
      <c r="AI38" s="47"/>
      <c r="AJ38" s="48"/>
    </row>
    <row r="39" spans="2:36" ht="4.5" customHeight="1" thickBot="1">
      <c r="B39" s="440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2"/>
    </row>
    <row r="40" spans="2:36" ht="35.25" customHeight="1" thickBot="1">
      <c r="B40" s="473" t="s">
        <v>747</v>
      </c>
      <c r="C40" s="474"/>
      <c r="D40" s="475"/>
      <c r="E40" s="419"/>
      <c r="F40" s="474" t="s">
        <v>387</v>
      </c>
      <c r="G40" s="474"/>
      <c r="H40" s="474"/>
      <c r="I40" s="474"/>
      <c r="J40" s="474"/>
      <c r="K40" s="474"/>
      <c r="L40" s="474"/>
      <c r="M40" s="474"/>
      <c r="N40" s="475"/>
      <c r="O40" s="476" t="s">
        <v>388</v>
      </c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8"/>
      <c r="AG40" s="479" t="s">
        <v>389</v>
      </c>
      <c r="AH40" s="480"/>
      <c r="AI40" s="480"/>
      <c r="AJ40" s="481"/>
    </row>
    <row r="41" spans="2:36" ht="35.25" customHeight="1">
      <c r="B41" s="461" t="s">
        <v>390</v>
      </c>
      <c r="C41" s="463" t="s">
        <v>391</v>
      </c>
      <c r="D41" s="464"/>
      <c r="E41" s="464"/>
      <c r="F41" s="464"/>
      <c r="G41" s="464"/>
      <c r="H41" s="464"/>
      <c r="I41" s="467" t="s">
        <v>392</v>
      </c>
      <c r="J41" s="469" t="s">
        <v>393</v>
      </c>
      <c r="K41" s="469" t="s">
        <v>394</v>
      </c>
      <c r="L41" s="471" t="s">
        <v>575</v>
      </c>
      <c r="M41" s="456" t="s">
        <v>396</v>
      </c>
      <c r="N41" s="458" t="s">
        <v>397</v>
      </c>
      <c r="O41" s="460" t="s">
        <v>398</v>
      </c>
      <c r="P41" s="452"/>
      <c r="Q41" s="451" t="s">
        <v>399</v>
      </c>
      <c r="R41" s="452"/>
      <c r="S41" s="451" t="s">
        <v>400</v>
      </c>
      <c r="T41" s="452"/>
      <c r="U41" s="451" t="s">
        <v>401</v>
      </c>
      <c r="V41" s="452"/>
      <c r="W41" s="451" t="s">
        <v>402</v>
      </c>
      <c r="X41" s="452"/>
      <c r="Y41" s="451" t="s">
        <v>403</v>
      </c>
      <c r="Z41" s="452"/>
      <c r="AA41" s="451" t="s">
        <v>404</v>
      </c>
      <c r="AB41" s="452"/>
      <c r="AC41" s="451" t="s">
        <v>405</v>
      </c>
      <c r="AD41" s="452"/>
      <c r="AE41" s="451" t="s">
        <v>406</v>
      </c>
      <c r="AF41" s="453"/>
      <c r="AG41" s="454" t="s">
        <v>407</v>
      </c>
      <c r="AH41" s="443" t="s">
        <v>408</v>
      </c>
      <c r="AI41" s="445" t="s">
        <v>409</v>
      </c>
      <c r="AJ41" s="447" t="s">
        <v>410</v>
      </c>
    </row>
    <row r="42" spans="2:36" ht="80.25" customHeight="1" thickBot="1">
      <c r="B42" s="462"/>
      <c r="C42" s="465"/>
      <c r="D42" s="466"/>
      <c r="E42" s="466"/>
      <c r="F42" s="466"/>
      <c r="G42" s="466"/>
      <c r="H42" s="466"/>
      <c r="I42" s="468"/>
      <c r="J42" s="470" t="s">
        <v>393</v>
      </c>
      <c r="K42" s="470"/>
      <c r="L42" s="472"/>
      <c r="M42" s="457"/>
      <c r="N42" s="459"/>
      <c r="O42" s="5" t="s">
        <v>411</v>
      </c>
      <c r="P42" s="6" t="s">
        <v>412</v>
      </c>
      <c r="Q42" s="7" t="s">
        <v>411</v>
      </c>
      <c r="R42" s="6" t="s">
        <v>412</v>
      </c>
      <c r="S42" s="7" t="s">
        <v>411</v>
      </c>
      <c r="T42" s="6" t="s">
        <v>412</v>
      </c>
      <c r="U42" s="7" t="s">
        <v>411</v>
      </c>
      <c r="V42" s="6" t="s">
        <v>412</v>
      </c>
      <c r="W42" s="7" t="s">
        <v>411</v>
      </c>
      <c r="X42" s="6" t="s">
        <v>412</v>
      </c>
      <c r="Y42" s="7" t="s">
        <v>411</v>
      </c>
      <c r="Z42" s="6" t="s">
        <v>412</v>
      </c>
      <c r="AA42" s="7" t="s">
        <v>411</v>
      </c>
      <c r="AB42" s="6" t="s">
        <v>413</v>
      </c>
      <c r="AC42" s="7" t="s">
        <v>411</v>
      </c>
      <c r="AD42" s="6" t="s">
        <v>413</v>
      </c>
      <c r="AE42" s="7" t="s">
        <v>411</v>
      </c>
      <c r="AF42" s="8" t="s">
        <v>413</v>
      </c>
      <c r="AG42" s="455"/>
      <c r="AH42" s="444"/>
      <c r="AI42" s="446"/>
      <c r="AJ42" s="448"/>
    </row>
    <row r="43" spans="2:36" ht="108" customHeight="1" thickBot="1">
      <c r="B43" s="9" t="s">
        <v>414</v>
      </c>
      <c r="C43" s="449" t="s">
        <v>771</v>
      </c>
      <c r="D43" s="450"/>
      <c r="E43" s="450"/>
      <c r="F43" s="450"/>
      <c r="G43" s="450"/>
      <c r="H43" s="450"/>
      <c r="I43" s="420" t="s">
        <v>772</v>
      </c>
      <c r="J43" s="11" t="s">
        <v>773</v>
      </c>
      <c r="K43" s="423" t="s">
        <v>774</v>
      </c>
      <c r="L43" s="12"/>
      <c r="M43" s="13"/>
      <c r="N43" s="14"/>
      <c r="O43" s="15">
        <f aca="true" t="shared" si="10" ref="O43:AD43">SUM(O45,O48,O55,O58)</f>
        <v>0</v>
      </c>
      <c r="P43" s="16">
        <f t="shared" si="10"/>
        <v>0</v>
      </c>
      <c r="Q43" s="16">
        <f t="shared" si="10"/>
        <v>0</v>
      </c>
      <c r="R43" s="16">
        <f t="shared" si="10"/>
        <v>0</v>
      </c>
      <c r="S43" s="16">
        <f t="shared" si="10"/>
        <v>0</v>
      </c>
      <c r="T43" s="16">
        <f t="shared" si="10"/>
        <v>0</v>
      </c>
      <c r="U43" s="16">
        <f t="shared" si="10"/>
        <v>0</v>
      </c>
      <c r="V43" s="16">
        <f t="shared" si="10"/>
        <v>0</v>
      </c>
      <c r="W43" s="16">
        <f t="shared" si="10"/>
        <v>0</v>
      </c>
      <c r="X43" s="16">
        <f t="shared" si="10"/>
        <v>0</v>
      </c>
      <c r="Y43" s="16">
        <f t="shared" si="10"/>
        <v>0</v>
      </c>
      <c r="Z43" s="16">
        <f t="shared" si="10"/>
        <v>0</v>
      </c>
      <c r="AA43" s="16">
        <f t="shared" si="10"/>
        <v>0</v>
      </c>
      <c r="AB43" s="16">
        <f t="shared" si="10"/>
        <v>0</v>
      </c>
      <c r="AC43" s="16">
        <f t="shared" si="10"/>
        <v>0</v>
      </c>
      <c r="AD43" s="16">
        <f t="shared" si="10"/>
        <v>0</v>
      </c>
      <c r="AE43" s="16">
        <f>SUM(O43,Q43,S43,U43,W43,Y43,AA43,AC43)</f>
        <v>0</v>
      </c>
      <c r="AF43" s="17">
        <f>SUM(P43,R43,T43,V43,X43,Z43,AB43,AD43)</f>
        <v>0</v>
      </c>
      <c r="AG43" s="18">
        <f>AG45+AG48</f>
        <v>0</v>
      </c>
      <c r="AH43" s="19"/>
      <c r="AI43" s="19"/>
      <c r="AJ43" s="20"/>
    </row>
    <row r="44" spans="2:36" ht="108" customHeight="1" thickBot="1">
      <c r="B44" s="88" t="s">
        <v>416</v>
      </c>
      <c r="C44" s="87" t="s">
        <v>417</v>
      </c>
      <c r="D44" s="87" t="s">
        <v>418</v>
      </c>
      <c r="E44" s="87" t="s">
        <v>424</v>
      </c>
      <c r="F44" s="87" t="s">
        <v>420</v>
      </c>
      <c r="G44" s="87" t="s">
        <v>421</v>
      </c>
      <c r="H44" s="86" t="s">
        <v>422</v>
      </c>
      <c r="I44" s="85" t="s">
        <v>423</v>
      </c>
      <c r="J44" s="87"/>
      <c r="K44" s="49"/>
      <c r="L44" s="49"/>
      <c r="M44" s="84"/>
      <c r="N44" s="83"/>
      <c r="O44" s="82">
        <f aca="true" t="shared" si="11" ref="O44:AD44">SUM(O45:O45)</f>
        <v>0</v>
      </c>
      <c r="P44" s="28">
        <f t="shared" si="11"/>
        <v>0</v>
      </c>
      <c r="Q44" s="81">
        <f t="shared" si="11"/>
        <v>0</v>
      </c>
      <c r="R44" s="28">
        <f t="shared" si="11"/>
        <v>0</v>
      </c>
      <c r="S44" s="81">
        <f t="shared" si="11"/>
        <v>0</v>
      </c>
      <c r="T44" s="28">
        <f t="shared" si="11"/>
        <v>0</v>
      </c>
      <c r="U44" s="81">
        <f t="shared" si="11"/>
        <v>0</v>
      </c>
      <c r="V44" s="28">
        <f t="shared" si="11"/>
        <v>0</v>
      </c>
      <c r="W44" s="81">
        <f t="shared" si="11"/>
        <v>0</v>
      </c>
      <c r="X44" s="28">
        <f t="shared" si="11"/>
        <v>0</v>
      </c>
      <c r="Y44" s="81">
        <f t="shared" si="11"/>
        <v>0</v>
      </c>
      <c r="Z44" s="28">
        <f t="shared" si="11"/>
        <v>0</v>
      </c>
      <c r="AA44" s="81">
        <f t="shared" si="11"/>
        <v>0</v>
      </c>
      <c r="AB44" s="28">
        <f t="shared" si="11"/>
        <v>0</v>
      </c>
      <c r="AC44" s="81">
        <f t="shared" si="11"/>
        <v>0</v>
      </c>
      <c r="AD44" s="28">
        <f t="shared" si="11"/>
        <v>0</v>
      </c>
      <c r="AE44" s="81">
        <f>SUM(O44,Q44,S44,U44,W44,Y44,AA44,AC44)</f>
        <v>0</v>
      </c>
      <c r="AF44" s="28">
        <f>SUM(P44,R44,T44,V44,X44,Z44,AB44,AD44)</f>
        <v>0</v>
      </c>
      <c r="AG44" s="80">
        <f>SUM(AG45:AG45)</f>
        <v>0</v>
      </c>
      <c r="AH44" s="79"/>
      <c r="AI44" s="79"/>
      <c r="AJ44" s="78"/>
    </row>
    <row r="45" spans="2:36" ht="108" customHeight="1" thickBot="1">
      <c r="B45" s="33" t="s">
        <v>768</v>
      </c>
      <c r="C45" s="34"/>
      <c r="D45" s="35"/>
      <c r="E45" s="35"/>
      <c r="F45" s="50"/>
      <c r="G45" s="35"/>
      <c r="H45" s="421" t="s">
        <v>775</v>
      </c>
      <c r="I45" s="425" t="s">
        <v>776</v>
      </c>
      <c r="J45" s="90">
        <v>1</v>
      </c>
      <c r="K45" s="65">
        <v>1</v>
      </c>
      <c r="L45" s="53"/>
      <c r="M45" s="54"/>
      <c r="N45" s="55"/>
      <c r="O45" s="56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57"/>
      <c r="AH45" s="47"/>
      <c r="AI45" s="54"/>
      <c r="AJ45" s="58"/>
    </row>
    <row r="46" spans="2:36" ht="4.5" customHeight="1" thickBot="1">
      <c r="B46" s="440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2"/>
    </row>
    <row r="47" spans="2:36" ht="108" customHeight="1" thickBot="1">
      <c r="B47" s="88" t="s">
        <v>416</v>
      </c>
      <c r="C47" s="87" t="s">
        <v>417</v>
      </c>
      <c r="D47" s="87" t="s">
        <v>418</v>
      </c>
      <c r="E47" s="87" t="s">
        <v>419</v>
      </c>
      <c r="F47" s="87" t="s">
        <v>420</v>
      </c>
      <c r="G47" s="87" t="s">
        <v>421</v>
      </c>
      <c r="H47" s="86" t="s">
        <v>422</v>
      </c>
      <c r="I47" s="85" t="s">
        <v>423</v>
      </c>
      <c r="J47" s="84"/>
      <c r="K47" s="84"/>
      <c r="L47" s="84"/>
      <c r="M47" s="84"/>
      <c r="N47" s="83"/>
      <c r="O47" s="82">
        <f aca="true" t="shared" si="12" ref="O47:AD47">SUM(O48:O48)</f>
        <v>0</v>
      </c>
      <c r="P47" s="28">
        <f t="shared" si="12"/>
        <v>0</v>
      </c>
      <c r="Q47" s="81">
        <f t="shared" si="12"/>
        <v>0</v>
      </c>
      <c r="R47" s="28">
        <f t="shared" si="12"/>
        <v>0</v>
      </c>
      <c r="S47" s="81">
        <f t="shared" si="12"/>
        <v>0</v>
      </c>
      <c r="T47" s="28">
        <f t="shared" si="12"/>
        <v>0</v>
      </c>
      <c r="U47" s="81">
        <f t="shared" si="12"/>
        <v>0</v>
      </c>
      <c r="V47" s="28">
        <f t="shared" si="12"/>
        <v>0</v>
      </c>
      <c r="W47" s="81">
        <f t="shared" si="12"/>
        <v>0</v>
      </c>
      <c r="X47" s="28">
        <f t="shared" si="12"/>
        <v>0</v>
      </c>
      <c r="Y47" s="81">
        <f t="shared" si="12"/>
        <v>0</v>
      </c>
      <c r="Z47" s="28">
        <f t="shared" si="12"/>
        <v>0</v>
      </c>
      <c r="AA47" s="81">
        <f t="shared" si="12"/>
        <v>0</v>
      </c>
      <c r="AB47" s="28">
        <f t="shared" si="12"/>
        <v>0</v>
      </c>
      <c r="AC47" s="81">
        <f t="shared" si="12"/>
        <v>0</v>
      </c>
      <c r="AD47" s="28">
        <f t="shared" si="12"/>
        <v>0</v>
      </c>
      <c r="AE47" s="81">
        <f>SUM(O47,Q47,S47,U47,W47,Y47,AA47,AC47)</f>
        <v>0</v>
      </c>
      <c r="AF47" s="28">
        <f>SUM(P47,R47,T47,V47,X47,Z47,AB47,AD47)</f>
        <v>0</v>
      </c>
      <c r="AG47" s="80">
        <f>SUM(AG48:AG48)</f>
        <v>0</v>
      </c>
      <c r="AH47" s="79"/>
      <c r="AI47" s="79"/>
      <c r="AJ47" s="78"/>
    </row>
    <row r="48" spans="2:36" ht="108" customHeight="1" thickBot="1">
      <c r="B48" s="33" t="s">
        <v>761</v>
      </c>
      <c r="C48" s="34"/>
      <c r="D48" s="35"/>
      <c r="E48" s="35"/>
      <c r="F48" s="36"/>
      <c r="G48" s="35"/>
      <c r="H48" s="421" t="s">
        <v>777</v>
      </c>
      <c r="I48" s="421" t="s">
        <v>778</v>
      </c>
      <c r="J48" s="37" t="s">
        <v>779</v>
      </c>
      <c r="K48" s="425" t="s">
        <v>780</v>
      </c>
      <c r="L48" s="39"/>
      <c r="M48" s="39"/>
      <c r="N48" s="40"/>
      <c r="O48" s="41"/>
      <c r="P48" s="42"/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45"/>
      <c r="AG48" s="46"/>
      <c r="AH48" s="47"/>
      <c r="AI48" s="47"/>
      <c r="AJ48" s="48"/>
    </row>
    <row r="49" spans="2:36" ht="4.5" customHeight="1" thickBot="1">
      <c r="B49" s="440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2"/>
    </row>
    <row r="50" spans="2:36" ht="35.25" customHeight="1" thickBot="1">
      <c r="B50" s="473" t="s">
        <v>747</v>
      </c>
      <c r="C50" s="474"/>
      <c r="D50" s="475"/>
      <c r="E50" s="419"/>
      <c r="F50" s="474" t="s">
        <v>387</v>
      </c>
      <c r="G50" s="474"/>
      <c r="H50" s="474"/>
      <c r="I50" s="474"/>
      <c r="J50" s="474"/>
      <c r="K50" s="474"/>
      <c r="L50" s="474"/>
      <c r="M50" s="474"/>
      <c r="N50" s="475"/>
      <c r="O50" s="476" t="s">
        <v>388</v>
      </c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8"/>
      <c r="AG50" s="479" t="s">
        <v>389</v>
      </c>
      <c r="AH50" s="480"/>
      <c r="AI50" s="480"/>
      <c r="AJ50" s="481"/>
    </row>
    <row r="51" spans="2:36" ht="35.25" customHeight="1">
      <c r="B51" s="461" t="s">
        <v>390</v>
      </c>
      <c r="C51" s="463" t="s">
        <v>391</v>
      </c>
      <c r="D51" s="464"/>
      <c r="E51" s="464"/>
      <c r="F51" s="464"/>
      <c r="G51" s="464"/>
      <c r="H51" s="464"/>
      <c r="I51" s="467" t="s">
        <v>392</v>
      </c>
      <c r="J51" s="469" t="s">
        <v>393</v>
      </c>
      <c r="K51" s="469" t="s">
        <v>394</v>
      </c>
      <c r="L51" s="471" t="s">
        <v>575</v>
      </c>
      <c r="M51" s="456" t="s">
        <v>396</v>
      </c>
      <c r="N51" s="458" t="s">
        <v>397</v>
      </c>
      <c r="O51" s="460" t="s">
        <v>398</v>
      </c>
      <c r="P51" s="452"/>
      <c r="Q51" s="451" t="s">
        <v>399</v>
      </c>
      <c r="R51" s="452"/>
      <c r="S51" s="451" t="s">
        <v>400</v>
      </c>
      <c r="T51" s="452"/>
      <c r="U51" s="451" t="s">
        <v>401</v>
      </c>
      <c r="V51" s="452"/>
      <c r="W51" s="451" t="s">
        <v>402</v>
      </c>
      <c r="X51" s="452"/>
      <c r="Y51" s="451" t="s">
        <v>403</v>
      </c>
      <c r="Z51" s="452"/>
      <c r="AA51" s="451" t="s">
        <v>404</v>
      </c>
      <c r="AB51" s="452"/>
      <c r="AC51" s="451" t="s">
        <v>405</v>
      </c>
      <c r="AD51" s="452"/>
      <c r="AE51" s="451" t="s">
        <v>406</v>
      </c>
      <c r="AF51" s="453"/>
      <c r="AG51" s="454" t="s">
        <v>407</v>
      </c>
      <c r="AH51" s="443" t="s">
        <v>408</v>
      </c>
      <c r="AI51" s="445" t="s">
        <v>409</v>
      </c>
      <c r="AJ51" s="447" t="s">
        <v>410</v>
      </c>
    </row>
    <row r="52" spans="2:36" ht="80.25" customHeight="1" thickBot="1">
      <c r="B52" s="462"/>
      <c r="C52" s="465"/>
      <c r="D52" s="466"/>
      <c r="E52" s="466"/>
      <c r="F52" s="466"/>
      <c r="G52" s="466"/>
      <c r="H52" s="466"/>
      <c r="I52" s="468"/>
      <c r="J52" s="470" t="s">
        <v>393</v>
      </c>
      <c r="K52" s="470"/>
      <c r="L52" s="472"/>
      <c r="M52" s="457"/>
      <c r="N52" s="459"/>
      <c r="O52" s="5" t="s">
        <v>411</v>
      </c>
      <c r="P52" s="6" t="s">
        <v>412</v>
      </c>
      <c r="Q52" s="7" t="s">
        <v>411</v>
      </c>
      <c r="R52" s="6" t="s">
        <v>412</v>
      </c>
      <c r="S52" s="7" t="s">
        <v>411</v>
      </c>
      <c r="T52" s="6" t="s">
        <v>412</v>
      </c>
      <c r="U52" s="7" t="s">
        <v>411</v>
      </c>
      <c r="V52" s="6" t="s">
        <v>412</v>
      </c>
      <c r="W52" s="7" t="s">
        <v>411</v>
      </c>
      <c r="X52" s="6" t="s">
        <v>412</v>
      </c>
      <c r="Y52" s="7" t="s">
        <v>411</v>
      </c>
      <c r="Z52" s="6" t="s">
        <v>412</v>
      </c>
      <c r="AA52" s="7" t="s">
        <v>411</v>
      </c>
      <c r="AB52" s="6" t="s">
        <v>413</v>
      </c>
      <c r="AC52" s="7" t="s">
        <v>411</v>
      </c>
      <c r="AD52" s="6" t="s">
        <v>413</v>
      </c>
      <c r="AE52" s="7" t="s">
        <v>411</v>
      </c>
      <c r="AF52" s="8" t="s">
        <v>413</v>
      </c>
      <c r="AG52" s="455"/>
      <c r="AH52" s="444"/>
      <c r="AI52" s="446"/>
      <c r="AJ52" s="448"/>
    </row>
    <row r="53" spans="2:36" ht="108" customHeight="1" thickBot="1">
      <c r="B53" s="9" t="s">
        <v>414</v>
      </c>
      <c r="C53" s="449" t="s">
        <v>781</v>
      </c>
      <c r="D53" s="450"/>
      <c r="E53" s="450"/>
      <c r="F53" s="450"/>
      <c r="G53" s="450"/>
      <c r="H53" s="450"/>
      <c r="I53" s="420" t="s">
        <v>772</v>
      </c>
      <c r="J53" s="427">
        <v>0.47</v>
      </c>
      <c r="K53" s="73">
        <v>0.52</v>
      </c>
      <c r="L53" s="12"/>
      <c r="M53" s="13"/>
      <c r="N53" s="14"/>
      <c r="O53" s="15">
        <f aca="true" t="shared" si="13" ref="O53:AD53">SUM(O55,O58,O64,O67)</f>
        <v>0</v>
      </c>
      <c r="P53" s="16">
        <f t="shared" si="13"/>
        <v>0</v>
      </c>
      <c r="Q53" s="16">
        <f t="shared" si="13"/>
        <v>0</v>
      </c>
      <c r="R53" s="16">
        <f t="shared" si="13"/>
        <v>0</v>
      </c>
      <c r="S53" s="16">
        <f t="shared" si="13"/>
        <v>0</v>
      </c>
      <c r="T53" s="16">
        <f t="shared" si="13"/>
        <v>0</v>
      </c>
      <c r="U53" s="16">
        <f t="shared" si="13"/>
        <v>0</v>
      </c>
      <c r="V53" s="16">
        <f t="shared" si="13"/>
        <v>0</v>
      </c>
      <c r="W53" s="16">
        <f t="shared" si="13"/>
        <v>0</v>
      </c>
      <c r="X53" s="16">
        <f t="shared" si="13"/>
        <v>0</v>
      </c>
      <c r="Y53" s="16">
        <f t="shared" si="13"/>
        <v>0</v>
      </c>
      <c r="Z53" s="16">
        <f t="shared" si="13"/>
        <v>0</v>
      </c>
      <c r="AA53" s="16">
        <f t="shared" si="13"/>
        <v>0</v>
      </c>
      <c r="AB53" s="16">
        <f t="shared" si="13"/>
        <v>0</v>
      </c>
      <c r="AC53" s="16">
        <f t="shared" si="13"/>
        <v>0</v>
      </c>
      <c r="AD53" s="16">
        <f t="shared" si="13"/>
        <v>0</v>
      </c>
      <c r="AE53" s="16">
        <f>SUM(O53,Q53,S53,U53,W53,Y53,AA53,AC53)</f>
        <v>0</v>
      </c>
      <c r="AF53" s="17">
        <f>SUM(P53,R53,T53,V53,X53,Z53,AB53,AD53)</f>
        <v>0</v>
      </c>
      <c r="AG53" s="18">
        <f>AG55+AG58</f>
        <v>0</v>
      </c>
      <c r="AH53" s="19"/>
      <c r="AI53" s="19"/>
      <c r="AJ53" s="20"/>
    </row>
    <row r="54" spans="2:36" ht="108" customHeight="1" thickBot="1">
      <c r="B54" s="88" t="s">
        <v>416</v>
      </c>
      <c r="C54" s="87" t="s">
        <v>417</v>
      </c>
      <c r="D54" s="87" t="s">
        <v>418</v>
      </c>
      <c r="E54" s="87" t="s">
        <v>424</v>
      </c>
      <c r="F54" s="87" t="s">
        <v>420</v>
      </c>
      <c r="G54" s="87" t="s">
        <v>421</v>
      </c>
      <c r="H54" s="86" t="s">
        <v>422</v>
      </c>
      <c r="I54" s="85" t="s">
        <v>423</v>
      </c>
      <c r="J54" s="87"/>
      <c r="K54" s="49"/>
      <c r="L54" s="49"/>
      <c r="M54" s="84"/>
      <c r="N54" s="83"/>
      <c r="O54" s="82">
        <f aca="true" t="shared" si="14" ref="O54:AD54">SUM(O55:O55)</f>
        <v>0</v>
      </c>
      <c r="P54" s="28">
        <f t="shared" si="14"/>
        <v>0</v>
      </c>
      <c r="Q54" s="81">
        <f t="shared" si="14"/>
        <v>0</v>
      </c>
      <c r="R54" s="28">
        <f t="shared" si="14"/>
        <v>0</v>
      </c>
      <c r="S54" s="81">
        <f t="shared" si="14"/>
        <v>0</v>
      </c>
      <c r="T54" s="28">
        <f t="shared" si="14"/>
        <v>0</v>
      </c>
      <c r="U54" s="81">
        <f t="shared" si="14"/>
        <v>0</v>
      </c>
      <c r="V54" s="28">
        <f t="shared" si="14"/>
        <v>0</v>
      </c>
      <c r="W54" s="81">
        <f t="shared" si="14"/>
        <v>0</v>
      </c>
      <c r="X54" s="28">
        <f t="shared" si="14"/>
        <v>0</v>
      </c>
      <c r="Y54" s="81">
        <f t="shared" si="14"/>
        <v>0</v>
      </c>
      <c r="Z54" s="28">
        <f t="shared" si="14"/>
        <v>0</v>
      </c>
      <c r="AA54" s="81">
        <f t="shared" si="14"/>
        <v>0</v>
      </c>
      <c r="AB54" s="28">
        <f t="shared" si="14"/>
        <v>0</v>
      </c>
      <c r="AC54" s="81">
        <f t="shared" si="14"/>
        <v>0</v>
      </c>
      <c r="AD54" s="28">
        <f t="shared" si="14"/>
        <v>0</v>
      </c>
      <c r="AE54" s="81">
        <f>SUM(O54,Q54,S54,U54,W54,Y54,AA54,AC54)</f>
        <v>0</v>
      </c>
      <c r="AF54" s="28">
        <f>SUM(P54,R54,T54,V54,X54,Z54,AB54,AD54)</f>
        <v>0</v>
      </c>
      <c r="AG54" s="80">
        <f>SUM(AG55:AG55)</f>
        <v>0</v>
      </c>
      <c r="AH54" s="79"/>
      <c r="AI54" s="79"/>
      <c r="AJ54" s="78"/>
    </row>
    <row r="55" spans="2:36" ht="108" customHeight="1" thickBot="1">
      <c r="B55" s="33" t="s">
        <v>761</v>
      </c>
      <c r="C55" s="34"/>
      <c r="D55" s="35"/>
      <c r="E55" s="35"/>
      <c r="F55" s="50"/>
      <c r="G55" s="35"/>
      <c r="H55" s="421" t="s">
        <v>782</v>
      </c>
      <c r="I55" s="421" t="s">
        <v>783</v>
      </c>
      <c r="J55" s="37">
        <v>0</v>
      </c>
      <c r="K55" s="52">
        <v>10</v>
      </c>
      <c r="L55" s="53"/>
      <c r="M55" s="54"/>
      <c r="N55" s="55"/>
      <c r="O55" s="56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57"/>
      <c r="AH55" s="47"/>
      <c r="AI55" s="54"/>
      <c r="AJ55" s="58"/>
    </row>
    <row r="56" spans="2:36" ht="108" customHeight="1" thickBot="1">
      <c r="B56" s="88" t="s">
        <v>416</v>
      </c>
      <c r="C56" s="87" t="s">
        <v>417</v>
      </c>
      <c r="D56" s="87" t="s">
        <v>418</v>
      </c>
      <c r="E56" s="87" t="s">
        <v>419</v>
      </c>
      <c r="F56" s="87" t="s">
        <v>420</v>
      </c>
      <c r="G56" s="87" t="s">
        <v>421</v>
      </c>
      <c r="H56" s="86" t="s">
        <v>422</v>
      </c>
      <c r="I56" s="85" t="s">
        <v>423</v>
      </c>
      <c r="J56" s="84"/>
      <c r="K56" s="84"/>
      <c r="L56" s="84"/>
      <c r="M56" s="84"/>
      <c r="N56" s="83"/>
      <c r="O56" s="82">
        <f aca="true" t="shared" si="15" ref="O56:AD56">SUM(O57:O57)</f>
        <v>0</v>
      </c>
      <c r="P56" s="28">
        <f t="shared" si="15"/>
        <v>0</v>
      </c>
      <c r="Q56" s="81">
        <f t="shared" si="15"/>
        <v>0</v>
      </c>
      <c r="R56" s="28">
        <f t="shared" si="15"/>
        <v>0</v>
      </c>
      <c r="S56" s="81">
        <f t="shared" si="15"/>
        <v>0</v>
      </c>
      <c r="T56" s="28">
        <f t="shared" si="15"/>
        <v>0</v>
      </c>
      <c r="U56" s="81">
        <f t="shared" si="15"/>
        <v>0</v>
      </c>
      <c r="V56" s="28">
        <f t="shared" si="15"/>
        <v>0</v>
      </c>
      <c r="W56" s="81">
        <f t="shared" si="15"/>
        <v>0</v>
      </c>
      <c r="X56" s="28">
        <f t="shared" si="15"/>
        <v>0</v>
      </c>
      <c r="Y56" s="81">
        <f t="shared" si="15"/>
        <v>0</v>
      </c>
      <c r="Z56" s="28">
        <f t="shared" si="15"/>
        <v>0</v>
      </c>
      <c r="AA56" s="81">
        <f t="shared" si="15"/>
        <v>0</v>
      </c>
      <c r="AB56" s="28">
        <f t="shared" si="15"/>
        <v>0</v>
      </c>
      <c r="AC56" s="81">
        <f t="shared" si="15"/>
        <v>0</v>
      </c>
      <c r="AD56" s="28">
        <f t="shared" si="15"/>
        <v>0</v>
      </c>
      <c r="AE56" s="81">
        <f>SUM(O56,Q56,S56,U56,W56,Y56,AA56,AC56)</f>
        <v>0</v>
      </c>
      <c r="AF56" s="28">
        <f>SUM(P56,R56,T56,V56,X56,Z56,AB56,AD56)</f>
        <v>0</v>
      </c>
      <c r="AG56" s="80">
        <f>SUM(AG57:AG57)</f>
        <v>0</v>
      </c>
      <c r="AH56" s="79"/>
      <c r="AI56" s="79"/>
      <c r="AJ56" s="78"/>
    </row>
    <row r="57" spans="2:36" ht="108" customHeight="1" thickBot="1">
      <c r="B57" s="33" t="s">
        <v>750</v>
      </c>
      <c r="C57" s="34"/>
      <c r="D57" s="35"/>
      <c r="E57" s="35"/>
      <c r="F57" s="36"/>
      <c r="G57" s="35"/>
      <c r="H57" s="37" t="s">
        <v>784</v>
      </c>
      <c r="I57" s="421" t="s">
        <v>785</v>
      </c>
      <c r="J57" s="37">
        <v>0</v>
      </c>
      <c r="K57" s="38">
        <v>11</v>
      </c>
      <c r="L57" s="39"/>
      <c r="M57" s="39"/>
      <c r="N57" s="40"/>
      <c r="O57" s="41"/>
      <c r="P57" s="42"/>
      <c r="Q57" s="43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  <c r="AF57" s="45"/>
      <c r="AG57" s="46"/>
      <c r="AH57" s="47"/>
      <c r="AI57" s="47"/>
      <c r="AJ57" s="48"/>
    </row>
    <row r="58" spans="2:36" ht="4.5" customHeight="1" thickBot="1">
      <c r="B58" s="440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2"/>
    </row>
    <row r="59" spans="2:36" ht="35.25" customHeight="1" thickBot="1">
      <c r="B59" s="473" t="s">
        <v>786</v>
      </c>
      <c r="C59" s="474"/>
      <c r="D59" s="475"/>
      <c r="E59" s="419"/>
      <c r="F59" s="474" t="s">
        <v>387</v>
      </c>
      <c r="G59" s="474"/>
      <c r="H59" s="474"/>
      <c r="I59" s="474"/>
      <c r="J59" s="474"/>
      <c r="K59" s="474"/>
      <c r="L59" s="474"/>
      <c r="M59" s="474"/>
      <c r="N59" s="475"/>
      <c r="O59" s="476" t="s">
        <v>388</v>
      </c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8"/>
      <c r="AG59" s="479" t="s">
        <v>389</v>
      </c>
      <c r="AH59" s="480"/>
      <c r="AI59" s="480"/>
      <c r="AJ59" s="481"/>
    </row>
    <row r="60" spans="2:36" ht="35.25" customHeight="1">
      <c r="B60" s="461" t="s">
        <v>390</v>
      </c>
      <c r="C60" s="463" t="s">
        <v>391</v>
      </c>
      <c r="D60" s="464"/>
      <c r="E60" s="464"/>
      <c r="F60" s="464"/>
      <c r="G60" s="464"/>
      <c r="H60" s="464"/>
      <c r="I60" s="467" t="s">
        <v>392</v>
      </c>
      <c r="J60" s="469" t="s">
        <v>393</v>
      </c>
      <c r="K60" s="469" t="s">
        <v>394</v>
      </c>
      <c r="L60" s="471" t="s">
        <v>575</v>
      </c>
      <c r="M60" s="456" t="s">
        <v>396</v>
      </c>
      <c r="N60" s="458" t="s">
        <v>397</v>
      </c>
      <c r="O60" s="460" t="s">
        <v>398</v>
      </c>
      <c r="P60" s="452"/>
      <c r="Q60" s="451" t="s">
        <v>399</v>
      </c>
      <c r="R60" s="452"/>
      <c r="S60" s="451" t="s">
        <v>400</v>
      </c>
      <c r="T60" s="452"/>
      <c r="U60" s="451" t="s">
        <v>401</v>
      </c>
      <c r="V60" s="452"/>
      <c r="W60" s="451" t="s">
        <v>402</v>
      </c>
      <c r="X60" s="452"/>
      <c r="Y60" s="451" t="s">
        <v>403</v>
      </c>
      <c r="Z60" s="452"/>
      <c r="AA60" s="451" t="s">
        <v>404</v>
      </c>
      <c r="AB60" s="452"/>
      <c r="AC60" s="451" t="s">
        <v>405</v>
      </c>
      <c r="AD60" s="452"/>
      <c r="AE60" s="451" t="s">
        <v>406</v>
      </c>
      <c r="AF60" s="453"/>
      <c r="AG60" s="454" t="s">
        <v>407</v>
      </c>
      <c r="AH60" s="443" t="s">
        <v>408</v>
      </c>
      <c r="AI60" s="445" t="s">
        <v>409</v>
      </c>
      <c r="AJ60" s="447" t="s">
        <v>410</v>
      </c>
    </row>
    <row r="61" spans="2:36" ht="80.25" customHeight="1" thickBot="1">
      <c r="B61" s="462"/>
      <c r="C61" s="465"/>
      <c r="D61" s="466"/>
      <c r="E61" s="466"/>
      <c r="F61" s="466"/>
      <c r="G61" s="466"/>
      <c r="H61" s="466"/>
      <c r="I61" s="468"/>
      <c r="J61" s="470" t="s">
        <v>393</v>
      </c>
      <c r="K61" s="470"/>
      <c r="L61" s="472"/>
      <c r="M61" s="457"/>
      <c r="N61" s="459"/>
      <c r="O61" s="5" t="s">
        <v>411</v>
      </c>
      <c r="P61" s="6" t="s">
        <v>412</v>
      </c>
      <c r="Q61" s="7" t="s">
        <v>411</v>
      </c>
      <c r="R61" s="6" t="s">
        <v>412</v>
      </c>
      <c r="S61" s="7" t="s">
        <v>411</v>
      </c>
      <c r="T61" s="6" t="s">
        <v>412</v>
      </c>
      <c r="U61" s="7" t="s">
        <v>411</v>
      </c>
      <c r="V61" s="6" t="s">
        <v>412</v>
      </c>
      <c r="W61" s="7" t="s">
        <v>411</v>
      </c>
      <c r="X61" s="6" t="s">
        <v>412</v>
      </c>
      <c r="Y61" s="7" t="s">
        <v>411</v>
      </c>
      <c r="Z61" s="6" t="s">
        <v>412</v>
      </c>
      <c r="AA61" s="7" t="s">
        <v>411</v>
      </c>
      <c r="AB61" s="6" t="s">
        <v>413</v>
      </c>
      <c r="AC61" s="7" t="s">
        <v>411</v>
      </c>
      <c r="AD61" s="6" t="s">
        <v>413</v>
      </c>
      <c r="AE61" s="7" t="s">
        <v>411</v>
      </c>
      <c r="AF61" s="8" t="s">
        <v>413</v>
      </c>
      <c r="AG61" s="455"/>
      <c r="AH61" s="444"/>
      <c r="AI61" s="446"/>
      <c r="AJ61" s="448"/>
    </row>
    <row r="62" spans="2:36" ht="108" customHeight="1" thickBot="1">
      <c r="B62" s="9" t="s">
        <v>414</v>
      </c>
      <c r="C62" s="449" t="s">
        <v>787</v>
      </c>
      <c r="D62" s="450"/>
      <c r="E62" s="450"/>
      <c r="F62" s="450"/>
      <c r="G62" s="450"/>
      <c r="H62" s="450"/>
      <c r="I62" s="420" t="s">
        <v>788</v>
      </c>
      <c r="J62" s="11">
        <v>23</v>
      </c>
      <c r="K62" s="12">
        <v>0.92</v>
      </c>
      <c r="L62" s="12"/>
      <c r="M62" s="13"/>
      <c r="N62" s="14"/>
      <c r="O62" s="15" t="e">
        <f>SUM(#REF!,O66,O69,O72)</f>
        <v>#REF!</v>
      </c>
      <c r="P62" s="16" t="e">
        <f>SUM(#REF!,P66,P69,P72)</f>
        <v>#REF!</v>
      </c>
      <c r="Q62" s="16" t="e">
        <f>SUM(#REF!,Q66,Q69,Q72)</f>
        <v>#REF!</v>
      </c>
      <c r="R62" s="16" t="e">
        <f>SUM(#REF!,R66,R69,R72)</f>
        <v>#REF!</v>
      </c>
      <c r="S62" s="16" t="e">
        <f>SUM(#REF!,S66,S69,S72)</f>
        <v>#REF!</v>
      </c>
      <c r="T62" s="16" t="e">
        <f>SUM(#REF!,T66,T69,T72)</f>
        <v>#REF!</v>
      </c>
      <c r="U62" s="16" t="e">
        <f>SUM(#REF!,U66,U69,U72)</f>
        <v>#REF!</v>
      </c>
      <c r="V62" s="16" t="e">
        <f>SUM(#REF!,V66,V69,V72)</f>
        <v>#REF!</v>
      </c>
      <c r="W62" s="16" t="e">
        <f>SUM(#REF!,W66,W69,W72)</f>
        <v>#REF!</v>
      </c>
      <c r="X62" s="16" t="e">
        <f>SUM(#REF!,X66,X69,X72)</f>
        <v>#REF!</v>
      </c>
      <c r="Y62" s="16" t="e">
        <f>SUM(#REF!,Y66,Y69,Y72)</f>
        <v>#REF!</v>
      </c>
      <c r="Z62" s="16" t="e">
        <f>SUM(#REF!,Z66,Z69,Z72)</f>
        <v>#REF!</v>
      </c>
      <c r="AA62" s="16" t="e">
        <f>SUM(#REF!,AA66,AA69,AA72)</f>
        <v>#REF!</v>
      </c>
      <c r="AB62" s="16" t="e">
        <f>SUM(#REF!,AB66,AB69,AB72)</f>
        <v>#REF!</v>
      </c>
      <c r="AC62" s="16" t="e">
        <f>SUM(#REF!,AC66,AC69,AC72)</f>
        <v>#REF!</v>
      </c>
      <c r="AD62" s="16" t="e">
        <f>SUM(#REF!,AD66,AD69,AD72)</f>
        <v>#REF!</v>
      </c>
      <c r="AE62" s="16" t="e">
        <f>SUM(O62,Q62,S62,U62,W62,Y62,AA62,AC62)</f>
        <v>#REF!</v>
      </c>
      <c r="AF62" s="17" t="e">
        <f>SUM(P62,R62,T62,V62,X62,Z62,AB62,AD62)</f>
        <v>#REF!</v>
      </c>
      <c r="AG62" s="18" t="e">
        <f>#REF!+AG66</f>
        <v>#REF!</v>
      </c>
      <c r="AH62" s="19"/>
      <c r="AI62" s="19"/>
      <c r="AJ62" s="20"/>
    </row>
    <row r="63" spans="2:36" ht="108" customHeight="1" thickBot="1">
      <c r="B63" s="88" t="s">
        <v>416</v>
      </c>
      <c r="C63" s="87" t="s">
        <v>417</v>
      </c>
      <c r="D63" s="87" t="s">
        <v>418</v>
      </c>
      <c r="E63" s="87" t="s">
        <v>424</v>
      </c>
      <c r="F63" s="87" t="s">
        <v>420</v>
      </c>
      <c r="G63" s="87" t="s">
        <v>421</v>
      </c>
      <c r="H63" s="86" t="s">
        <v>422</v>
      </c>
      <c r="I63" s="85" t="s">
        <v>423</v>
      </c>
      <c r="J63" s="87"/>
      <c r="K63" s="49"/>
      <c r="L63" s="49"/>
      <c r="M63" s="84"/>
      <c r="N63" s="83"/>
      <c r="O63" s="82">
        <f aca="true" t="shared" si="16" ref="O63:AD63">SUM(O64:O64)</f>
        <v>0</v>
      </c>
      <c r="P63" s="28">
        <f t="shared" si="16"/>
        <v>0</v>
      </c>
      <c r="Q63" s="81">
        <f t="shared" si="16"/>
        <v>0</v>
      </c>
      <c r="R63" s="28">
        <f t="shared" si="16"/>
        <v>0</v>
      </c>
      <c r="S63" s="81">
        <f t="shared" si="16"/>
        <v>0</v>
      </c>
      <c r="T63" s="28">
        <f t="shared" si="16"/>
        <v>0</v>
      </c>
      <c r="U63" s="81">
        <f t="shared" si="16"/>
        <v>0</v>
      </c>
      <c r="V63" s="28">
        <f t="shared" si="16"/>
        <v>0</v>
      </c>
      <c r="W63" s="81">
        <f t="shared" si="16"/>
        <v>0</v>
      </c>
      <c r="X63" s="28">
        <f t="shared" si="16"/>
        <v>0</v>
      </c>
      <c r="Y63" s="81">
        <f t="shared" si="16"/>
        <v>0</v>
      </c>
      <c r="Z63" s="28">
        <f t="shared" si="16"/>
        <v>0</v>
      </c>
      <c r="AA63" s="81">
        <f t="shared" si="16"/>
        <v>0</v>
      </c>
      <c r="AB63" s="28">
        <f t="shared" si="16"/>
        <v>0</v>
      </c>
      <c r="AC63" s="81">
        <f t="shared" si="16"/>
        <v>0</v>
      </c>
      <c r="AD63" s="28">
        <f t="shared" si="16"/>
        <v>0</v>
      </c>
      <c r="AE63" s="81">
        <f>SUM(O63,Q63,S63,U63,W63,Y63,AA63,AC63)</f>
        <v>0</v>
      </c>
      <c r="AF63" s="28">
        <f>SUM(P63,R63,T63,V63,X63,Z63,AB63,AD63)</f>
        <v>0</v>
      </c>
      <c r="AG63" s="80">
        <f>SUM(AG64:AG64)</f>
        <v>0</v>
      </c>
      <c r="AH63" s="79"/>
      <c r="AI63" s="79"/>
      <c r="AJ63" s="78"/>
    </row>
    <row r="64" spans="2:36" ht="108" customHeight="1" thickBot="1">
      <c r="B64" s="33" t="s">
        <v>789</v>
      </c>
      <c r="C64" s="34"/>
      <c r="D64" s="35"/>
      <c r="E64" s="35"/>
      <c r="F64" s="36"/>
      <c r="G64" s="35"/>
      <c r="H64" s="421" t="s">
        <v>790</v>
      </c>
      <c r="I64" s="425" t="s">
        <v>791</v>
      </c>
      <c r="J64" s="37">
        <v>0</v>
      </c>
      <c r="K64" s="38">
        <v>31</v>
      </c>
      <c r="L64" s="39"/>
      <c r="M64" s="39"/>
      <c r="N64" s="40"/>
      <c r="O64" s="41"/>
      <c r="P64" s="42"/>
      <c r="Q64" s="43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5"/>
      <c r="AF64" s="45"/>
      <c r="AG64" s="46"/>
      <c r="AH64" s="47"/>
      <c r="AI64" s="47"/>
      <c r="AJ64" s="48"/>
    </row>
    <row r="65" spans="2:36" ht="4.5" customHeight="1" thickBot="1">
      <c r="B65" s="440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2"/>
    </row>
    <row r="66" spans="2:36" ht="108" customHeight="1" thickBot="1">
      <c r="B66" s="88" t="s">
        <v>416</v>
      </c>
      <c r="C66" s="87" t="s">
        <v>417</v>
      </c>
      <c r="D66" s="87" t="s">
        <v>418</v>
      </c>
      <c r="E66" s="87" t="s">
        <v>424</v>
      </c>
      <c r="F66" s="87" t="s">
        <v>420</v>
      </c>
      <c r="G66" s="87" t="s">
        <v>421</v>
      </c>
      <c r="H66" s="86" t="s">
        <v>422</v>
      </c>
      <c r="I66" s="85" t="s">
        <v>423</v>
      </c>
      <c r="J66" s="87"/>
      <c r="K66" s="49"/>
      <c r="L66" s="49"/>
      <c r="M66" s="84"/>
      <c r="N66" s="83"/>
      <c r="O66" s="82">
        <f aca="true" t="shared" si="17" ref="O66:AD66">SUM(O67:O67)</f>
        <v>0</v>
      </c>
      <c r="P66" s="28">
        <f t="shared" si="17"/>
        <v>0</v>
      </c>
      <c r="Q66" s="81">
        <f t="shared" si="17"/>
        <v>0</v>
      </c>
      <c r="R66" s="28">
        <f t="shared" si="17"/>
        <v>0</v>
      </c>
      <c r="S66" s="81">
        <f t="shared" si="17"/>
        <v>0</v>
      </c>
      <c r="T66" s="28">
        <f t="shared" si="17"/>
        <v>0</v>
      </c>
      <c r="U66" s="81">
        <f t="shared" si="17"/>
        <v>0</v>
      </c>
      <c r="V66" s="28">
        <f t="shared" si="17"/>
        <v>0</v>
      </c>
      <c r="W66" s="81">
        <f t="shared" si="17"/>
        <v>0</v>
      </c>
      <c r="X66" s="28">
        <f t="shared" si="17"/>
        <v>0</v>
      </c>
      <c r="Y66" s="81">
        <f t="shared" si="17"/>
        <v>0</v>
      </c>
      <c r="Z66" s="28">
        <f t="shared" si="17"/>
        <v>0</v>
      </c>
      <c r="AA66" s="81">
        <f t="shared" si="17"/>
        <v>0</v>
      </c>
      <c r="AB66" s="28">
        <f t="shared" si="17"/>
        <v>0</v>
      </c>
      <c r="AC66" s="81">
        <f t="shared" si="17"/>
        <v>0</v>
      </c>
      <c r="AD66" s="28">
        <f t="shared" si="17"/>
        <v>0</v>
      </c>
      <c r="AE66" s="81">
        <f>SUM(O66,Q66,S66,U66,W66,Y66,AA66,AC66)</f>
        <v>0</v>
      </c>
      <c r="AF66" s="28">
        <f>SUM(P66,R66,T66,V66,X66,Z66,AB66,AD66)</f>
        <v>0</v>
      </c>
      <c r="AG66" s="80">
        <f>SUM(AG67:AG67)</f>
        <v>0</v>
      </c>
      <c r="AH66" s="79"/>
      <c r="AI66" s="79"/>
      <c r="AJ66" s="78"/>
    </row>
    <row r="67" spans="2:36" ht="108" customHeight="1" thickBot="1">
      <c r="B67" s="33" t="s">
        <v>789</v>
      </c>
      <c r="C67" s="34"/>
      <c r="D67" s="35"/>
      <c r="E67" s="35"/>
      <c r="F67" s="50"/>
      <c r="G67" s="35"/>
      <c r="H67" s="421" t="s">
        <v>792</v>
      </c>
      <c r="I67" s="425" t="s">
        <v>690</v>
      </c>
      <c r="J67" s="37">
        <v>0</v>
      </c>
      <c r="K67" s="52">
        <v>1</v>
      </c>
      <c r="L67" s="53"/>
      <c r="M67" s="54"/>
      <c r="N67" s="55"/>
      <c r="O67" s="56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57"/>
      <c r="AH67" s="47"/>
      <c r="AI67" s="54"/>
      <c r="AJ67" s="58"/>
    </row>
    <row r="68" spans="2:36" ht="4.5" customHeight="1" thickBot="1">
      <c r="B68" s="440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2"/>
    </row>
    <row r="69" spans="2:36" ht="108" customHeight="1" thickBot="1">
      <c r="B69" s="88" t="s">
        <v>416</v>
      </c>
      <c r="C69" s="87" t="s">
        <v>417</v>
      </c>
      <c r="D69" s="87" t="s">
        <v>418</v>
      </c>
      <c r="E69" s="87" t="s">
        <v>419</v>
      </c>
      <c r="F69" s="87" t="s">
        <v>420</v>
      </c>
      <c r="G69" s="87" t="s">
        <v>421</v>
      </c>
      <c r="H69" s="86" t="s">
        <v>422</v>
      </c>
      <c r="I69" s="85" t="s">
        <v>423</v>
      </c>
      <c r="J69" s="84"/>
      <c r="K69" s="84"/>
      <c r="L69" s="84"/>
      <c r="M69" s="84"/>
      <c r="N69" s="83"/>
      <c r="O69" s="82">
        <f aca="true" t="shared" si="18" ref="O69:AD69">SUM(O70:O70)</f>
        <v>0</v>
      </c>
      <c r="P69" s="28">
        <f t="shared" si="18"/>
        <v>0</v>
      </c>
      <c r="Q69" s="81">
        <f t="shared" si="18"/>
        <v>0</v>
      </c>
      <c r="R69" s="28">
        <f t="shared" si="18"/>
        <v>0</v>
      </c>
      <c r="S69" s="81">
        <f t="shared" si="18"/>
        <v>0</v>
      </c>
      <c r="T69" s="28">
        <f t="shared" si="18"/>
        <v>0</v>
      </c>
      <c r="U69" s="81">
        <f t="shared" si="18"/>
        <v>0</v>
      </c>
      <c r="V69" s="28">
        <f t="shared" si="18"/>
        <v>0</v>
      </c>
      <c r="W69" s="81">
        <f t="shared" si="18"/>
        <v>0</v>
      </c>
      <c r="X69" s="28">
        <f t="shared" si="18"/>
        <v>0</v>
      </c>
      <c r="Y69" s="81">
        <f t="shared" si="18"/>
        <v>0</v>
      </c>
      <c r="Z69" s="28">
        <f t="shared" si="18"/>
        <v>0</v>
      </c>
      <c r="AA69" s="81">
        <f t="shared" si="18"/>
        <v>0</v>
      </c>
      <c r="AB69" s="28">
        <f t="shared" si="18"/>
        <v>0</v>
      </c>
      <c r="AC69" s="81">
        <f t="shared" si="18"/>
        <v>0</v>
      </c>
      <c r="AD69" s="28">
        <f t="shared" si="18"/>
        <v>0</v>
      </c>
      <c r="AE69" s="81">
        <f>SUM(O69,Q69,S69,U69,W69,Y69,AA69,AC69)</f>
        <v>0</v>
      </c>
      <c r="AF69" s="28">
        <f>SUM(P69,R69,T69,V69,X69,Z69,AB69,AD69)</f>
        <v>0</v>
      </c>
      <c r="AG69" s="80">
        <f>SUM(AG70:AG70)</f>
        <v>0</v>
      </c>
      <c r="AH69" s="79"/>
      <c r="AI69" s="79"/>
      <c r="AJ69" s="78"/>
    </row>
    <row r="70" spans="2:36" ht="108" customHeight="1" thickBot="1">
      <c r="B70" s="33" t="s">
        <v>789</v>
      </c>
      <c r="C70" s="34"/>
      <c r="D70" s="35"/>
      <c r="E70" s="35"/>
      <c r="F70" s="36"/>
      <c r="G70" s="35"/>
      <c r="H70" s="429" t="s">
        <v>793</v>
      </c>
      <c r="I70" s="430" t="s">
        <v>794</v>
      </c>
      <c r="J70" s="37">
        <v>0</v>
      </c>
      <c r="K70" s="38">
        <v>1</v>
      </c>
      <c r="L70" s="39"/>
      <c r="M70" s="39"/>
      <c r="N70" s="40"/>
      <c r="O70" s="41"/>
      <c r="P70" s="42"/>
      <c r="Q70" s="43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5"/>
      <c r="AF70" s="45"/>
      <c r="AG70" s="46"/>
      <c r="AH70" s="47"/>
      <c r="AI70" s="47"/>
      <c r="AJ70" s="48"/>
    </row>
    <row r="71" spans="2:36" ht="4.5" customHeight="1" thickBot="1">
      <c r="B71" s="440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2"/>
    </row>
    <row r="72" spans="2:36" ht="4.5" customHeight="1" thickBot="1">
      <c r="B72" s="440"/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2"/>
    </row>
  </sheetData>
  <sheetProtection/>
  <mergeCells count="179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6:AJ16"/>
    <mergeCell ref="B19:AJ19"/>
    <mergeCell ref="B22:AJ22"/>
    <mergeCell ref="B23:D23"/>
    <mergeCell ref="F23:N23"/>
    <mergeCell ref="O23:AF23"/>
    <mergeCell ref="AG23:AJ23"/>
    <mergeCell ref="U24:V24"/>
    <mergeCell ref="B24:B25"/>
    <mergeCell ref="C24:H25"/>
    <mergeCell ref="I24:I25"/>
    <mergeCell ref="J24:J25"/>
    <mergeCell ref="K24:K25"/>
    <mergeCell ref="L24:L25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S24:T24"/>
    <mergeCell ref="AH24:AH25"/>
    <mergeCell ref="AI24:AI25"/>
    <mergeCell ref="AJ24:AJ25"/>
    <mergeCell ref="C26:H26"/>
    <mergeCell ref="B29:AJ29"/>
    <mergeCell ref="B30:D30"/>
    <mergeCell ref="F30:N30"/>
    <mergeCell ref="O30:AF30"/>
    <mergeCell ref="AG30:AJ30"/>
    <mergeCell ref="W24:X24"/>
    <mergeCell ref="B31:B32"/>
    <mergeCell ref="C31:H32"/>
    <mergeCell ref="I31:I32"/>
    <mergeCell ref="J31:J32"/>
    <mergeCell ref="K31:K32"/>
    <mergeCell ref="L31:L32"/>
    <mergeCell ref="AE31:AF31"/>
    <mergeCell ref="AG31:AG32"/>
    <mergeCell ref="M31:M32"/>
    <mergeCell ref="N31:N32"/>
    <mergeCell ref="O31:P31"/>
    <mergeCell ref="Q31:R31"/>
    <mergeCell ref="S31:T31"/>
    <mergeCell ref="U31:V31"/>
    <mergeCell ref="AH31:AH32"/>
    <mergeCell ref="AI31:AI32"/>
    <mergeCell ref="AJ31:AJ32"/>
    <mergeCell ref="C33:H33"/>
    <mergeCell ref="B36:AJ36"/>
    <mergeCell ref="B39:AJ39"/>
    <mergeCell ref="W31:X31"/>
    <mergeCell ref="Y31:Z31"/>
    <mergeCell ref="AA31:AB31"/>
    <mergeCell ref="AC31:AD31"/>
    <mergeCell ref="B40:D40"/>
    <mergeCell ref="F40:N40"/>
    <mergeCell ref="O40:AF40"/>
    <mergeCell ref="AG40:AJ40"/>
    <mergeCell ref="B41:B42"/>
    <mergeCell ref="C41:H42"/>
    <mergeCell ref="I41:I42"/>
    <mergeCell ref="J41:J42"/>
    <mergeCell ref="K41:K42"/>
    <mergeCell ref="L41:L42"/>
    <mergeCell ref="AC41:AD41"/>
    <mergeCell ref="AE41:AF41"/>
    <mergeCell ref="AG41:AG42"/>
    <mergeCell ref="M41:M42"/>
    <mergeCell ref="N41:N42"/>
    <mergeCell ref="O41:P41"/>
    <mergeCell ref="Q41:R41"/>
    <mergeCell ref="S41:T41"/>
    <mergeCell ref="U41:V41"/>
    <mergeCell ref="L51:L52"/>
    <mergeCell ref="AH41:AH42"/>
    <mergeCell ref="AI41:AI42"/>
    <mergeCell ref="AJ41:AJ42"/>
    <mergeCell ref="C43:H43"/>
    <mergeCell ref="B46:AJ46"/>
    <mergeCell ref="B49:AJ49"/>
    <mergeCell ref="W41:X41"/>
    <mergeCell ref="Y41:Z41"/>
    <mergeCell ref="AA41:AB41"/>
    <mergeCell ref="U51:V51"/>
    <mergeCell ref="B50:D50"/>
    <mergeCell ref="F50:N50"/>
    <mergeCell ref="O50:AF50"/>
    <mergeCell ref="AG50:AJ50"/>
    <mergeCell ref="B51:B52"/>
    <mergeCell ref="C51:H52"/>
    <mergeCell ref="I51:I52"/>
    <mergeCell ref="J51:J52"/>
    <mergeCell ref="K51:K52"/>
    <mergeCell ref="Y51:Z51"/>
    <mergeCell ref="AA51:AB51"/>
    <mergeCell ref="AC51:AD51"/>
    <mergeCell ref="AE51:AF51"/>
    <mergeCell ref="AG51:AG52"/>
    <mergeCell ref="M51:M52"/>
    <mergeCell ref="N51:N52"/>
    <mergeCell ref="O51:P51"/>
    <mergeCell ref="Q51:R51"/>
    <mergeCell ref="S51:T51"/>
    <mergeCell ref="AH51:AH52"/>
    <mergeCell ref="AI51:AI52"/>
    <mergeCell ref="AJ51:AJ52"/>
    <mergeCell ref="C53:H53"/>
    <mergeCell ref="B58:AJ58"/>
    <mergeCell ref="B59:D59"/>
    <mergeCell ref="F59:N59"/>
    <mergeCell ref="O59:AF59"/>
    <mergeCell ref="AG59:AJ59"/>
    <mergeCell ref="W51:X51"/>
    <mergeCell ref="B60:B61"/>
    <mergeCell ref="C60:H61"/>
    <mergeCell ref="I60:I61"/>
    <mergeCell ref="J60:J61"/>
    <mergeCell ref="K60:K61"/>
    <mergeCell ref="L60:L61"/>
    <mergeCell ref="AA60:AB60"/>
    <mergeCell ref="AC60:AD60"/>
    <mergeCell ref="AE60:AF60"/>
    <mergeCell ref="AG60:AG61"/>
    <mergeCell ref="M60:M61"/>
    <mergeCell ref="N60:N61"/>
    <mergeCell ref="O60:P60"/>
    <mergeCell ref="Q60:R60"/>
    <mergeCell ref="S60:T60"/>
    <mergeCell ref="U60:V60"/>
    <mergeCell ref="B71:AJ71"/>
    <mergeCell ref="B72:AJ72"/>
    <mergeCell ref="AH60:AH61"/>
    <mergeCell ref="AI60:AI61"/>
    <mergeCell ref="AJ60:AJ61"/>
    <mergeCell ref="C62:H62"/>
    <mergeCell ref="B65:AJ65"/>
    <mergeCell ref="B68:AJ68"/>
    <mergeCell ref="W60:X60"/>
    <mergeCell ref="Y60:Z6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AJ25"/>
  <sheetViews>
    <sheetView zoomScale="85" zoomScaleNormal="85" zoomScalePageLayoutView="0" workbookViewId="0" topLeftCell="B1">
      <selection activeCell="L5" sqref="L5:L6"/>
    </sheetView>
  </sheetViews>
  <sheetFormatPr defaultColWidth="11.421875" defaultRowHeight="15"/>
  <cols>
    <col min="1" max="1" width="4.57421875" style="63" customWidth="1"/>
    <col min="2" max="2" width="15.8515625" style="264" customWidth="1"/>
    <col min="3" max="3" width="17.57421875" style="264" customWidth="1"/>
    <col min="4" max="4" width="27.7109375" style="63" customWidth="1"/>
    <col min="5" max="5" width="14.28125" style="63" customWidth="1"/>
    <col min="6" max="6" width="11.421875" style="63" customWidth="1"/>
    <col min="7" max="7" width="13.57421875" style="63" customWidth="1"/>
    <col min="8" max="8" width="27.140625" style="63" customWidth="1"/>
    <col min="9" max="9" width="15.7109375" style="63" customWidth="1"/>
    <col min="10" max="12" width="11.421875" style="282" customWidth="1"/>
    <col min="13" max="13" width="6.57421875" style="282" customWidth="1"/>
    <col min="14" max="14" width="6.140625" style="282" customWidth="1"/>
    <col min="15" max="32" width="9.421875" style="282" customWidth="1"/>
    <col min="33" max="33" width="5.140625" style="283" customWidth="1"/>
    <col min="34" max="34" width="5.421875" style="282" customWidth="1"/>
    <col min="35" max="35" width="4.8515625" style="282" customWidth="1"/>
    <col min="36" max="36" width="7.140625" style="282" customWidth="1"/>
    <col min="37" max="16384" width="11.421875" style="63" customWidth="1"/>
  </cols>
  <sheetData>
    <row r="1" spans="2:36" ht="12">
      <c r="B1" s="2"/>
      <c r="C1" s="2"/>
      <c r="D1" s="2"/>
      <c r="E1" s="2"/>
      <c r="F1" s="2"/>
      <c r="G1" s="2"/>
      <c r="H1" s="2"/>
      <c r="I1" s="2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</row>
    <row r="2" spans="2:36" ht="12.75" thickBot="1">
      <c r="B2" s="614" t="s">
        <v>574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6"/>
    </row>
    <row r="3" spans="2:36" ht="33.75" customHeight="1">
      <c r="B3" s="515" t="s">
        <v>520</v>
      </c>
      <c r="C3" s="516"/>
      <c r="D3" s="516"/>
      <c r="E3" s="516"/>
      <c r="F3" s="516"/>
      <c r="G3" s="516"/>
      <c r="H3" s="517"/>
      <c r="I3" s="511" t="s">
        <v>526</v>
      </c>
      <c r="J3" s="512"/>
      <c r="K3" s="512"/>
      <c r="L3" s="512"/>
      <c r="M3" s="512"/>
      <c r="N3" s="512"/>
      <c r="O3" s="511" t="s">
        <v>385</v>
      </c>
      <c r="P3" s="512"/>
      <c r="Q3" s="512"/>
      <c r="R3" s="512"/>
      <c r="S3" s="512"/>
      <c r="T3" s="513"/>
      <c r="U3" s="518" t="s">
        <v>386</v>
      </c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20"/>
    </row>
    <row r="4" spans="2:36" ht="35.25" customHeight="1" thickBot="1">
      <c r="B4" s="474" t="s">
        <v>603</v>
      </c>
      <c r="C4" s="474"/>
      <c r="D4" s="474"/>
      <c r="E4" s="125"/>
      <c r="F4" s="474" t="s">
        <v>604</v>
      </c>
      <c r="G4" s="474"/>
      <c r="H4" s="474"/>
      <c r="I4" s="474"/>
      <c r="J4" s="474"/>
      <c r="K4" s="474"/>
      <c r="L4" s="474"/>
      <c r="M4" s="474"/>
      <c r="N4" s="475"/>
      <c r="O4" s="476" t="s">
        <v>388</v>
      </c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8"/>
      <c r="AG4" s="479" t="s">
        <v>389</v>
      </c>
      <c r="AH4" s="480"/>
      <c r="AI4" s="480"/>
      <c r="AJ4" s="481"/>
    </row>
    <row r="5" spans="2:36" ht="36" customHeight="1">
      <c r="B5" s="601" t="s">
        <v>390</v>
      </c>
      <c r="C5" s="463" t="s">
        <v>391</v>
      </c>
      <c r="D5" s="464"/>
      <c r="E5" s="464"/>
      <c r="F5" s="464"/>
      <c r="G5" s="464"/>
      <c r="H5" s="464"/>
      <c r="I5" s="467" t="s">
        <v>392</v>
      </c>
      <c r="J5" s="469" t="s">
        <v>393</v>
      </c>
      <c r="K5" s="469" t="s">
        <v>394</v>
      </c>
      <c r="L5" s="635" t="s">
        <v>575</v>
      </c>
      <c r="M5" s="456" t="s">
        <v>396</v>
      </c>
      <c r="N5" s="458" t="s">
        <v>397</v>
      </c>
      <c r="O5" s="460" t="s">
        <v>398</v>
      </c>
      <c r="P5" s="452"/>
      <c r="Q5" s="451" t="s">
        <v>399</v>
      </c>
      <c r="R5" s="452"/>
      <c r="S5" s="451" t="s">
        <v>400</v>
      </c>
      <c r="T5" s="452"/>
      <c r="U5" s="451" t="s">
        <v>401</v>
      </c>
      <c r="V5" s="452"/>
      <c r="W5" s="451" t="s">
        <v>402</v>
      </c>
      <c r="X5" s="452"/>
      <c r="Y5" s="451" t="s">
        <v>403</v>
      </c>
      <c r="Z5" s="452"/>
      <c r="AA5" s="451" t="s">
        <v>404</v>
      </c>
      <c r="AB5" s="452"/>
      <c r="AC5" s="451" t="s">
        <v>405</v>
      </c>
      <c r="AD5" s="452"/>
      <c r="AE5" s="451" t="s">
        <v>406</v>
      </c>
      <c r="AF5" s="453"/>
      <c r="AG5" s="454" t="s">
        <v>407</v>
      </c>
      <c r="AH5" s="443" t="s">
        <v>408</v>
      </c>
      <c r="AI5" s="445" t="s">
        <v>409</v>
      </c>
      <c r="AJ5" s="447" t="s">
        <v>410</v>
      </c>
    </row>
    <row r="6" spans="2:36" ht="80.25" customHeight="1" thickBot="1">
      <c r="B6" s="602"/>
      <c r="C6" s="465"/>
      <c r="D6" s="466"/>
      <c r="E6" s="466"/>
      <c r="F6" s="466"/>
      <c r="G6" s="466"/>
      <c r="H6" s="466"/>
      <c r="I6" s="468"/>
      <c r="J6" s="470" t="s">
        <v>393</v>
      </c>
      <c r="K6" s="470"/>
      <c r="L6" s="636"/>
      <c r="M6" s="457"/>
      <c r="N6" s="459"/>
      <c r="O6" s="5" t="s">
        <v>411</v>
      </c>
      <c r="P6" s="6" t="s">
        <v>412</v>
      </c>
      <c r="Q6" s="7" t="s">
        <v>411</v>
      </c>
      <c r="R6" s="6" t="s">
        <v>412</v>
      </c>
      <c r="S6" s="7" t="s">
        <v>411</v>
      </c>
      <c r="T6" s="6" t="s">
        <v>412</v>
      </c>
      <c r="U6" s="7" t="s">
        <v>411</v>
      </c>
      <c r="V6" s="6" t="s">
        <v>412</v>
      </c>
      <c r="W6" s="7" t="s">
        <v>411</v>
      </c>
      <c r="X6" s="6" t="s">
        <v>412</v>
      </c>
      <c r="Y6" s="7" t="s">
        <v>411</v>
      </c>
      <c r="Z6" s="6" t="s">
        <v>412</v>
      </c>
      <c r="AA6" s="7" t="s">
        <v>411</v>
      </c>
      <c r="AB6" s="6" t="s">
        <v>413</v>
      </c>
      <c r="AC6" s="7" t="s">
        <v>411</v>
      </c>
      <c r="AD6" s="6" t="s">
        <v>413</v>
      </c>
      <c r="AE6" s="7" t="s">
        <v>411</v>
      </c>
      <c r="AF6" s="8" t="s">
        <v>413</v>
      </c>
      <c r="AG6" s="455"/>
      <c r="AH6" s="444"/>
      <c r="AI6" s="446"/>
      <c r="AJ6" s="448"/>
    </row>
    <row r="7" spans="2:36" ht="108" customHeight="1" thickBot="1">
      <c r="B7" s="9" t="s">
        <v>605</v>
      </c>
      <c r="C7" s="449" t="s">
        <v>426</v>
      </c>
      <c r="D7" s="450"/>
      <c r="E7" s="450"/>
      <c r="F7" s="450"/>
      <c r="G7" s="450"/>
      <c r="H7" s="450"/>
      <c r="I7" s="10"/>
      <c r="J7" s="277"/>
      <c r="K7" s="249"/>
      <c r="L7" s="249"/>
      <c r="M7" s="250"/>
      <c r="N7" s="251"/>
      <c r="O7" s="252">
        <f>SUM(O9,O12,O15,O18,O21,O24)</f>
        <v>2000000</v>
      </c>
      <c r="P7" s="252">
        <f aca="true" t="shared" si="0" ref="P7:AF7">SUM(P9,P12,P15,P18,P21,P24)</f>
        <v>0</v>
      </c>
      <c r="Q7" s="252">
        <f t="shared" si="0"/>
        <v>0</v>
      </c>
      <c r="R7" s="252">
        <f t="shared" si="0"/>
        <v>0</v>
      </c>
      <c r="S7" s="252">
        <f t="shared" si="0"/>
        <v>53000000</v>
      </c>
      <c r="T7" s="252">
        <f t="shared" si="0"/>
        <v>0</v>
      </c>
      <c r="U7" s="252">
        <f t="shared" si="0"/>
        <v>0</v>
      </c>
      <c r="V7" s="252">
        <f t="shared" si="0"/>
        <v>0</v>
      </c>
      <c r="W7" s="252">
        <f t="shared" si="0"/>
        <v>0</v>
      </c>
      <c r="X7" s="252">
        <f t="shared" si="0"/>
        <v>0</v>
      </c>
      <c r="Y7" s="252">
        <f t="shared" si="0"/>
        <v>0</v>
      </c>
      <c r="Z7" s="252">
        <f t="shared" si="0"/>
        <v>0</v>
      </c>
      <c r="AA7" s="252">
        <f t="shared" si="0"/>
        <v>0</v>
      </c>
      <c r="AB7" s="252">
        <f t="shared" si="0"/>
        <v>0</v>
      </c>
      <c r="AC7" s="252">
        <f t="shared" si="0"/>
        <v>0</v>
      </c>
      <c r="AD7" s="252">
        <f t="shared" si="0"/>
        <v>0</v>
      </c>
      <c r="AE7" s="252">
        <f t="shared" si="0"/>
        <v>55000000</v>
      </c>
      <c r="AF7" s="252">
        <f t="shared" si="0"/>
        <v>0</v>
      </c>
      <c r="AG7" s="253">
        <f>AG9+AG12</f>
        <v>0</v>
      </c>
      <c r="AH7" s="254"/>
      <c r="AI7" s="254"/>
      <c r="AJ7" s="20"/>
    </row>
    <row r="8" spans="2:36" ht="5.25" customHeight="1" thickBot="1">
      <c r="B8" s="603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5"/>
    </row>
    <row r="9" spans="2:36" ht="108" customHeight="1" thickBot="1">
      <c r="B9" s="85" t="s">
        <v>416</v>
      </c>
      <c r="C9" s="87" t="s">
        <v>417</v>
      </c>
      <c r="D9" s="87" t="s">
        <v>418</v>
      </c>
      <c r="E9" s="87" t="s">
        <v>419</v>
      </c>
      <c r="F9" s="87" t="s">
        <v>420</v>
      </c>
      <c r="G9" s="87" t="s">
        <v>421</v>
      </c>
      <c r="H9" s="86" t="s">
        <v>422</v>
      </c>
      <c r="I9" s="85" t="s">
        <v>423</v>
      </c>
      <c r="J9" s="84"/>
      <c r="K9" s="84"/>
      <c r="L9" s="84"/>
      <c r="M9" s="84"/>
      <c r="N9" s="83"/>
      <c r="O9" s="255">
        <f aca="true" t="shared" si="1" ref="O9:AD9">SUM(O10:O10)</f>
        <v>0</v>
      </c>
      <c r="P9" s="256">
        <f t="shared" si="1"/>
        <v>0</v>
      </c>
      <c r="Q9" s="257">
        <f t="shared" si="1"/>
        <v>0</v>
      </c>
      <c r="R9" s="256">
        <f t="shared" si="1"/>
        <v>0</v>
      </c>
      <c r="S9" s="257">
        <f t="shared" si="1"/>
        <v>1000000</v>
      </c>
      <c r="T9" s="256">
        <f t="shared" si="1"/>
        <v>0</v>
      </c>
      <c r="U9" s="257">
        <f t="shared" si="1"/>
        <v>0</v>
      </c>
      <c r="V9" s="256">
        <f t="shared" si="1"/>
        <v>0</v>
      </c>
      <c r="W9" s="257">
        <f t="shared" si="1"/>
        <v>0</v>
      </c>
      <c r="X9" s="256">
        <f t="shared" si="1"/>
        <v>0</v>
      </c>
      <c r="Y9" s="257">
        <f t="shared" si="1"/>
        <v>0</v>
      </c>
      <c r="Z9" s="256">
        <f t="shared" si="1"/>
        <v>0</v>
      </c>
      <c r="AA9" s="257">
        <f t="shared" si="1"/>
        <v>0</v>
      </c>
      <c r="AB9" s="256">
        <f t="shared" si="1"/>
        <v>0</v>
      </c>
      <c r="AC9" s="257">
        <f t="shared" si="1"/>
        <v>0</v>
      </c>
      <c r="AD9" s="256">
        <f t="shared" si="1"/>
        <v>0</v>
      </c>
      <c r="AE9" s="257">
        <f>SUM(O9,Q9,S9,U9,W9,Y9,AA9,AC9)</f>
        <v>1000000</v>
      </c>
      <c r="AF9" s="256">
        <f>SUM(P9,R9,T9,V9,X9,Z9,AB9,AD9)</f>
        <v>0</v>
      </c>
      <c r="AG9" s="80">
        <f>SUM(AG10:AG10)</f>
        <v>0</v>
      </c>
      <c r="AH9" s="80"/>
      <c r="AI9" s="80"/>
      <c r="AJ9" s="278"/>
    </row>
    <row r="10" spans="2:36" s="260" customFormat="1" ht="220.5" customHeight="1" thickBot="1">
      <c r="B10" s="258" t="s">
        <v>176</v>
      </c>
      <c r="C10" s="93"/>
      <c r="D10" s="94"/>
      <c r="E10" s="94"/>
      <c r="F10" s="95"/>
      <c r="G10" s="94"/>
      <c r="H10" s="258" t="s">
        <v>606</v>
      </c>
      <c r="I10" s="258" t="s">
        <v>1</v>
      </c>
      <c r="J10" s="104">
        <v>0</v>
      </c>
      <c r="K10" s="97">
        <v>1</v>
      </c>
      <c r="L10" s="104">
        <v>1</v>
      </c>
      <c r="M10" s="104"/>
      <c r="N10" s="103"/>
      <c r="O10" s="45"/>
      <c r="P10" s="45"/>
      <c r="Q10" s="45"/>
      <c r="R10" s="45"/>
      <c r="S10" s="45">
        <v>1000000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102"/>
      <c r="AH10" s="98"/>
      <c r="AI10" s="98"/>
      <c r="AJ10" s="103"/>
    </row>
    <row r="11" spans="2:36" ht="4.5" customHeight="1" thickBot="1">
      <c r="B11" s="598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600"/>
    </row>
    <row r="12" spans="2:36" ht="108" customHeight="1" thickBot="1">
      <c r="B12" s="85" t="s">
        <v>416</v>
      </c>
      <c r="C12" s="87" t="s">
        <v>417</v>
      </c>
      <c r="D12" s="87" t="s">
        <v>418</v>
      </c>
      <c r="E12" s="87" t="s">
        <v>424</v>
      </c>
      <c r="F12" s="87" t="s">
        <v>420</v>
      </c>
      <c r="G12" s="87" t="s">
        <v>421</v>
      </c>
      <c r="H12" s="86" t="s">
        <v>422</v>
      </c>
      <c r="I12" s="85" t="s">
        <v>423</v>
      </c>
      <c r="J12" s="279"/>
      <c r="K12" s="49"/>
      <c r="L12" s="49"/>
      <c r="M12" s="84"/>
      <c r="N12" s="83"/>
      <c r="O12" s="255">
        <f aca="true" t="shared" si="2" ref="O12:AD12">SUM(O13:O13)</f>
        <v>0</v>
      </c>
      <c r="P12" s="256">
        <f t="shared" si="2"/>
        <v>0</v>
      </c>
      <c r="Q12" s="257">
        <f t="shared" si="2"/>
        <v>0</v>
      </c>
      <c r="R12" s="256">
        <f t="shared" si="2"/>
        <v>0</v>
      </c>
      <c r="S12" s="257">
        <f t="shared" si="2"/>
        <v>50000000</v>
      </c>
      <c r="T12" s="256">
        <f t="shared" si="2"/>
        <v>0</v>
      </c>
      <c r="U12" s="257">
        <f t="shared" si="2"/>
        <v>0</v>
      </c>
      <c r="V12" s="256">
        <f t="shared" si="2"/>
        <v>0</v>
      </c>
      <c r="W12" s="257">
        <f t="shared" si="2"/>
        <v>0</v>
      </c>
      <c r="X12" s="256">
        <f t="shared" si="2"/>
        <v>0</v>
      </c>
      <c r="Y12" s="257">
        <f t="shared" si="2"/>
        <v>0</v>
      </c>
      <c r="Z12" s="256">
        <f t="shared" si="2"/>
        <v>0</v>
      </c>
      <c r="AA12" s="257">
        <f t="shared" si="2"/>
        <v>0</v>
      </c>
      <c r="AB12" s="256">
        <f t="shared" si="2"/>
        <v>0</v>
      </c>
      <c r="AC12" s="257">
        <f t="shared" si="2"/>
        <v>0</v>
      </c>
      <c r="AD12" s="256">
        <f t="shared" si="2"/>
        <v>0</v>
      </c>
      <c r="AE12" s="257">
        <f>SUM(O12,Q12,S12,U12,W12,Y12,AA12,AC12)</f>
        <v>50000000</v>
      </c>
      <c r="AF12" s="256">
        <f>SUM(P12,R12,T12,V12,X12,Z12,AB12,AD12)</f>
        <v>0</v>
      </c>
      <c r="AG12" s="80">
        <f>SUM(AG13:AG13)</f>
        <v>0</v>
      </c>
      <c r="AH12" s="80"/>
      <c r="AI12" s="80"/>
      <c r="AJ12" s="278"/>
    </row>
    <row r="13" spans="2:36" s="260" customFormat="1" ht="108" customHeight="1" thickBot="1">
      <c r="B13" s="92" t="s">
        <v>177</v>
      </c>
      <c r="C13" s="93"/>
      <c r="D13" s="94"/>
      <c r="E13" s="94"/>
      <c r="F13" s="95"/>
      <c r="G13" s="94"/>
      <c r="H13" s="96" t="s">
        <v>607</v>
      </c>
      <c r="I13" s="258" t="s">
        <v>178</v>
      </c>
      <c r="J13" s="104">
        <v>0</v>
      </c>
      <c r="K13" s="104">
        <v>1</v>
      </c>
      <c r="L13" s="97">
        <v>0</v>
      </c>
      <c r="M13" s="98"/>
      <c r="N13" s="99" t="s">
        <v>608</v>
      </c>
      <c r="O13" s="45"/>
      <c r="P13" s="45"/>
      <c r="Q13" s="45"/>
      <c r="R13" s="45"/>
      <c r="S13" s="45">
        <v>50000000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102"/>
      <c r="AH13" s="98"/>
      <c r="AI13" s="98"/>
      <c r="AJ13" s="103"/>
    </row>
    <row r="14" spans="2:36" ht="4.5" customHeight="1" thickBot="1">
      <c r="B14" s="603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5"/>
    </row>
    <row r="15" spans="2:36" ht="108" customHeight="1" thickBot="1">
      <c r="B15" s="85" t="s">
        <v>416</v>
      </c>
      <c r="C15" s="87" t="s">
        <v>417</v>
      </c>
      <c r="D15" s="87" t="s">
        <v>418</v>
      </c>
      <c r="E15" s="87" t="s">
        <v>419</v>
      </c>
      <c r="F15" s="87" t="s">
        <v>420</v>
      </c>
      <c r="G15" s="87" t="s">
        <v>421</v>
      </c>
      <c r="H15" s="86" t="s">
        <v>422</v>
      </c>
      <c r="I15" s="85" t="s">
        <v>423</v>
      </c>
      <c r="J15" s="84"/>
      <c r="K15" s="84"/>
      <c r="L15" s="84"/>
      <c r="M15" s="84"/>
      <c r="N15" s="83"/>
      <c r="O15" s="255">
        <f aca="true" t="shared" si="3" ref="O15:AD15">SUM(O16:O16)</f>
        <v>0</v>
      </c>
      <c r="P15" s="256">
        <f t="shared" si="3"/>
        <v>0</v>
      </c>
      <c r="Q15" s="257">
        <f t="shared" si="3"/>
        <v>0</v>
      </c>
      <c r="R15" s="256">
        <f t="shared" si="3"/>
        <v>0</v>
      </c>
      <c r="S15" s="257">
        <f t="shared" si="3"/>
        <v>0</v>
      </c>
      <c r="T15" s="256">
        <f t="shared" si="3"/>
        <v>0</v>
      </c>
      <c r="U15" s="257">
        <f t="shared" si="3"/>
        <v>0</v>
      </c>
      <c r="V15" s="256">
        <f t="shared" si="3"/>
        <v>0</v>
      </c>
      <c r="W15" s="257">
        <f t="shared" si="3"/>
        <v>0</v>
      </c>
      <c r="X15" s="256">
        <f t="shared" si="3"/>
        <v>0</v>
      </c>
      <c r="Y15" s="257">
        <f t="shared" si="3"/>
        <v>0</v>
      </c>
      <c r="Z15" s="256">
        <f t="shared" si="3"/>
        <v>0</v>
      </c>
      <c r="AA15" s="257">
        <f t="shared" si="3"/>
        <v>0</v>
      </c>
      <c r="AB15" s="256">
        <f t="shared" si="3"/>
        <v>0</v>
      </c>
      <c r="AC15" s="257">
        <f t="shared" si="3"/>
        <v>0</v>
      </c>
      <c r="AD15" s="256">
        <f t="shared" si="3"/>
        <v>0</v>
      </c>
      <c r="AE15" s="257">
        <f>SUM(O15,Q15,S15,U15,W15,Y15,AA15,AC15)</f>
        <v>0</v>
      </c>
      <c r="AF15" s="256">
        <f>SUM(P15,R15,T15,V15,X15,Z15,AB15,AD15)</f>
        <v>0</v>
      </c>
      <c r="AG15" s="80">
        <f>SUM(AG16:AG16)</f>
        <v>0</v>
      </c>
      <c r="AH15" s="80"/>
      <c r="AI15" s="80"/>
      <c r="AJ15" s="278"/>
    </row>
    <row r="16" spans="2:36" s="260" customFormat="1" ht="108" customHeight="1" thickBot="1">
      <c r="B16" s="92" t="s">
        <v>176</v>
      </c>
      <c r="C16" s="93"/>
      <c r="D16" s="94"/>
      <c r="E16" s="94"/>
      <c r="F16" s="95"/>
      <c r="G16" s="94"/>
      <c r="H16" s="94" t="s">
        <v>179</v>
      </c>
      <c r="I16" s="258" t="s">
        <v>180</v>
      </c>
      <c r="J16" s="104">
        <v>0</v>
      </c>
      <c r="K16" s="97">
        <v>1</v>
      </c>
      <c r="L16" s="104">
        <v>1</v>
      </c>
      <c r="M16" s="104"/>
      <c r="N16" s="103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102"/>
      <c r="AH16" s="98"/>
      <c r="AI16" s="98"/>
      <c r="AJ16" s="103"/>
    </row>
    <row r="17" spans="2:36" ht="4.5" customHeight="1" thickBot="1">
      <c r="B17" s="598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600"/>
    </row>
    <row r="18" spans="2:36" ht="108" customHeight="1" thickBot="1">
      <c r="B18" s="85" t="s">
        <v>416</v>
      </c>
      <c r="C18" s="87" t="s">
        <v>417</v>
      </c>
      <c r="D18" s="87" t="s">
        <v>418</v>
      </c>
      <c r="E18" s="87" t="s">
        <v>424</v>
      </c>
      <c r="F18" s="87" t="s">
        <v>420</v>
      </c>
      <c r="G18" s="87" t="s">
        <v>421</v>
      </c>
      <c r="H18" s="86" t="s">
        <v>422</v>
      </c>
      <c r="I18" s="85" t="s">
        <v>423</v>
      </c>
      <c r="J18" s="279"/>
      <c r="K18" s="49"/>
      <c r="L18" s="49"/>
      <c r="M18" s="84"/>
      <c r="N18" s="83"/>
      <c r="O18" s="82">
        <f aca="true" t="shared" si="4" ref="O18:AD18">SUM(O19:O19)</f>
        <v>0</v>
      </c>
      <c r="P18" s="28">
        <f t="shared" si="4"/>
        <v>0</v>
      </c>
      <c r="Q18" s="81">
        <f t="shared" si="4"/>
        <v>0</v>
      </c>
      <c r="R18" s="28">
        <f t="shared" si="4"/>
        <v>0</v>
      </c>
      <c r="S18" s="81">
        <f t="shared" si="4"/>
        <v>2000000</v>
      </c>
      <c r="T18" s="28">
        <f t="shared" si="4"/>
        <v>0</v>
      </c>
      <c r="U18" s="81">
        <f t="shared" si="4"/>
        <v>0</v>
      </c>
      <c r="V18" s="28">
        <f t="shared" si="4"/>
        <v>0</v>
      </c>
      <c r="W18" s="81">
        <f t="shared" si="4"/>
        <v>0</v>
      </c>
      <c r="X18" s="28">
        <f t="shared" si="4"/>
        <v>0</v>
      </c>
      <c r="Y18" s="81">
        <f t="shared" si="4"/>
        <v>0</v>
      </c>
      <c r="Z18" s="28">
        <f t="shared" si="4"/>
        <v>0</v>
      </c>
      <c r="AA18" s="81">
        <f t="shared" si="4"/>
        <v>0</v>
      </c>
      <c r="AB18" s="28">
        <f t="shared" si="4"/>
        <v>0</v>
      </c>
      <c r="AC18" s="81">
        <f t="shared" si="4"/>
        <v>0</v>
      </c>
      <c r="AD18" s="28">
        <f t="shared" si="4"/>
        <v>0</v>
      </c>
      <c r="AE18" s="81">
        <f>SUM(O18,Q18,S18,U18,W18,Y18,AA18,AC18)</f>
        <v>2000000</v>
      </c>
      <c r="AF18" s="28">
        <f>SUM(P18,R18,T18,V18,X18,Z18,AB18,AD18)</f>
        <v>0</v>
      </c>
      <c r="AG18" s="80">
        <f>SUM(AG19:AG19)</f>
        <v>0</v>
      </c>
      <c r="AH18" s="80"/>
      <c r="AI18" s="80"/>
      <c r="AJ18" s="278"/>
    </row>
    <row r="19" spans="2:36" s="260" customFormat="1" ht="108" customHeight="1" thickBot="1">
      <c r="B19" s="92" t="s">
        <v>176</v>
      </c>
      <c r="C19" s="93"/>
      <c r="D19" s="94"/>
      <c r="E19" s="94"/>
      <c r="F19" s="95"/>
      <c r="G19" s="94"/>
      <c r="H19" s="258" t="s">
        <v>181</v>
      </c>
      <c r="I19" s="258" t="s">
        <v>182</v>
      </c>
      <c r="J19" s="104">
        <v>0</v>
      </c>
      <c r="K19" s="108">
        <v>1</v>
      </c>
      <c r="L19" s="280">
        <v>0.25</v>
      </c>
      <c r="M19" s="98"/>
      <c r="N19" s="281"/>
      <c r="O19" s="45"/>
      <c r="P19" s="45"/>
      <c r="Q19" s="45"/>
      <c r="R19" s="45"/>
      <c r="S19" s="45">
        <v>2000000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102"/>
      <c r="AH19" s="98"/>
      <c r="AI19" s="98"/>
      <c r="AJ19" s="103"/>
    </row>
    <row r="20" spans="2:36" ht="4.5" customHeight="1" thickBot="1">
      <c r="B20" s="598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600"/>
    </row>
    <row r="21" spans="2:36" ht="108" customHeight="1" thickBot="1">
      <c r="B21" s="85" t="s">
        <v>416</v>
      </c>
      <c r="C21" s="87" t="s">
        <v>417</v>
      </c>
      <c r="D21" s="87" t="s">
        <v>418</v>
      </c>
      <c r="E21" s="87" t="s">
        <v>419</v>
      </c>
      <c r="F21" s="87" t="s">
        <v>420</v>
      </c>
      <c r="G21" s="87" t="s">
        <v>421</v>
      </c>
      <c r="H21" s="86" t="s">
        <v>422</v>
      </c>
      <c r="I21" s="85" t="s">
        <v>423</v>
      </c>
      <c r="J21" s="84"/>
      <c r="K21" s="84"/>
      <c r="L21" s="84"/>
      <c r="M21" s="84"/>
      <c r="N21" s="83"/>
      <c r="O21" s="255">
        <f aca="true" t="shared" si="5" ref="O21:AD21">SUM(O22:O22)</f>
        <v>0</v>
      </c>
      <c r="P21" s="256">
        <f t="shared" si="5"/>
        <v>0</v>
      </c>
      <c r="Q21" s="257">
        <f t="shared" si="5"/>
        <v>0</v>
      </c>
      <c r="R21" s="256">
        <f t="shared" si="5"/>
        <v>0</v>
      </c>
      <c r="S21" s="257">
        <f t="shared" si="5"/>
        <v>0</v>
      </c>
      <c r="T21" s="256">
        <f t="shared" si="5"/>
        <v>0</v>
      </c>
      <c r="U21" s="257">
        <f t="shared" si="5"/>
        <v>0</v>
      </c>
      <c r="V21" s="256">
        <f t="shared" si="5"/>
        <v>0</v>
      </c>
      <c r="W21" s="257">
        <f t="shared" si="5"/>
        <v>0</v>
      </c>
      <c r="X21" s="256">
        <f t="shared" si="5"/>
        <v>0</v>
      </c>
      <c r="Y21" s="257">
        <f t="shared" si="5"/>
        <v>0</v>
      </c>
      <c r="Z21" s="256">
        <f t="shared" si="5"/>
        <v>0</v>
      </c>
      <c r="AA21" s="257">
        <f t="shared" si="5"/>
        <v>0</v>
      </c>
      <c r="AB21" s="256">
        <f t="shared" si="5"/>
        <v>0</v>
      </c>
      <c r="AC21" s="257">
        <f t="shared" si="5"/>
        <v>0</v>
      </c>
      <c r="AD21" s="256">
        <f t="shared" si="5"/>
        <v>0</v>
      </c>
      <c r="AE21" s="257">
        <f>SUM(O21,Q21,S21,U21,W21,Y21,AA21,AC21)</f>
        <v>0</v>
      </c>
      <c r="AF21" s="256">
        <f>SUM(P21,R21,T21,V21,X21,Z21,AB21,AD21)</f>
        <v>0</v>
      </c>
      <c r="AG21" s="80">
        <f>SUM(AG22:AG22)</f>
        <v>0</v>
      </c>
      <c r="AH21" s="80"/>
      <c r="AI21" s="80"/>
      <c r="AJ21" s="278"/>
    </row>
    <row r="22" spans="2:36" s="260" customFormat="1" ht="108" customHeight="1" thickBot="1">
      <c r="B22" s="92" t="s">
        <v>183</v>
      </c>
      <c r="C22" s="93"/>
      <c r="D22" s="94"/>
      <c r="E22" s="94"/>
      <c r="F22" s="95"/>
      <c r="G22" s="94"/>
      <c r="H22" s="94" t="s">
        <v>184</v>
      </c>
      <c r="I22" s="258" t="s">
        <v>185</v>
      </c>
      <c r="J22" s="104">
        <v>0</v>
      </c>
      <c r="K22" s="97">
        <v>4</v>
      </c>
      <c r="L22" s="104">
        <v>1</v>
      </c>
      <c r="M22" s="104"/>
      <c r="N22" s="103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102"/>
      <c r="AH22" s="98"/>
      <c r="AI22" s="98"/>
      <c r="AJ22" s="103"/>
    </row>
    <row r="23" spans="2:36" ht="4.5" customHeight="1" thickBot="1">
      <c r="B23" s="598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600"/>
    </row>
    <row r="24" spans="2:36" ht="108" customHeight="1" thickBot="1">
      <c r="B24" s="85" t="s">
        <v>416</v>
      </c>
      <c r="C24" s="87" t="s">
        <v>417</v>
      </c>
      <c r="D24" s="87" t="s">
        <v>418</v>
      </c>
      <c r="E24" s="87" t="s">
        <v>424</v>
      </c>
      <c r="F24" s="87" t="s">
        <v>420</v>
      </c>
      <c r="G24" s="87" t="s">
        <v>421</v>
      </c>
      <c r="H24" s="86" t="s">
        <v>422</v>
      </c>
      <c r="I24" s="85" t="s">
        <v>423</v>
      </c>
      <c r="J24" s="279"/>
      <c r="K24" s="49"/>
      <c r="L24" s="49"/>
      <c r="M24" s="84"/>
      <c r="N24" s="83"/>
      <c r="O24" s="255">
        <f aca="true" t="shared" si="6" ref="O24:AD24">SUM(O25:O25)</f>
        <v>2000000</v>
      </c>
      <c r="P24" s="256">
        <f t="shared" si="6"/>
        <v>0</v>
      </c>
      <c r="Q24" s="257">
        <f t="shared" si="6"/>
        <v>0</v>
      </c>
      <c r="R24" s="256">
        <f t="shared" si="6"/>
        <v>0</v>
      </c>
      <c r="S24" s="257">
        <f t="shared" si="6"/>
        <v>0</v>
      </c>
      <c r="T24" s="256">
        <f t="shared" si="6"/>
        <v>0</v>
      </c>
      <c r="U24" s="257">
        <f t="shared" si="6"/>
        <v>0</v>
      </c>
      <c r="V24" s="256">
        <f t="shared" si="6"/>
        <v>0</v>
      </c>
      <c r="W24" s="257">
        <f t="shared" si="6"/>
        <v>0</v>
      </c>
      <c r="X24" s="256">
        <f t="shared" si="6"/>
        <v>0</v>
      </c>
      <c r="Y24" s="257">
        <f t="shared" si="6"/>
        <v>0</v>
      </c>
      <c r="Z24" s="256">
        <f t="shared" si="6"/>
        <v>0</v>
      </c>
      <c r="AA24" s="257">
        <f t="shared" si="6"/>
        <v>0</v>
      </c>
      <c r="AB24" s="256">
        <f t="shared" si="6"/>
        <v>0</v>
      </c>
      <c r="AC24" s="257">
        <f t="shared" si="6"/>
        <v>0</v>
      </c>
      <c r="AD24" s="256">
        <f t="shared" si="6"/>
        <v>0</v>
      </c>
      <c r="AE24" s="257">
        <f>SUM(O24,Q24,S24,U24,W24,Y24,AA24,AC24)</f>
        <v>2000000</v>
      </c>
      <c r="AF24" s="256">
        <f>SUM(P24,R24,T24,V24,X24,Z24,AB24,AD24)</f>
        <v>0</v>
      </c>
      <c r="AG24" s="80">
        <f>SUM(AG25:AG25)</f>
        <v>0</v>
      </c>
      <c r="AH24" s="80"/>
      <c r="AI24" s="80"/>
      <c r="AJ24" s="278"/>
    </row>
    <row r="25" spans="2:36" s="260" customFormat="1" ht="108" customHeight="1" thickBot="1">
      <c r="B25" s="92" t="s">
        <v>186</v>
      </c>
      <c r="C25" s="93"/>
      <c r="D25" s="94"/>
      <c r="E25" s="94"/>
      <c r="F25" s="95"/>
      <c r="G25" s="94"/>
      <c r="H25" s="96" t="s">
        <v>187</v>
      </c>
      <c r="I25" s="275" t="s">
        <v>188</v>
      </c>
      <c r="J25" s="104">
        <v>0</v>
      </c>
      <c r="K25" s="108">
        <v>1</v>
      </c>
      <c r="L25" s="280">
        <v>0.25</v>
      </c>
      <c r="M25" s="98"/>
      <c r="N25" s="281"/>
      <c r="O25" s="45">
        <v>2000000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02"/>
      <c r="AH25" s="98"/>
      <c r="AI25" s="98"/>
      <c r="AJ25" s="103"/>
    </row>
  </sheetData>
  <sheetProtection/>
  <mergeCells count="38">
    <mergeCell ref="B2:AJ2"/>
    <mergeCell ref="B3:H3"/>
    <mergeCell ref="I3:N3"/>
    <mergeCell ref="O3:Q3"/>
    <mergeCell ref="R3:T3"/>
    <mergeCell ref="U3:AJ3"/>
    <mergeCell ref="B4:D4"/>
    <mergeCell ref="F4:N4"/>
    <mergeCell ref="O4:AF4"/>
    <mergeCell ref="AG4:AJ4"/>
    <mergeCell ref="B5:B6"/>
    <mergeCell ref="C5:H6"/>
    <mergeCell ref="I5:I6"/>
    <mergeCell ref="J5:J6"/>
    <mergeCell ref="K5:K6"/>
    <mergeCell ref="L5:L6"/>
    <mergeCell ref="M5:M6"/>
    <mergeCell ref="N5:N6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G6"/>
    <mergeCell ref="B14:AJ14"/>
    <mergeCell ref="B17:AJ17"/>
    <mergeCell ref="B20:AJ20"/>
    <mergeCell ref="B23:AJ23"/>
    <mergeCell ref="AH5:AH6"/>
    <mergeCell ref="AI5:AI6"/>
    <mergeCell ref="AJ5:AJ6"/>
    <mergeCell ref="C7:H7"/>
    <mergeCell ref="B8:AJ8"/>
    <mergeCell ref="B11:AJ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64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23.7109375" style="0" customWidth="1"/>
    <col min="2" max="2" width="12.8515625" style="0" customWidth="1"/>
    <col min="3" max="3" width="31.28125" style="0" customWidth="1"/>
    <col min="4" max="4" width="14.8515625" style="0" customWidth="1"/>
    <col min="5" max="5" width="13.28125" style="0" customWidth="1"/>
    <col min="6" max="6" width="14.421875" style="0" customWidth="1"/>
    <col min="7" max="7" width="29.8515625" style="0" customWidth="1"/>
    <col min="8" max="8" width="24.00390625" style="0" customWidth="1"/>
  </cols>
  <sheetData>
    <row r="1" spans="1:35" ht="15">
      <c r="A1" s="662" t="s">
        <v>609</v>
      </c>
      <c r="B1" s="662"/>
      <c r="C1" s="662"/>
      <c r="D1" s="284"/>
      <c r="E1" s="662" t="s">
        <v>610</v>
      </c>
      <c r="F1" s="662"/>
      <c r="G1" s="662"/>
      <c r="H1" s="662"/>
      <c r="I1" s="662"/>
      <c r="J1" s="662"/>
      <c r="K1" s="662"/>
      <c r="L1" s="662"/>
      <c r="M1" s="662"/>
      <c r="N1" s="663" t="s">
        <v>388</v>
      </c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2" t="s">
        <v>389</v>
      </c>
      <c r="AG1" s="662"/>
      <c r="AH1" s="662"/>
      <c r="AI1" s="662"/>
    </row>
    <row r="2" spans="1:35" ht="15">
      <c r="A2" s="654" t="s">
        <v>390</v>
      </c>
      <c r="B2" s="655" t="s">
        <v>391</v>
      </c>
      <c r="C2" s="655"/>
      <c r="D2" s="655"/>
      <c r="E2" s="655"/>
      <c r="F2" s="655"/>
      <c r="G2" s="655"/>
      <c r="H2" s="656" t="s">
        <v>392</v>
      </c>
      <c r="I2" s="657" t="s">
        <v>393</v>
      </c>
      <c r="J2" s="657" t="s">
        <v>394</v>
      </c>
      <c r="K2" s="658" t="s">
        <v>575</v>
      </c>
      <c r="L2" s="653" t="s">
        <v>396</v>
      </c>
      <c r="M2" s="653" t="s">
        <v>397</v>
      </c>
      <c r="N2" s="651" t="s">
        <v>398</v>
      </c>
      <c r="O2" s="651"/>
      <c r="P2" s="651" t="s">
        <v>399</v>
      </c>
      <c r="Q2" s="651"/>
      <c r="R2" s="651" t="s">
        <v>400</v>
      </c>
      <c r="S2" s="651"/>
      <c r="T2" s="651" t="s">
        <v>401</v>
      </c>
      <c r="U2" s="651"/>
      <c r="V2" s="651" t="s">
        <v>402</v>
      </c>
      <c r="W2" s="651"/>
      <c r="X2" s="651" t="s">
        <v>403</v>
      </c>
      <c r="Y2" s="651"/>
      <c r="Z2" s="651" t="s">
        <v>404</v>
      </c>
      <c r="AA2" s="651"/>
      <c r="AB2" s="651" t="s">
        <v>405</v>
      </c>
      <c r="AC2" s="651"/>
      <c r="AD2" s="651" t="s">
        <v>406</v>
      </c>
      <c r="AE2" s="651"/>
      <c r="AF2" s="652" t="s">
        <v>407</v>
      </c>
      <c r="AG2" s="644" t="s">
        <v>408</v>
      </c>
      <c r="AH2" s="645" t="s">
        <v>409</v>
      </c>
      <c r="AI2" s="644" t="s">
        <v>410</v>
      </c>
    </row>
    <row r="3" spans="1:35" ht="15">
      <c r="A3" s="654"/>
      <c r="B3" s="655"/>
      <c r="C3" s="655"/>
      <c r="D3" s="655"/>
      <c r="E3" s="655"/>
      <c r="F3" s="655"/>
      <c r="G3" s="655"/>
      <c r="H3" s="656"/>
      <c r="I3" s="657" t="s">
        <v>393</v>
      </c>
      <c r="J3" s="657"/>
      <c r="K3" s="658"/>
      <c r="L3" s="653"/>
      <c r="M3" s="653"/>
      <c r="N3" s="285" t="s">
        <v>411</v>
      </c>
      <c r="O3" s="286" t="s">
        <v>412</v>
      </c>
      <c r="P3" s="285" t="s">
        <v>411</v>
      </c>
      <c r="Q3" s="286" t="s">
        <v>412</v>
      </c>
      <c r="R3" s="285" t="s">
        <v>411</v>
      </c>
      <c r="S3" s="286" t="s">
        <v>412</v>
      </c>
      <c r="T3" s="285" t="s">
        <v>411</v>
      </c>
      <c r="U3" s="286" t="s">
        <v>412</v>
      </c>
      <c r="V3" s="285" t="s">
        <v>411</v>
      </c>
      <c r="W3" s="286" t="s">
        <v>412</v>
      </c>
      <c r="X3" s="285" t="s">
        <v>411</v>
      </c>
      <c r="Y3" s="286" t="s">
        <v>412</v>
      </c>
      <c r="Z3" s="285" t="s">
        <v>411</v>
      </c>
      <c r="AA3" s="286" t="s">
        <v>413</v>
      </c>
      <c r="AB3" s="285" t="s">
        <v>411</v>
      </c>
      <c r="AC3" s="286" t="s">
        <v>413</v>
      </c>
      <c r="AD3" s="285" t="s">
        <v>411</v>
      </c>
      <c r="AE3" s="286" t="s">
        <v>413</v>
      </c>
      <c r="AF3" s="652"/>
      <c r="AG3" s="644"/>
      <c r="AH3" s="645"/>
      <c r="AI3" s="644"/>
    </row>
    <row r="4" spans="1:35" ht="26.25">
      <c r="A4" s="287" t="s">
        <v>414</v>
      </c>
      <c r="B4" s="659" t="s">
        <v>611</v>
      </c>
      <c r="C4" s="659"/>
      <c r="D4" s="659"/>
      <c r="E4" s="659"/>
      <c r="F4" s="659"/>
      <c r="G4" s="659"/>
      <c r="H4" s="288" t="s">
        <v>611</v>
      </c>
      <c r="I4" s="288" t="s">
        <v>611</v>
      </c>
      <c r="J4" s="289" t="s">
        <v>611</v>
      </c>
      <c r="K4" s="290"/>
      <c r="L4" s="291"/>
      <c r="M4" s="291"/>
      <c r="N4" s="292">
        <f>N6+N9+N12+N15</f>
        <v>0</v>
      </c>
      <c r="O4" s="292">
        <f aca="true" t="shared" si="0" ref="O4:AE4">O6+O9+O12+O15</f>
        <v>0</v>
      </c>
      <c r="P4" s="292">
        <f t="shared" si="0"/>
        <v>0</v>
      </c>
      <c r="Q4" s="292">
        <f t="shared" si="0"/>
        <v>0</v>
      </c>
      <c r="R4" s="292">
        <f t="shared" si="0"/>
        <v>13000000</v>
      </c>
      <c r="S4" s="292">
        <f t="shared" si="0"/>
        <v>0</v>
      </c>
      <c r="T4" s="292">
        <f t="shared" si="0"/>
        <v>0</v>
      </c>
      <c r="U4" s="292">
        <f t="shared" si="0"/>
        <v>0</v>
      </c>
      <c r="V4" s="292">
        <f t="shared" si="0"/>
        <v>0</v>
      </c>
      <c r="W4" s="292">
        <f t="shared" si="0"/>
        <v>0</v>
      </c>
      <c r="X4" s="292">
        <f t="shared" si="0"/>
        <v>0</v>
      </c>
      <c r="Y4" s="292">
        <f t="shared" si="0"/>
        <v>0</v>
      </c>
      <c r="Z4" s="292">
        <f t="shared" si="0"/>
        <v>0</v>
      </c>
      <c r="AA4" s="292">
        <f t="shared" si="0"/>
        <v>0</v>
      </c>
      <c r="AB4" s="292">
        <f t="shared" si="0"/>
        <v>0</v>
      </c>
      <c r="AC4" s="292">
        <f t="shared" si="0"/>
        <v>0</v>
      </c>
      <c r="AD4" s="292">
        <f t="shared" si="0"/>
        <v>13000000</v>
      </c>
      <c r="AE4" s="292">
        <f t="shared" si="0"/>
        <v>0</v>
      </c>
      <c r="AF4" s="293">
        <f>AF9+AF12</f>
        <v>0</v>
      </c>
      <c r="AG4" s="293"/>
      <c r="AH4" s="293"/>
      <c r="AI4" s="294"/>
    </row>
    <row r="5" spans="1:35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36">
      <c r="A6" s="295" t="s">
        <v>416</v>
      </c>
      <c r="B6" s="296" t="s">
        <v>417</v>
      </c>
      <c r="C6" s="296" t="s">
        <v>418</v>
      </c>
      <c r="D6" s="296" t="s">
        <v>419</v>
      </c>
      <c r="E6" s="296" t="s">
        <v>420</v>
      </c>
      <c r="F6" s="296" t="s">
        <v>421</v>
      </c>
      <c r="G6" s="297" t="s">
        <v>422</v>
      </c>
      <c r="H6" s="296" t="s">
        <v>423</v>
      </c>
      <c r="I6" s="298"/>
      <c r="J6" s="298"/>
      <c r="K6" s="298"/>
      <c r="L6" s="298"/>
      <c r="M6" s="298"/>
      <c r="N6" s="299"/>
      <c r="O6" s="300">
        <f>SUM(O7:O7)</f>
        <v>0</v>
      </c>
      <c r="P6" s="299">
        <f aca="true" t="shared" si="1" ref="P6:AC6">SUM(P7:P7)</f>
        <v>0</v>
      </c>
      <c r="Q6" s="300">
        <f t="shared" si="1"/>
        <v>0</v>
      </c>
      <c r="R6" s="301">
        <f t="shared" si="1"/>
        <v>0</v>
      </c>
      <c r="S6" s="300">
        <f t="shared" si="1"/>
        <v>0</v>
      </c>
      <c r="T6" s="299">
        <f t="shared" si="1"/>
        <v>0</v>
      </c>
      <c r="U6" s="300">
        <f t="shared" si="1"/>
        <v>0</v>
      </c>
      <c r="V6" s="299">
        <f t="shared" si="1"/>
        <v>0</v>
      </c>
      <c r="W6" s="300">
        <f t="shared" si="1"/>
        <v>0</v>
      </c>
      <c r="X6" s="299">
        <f t="shared" si="1"/>
        <v>0</v>
      </c>
      <c r="Y6" s="300">
        <f t="shared" si="1"/>
        <v>0</v>
      </c>
      <c r="Z6" s="299">
        <f t="shared" si="1"/>
        <v>0</v>
      </c>
      <c r="AA6" s="300">
        <f>SUM(AA7:AA7)</f>
        <v>0</v>
      </c>
      <c r="AB6" s="299">
        <f t="shared" si="1"/>
        <v>0</v>
      </c>
      <c r="AC6" s="300">
        <f t="shared" si="1"/>
        <v>0</v>
      </c>
      <c r="AD6" s="299">
        <f>SUM(N6,P6,R6,T6,V6,X6,Z6,AB6)</f>
        <v>0</v>
      </c>
      <c r="AE6" s="300">
        <f>SUM(O6,Q6,S6,U6,W6,Y6,AA6,AC6)</f>
        <v>0</v>
      </c>
      <c r="AF6" s="302">
        <f>SUM(AF7:AF7)</f>
        <v>0</v>
      </c>
      <c r="AG6" s="303"/>
      <c r="AH6" s="303"/>
      <c r="AI6" s="304"/>
    </row>
    <row r="7" spans="1:35" ht="72">
      <c r="A7" s="258" t="s">
        <v>191</v>
      </c>
      <c r="B7" s="305"/>
      <c r="C7" s="306"/>
      <c r="D7" s="306" t="s">
        <v>600</v>
      </c>
      <c r="E7" s="307"/>
      <c r="F7" s="306"/>
      <c r="G7" s="258" t="s">
        <v>189</v>
      </c>
      <c r="H7" s="258" t="s">
        <v>190</v>
      </c>
      <c r="I7" s="308">
        <v>0</v>
      </c>
      <c r="J7" s="309">
        <v>100</v>
      </c>
      <c r="K7" s="309">
        <v>0</v>
      </c>
      <c r="L7" s="305"/>
      <c r="M7" s="305"/>
      <c r="N7" s="310"/>
      <c r="O7" s="311"/>
      <c r="P7" s="312"/>
      <c r="Q7" s="313"/>
      <c r="R7" s="314"/>
      <c r="S7" s="315">
        <v>0</v>
      </c>
      <c r="T7" s="313"/>
      <c r="U7" s="313"/>
      <c r="V7" s="313"/>
      <c r="W7" s="313"/>
      <c r="X7" s="316"/>
      <c r="Y7" s="313"/>
      <c r="Z7" s="313"/>
      <c r="AA7" s="313"/>
      <c r="AB7" s="313"/>
      <c r="AC7" s="313"/>
      <c r="AD7" s="316">
        <f>R7</f>
        <v>0</v>
      </c>
      <c r="AE7" s="316">
        <f>S7</f>
        <v>0</v>
      </c>
      <c r="AF7" s="317"/>
      <c r="AG7" s="318"/>
      <c r="AH7" s="318"/>
      <c r="AI7" s="319"/>
    </row>
    <row r="8" spans="1:35" ht="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36">
      <c r="A9" s="295" t="s">
        <v>416</v>
      </c>
      <c r="B9" s="296" t="s">
        <v>417</v>
      </c>
      <c r="C9" s="296" t="s">
        <v>418</v>
      </c>
      <c r="D9" s="296" t="s">
        <v>419</v>
      </c>
      <c r="E9" s="296" t="s">
        <v>420</v>
      </c>
      <c r="F9" s="296" t="s">
        <v>421</v>
      </c>
      <c r="G9" s="297" t="s">
        <v>422</v>
      </c>
      <c r="H9" s="296" t="s">
        <v>423</v>
      </c>
      <c r="I9" s="298"/>
      <c r="J9" s="298"/>
      <c r="K9" s="298"/>
      <c r="L9" s="298"/>
      <c r="M9" s="298"/>
      <c r="N9" s="299">
        <f>SUM(N10:N10)</f>
        <v>0</v>
      </c>
      <c r="O9" s="300">
        <f>SUM(O10:O10)</f>
        <v>0</v>
      </c>
      <c r="P9" s="299">
        <f aca="true" t="shared" si="2" ref="P9:AC9">SUM(P10:P10)</f>
        <v>0</v>
      </c>
      <c r="Q9" s="300">
        <f t="shared" si="2"/>
        <v>0</v>
      </c>
      <c r="R9" s="301">
        <f t="shared" si="2"/>
        <v>3000000</v>
      </c>
      <c r="S9" s="300">
        <f t="shared" si="2"/>
        <v>0</v>
      </c>
      <c r="T9" s="299">
        <f t="shared" si="2"/>
        <v>0</v>
      </c>
      <c r="U9" s="300">
        <f t="shared" si="2"/>
        <v>0</v>
      </c>
      <c r="V9" s="299">
        <f t="shared" si="2"/>
        <v>0</v>
      </c>
      <c r="W9" s="300">
        <f t="shared" si="2"/>
        <v>0</v>
      </c>
      <c r="X9" s="299">
        <f t="shared" si="2"/>
        <v>0</v>
      </c>
      <c r="Y9" s="300">
        <f t="shared" si="2"/>
        <v>0</v>
      </c>
      <c r="Z9" s="299">
        <f t="shared" si="2"/>
        <v>0</v>
      </c>
      <c r="AA9" s="300">
        <f>SUM(AA10:AA10)</f>
        <v>0</v>
      </c>
      <c r="AB9" s="299">
        <f t="shared" si="2"/>
        <v>0</v>
      </c>
      <c r="AC9" s="300">
        <f t="shared" si="2"/>
        <v>0</v>
      </c>
      <c r="AD9" s="299">
        <f>SUM(N9,P9,R9,T9,V9,X9,Z9,AB9)</f>
        <v>3000000</v>
      </c>
      <c r="AE9" s="300">
        <f>SUM(O9,Q9,S9,U9,W9,Y9,AA9,AC9)</f>
        <v>0</v>
      </c>
      <c r="AF9" s="302">
        <f>SUM(AF10:AF10)</f>
        <v>0</v>
      </c>
      <c r="AG9" s="303"/>
      <c r="AH9" s="303"/>
      <c r="AI9" s="304"/>
    </row>
    <row r="10" spans="1:35" ht="72">
      <c r="A10" s="272" t="s">
        <v>191</v>
      </c>
      <c r="B10" s="305"/>
      <c r="C10" s="306" t="s">
        <v>612</v>
      </c>
      <c r="D10" s="306" t="s">
        <v>600</v>
      </c>
      <c r="E10" s="307"/>
      <c r="F10" s="306"/>
      <c r="G10" s="258" t="s">
        <v>613</v>
      </c>
      <c r="H10" s="320" t="s">
        <v>614</v>
      </c>
      <c r="I10" s="308">
        <v>0</v>
      </c>
      <c r="J10" s="309">
        <v>100</v>
      </c>
      <c r="K10" s="309">
        <v>25</v>
      </c>
      <c r="L10" s="305"/>
      <c r="M10" s="305"/>
      <c r="N10" s="310"/>
      <c r="O10" s="311"/>
      <c r="P10" s="312"/>
      <c r="Q10" s="313"/>
      <c r="R10" s="314">
        <v>3000000</v>
      </c>
      <c r="S10" s="315">
        <v>0</v>
      </c>
      <c r="T10" s="313"/>
      <c r="U10" s="313"/>
      <c r="V10" s="313"/>
      <c r="W10" s="313"/>
      <c r="X10" s="316"/>
      <c r="Y10" s="313"/>
      <c r="Z10" s="313"/>
      <c r="AA10" s="313"/>
      <c r="AB10" s="313"/>
      <c r="AC10" s="313"/>
      <c r="AD10" s="316">
        <f>R10</f>
        <v>3000000</v>
      </c>
      <c r="AE10" s="316">
        <f>S10</f>
        <v>0</v>
      </c>
      <c r="AF10" s="317"/>
      <c r="AG10" s="318"/>
      <c r="AH10" s="318"/>
      <c r="AI10" s="319"/>
    </row>
    <row r="11" spans="1:35" ht="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</row>
    <row r="12" spans="1:35" ht="36">
      <c r="A12" s="295" t="s">
        <v>416</v>
      </c>
      <c r="B12" s="296" t="s">
        <v>417</v>
      </c>
      <c r="C12" s="296" t="s">
        <v>418</v>
      </c>
      <c r="D12" s="296" t="s">
        <v>424</v>
      </c>
      <c r="E12" s="296" t="s">
        <v>420</v>
      </c>
      <c r="F12" s="296" t="s">
        <v>421</v>
      </c>
      <c r="G12" s="297" t="s">
        <v>422</v>
      </c>
      <c r="H12" s="296" t="s">
        <v>423</v>
      </c>
      <c r="I12" s="296"/>
      <c r="J12" s="321"/>
      <c r="K12" s="321"/>
      <c r="L12" s="298"/>
      <c r="M12" s="298"/>
      <c r="N12" s="299">
        <f>SUM(N13:N13)</f>
        <v>0</v>
      </c>
      <c r="O12" s="300">
        <f>SUM(O13:O13)</f>
        <v>0</v>
      </c>
      <c r="P12" s="299">
        <f aca="true" t="shared" si="3" ref="P12:AC12">SUM(P13:P13)</f>
        <v>0</v>
      </c>
      <c r="Q12" s="300">
        <f t="shared" si="3"/>
        <v>0</v>
      </c>
      <c r="R12" s="301">
        <f t="shared" si="3"/>
        <v>8000000</v>
      </c>
      <c r="S12" s="300">
        <f t="shared" si="3"/>
        <v>0</v>
      </c>
      <c r="T12" s="299">
        <f t="shared" si="3"/>
        <v>0</v>
      </c>
      <c r="U12" s="300">
        <f t="shared" si="3"/>
        <v>0</v>
      </c>
      <c r="V12" s="299">
        <f t="shared" si="3"/>
        <v>0</v>
      </c>
      <c r="W12" s="300">
        <f t="shared" si="3"/>
        <v>0</v>
      </c>
      <c r="X12" s="299">
        <f t="shared" si="3"/>
        <v>0</v>
      </c>
      <c r="Y12" s="300">
        <f t="shared" si="3"/>
        <v>0</v>
      </c>
      <c r="Z12" s="299">
        <f t="shared" si="3"/>
        <v>0</v>
      </c>
      <c r="AA12" s="300">
        <f t="shared" si="3"/>
        <v>0</v>
      </c>
      <c r="AB12" s="299">
        <f t="shared" si="3"/>
        <v>0</v>
      </c>
      <c r="AC12" s="300">
        <f t="shared" si="3"/>
        <v>0</v>
      </c>
      <c r="AD12" s="299">
        <f>SUM(N12,P12,R12,T12,V12,X12,Z12,AB12)</f>
        <v>8000000</v>
      </c>
      <c r="AE12" s="300">
        <f>SUM(O12,Q12,S12,U12,W12,Y12,AA12,AC12)</f>
        <v>0</v>
      </c>
      <c r="AF12" s="302">
        <f>SUM(AF13:AF13)</f>
        <v>0</v>
      </c>
      <c r="AG12" s="303"/>
      <c r="AH12" s="303"/>
      <c r="AI12" s="304"/>
    </row>
    <row r="13" spans="1:35" ht="72">
      <c r="A13" s="305" t="s">
        <v>191</v>
      </c>
      <c r="B13" s="305"/>
      <c r="C13" s="306" t="s">
        <v>615</v>
      </c>
      <c r="D13" s="306" t="s">
        <v>616</v>
      </c>
      <c r="E13" s="322"/>
      <c r="F13" s="306"/>
      <c r="G13" s="258" t="s">
        <v>617</v>
      </c>
      <c r="H13" s="320" t="s">
        <v>192</v>
      </c>
      <c r="I13" s="323">
        <v>0</v>
      </c>
      <c r="J13" s="324">
        <v>1</v>
      </c>
      <c r="K13" s="325">
        <v>1</v>
      </c>
      <c r="L13" s="326"/>
      <c r="M13" s="326"/>
      <c r="N13" s="316"/>
      <c r="O13" s="316"/>
      <c r="P13" s="316"/>
      <c r="Q13" s="316"/>
      <c r="R13" s="316">
        <v>8000000</v>
      </c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>
        <f>R13</f>
        <v>8000000</v>
      </c>
      <c r="AE13" s="316"/>
      <c r="AF13" s="327">
        <v>0</v>
      </c>
      <c r="AG13" s="318"/>
      <c r="AH13" s="328"/>
      <c r="AI13" s="329"/>
    </row>
    <row r="14" spans="1:35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35" ht="36">
      <c r="A15" s="295" t="s">
        <v>416</v>
      </c>
      <c r="B15" s="296" t="s">
        <v>417</v>
      </c>
      <c r="C15" s="296" t="s">
        <v>418</v>
      </c>
      <c r="D15" s="296" t="s">
        <v>419</v>
      </c>
      <c r="E15" s="296" t="s">
        <v>420</v>
      </c>
      <c r="F15" s="296" t="s">
        <v>421</v>
      </c>
      <c r="G15" s="297" t="s">
        <v>422</v>
      </c>
      <c r="H15" s="296" t="s">
        <v>423</v>
      </c>
      <c r="I15" s="298"/>
      <c r="J15" s="298"/>
      <c r="K15" s="298"/>
      <c r="L15" s="298"/>
      <c r="M15" s="298"/>
      <c r="N15" s="299">
        <f>SUM(N16:N16)</f>
        <v>0</v>
      </c>
      <c r="O15" s="300">
        <f>SUM(O16:O16)</f>
        <v>0</v>
      </c>
      <c r="P15" s="299">
        <f aca="true" t="shared" si="4" ref="P15:AC15">SUM(P16:P16)</f>
        <v>0</v>
      </c>
      <c r="Q15" s="300">
        <f t="shared" si="4"/>
        <v>0</v>
      </c>
      <c r="R15" s="301">
        <f t="shared" si="4"/>
        <v>2000000</v>
      </c>
      <c r="S15" s="300">
        <f t="shared" si="4"/>
        <v>0</v>
      </c>
      <c r="T15" s="299">
        <f t="shared" si="4"/>
        <v>0</v>
      </c>
      <c r="U15" s="300">
        <f t="shared" si="4"/>
        <v>0</v>
      </c>
      <c r="V15" s="299">
        <f t="shared" si="4"/>
        <v>0</v>
      </c>
      <c r="W15" s="300">
        <f t="shared" si="4"/>
        <v>0</v>
      </c>
      <c r="X15" s="299">
        <f t="shared" si="4"/>
        <v>0</v>
      </c>
      <c r="Y15" s="300">
        <f t="shared" si="4"/>
        <v>0</v>
      </c>
      <c r="Z15" s="299">
        <f t="shared" si="4"/>
        <v>0</v>
      </c>
      <c r="AA15" s="300">
        <f>SUM(AA16:AA16)</f>
        <v>0</v>
      </c>
      <c r="AB15" s="299">
        <f t="shared" si="4"/>
        <v>0</v>
      </c>
      <c r="AC15" s="300">
        <f t="shared" si="4"/>
        <v>0</v>
      </c>
      <c r="AD15" s="301">
        <f>SUM(N15,P15,R15,T15,V15,X15,Z15,AB15)</f>
        <v>2000000</v>
      </c>
      <c r="AE15" s="300">
        <f>SUM(O15,Q15,S15,U15,W15,Y15,AA15,AC15)</f>
        <v>0</v>
      </c>
      <c r="AF15" s="302">
        <f>SUM(AF16:AF16)</f>
        <v>0</v>
      </c>
      <c r="AG15" s="303"/>
      <c r="AH15" s="303"/>
      <c r="AI15" s="304"/>
    </row>
    <row r="16" spans="1:35" ht="72">
      <c r="A16" s="258" t="s">
        <v>193</v>
      </c>
      <c r="B16" s="305"/>
      <c r="C16" s="306" t="s">
        <v>618</v>
      </c>
      <c r="D16" s="306" t="s">
        <v>600</v>
      </c>
      <c r="E16" s="307"/>
      <c r="F16" s="306"/>
      <c r="G16" s="330" t="s">
        <v>194</v>
      </c>
      <c r="H16" s="320" t="s">
        <v>427</v>
      </c>
      <c r="I16" s="308">
        <v>0</v>
      </c>
      <c r="J16" s="309">
        <v>100</v>
      </c>
      <c r="K16" s="309">
        <v>75</v>
      </c>
      <c r="L16" s="331"/>
      <c r="M16" s="305"/>
      <c r="N16" s="310"/>
      <c r="O16" s="311"/>
      <c r="P16" s="312"/>
      <c r="Q16" s="313"/>
      <c r="R16" s="316">
        <v>2000000</v>
      </c>
      <c r="S16" s="316"/>
      <c r="T16" s="313"/>
      <c r="U16" s="313"/>
      <c r="V16" s="313"/>
      <c r="W16" s="313"/>
      <c r="X16" s="316"/>
      <c r="Y16" s="313"/>
      <c r="Z16" s="313"/>
      <c r="AA16" s="313"/>
      <c r="AB16" s="313"/>
      <c r="AC16" s="313"/>
      <c r="AD16" s="316">
        <f>R16</f>
        <v>2000000</v>
      </c>
      <c r="AE16" s="316"/>
      <c r="AF16" s="317"/>
      <c r="AG16" s="318"/>
      <c r="AH16" s="318"/>
      <c r="AI16" s="319"/>
    </row>
    <row r="17" spans="1:35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ht="15">
      <c r="A18" s="660" t="s">
        <v>619</v>
      </c>
      <c r="B18" s="660"/>
      <c r="C18" s="660"/>
      <c r="D18" s="332"/>
      <c r="E18" s="660" t="s">
        <v>610</v>
      </c>
      <c r="F18" s="660"/>
      <c r="G18" s="660"/>
      <c r="H18" s="660"/>
      <c r="I18" s="660"/>
      <c r="J18" s="660"/>
      <c r="K18" s="660"/>
      <c r="L18" s="660"/>
      <c r="M18" s="660"/>
      <c r="N18" s="661" t="s">
        <v>388</v>
      </c>
      <c r="O18" s="661"/>
      <c r="P18" s="661"/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/>
      <c r="AE18" s="661"/>
      <c r="AF18" s="660" t="s">
        <v>389</v>
      </c>
      <c r="AG18" s="660"/>
      <c r="AH18" s="660"/>
      <c r="AI18" s="660"/>
    </row>
    <row r="19" spans="1:35" ht="15">
      <c r="A19" s="654" t="s">
        <v>390</v>
      </c>
      <c r="B19" s="655" t="s">
        <v>391</v>
      </c>
      <c r="C19" s="655"/>
      <c r="D19" s="655"/>
      <c r="E19" s="655"/>
      <c r="F19" s="655"/>
      <c r="G19" s="655"/>
      <c r="H19" s="656" t="s">
        <v>392</v>
      </c>
      <c r="I19" s="657" t="s">
        <v>393</v>
      </c>
      <c r="J19" s="657" t="s">
        <v>394</v>
      </c>
      <c r="K19" s="658" t="s">
        <v>575</v>
      </c>
      <c r="L19" s="653" t="s">
        <v>396</v>
      </c>
      <c r="M19" s="653" t="s">
        <v>397</v>
      </c>
      <c r="N19" s="651" t="s">
        <v>398</v>
      </c>
      <c r="O19" s="651"/>
      <c r="P19" s="651" t="s">
        <v>399</v>
      </c>
      <c r="Q19" s="651"/>
      <c r="R19" s="651" t="s">
        <v>400</v>
      </c>
      <c r="S19" s="651"/>
      <c r="T19" s="651" t="s">
        <v>401</v>
      </c>
      <c r="U19" s="651"/>
      <c r="V19" s="651" t="s">
        <v>402</v>
      </c>
      <c r="W19" s="651"/>
      <c r="X19" s="651" t="s">
        <v>403</v>
      </c>
      <c r="Y19" s="651"/>
      <c r="Z19" s="651" t="s">
        <v>404</v>
      </c>
      <c r="AA19" s="651"/>
      <c r="AB19" s="651" t="s">
        <v>405</v>
      </c>
      <c r="AC19" s="651"/>
      <c r="AD19" s="651" t="s">
        <v>406</v>
      </c>
      <c r="AE19" s="651"/>
      <c r="AF19" s="652" t="s">
        <v>407</v>
      </c>
      <c r="AG19" s="644" t="s">
        <v>408</v>
      </c>
      <c r="AH19" s="645" t="s">
        <v>409</v>
      </c>
      <c r="AI19" s="644" t="s">
        <v>410</v>
      </c>
    </row>
    <row r="20" spans="1:35" ht="15">
      <c r="A20" s="654"/>
      <c r="B20" s="655"/>
      <c r="C20" s="655"/>
      <c r="D20" s="655"/>
      <c r="E20" s="655"/>
      <c r="F20" s="655"/>
      <c r="G20" s="655"/>
      <c r="H20" s="656"/>
      <c r="I20" s="657" t="s">
        <v>393</v>
      </c>
      <c r="J20" s="657"/>
      <c r="K20" s="658"/>
      <c r="L20" s="653"/>
      <c r="M20" s="653"/>
      <c r="N20" s="285" t="s">
        <v>411</v>
      </c>
      <c r="O20" s="286" t="s">
        <v>412</v>
      </c>
      <c r="P20" s="285" t="s">
        <v>411</v>
      </c>
      <c r="Q20" s="286" t="s">
        <v>412</v>
      </c>
      <c r="R20" s="285" t="s">
        <v>411</v>
      </c>
      <c r="S20" s="286" t="s">
        <v>412</v>
      </c>
      <c r="T20" s="285" t="s">
        <v>411</v>
      </c>
      <c r="U20" s="286" t="s">
        <v>412</v>
      </c>
      <c r="V20" s="285" t="s">
        <v>411</v>
      </c>
      <c r="W20" s="286" t="s">
        <v>412</v>
      </c>
      <c r="X20" s="285" t="s">
        <v>411</v>
      </c>
      <c r="Y20" s="286" t="s">
        <v>412</v>
      </c>
      <c r="Z20" s="285" t="s">
        <v>411</v>
      </c>
      <c r="AA20" s="286" t="s">
        <v>413</v>
      </c>
      <c r="AB20" s="285" t="s">
        <v>411</v>
      </c>
      <c r="AC20" s="286" t="s">
        <v>413</v>
      </c>
      <c r="AD20" s="285" t="s">
        <v>411</v>
      </c>
      <c r="AE20" s="286" t="s">
        <v>413</v>
      </c>
      <c r="AF20" s="652"/>
      <c r="AG20" s="644"/>
      <c r="AH20" s="645"/>
      <c r="AI20" s="644"/>
    </row>
    <row r="21" spans="1:35" ht="48">
      <c r="A21" s="287" t="s">
        <v>414</v>
      </c>
      <c r="B21" s="659" t="s">
        <v>195</v>
      </c>
      <c r="C21" s="659"/>
      <c r="D21" s="659"/>
      <c r="E21" s="659"/>
      <c r="F21" s="659"/>
      <c r="G21" s="659"/>
      <c r="H21" s="288" t="s">
        <v>208</v>
      </c>
      <c r="I21" s="288">
        <v>0</v>
      </c>
      <c r="J21" s="333">
        <v>1</v>
      </c>
      <c r="K21" s="334">
        <v>14</v>
      </c>
      <c r="L21" s="291"/>
      <c r="M21" s="291"/>
      <c r="N21" s="335">
        <f>N23+N26+N29+N32+N35+N38+N41</f>
        <v>0</v>
      </c>
      <c r="O21" s="335">
        <f aca="true" t="shared" si="5" ref="O21:AE21">O23+O26+O29+O32+O35+O38+O41</f>
        <v>0</v>
      </c>
      <c r="P21" s="335">
        <f t="shared" si="5"/>
        <v>0</v>
      </c>
      <c r="Q21" s="335">
        <f t="shared" si="5"/>
        <v>0</v>
      </c>
      <c r="R21" s="335">
        <f t="shared" si="5"/>
        <v>33000000</v>
      </c>
      <c r="S21" s="335">
        <f t="shared" si="5"/>
        <v>0</v>
      </c>
      <c r="T21" s="335">
        <f t="shared" si="5"/>
        <v>0</v>
      </c>
      <c r="U21" s="335">
        <f t="shared" si="5"/>
        <v>0</v>
      </c>
      <c r="V21" s="335">
        <f t="shared" si="5"/>
        <v>0</v>
      </c>
      <c r="W21" s="335">
        <f t="shared" si="5"/>
        <v>0</v>
      </c>
      <c r="X21" s="335">
        <f t="shared" si="5"/>
        <v>0</v>
      </c>
      <c r="Y21" s="335">
        <f t="shared" si="5"/>
        <v>0</v>
      </c>
      <c r="Z21" s="335">
        <f t="shared" si="5"/>
        <v>0</v>
      </c>
      <c r="AA21" s="335">
        <f t="shared" si="5"/>
        <v>0</v>
      </c>
      <c r="AB21" s="335">
        <f t="shared" si="5"/>
        <v>0</v>
      </c>
      <c r="AC21" s="335">
        <f t="shared" si="5"/>
        <v>0</v>
      </c>
      <c r="AD21" s="335">
        <f t="shared" si="5"/>
        <v>33000000</v>
      </c>
      <c r="AE21" s="335">
        <f t="shared" si="5"/>
        <v>0</v>
      </c>
      <c r="AF21" s="293">
        <f>AF23+AF27</f>
        <v>0</v>
      </c>
      <c r="AG21" s="293"/>
      <c r="AH21" s="293"/>
      <c r="AI21" s="294"/>
    </row>
    <row r="22" spans="1:35" ht="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ht="36">
      <c r="A23" s="295" t="s">
        <v>416</v>
      </c>
      <c r="B23" s="296" t="s">
        <v>417</v>
      </c>
      <c r="C23" s="296" t="s">
        <v>418</v>
      </c>
      <c r="D23" s="296" t="s">
        <v>424</v>
      </c>
      <c r="E23" s="296" t="s">
        <v>420</v>
      </c>
      <c r="F23" s="296" t="s">
        <v>421</v>
      </c>
      <c r="G23" s="297" t="s">
        <v>422</v>
      </c>
      <c r="H23" s="296" t="s">
        <v>423</v>
      </c>
      <c r="I23" s="296"/>
      <c r="J23" s="321"/>
      <c r="K23" s="321"/>
      <c r="L23" s="298"/>
      <c r="M23" s="298"/>
      <c r="N23" s="299">
        <f>SUM(N24:N24)</f>
        <v>0</v>
      </c>
      <c r="O23" s="300">
        <f>SUM(O24:O24)</f>
        <v>0</v>
      </c>
      <c r="P23" s="299">
        <f aca="true" t="shared" si="6" ref="P23:AC23">SUM(P24:P24)</f>
        <v>0</v>
      </c>
      <c r="Q23" s="300">
        <f t="shared" si="6"/>
        <v>0</v>
      </c>
      <c r="R23" s="301">
        <f t="shared" si="6"/>
        <v>3000000</v>
      </c>
      <c r="S23" s="300">
        <f t="shared" si="6"/>
        <v>0</v>
      </c>
      <c r="T23" s="299">
        <f t="shared" si="6"/>
        <v>0</v>
      </c>
      <c r="U23" s="300">
        <f t="shared" si="6"/>
        <v>0</v>
      </c>
      <c r="V23" s="299">
        <f t="shared" si="6"/>
        <v>0</v>
      </c>
      <c r="W23" s="300">
        <f t="shared" si="6"/>
        <v>0</v>
      </c>
      <c r="X23" s="299">
        <f t="shared" si="6"/>
        <v>0</v>
      </c>
      <c r="Y23" s="300">
        <f t="shared" si="6"/>
        <v>0</v>
      </c>
      <c r="Z23" s="299">
        <f t="shared" si="6"/>
        <v>0</v>
      </c>
      <c r="AA23" s="300">
        <f t="shared" si="6"/>
        <v>0</v>
      </c>
      <c r="AB23" s="299">
        <f t="shared" si="6"/>
        <v>0</v>
      </c>
      <c r="AC23" s="300">
        <f t="shared" si="6"/>
        <v>0</v>
      </c>
      <c r="AD23" s="301">
        <f>SUM(N23,P23,R23,T23,V23,X23,Z23,AB23)</f>
        <v>3000000</v>
      </c>
      <c r="AE23" s="300">
        <f>SUM(O23,Q23,S23,U23,W23,Y23,AA23,AC23)</f>
        <v>0</v>
      </c>
      <c r="AF23" s="302">
        <f>SUM(AF24:AF24)</f>
        <v>0</v>
      </c>
      <c r="AG23" s="303"/>
      <c r="AH23" s="303"/>
      <c r="AI23" s="304"/>
    </row>
    <row r="24" spans="1:35" ht="72">
      <c r="A24" s="258" t="s">
        <v>193</v>
      </c>
      <c r="B24" s="305"/>
      <c r="C24" s="306" t="s">
        <v>620</v>
      </c>
      <c r="D24" s="306" t="s">
        <v>600</v>
      </c>
      <c r="E24" s="322"/>
      <c r="F24" s="306"/>
      <c r="G24" s="336" t="s">
        <v>196</v>
      </c>
      <c r="H24" s="336" t="s">
        <v>197</v>
      </c>
      <c r="I24" s="323">
        <v>0</v>
      </c>
      <c r="J24" s="324">
        <v>100</v>
      </c>
      <c r="K24" s="324">
        <v>90</v>
      </c>
      <c r="L24" s="326"/>
      <c r="M24" s="326"/>
      <c r="N24" s="316"/>
      <c r="O24" s="316"/>
      <c r="P24" s="316"/>
      <c r="Q24" s="316"/>
      <c r="R24" s="316">
        <v>3000000</v>
      </c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>
        <f>R24</f>
        <v>3000000</v>
      </c>
      <c r="AE24" s="316">
        <f>W24</f>
        <v>0</v>
      </c>
      <c r="AF24" s="327"/>
      <c r="AG24" s="318"/>
      <c r="AH24" s="328"/>
      <c r="AI24" s="329"/>
    </row>
    <row r="25" spans="1:35" ht="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</row>
    <row r="26" spans="1:35" ht="36">
      <c r="A26" s="295" t="s">
        <v>416</v>
      </c>
      <c r="B26" s="296" t="s">
        <v>417</v>
      </c>
      <c r="C26" s="296" t="s">
        <v>418</v>
      </c>
      <c r="D26" s="296" t="s">
        <v>419</v>
      </c>
      <c r="E26" s="296" t="s">
        <v>420</v>
      </c>
      <c r="F26" s="296" t="s">
        <v>421</v>
      </c>
      <c r="G26" s="297" t="s">
        <v>422</v>
      </c>
      <c r="H26" s="296" t="s">
        <v>423</v>
      </c>
      <c r="I26" s="298"/>
      <c r="J26" s="298"/>
      <c r="K26" s="298"/>
      <c r="L26" s="298"/>
      <c r="M26" s="298"/>
      <c r="N26" s="299">
        <f>SUM(N27:N27)</f>
        <v>0</v>
      </c>
      <c r="O26" s="300">
        <f>SUM(O27:O27)</f>
        <v>0</v>
      </c>
      <c r="P26" s="299">
        <f aca="true" t="shared" si="7" ref="P26:AC26">SUM(P27:P27)</f>
        <v>0</v>
      </c>
      <c r="Q26" s="300">
        <f t="shared" si="7"/>
        <v>0</v>
      </c>
      <c r="R26" s="301">
        <f>R27:R27</f>
        <v>5000000</v>
      </c>
      <c r="S26" s="300">
        <f t="shared" si="7"/>
        <v>0</v>
      </c>
      <c r="T26" s="299">
        <f t="shared" si="7"/>
        <v>0</v>
      </c>
      <c r="U26" s="300">
        <f t="shared" si="7"/>
        <v>0</v>
      </c>
      <c r="V26" s="299">
        <f t="shared" si="7"/>
        <v>0</v>
      </c>
      <c r="W26" s="300">
        <f t="shared" si="7"/>
        <v>0</v>
      </c>
      <c r="X26" s="299">
        <f t="shared" si="7"/>
        <v>0</v>
      </c>
      <c r="Y26" s="300">
        <f t="shared" si="7"/>
        <v>0</v>
      </c>
      <c r="Z26" s="299">
        <f t="shared" si="7"/>
        <v>0</v>
      </c>
      <c r="AA26" s="300">
        <f>SUM(AA27:AA27)</f>
        <v>0</v>
      </c>
      <c r="AB26" s="299">
        <f t="shared" si="7"/>
        <v>0</v>
      </c>
      <c r="AC26" s="300">
        <f t="shared" si="7"/>
        <v>0</v>
      </c>
      <c r="AD26" s="301">
        <f>SUM(N26,P26,R26,T26,V26,X26,Z26,AB26)</f>
        <v>5000000</v>
      </c>
      <c r="AE26" s="300">
        <f>SUM(O26,Q26,S26,U26,W26,Y26,AA26,AC26)</f>
        <v>0</v>
      </c>
      <c r="AF26" s="302">
        <f>SUM(AF27:AF27)</f>
        <v>0</v>
      </c>
      <c r="AG26" s="303"/>
      <c r="AH26" s="303"/>
      <c r="AI26" s="304"/>
    </row>
    <row r="27" spans="1:35" ht="72">
      <c r="A27" s="258" t="s">
        <v>193</v>
      </c>
      <c r="B27" s="305"/>
      <c r="C27" s="306" t="s">
        <v>621</v>
      </c>
      <c r="D27" s="306" t="s">
        <v>616</v>
      </c>
      <c r="E27" s="307"/>
      <c r="F27" s="306"/>
      <c r="G27" s="320" t="s">
        <v>198</v>
      </c>
      <c r="H27" s="323" t="s">
        <v>199</v>
      </c>
      <c r="I27" s="308">
        <v>0</v>
      </c>
      <c r="J27" s="337">
        <v>4</v>
      </c>
      <c r="K27" s="331">
        <v>1</v>
      </c>
      <c r="L27" s="331"/>
      <c r="M27" s="331"/>
      <c r="N27" s="310"/>
      <c r="O27" s="311"/>
      <c r="P27" s="312"/>
      <c r="Q27" s="313"/>
      <c r="R27" s="316">
        <v>5000000</v>
      </c>
      <c r="S27" s="316"/>
      <c r="T27" s="313"/>
      <c r="U27" s="313"/>
      <c r="V27" s="313"/>
      <c r="W27" s="313"/>
      <c r="X27" s="316"/>
      <c r="Y27" s="313"/>
      <c r="Z27" s="313"/>
      <c r="AA27" s="313"/>
      <c r="AB27" s="313"/>
      <c r="AC27" s="313"/>
      <c r="AD27" s="316">
        <f>R27</f>
        <v>5000000</v>
      </c>
      <c r="AE27" s="316">
        <f>S27</f>
        <v>0</v>
      </c>
      <c r="AF27" s="317"/>
      <c r="AG27" s="318"/>
      <c r="AH27" s="318"/>
      <c r="AI27" s="319"/>
    </row>
    <row r="28" spans="1:35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36">
      <c r="A29" s="295" t="s">
        <v>416</v>
      </c>
      <c r="B29" s="296" t="s">
        <v>417</v>
      </c>
      <c r="C29" s="296" t="s">
        <v>418</v>
      </c>
      <c r="D29" s="296" t="s">
        <v>424</v>
      </c>
      <c r="E29" s="296" t="s">
        <v>420</v>
      </c>
      <c r="F29" s="296" t="s">
        <v>421</v>
      </c>
      <c r="G29" s="297" t="s">
        <v>422</v>
      </c>
      <c r="H29" s="296" t="s">
        <v>423</v>
      </c>
      <c r="I29" s="296"/>
      <c r="J29" s="321"/>
      <c r="K29" s="321"/>
      <c r="L29" s="298"/>
      <c r="M29" s="298"/>
      <c r="N29" s="299">
        <f>SUM(N30:N30)</f>
        <v>0</v>
      </c>
      <c r="O29" s="300">
        <f>SUM(O30:O30)</f>
        <v>0</v>
      </c>
      <c r="P29" s="299">
        <f aca="true" t="shared" si="8" ref="P29:AC29">SUM(P30:P30)</f>
        <v>0</v>
      </c>
      <c r="Q29" s="300">
        <f t="shared" si="8"/>
        <v>0</v>
      </c>
      <c r="R29" s="301">
        <f>R30:R30</f>
        <v>15000000</v>
      </c>
      <c r="S29" s="300">
        <f t="shared" si="8"/>
        <v>0</v>
      </c>
      <c r="T29" s="299">
        <f t="shared" si="8"/>
        <v>0</v>
      </c>
      <c r="U29" s="300">
        <f t="shared" si="8"/>
        <v>0</v>
      </c>
      <c r="V29" s="299">
        <f t="shared" si="8"/>
        <v>0</v>
      </c>
      <c r="W29" s="300">
        <f t="shared" si="8"/>
        <v>0</v>
      </c>
      <c r="X29" s="299">
        <f t="shared" si="8"/>
        <v>0</v>
      </c>
      <c r="Y29" s="300">
        <f t="shared" si="8"/>
        <v>0</v>
      </c>
      <c r="Z29" s="299">
        <f t="shared" si="8"/>
        <v>0</v>
      </c>
      <c r="AA29" s="300">
        <f t="shared" si="8"/>
        <v>0</v>
      </c>
      <c r="AB29" s="299">
        <f t="shared" si="8"/>
        <v>0</v>
      </c>
      <c r="AC29" s="300">
        <f t="shared" si="8"/>
        <v>0</v>
      </c>
      <c r="AD29" s="301">
        <f>SUM(N29,P29,R29,T29,V29,X29,Z29,AB29)</f>
        <v>15000000</v>
      </c>
      <c r="AE29" s="300">
        <f>SUM(O29,Q29,S29,U29,W29,Y29,AA29,AC29)</f>
        <v>0</v>
      </c>
      <c r="AF29" s="302">
        <f>SUM(AF30:AF30)</f>
        <v>0</v>
      </c>
      <c r="AG29" s="303"/>
      <c r="AH29" s="303"/>
      <c r="AI29" s="304"/>
    </row>
    <row r="30" spans="1:35" ht="72">
      <c r="A30" s="258" t="s">
        <v>193</v>
      </c>
      <c r="B30" s="305"/>
      <c r="C30" s="306" t="s">
        <v>622</v>
      </c>
      <c r="D30" s="306" t="s">
        <v>600</v>
      </c>
      <c r="E30" s="322"/>
      <c r="F30" s="306"/>
      <c r="G30" s="336" t="s">
        <v>200</v>
      </c>
      <c r="H30" s="336" t="s">
        <v>201</v>
      </c>
      <c r="I30" s="308">
        <v>0</v>
      </c>
      <c r="J30" s="324">
        <v>100</v>
      </c>
      <c r="K30" s="324">
        <v>75</v>
      </c>
      <c r="L30" s="326"/>
      <c r="M30" s="326"/>
      <c r="N30" s="316"/>
      <c r="O30" s="316"/>
      <c r="P30" s="316"/>
      <c r="Q30" s="316"/>
      <c r="R30" s="316">
        <v>15000000</v>
      </c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>
        <f>R27</f>
        <v>5000000</v>
      </c>
      <c r="AE30" s="316">
        <f>S30</f>
        <v>0</v>
      </c>
      <c r="AF30" s="327">
        <v>0</v>
      </c>
      <c r="AG30" s="318"/>
      <c r="AH30" s="328"/>
      <c r="AI30" s="329"/>
    </row>
    <row r="31" spans="1:35" ht="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36">
      <c r="A32" s="295" t="s">
        <v>416</v>
      </c>
      <c r="B32" s="296" t="s">
        <v>417</v>
      </c>
      <c r="C32" s="296" t="s">
        <v>418</v>
      </c>
      <c r="D32" s="296" t="s">
        <v>419</v>
      </c>
      <c r="E32" s="296" t="s">
        <v>420</v>
      </c>
      <c r="F32" s="296" t="s">
        <v>421</v>
      </c>
      <c r="G32" s="297" t="s">
        <v>422</v>
      </c>
      <c r="H32" s="296" t="s">
        <v>423</v>
      </c>
      <c r="I32" s="298"/>
      <c r="J32" s="298"/>
      <c r="K32" s="298"/>
      <c r="L32" s="298"/>
      <c r="M32" s="298"/>
      <c r="N32" s="299">
        <f>SUM(N33:N33)</f>
        <v>0</v>
      </c>
      <c r="O32" s="300">
        <f>SUM(O33:O33)</f>
        <v>0</v>
      </c>
      <c r="P32" s="299">
        <f aca="true" t="shared" si="9" ref="P32:AC32">SUM(P33:P33)</f>
        <v>0</v>
      </c>
      <c r="Q32" s="300">
        <f t="shared" si="9"/>
        <v>0</v>
      </c>
      <c r="R32" s="301">
        <f t="shared" si="9"/>
        <v>2000000</v>
      </c>
      <c r="S32" s="300">
        <f t="shared" si="9"/>
        <v>0</v>
      </c>
      <c r="T32" s="299">
        <f t="shared" si="9"/>
        <v>0</v>
      </c>
      <c r="U32" s="300">
        <f t="shared" si="9"/>
        <v>0</v>
      </c>
      <c r="V32" s="299">
        <f t="shared" si="9"/>
        <v>0</v>
      </c>
      <c r="W32" s="300">
        <f t="shared" si="9"/>
        <v>0</v>
      </c>
      <c r="X32" s="299">
        <f t="shared" si="9"/>
        <v>0</v>
      </c>
      <c r="Y32" s="300">
        <f t="shared" si="9"/>
        <v>0</v>
      </c>
      <c r="Z32" s="299">
        <f t="shared" si="9"/>
        <v>0</v>
      </c>
      <c r="AA32" s="300">
        <f>SUM(AA33:AA33)</f>
        <v>0</v>
      </c>
      <c r="AB32" s="299">
        <f t="shared" si="9"/>
        <v>0</v>
      </c>
      <c r="AC32" s="300">
        <f t="shared" si="9"/>
        <v>0</v>
      </c>
      <c r="AD32" s="301">
        <f>SUM(N32,P32,R32,T32,V32,X32,Z32,AB32)</f>
        <v>2000000</v>
      </c>
      <c r="AE32" s="300">
        <f>SUM(O32,Q32,S32,U32,W32,Y32,AA32,AC32)</f>
        <v>0</v>
      </c>
      <c r="AF32" s="302">
        <f>SUM(AF33:AF33)</f>
        <v>0</v>
      </c>
      <c r="AG32" s="303"/>
      <c r="AH32" s="303"/>
      <c r="AI32" s="304"/>
    </row>
    <row r="33" spans="1:35" ht="72">
      <c r="A33" s="258" t="s">
        <v>193</v>
      </c>
      <c r="B33" s="305"/>
      <c r="C33" s="306" t="s">
        <v>623</v>
      </c>
      <c r="D33" s="306" t="s">
        <v>600</v>
      </c>
      <c r="E33" s="307"/>
      <c r="F33" s="306"/>
      <c r="G33" s="320" t="s">
        <v>202</v>
      </c>
      <c r="H33" s="320" t="s">
        <v>203</v>
      </c>
      <c r="I33" s="308">
        <v>0</v>
      </c>
      <c r="J33" s="324">
        <v>100</v>
      </c>
      <c r="K33" s="324">
        <v>25</v>
      </c>
      <c r="L33" s="331"/>
      <c r="M33" s="331"/>
      <c r="N33" s="310"/>
      <c r="O33" s="311"/>
      <c r="P33" s="312"/>
      <c r="Q33" s="313"/>
      <c r="R33" s="316">
        <v>2000000</v>
      </c>
      <c r="S33" s="316"/>
      <c r="T33" s="313"/>
      <c r="U33" s="313"/>
      <c r="V33" s="313"/>
      <c r="W33" s="313"/>
      <c r="X33" s="316"/>
      <c r="Y33" s="313"/>
      <c r="Z33" s="313"/>
      <c r="AA33" s="313"/>
      <c r="AB33" s="313"/>
      <c r="AC33" s="313"/>
      <c r="AD33" s="316">
        <f>R33</f>
        <v>2000000</v>
      </c>
      <c r="AE33" s="316">
        <f>S33</f>
        <v>0</v>
      </c>
      <c r="AF33" s="317"/>
      <c r="AG33" s="318"/>
      <c r="AH33" s="318"/>
      <c r="AI33" s="319"/>
    </row>
    <row r="34" spans="1:35" ht="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36">
      <c r="A35" s="295" t="s">
        <v>416</v>
      </c>
      <c r="B35" s="296" t="s">
        <v>417</v>
      </c>
      <c r="C35" s="296" t="s">
        <v>418</v>
      </c>
      <c r="D35" s="296" t="s">
        <v>424</v>
      </c>
      <c r="E35" s="296" t="s">
        <v>420</v>
      </c>
      <c r="F35" s="296" t="s">
        <v>421</v>
      </c>
      <c r="G35" s="297" t="s">
        <v>422</v>
      </c>
      <c r="H35" s="296" t="s">
        <v>423</v>
      </c>
      <c r="I35" s="296"/>
      <c r="J35" s="321"/>
      <c r="K35" s="321"/>
      <c r="L35" s="298"/>
      <c r="M35" s="298"/>
      <c r="N35" s="299">
        <f>SUM(N36:N36)</f>
        <v>0</v>
      </c>
      <c r="O35" s="300">
        <f>SUM(O36:O36)</f>
        <v>0</v>
      </c>
      <c r="P35" s="299">
        <f aca="true" t="shared" si="10" ref="P35:AC35">SUM(P36:P36)</f>
        <v>0</v>
      </c>
      <c r="Q35" s="300">
        <f t="shared" si="10"/>
        <v>0</v>
      </c>
      <c r="R35" s="301">
        <f t="shared" si="10"/>
        <v>2000000</v>
      </c>
      <c r="S35" s="338">
        <f t="shared" si="10"/>
        <v>0</v>
      </c>
      <c r="T35" s="299">
        <f t="shared" si="10"/>
        <v>0</v>
      </c>
      <c r="U35" s="300">
        <f t="shared" si="10"/>
        <v>0</v>
      </c>
      <c r="V35" s="299">
        <f t="shared" si="10"/>
        <v>0</v>
      </c>
      <c r="W35" s="300">
        <f t="shared" si="10"/>
        <v>0</v>
      </c>
      <c r="X35" s="299">
        <f t="shared" si="10"/>
        <v>0</v>
      </c>
      <c r="Y35" s="300">
        <f t="shared" si="10"/>
        <v>0</v>
      </c>
      <c r="Z35" s="299">
        <f t="shared" si="10"/>
        <v>0</v>
      </c>
      <c r="AA35" s="300">
        <f t="shared" si="10"/>
        <v>0</v>
      </c>
      <c r="AB35" s="299">
        <f t="shared" si="10"/>
        <v>0</v>
      </c>
      <c r="AC35" s="300">
        <f t="shared" si="10"/>
        <v>0</v>
      </c>
      <c r="AD35" s="301">
        <f>SUM(N35,P35,R35,T35,V35,X35,Z35,AB35)</f>
        <v>2000000</v>
      </c>
      <c r="AE35" s="338">
        <f>SUM(O35,Q35,S35,U35,W35,Y35,AA35,AC35)</f>
        <v>0</v>
      </c>
      <c r="AF35" s="302">
        <f>SUM(AF36:AF36)</f>
        <v>0</v>
      </c>
      <c r="AG35" s="303"/>
      <c r="AH35" s="303"/>
      <c r="AI35" s="304"/>
    </row>
    <row r="36" spans="1:35" ht="72">
      <c r="A36" s="258" t="s">
        <v>193</v>
      </c>
      <c r="B36" s="305"/>
      <c r="C36" s="306" t="s">
        <v>624</v>
      </c>
      <c r="D36" s="306" t="s">
        <v>625</v>
      </c>
      <c r="E36" s="322"/>
      <c r="F36" s="306"/>
      <c r="G36" s="320" t="s">
        <v>445</v>
      </c>
      <c r="H36" s="320" t="s">
        <v>204</v>
      </c>
      <c r="I36" s="308">
        <v>0</v>
      </c>
      <c r="J36" s="339">
        <v>8</v>
      </c>
      <c r="K36" s="325">
        <v>2</v>
      </c>
      <c r="L36" s="326"/>
      <c r="M36" s="326"/>
      <c r="N36" s="316"/>
      <c r="O36" s="316"/>
      <c r="P36" s="316"/>
      <c r="Q36" s="316"/>
      <c r="R36" s="316">
        <v>2000000</v>
      </c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>
        <f>R36</f>
        <v>2000000</v>
      </c>
      <c r="AE36" s="316">
        <f>S36</f>
        <v>0</v>
      </c>
      <c r="AF36" s="327"/>
      <c r="AG36" s="318"/>
      <c r="AH36" s="328"/>
      <c r="AI36" s="329"/>
    </row>
    <row r="37" spans="1:35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ht="36">
      <c r="A38" s="295" t="s">
        <v>416</v>
      </c>
      <c r="B38" s="296" t="s">
        <v>417</v>
      </c>
      <c r="C38" s="296" t="s">
        <v>418</v>
      </c>
      <c r="D38" s="296" t="s">
        <v>424</v>
      </c>
      <c r="E38" s="296" t="s">
        <v>420</v>
      </c>
      <c r="F38" s="296" t="s">
        <v>421</v>
      </c>
      <c r="G38" s="297" t="s">
        <v>422</v>
      </c>
      <c r="H38" s="296" t="s">
        <v>423</v>
      </c>
      <c r="I38" s="296"/>
      <c r="J38" s="321"/>
      <c r="K38" s="321"/>
      <c r="L38" s="298"/>
      <c r="M38" s="298"/>
      <c r="N38" s="299">
        <f>SUM(N39:N39)</f>
        <v>0</v>
      </c>
      <c r="O38" s="300">
        <f>SUM(O39:O39)</f>
        <v>0</v>
      </c>
      <c r="P38" s="299">
        <f aca="true" t="shared" si="11" ref="P38:AC38">SUM(P39:P39)</f>
        <v>0</v>
      </c>
      <c r="Q38" s="300">
        <f t="shared" si="11"/>
        <v>0</v>
      </c>
      <c r="R38" s="301">
        <f t="shared" si="11"/>
        <v>3000000</v>
      </c>
      <c r="S38" s="300">
        <f t="shared" si="11"/>
        <v>0</v>
      </c>
      <c r="T38" s="299">
        <f t="shared" si="11"/>
        <v>0</v>
      </c>
      <c r="U38" s="300">
        <f t="shared" si="11"/>
        <v>0</v>
      </c>
      <c r="V38" s="299">
        <f t="shared" si="11"/>
        <v>0</v>
      </c>
      <c r="W38" s="300">
        <f t="shared" si="11"/>
        <v>0</v>
      </c>
      <c r="X38" s="299">
        <f t="shared" si="11"/>
        <v>0</v>
      </c>
      <c r="Y38" s="300">
        <f t="shared" si="11"/>
        <v>0</v>
      </c>
      <c r="Z38" s="299">
        <f t="shared" si="11"/>
        <v>0</v>
      </c>
      <c r="AA38" s="300">
        <f t="shared" si="11"/>
        <v>0</v>
      </c>
      <c r="AB38" s="299">
        <f t="shared" si="11"/>
        <v>0</v>
      </c>
      <c r="AC38" s="300">
        <f t="shared" si="11"/>
        <v>0</v>
      </c>
      <c r="AD38" s="301">
        <f>SUM(N38,P38,R38,T38,V38,X38,Z38,AB38)</f>
        <v>3000000</v>
      </c>
      <c r="AE38" s="300">
        <f>SUM(O38,Q38,S38,U38,W38,Y38,AA38,AC38)</f>
        <v>0</v>
      </c>
      <c r="AF38" s="302">
        <f>SUM(AF39:AF39)</f>
        <v>0</v>
      </c>
      <c r="AG38" s="303"/>
      <c r="AH38" s="303"/>
      <c r="AI38" s="304"/>
    </row>
    <row r="39" spans="1:35" ht="72">
      <c r="A39" s="258" t="s">
        <v>193</v>
      </c>
      <c r="B39" s="305"/>
      <c r="C39" s="306" t="s">
        <v>626</v>
      </c>
      <c r="D39" s="306" t="s">
        <v>566</v>
      </c>
      <c r="E39" s="322"/>
      <c r="F39" s="306"/>
      <c r="G39" s="320" t="s">
        <v>205</v>
      </c>
      <c r="H39" s="320" t="s">
        <v>206</v>
      </c>
      <c r="I39" s="308">
        <v>0</v>
      </c>
      <c r="J39" s="339">
        <v>4</v>
      </c>
      <c r="K39" s="325">
        <v>1</v>
      </c>
      <c r="L39" s="326"/>
      <c r="M39" s="326"/>
      <c r="N39" s="316"/>
      <c r="O39" s="316"/>
      <c r="P39" s="316"/>
      <c r="Q39" s="316"/>
      <c r="R39" s="316">
        <v>3000000</v>
      </c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>
        <f>R39</f>
        <v>3000000</v>
      </c>
      <c r="AE39" s="316"/>
      <c r="AF39" s="327"/>
      <c r="AG39" s="318"/>
      <c r="AH39" s="328"/>
      <c r="AI39" s="329"/>
    </row>
    <row r="40" spans="1:35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ht="36">
      <c r="A41" s="295" t="s">
        <v>416</v>
      </c>
      <c r="B41" s="296" t="s">
        <v>417</v>
      </c>
      <c r="C41" s="296" t="s">
        <v>418</v>
      </c>
      <c r="D41" s="296" t="s">
        <v>424</v>
      </c>
      <c r="E41" s="296" t="s">
        <v>420</v>
      </c>
      <c r="F41" s="296" t="s">
        <v>421</v>
      </c>
      <c r="G41" s="297" t="s">
        <v>422</v>
      </c>
      <c r="H41" s="296" t="s">
        <v>423</v>
      </c>
      <c r="I41" s="296"/>
      <c r="J41" s="321"/>
      <c r="K41" s="321"/>
      <c r="L41" s="298"/>
      <c r="M41" s="298"/>
      <c r="N41" s="299">
        <f>SUM(N42:N42)</f>
        <v>0</v>
      </c>
      <c r="O41" s="300">
        <f>SUM(O42:O42)</f>
        <v>0</v>
      </c>
      <c r="P41" s="299">
        <f aca="true" t="shared" si="12" ref="P41:AC41">SUM(P42:P42)</f>
        <v>0</v>
      </c>
      <c r="Q41" s="300">
        <f t="shared" si="12"/>
        <v>0</v>
      </c>
      <c r="R41" s="301">
        <f t="shared" si="12"/>
        <v>3000000</v>
      </c>
      <c r="S41" s="300">
        <f t="shared" si="12"/>
        <v>0</v>
      </c>
      <c r="T41" s="299">
        <f t="shared" si="12"/>
        <v>0</v>
      </c>
      <c r="U41" s="300">
        <f t="shared" si="12"/>
        <v>0</v>
      </c>
      <c r="V41" s="299">
        <f t="shared" si="12"/>
        <v>0</v>
      </c>
      <c r="W41" s="300">
        <f t="shared" si="12"/>
        <v>0</v>
      </c>
      <c r="X41" s="299">
        <f t="shared" si="12"/>
        <v>0</v>
      </c>
      <c r="Y41" s="300">
        <f t="shared" si="12"/>
        <v>0</v>
      </c>
      <c r="Z41" s="299">
        <f t="shared" si="12"/>
        <v>0</v>
      </c>
      <c r="AA41" s="300">
        <f t="shared" si="12"/>
        <v>0</v>
      </c>
      <c r="AB41" s="299">
        <f t="shared" si="12"/>
        <v>0</v>
      </c>
      <c r="AC41" s="300">
        <f t="shared" si="12"/>
        <v>0</v>
      </c>
      <c r="AD41" s="301">
        <f>SUM(N41,P41,R41,T41,V41,X41,Z41,AB41)</f>
        <v>3000000</v>
      </c>
      <c r="AE41" s="300">
        <f>SUM(O41,Q41,S41,U41,W41,Y41,AA41,AC41)</f>
        <v>0</v>
      </c>
      <c r="AF41" s="302">
        <f>SUM(AF42:AF42)</f>
        <v>0</v>
      </c>
      <c r="AG41" s="303"/>
      <c r="AH41" s="303"/>
      <c r="AI41" s="304"/>
    </row>
    <row r="42" spans="1:35" ht="72">
      <c r="A42" s="258" t="s">
        <v>193</v>
      </c>
      <c r="B42" s="305"/>
      <c r="C42" s="258" t="s">
        <v>627</v>
      </c>
      <c r="D42" s="258" t="s">
        <v>600</v>
      </c>
      <c r="E42" s="322"/>
      <c r="F42" s="306"/>
      <c r="G42" s="320" t="s">
        <v>207</v>
      </c>
      <c r="H42" s="320" t="s">
        <v>446</v>
      </c>
      <c r="I42" s="308">
        <v>0</v>
      </c>
      <c r="J42" s="324">
        <v>100</v>
      </c>
      <c r="K42" s="324">
        <v>25</v>
      </c>
      <c r="L42" s="326"/>
      <c r="M42" s="326"/>
      <c r="N42" s="316"/>
      <c r="O42" s="316"/>
      <c r="P42" s="316"/>
      <c r="Q42" s="316"/>
      <c r="R42" s="314">
        <v>3000000</v>
      </c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>
        <f>R42</f>
        <v>3000000</v>
      </c>
      <c r="AE42" s="316">
        <f>S42</f>
        <v>0</v>
      </c>
      <c r="AF42" s="327"/>
      <c r="AG42" s="318"/>
      <c r="AH42" s="328"/>
      <c r="AI42" s="329"/>
    </row>
    <row r="43" spans="1:35" ht="15">
      <c r="A43" s="340"/>
      <c r="B43" s="341"/>
      <c r="C43" s="340"/>
      <c r="D43" s="340"/>
      <c r="E43" s="342"/>
      <c r="F43" s="343"/>
      <c r="G43" s="344"/>
      <c r="H43" s="344"/>
      <c r="I43" s="345"/>
      <c r="J43" s="346"/>
      <c r="K43" s="346"/>
      <c r="L43" s="347"/>
      <c r="M43" s="347"/>
      <c r="N43" s="348"/>
      <c r="O43" s="348"/>
      <c r="P43" s="348"/>
      <c r="Q43" s="348"/>
      <c r="R43" s="349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50"/>
      <c r="AG43" s="351"/>
      <c r="AH43" s="352"/>
      <c r="AI43" s="353"/>
    </row>
    <row r="44" spans="1:35" ht="15">
      <c r="A44" s="660" t="s">
        <v>619</v>
      </c>
      <c r="B44" s="660"/>
      <c r="C44" s="660"/>
      <c r="D44" s="332"/>
      <c r="E44" s="660" t="s">
        <v>610</v>
      </c>
      <c r="F44" s="660"/>
      <c r="G44" s="660"/>
      <c r="H44" s="660"/>
      <c r="I44" s="660"/>
      <c r="J44" s="660"/>
      <c r="K44" s="660"/>
      <c r="L44" s="660"/>
      <c r="M44" s="660"/>
      <c r="N44" s="661" t="s">
        <v>388</v>
      </c>
      <c r="O44" s="661"/>
      <c r="P44" s="661"/>
      <c r="Q44" s="661"/>
      <c r="R44" s="661"/>
      <c r="S44" s="661"/>
      <c r="T44" s="661"/>
      <c r="U44" s="661"/>
      <c r="V44" s="661"/>
      <c r="W44" s="661"/>
      <c r="X44" s="661"/>
      <c r="Y44" s="661"/>
      <c r="Z44" s="661"/>
      <c r="AA44" s="661"/>
      <c r="AB44" s="661"/>
      <c r="AC44" s="661"/>
      <c r="AD44" s="661"/>
      <c r="AE44" s="661"/>
      <c r="AF44" s="660" t="s">
        <v>389</v>
      </c>
      <c r="AG44" s="660"/>
      <c r="AH44" s="660"/>
      <c r="AI44" s="660"/>
    </row>
    <row r="45" spans="1:35" ht="15">
      <c r="A45" s="654" t="s">
        <v>390</v>
      </c>
      <c r="B45" s="655" t="s">
        <v>391</v>
      </c>
      <c r="C45" s="655"/>
      <c r="D45" s="655"/>
      <c r="E45" s="655"/>
      <c r="F45" s="655"/>
      <c r="G45" s="655"/>
      <c r="H45" s="656" t="s">
        <v>392</v>
      </c>
      <c r="I45" s="657" t="s">
        <v>393</v>
      </c>
      <c r="J45" s="657" t="s">
        <v>394</v>
      </c>
      <c r="K45" s="658" t="s">
        <v>575</v>
      </c>
      <c r="L45" s="653" t="s">
        <v>396</v>
      </c>
      <c r="M45" s="653" t="s">
        <v>397</v>
      </c>
      <c r="N45" s="651" t="s">
        <v>398</v>
      </c>
      <c r="O45" s="651"/>
      <c r="P45" s="651" t="s">
        <v>399</v>
      </c>
      <c r="Q45" s="651"/>
      <c r="R45" s="651" t="s">
        <v>400</v>
      </c>
      <c r="S45" s="651"/>
      <c r="T45" s="651" t="s">
        <v>401</v>
      </c>
      <c r="U45" s="651"/>
      <c r="V45" s="651" t="s">
        <v>402</v>
      </c>
      <c r="W45" s="651"/>
      <c r="X45" s="651" t="s">
        <v>403</v>
      </c>
      <c r="Y45" s="651"/>
      <c r="Z45" s="651" t="s">
        <v>404</v>
      </c>
      <c r="AA45" s="651"/>
      <c r="AB45" s="651" t="s">
        <v>405</v>
      </c>
      <c r="AC45" s="651"/>
      <c r="AD45" s="651" t="s">
        <v>406</v>
      </c>
      <c r="AE45" s="651"/>
      <c r="AF45" s="652" t="s">
        <v>407</v>
      </c>
      <c r="AG45" s="644" t="s">
        <v>408</v>
      </c>
      <c r="AH45" s="645" t="s">
        <v>409</v>
      </c>
      <c r="AI45" s="644" t="s">
        <v>410</v>
      </c>
    </row>
    <row r="46" spans="1:35" ht="15">
      <c r="A46" s="654"/>
      <c r="B46" s="655"/>
      <c r="C46" s="655"/>
      <c r="D46" s="655"/>
      <c r="E46" s="655"/>
      <c r="F46" s="655"/>
      <c r="G46" s="655"/>
      <c r="H46" s="656"/>
      <c r="I46" s="657" t="s">
        <v>393</v>
      </c>
      <c r="J46" s="657"/>
      <c r="K46" s="658"/>
      <c r="L46" s="653"/>
      <c r="M46" s="653"/>
      <c r="N46" s="285" t="s">
        <v>411</v>
      </c>
      <c r="O46" s="286" t="s">
        <v>412</v>
      </c>
      <c r="P46" s="285" t="s">
        <v>411</v>
      </c>
      <c r="Q46" s="286" t="s">
        <v>412</v>
      </c>
      <c r="R46" s="285" t="s">
        <v>411</v>
      </c>
      <c r="S46" s="286" t="s">
        <v>412</v>
      </c>
      <c r="T46" s="285" t="s">
        <v>411</v>
      </c>
      <c r="U46" s="286" t="s">
        <v>412</v>
      </c>
      <c r="V46" s="285" t="s">
        <v>411</v>
      </c>
      <c r="W46" s="286" t="s">
        <v>412</v>
      </c>
      <c r="X46" s="285" t="s">
        <v>411</v>
      </c>
      <c r="Y46" s="286" t="s">
        <v>412</v>
      </c>
      <c r="Z46" s="285" t="s">
        <v>411</v>
      </c>
      <c r="AA46" s="286" t="s">
        <v>413</v>
      </c>
      <c r="AB46" s="285" t="s">
        <v>411</v>
      </c>
      <c r="AC46" s="286" t="s">
        <v>413</v>
      </c>
      <c r="AD46" s="285" t="s">
        <v>411</v>
      </c>
      <c r="AE46" s="286" t="s">
        <v>413</v>
      </c>
      <c r="AF46" s="652"/>
      <c r="AG46" s="644"/>
      <c r="AH46" s="645"/>
      <c r="AI46" s="644"/>
    </row>
    <row r="47" spans="1:35" ht="48">
      <c r="A47" s="354" t="s">
        <v>414</v>
      </c>
      <c r="B47" s="646" t="s">
        <v>628</v>
      </c>
      <c r="C47" s="646"/>
      <c r="D47" s="646"/>
      <c r="E47" s="646"/>
      <c r="F47" s="646"/>
      <c r="G47" s="646"/>
      <c r="H47" s="355" t="s">
        <v>208</v>
      </c>
      <c r="I47" s="355">
        <v>0</v>
      </c>
      <c r="J47" s="356">
        <v>1</v>
      </c>
      <c r="K47" s="357">
        <v>75</v>
      </c>
      <c r="L47" s="358"/>
      <c r="M47" s="357"/>
      <c r="N47" s="359">
        <f>N49+N52+N55+N60+N63</f>
        <v>0</v>
      </c>
      <c r="O47" s="359">
        <f aca="true" t="shared" si="13" ref="O47:AE47">O49+O52+O55+O60+O63</f>
        <v>0</v>
      </c>
      <c r="P47" s="359">
        <f t="shared" si="13"/>
        <v>0</v>
      </c>
      <c r="Q47" s="359">
        <f t="shared" si="13"/>
        <v>0</v>
      </c>
      <c r="R47" s="359">
        <f t="shared" si="13"/>
        <v>46600000</v>
      </c>
      <c r="S47" s="359">
        <f t="shared" si="13"/>
        <v>0</v>
      </c>
      <c r="T47" s="359">
        <f t="shared" si="13"/>
        <v>0</v>
      </c>
      <c r="U47" s="359">
        <f t="shared" si="13"/>
        <v>0</v>
      </c>
      <c r="V47" s="359">
        <f t="shared" si="13"/>
        <v>0</v>
      </c>
      <c r="W47" s="359">
        <f t="shared" si="13"/>
        <v>0</v>
      </c>
      <c r="X47" s="359">
        <f t="shared" si="13"/>
        <v>0</v>
      </c>
      <c r="Y47" s="359">
        <f t="shared" si="13"/>
        <v>0</v>
      </c>
      <c r="Z47" s="359">
        <f t="shared" si="13"/>
        <v>0</v>
      </c>
      <c r="AA47" s="359">
        <f t="shared" si="13"/>
        <v>0</v>
      </c>
      <c r="AB47" s="359">
        <f t="shared" si="13"/>
        <v>0</v>
      </c>
      <c r="AC47" s="359">
        <f t="shared" si="13"/>
        <v>0</v>
      </c>
      <c r="AD47" s="359">
        <f t="shared" si="13"/>
        <v>46600000</v>
      </c>
      <c r="AE47" s="359">
        <f t="shared" si="13"/>
        <v>0</v>
      </c>
      <c r="AF47" s="360">
        <f>AF50+AF54</f>
        <v>0</v>
      </c>
      <c r="AG47" s="360"/>
      <c r="AH47" s="360"/>
      <c r="AI47" s="361"/>
    </row>
    <row r="48" spans="1:35" ht="15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</row>
    <row r="49" spans="1:35" ht="36">
      <c r="A49" s="295" t="s">
        <v>416</v>
      </c>
      <c r="B49" s="296" t="s">
        <v>417</v>
      </c>
      <c r="C49" s="296" t="s">
        <v>418</v>
      </c>
      <c r="D49" s="296" t="s">
        <v>424</v>
      </c>
      <c r="E49" s="296" t="s">
        <v>420</v>
      </c>
      <c r="F49" s="296" t="s">
        <v>421</v>
      </c>
      <c r="G49" s="297" t="s">
        <v>422</v>
      </c>
      <c r="H49" s="296" t="s">
        <v>423</v>
      </c>
      <c r="I49" s="296"/>
      <c r="J49" s="321"/>
      <c r="K49" s="321"/>
      <c r="L49" s="298"/>
      <c r="M49" s="298"/>
      <c r="N49" s="299">
        <f>SUM(N50:N50)</f>
        <v>0</v>
      </c>
      <c r="O49" s="300">
        <f>SUM(O50:O50)</f>
        <v>0</v>
      </c>
      <c r="P49" s="299">
        <f aca="true" t="shared" si="14" ref="P49:AC49">SUM(P50:P50)</f>
        <v>0</v>
      </c>
      <c r="Q49" s="300">
        <f t="shared" si="14"/>
        <v>0</v>
      </c>
      <c r="R49" s="301">
        <f t="shared" si="14"/>
        <v>3000000</v>
      </c>
      <c r="S49" s="300">
        <f t="shared" si="14"/>
        <v>0</v>
      </c>
      <c r="T49" s="299">
        <f t="shared" si="14"/>
        <v>0</v>
      </c>
      <c r="U49" s="300">
        <f t="shared" si="14"/>
        <v>0</v>
      </c>
      <c r="V49" s="299">
        <f t="shared" si="14"/>
        <v>0</v>
      </c>
      <c r="W49" s="300">
        <f t="shared" si="14"/>
        <v>0</v>
      </c>
      <c r="X49" s="299">
        <f t="shared" si="14"/>
        <v>0</v>
      </c>
      <c r="Y49" s="300">
        <f t="shared" si="14"/>
        <v>0</v>
      </c>
      <c r="Z49" s="299">
        <f t="shared" si="14"/>
        <v>0</v>
      </c>
      <c r="AA49" s="300">
        <f t="shared" si="14"/>
        <v>0</v>
      </c>
      <c r="AB49" s="299">
        <f t="shared" si="14"/>
        <v>0</v>
      </c>
      <c r="AC49" s="300">
        <f t="shared" si="14"/>
        <v>0</v>
      </c>
      <c r="AD49" s="301">
        <f>SUM(N49,P49,R49,T49,V49,X49,Z49,AB49)</f>
        <v>3000000</v>
      </c>
      <c r="AE49" s="300">
        <f>SUM(O49,Q49,S49,U49,W49,Y49,AA49,AC49)</f>
        <v>0</v>
      </c>
      <c r="AF49" s="302">
        <f>SUM(AF50:AF50)</f>
        <v>0</v>
      </c>
      <c r="AG49" s="303"/>
      <c r="AH49" s="303"/>
      <c r="AI49" s="304"/>
    </row>
    <row r="50" spans="1:35" ht="72">
      <c r="A50" s="258" t="s">
        <v>193</v>
      </c>
      <c r="B50" s="305"/>
      <c r="C50" s="306" t="s">
        <v>629</v>
      </c>
      <c r="D50" s="306" t="s">
        <v>600</v>
      </c>
      <c r="E50" s="322"/>
      <c r="F50" s="306"/>
      <c r="G50" s="320" t="s">
        <v>209</v>
      </c>
      <c r="H50" s="320" t="s">
        <v>210</v>
      </c>
      <c r="I50" s="308">
        <v>0</v>
      </c>
      <c r="J50" s="324">
        <v>100</v>
      </c>
      <c r="K50" s="324">
        <v>25</v>
      </c>
      <c r="L50" s="326"/>
      <c r="M50" s="326"/>
      <c r="N50" s="316"/>
      <c r="O50" s="316"/>
      <c r="P50" s="316"/>
      <c r="Q50" s="316"/>
      <c r="R50" s="316">
        <v>3000000</v>
      </c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>
        <f>R50</f>
        <v>3000000</v>
      </c>
      <c r="AE50" s="316"/>
      <c r="AF50" s="327"/>
      <c r="AG50" s="318"/>
      <c r="AH50" s="328"/>
      <c r="AI50" s="329"/>
    </row>
    <row r="51" spans="1:35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ht="36">
      <c r="A52" s="295" t="s">
        <v>416</v>
      </c>
      <c r="B52" s="296" t="s">
        <v>417</v>
      </c>
      <c r="C52" s="296" t="s">
        <v>418</v>
      </c>
      <c r="D52" s="296" t="s">
        <v>424</v>
      </c>
      <c r="E52" s="296" t="s">
        <v>420</v>
      </c>
      <c r="F52" s="296" t="s">
        <v>421</v>
      </c>
      <c r="G52" s="297" t="s">
        <v>422</v>
      </c>
      <c r="H52" s="296" t="s">
        <v>423</v>
      </c>
      <c r="I52" s="296"/>
      <c r="J52" s="321"/>
      <c r="K52" s="321"/>
      <c r="L52" s="298"/>
      <c r="M52" s="298"/>
      <c r="N52" s="299">
        <f>SUM(N53:N53)</f>
        <v>0</v>
      </c>
      <c r="O52" s="300">
        <f>SUM(O53:O53)</f>
        <v>0</v>
      </c>
      <c r="P52" s="299">
        <f aca="true" t="shared" si="15" ref="P52:AC52">SUM(P53:P53)</f>
        <v>0</v>
      </c>
      <c r="Q52" s="300">
        <f t="shared" si="15"/>
        <v>0</v>
      </c>
      <c r="R52" s="301">
        <f t="shared" si="15"/>
        <v>2000000</v>
      </c>
      <c r="S52" s="300">
        <f t="shared" si="15"/>
        <v>0</v>
      </c>
      <c r="T52" s="299">
        <f t="shared" si="15"/>
        <v>0</v>
      </c>
      <c r="U52" s="300">
        <f t="shared" si="15"/>
        <v>0</v>
      </c>
      <c r="V52" s="299">
        <f t="shared" si="15"/>
        <v>0</v>
      </c>
      <c r="W52" s="300">
        <f t="shared" si="15"/>
        <v>0</v>
      </c>
      <c r="X52" s="299">
        <f t="shared" si="15"/>
        <v>0</v>
      </c>
      <c r="Y52" s="300">
        <f t="shared" si="15"/>
        <v>0</v>
      </c>
      <c r="Z52" s="299">
        <f t="shared" si="15"/>
        <v>0</v>
      </c>
      <c r="AA52" s="300">
        <f t="shared" si="15"/>
        <v>0</v>
      </c>
      <c r="AB52" s="299">
        <f t="shared" si="15"/>
        <v>0</v>
      </c>
      <c r="AC52" s="300">
        <f t="shared" si="15"/>
        <v>0</v>
      </c>
      <c r="AD52" s="301">
        <f>SUM(N52,P52,R52,T52,V52,X52,Z52,AB52)</f>
        <v>2000000</v>
      </c>
      <c r="AE52" s="300">
        <f>SUM(O52,Q52,S52,U52,W52,Y52,AA52,AC52)</f>
        <v>0</v>
      </c>
      <c r="AF52" s="302">
        <f>SUM(AF53:AF53)</f>
        <v>0</v>
      </c>
      <c r="AG52" s="303"/>
      <c r="AH52" s="303"/>
      <c r="AI52" s="304"/>
    </row>
    <row r="53" spans="1:35" ht="72">
      <c r="A53" s="258" t="s">
        <v>193</v>
      </c>
      <c r="B53" s="305"/>
      <c r="C53" s="258" t="s">
        <v>630</v>
      </c>
      <c r="D53" s="306" t="s">
        <v>600</v>
      </c>
      <c r="E53" s="322"/>
      <c r="F53" s="306"/>
      <c r="G53" s="320" t="s">
        <v>211</v>
      </c>
      <c r="H53" s="320" t="s">
        <v>212</v>
      </c>
      <c r="I53" s="308">
        <v>0</v>
      </c>
      <c r="J53" s="324">
        <v>100</v>
      </c>
      <c r="K53" s="324">
        <v>25</v>
      </c>
      <c r="L53" s="326"/>
      <c r="M53" s="326"/>
      <c r="N53" s="316"/>
      <c r="O53" s="316"/>
      <c r="P53" s="316"/>
      <c r="Q53" s="316"/>
      <c r="R53" s="314">
        <v>2000000</v>
      </c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>
        <f>R53</f>
        <v>2000000</v>
      </c>
      <c r="AE53" s="316"/>
      <c r="AF53" s="327"/>
      <c r="AG53" s="318"/>
      <c r="AH53" s="328"/>
      <c r="AI53" s="329"/>
    </row>
    <row r="54" spans="1:35" ht="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36">
      <c r="A55" s="295" t="s">
        <v>416</v>
      </c>
      <c r="B55" s="296" t="s">
        <v>417</v>
      </c>
      <c r="C55" s="296" t="s">
        <v>418</v>
      </c>
      <c r="D55" s="296" t="s">
        <v>424</v>
      </c>
      <c r="E55" s="296" t="s">
        <v>420</v>
      </c>
      <c r="F55" s="296" t="s">
        <v>421</v>
      </c>
      <c r="G55" s="297" t="s">
        <v>422</v>
      </c>
      <c r="H55" s="296" t="s">
        <v>423</v>
      </c>
      <c r="I55" s="296"/>
      <c r="J55" s="321"/>
      <c r="K55" s="321"/>
      <c r="L55" s="298"/>
      <c r="M55" s="298"/>
      <c r="N55" s="301">
        <f>N56:N56</f>
        <v>0</v>
      </c>
      <c r="O55" s="338">
        <f>SUM(O56:O56)</f>
        <v>0</v>
      </c>
      <c r="P55" s="299">
        <f aca="true" t="shared" si="16" ref="P55:AC55">SUM(P56:P56)</f>
        <v>0</v>
      </c>
      <c r="Q55" s="300">
        <f t="shared" si="16"/>
        <v>0</v>
      </c>
      <c r="R55" s="301">
        <f>R56:R56</f>
        <v>24600000</v>
      </c>
      <c r="S55" s="338">
        <f t="shared" si="16"/>
        <v>0</v>
      </c>
      <c r="T55" s="299">
        <f t="shared" si="16"/>
        <v>0</v>
      </c>
      <c r="U55" s="300">
        <f t="shared" si="16"/>
        <v>0</v>
      </c>
      <c r="V55" s="299">
        <f t="shared" si="16"/>
        <v>0</v>
      </c>
      <c r="W55" s="300">
        <f t="shared" si="16"/>
        <v>0</v>
      </c>
      <c r="X55" s="299">
        <f t="shared" si="16"/>
        <v>0</v>
      </c>
      <c r="Y55" s="300">
        <f t="shared" si="16"/>
        <v>0</v>
      </c>
      <c r="Z55" s="299">
        <f t="shared" si="16"/>
        <v>0</v>
      </c>
      <c r="AA55" s="300">
        <f t="shared" si="16"/>
        <v>0</v>
      </c>
      <c r="AB55" s="299">
        <f t="shared" si="16"/>
        <v>0</v>
      </c>
      <c r="AC55" s="300">
        <f t="shared" si="16"/>
        <v>0</v>
      </c>
      <c r="AD55" s="301">
        <f>N55+R55</f>
        <v>24600000</v>
      </c>
      <c r="AE55" s="300">
        <f>SUM(O55,Q55,S55,U55,W55,Y55,AA55,AC55)</f>
        <v>0</v>
      </c>
      <c r="AF55" s="302">
        <f>SUM(AF56:AF56)</f>
        <v>0</v>
      </c>
      <c r="AG55" s="303"/>
      <c r="AH55" s="303"/>
      <c r="AI55" s="304"/>
    </row>
    <row r="56" spans="1:35" ht="15">
      <c r="A56" s="647" t="s">
        <v>193</v>
      </c>
      <c r="B56" s="648"/>
      <c r="C56" s="649" t="s">
        <v>631</v>
      </c>
      <c r="D56" s="649" t="s">
        <v>600</v>
      </c>
      <c r="E56" s="650"/>
      <c r="F56" s="650"/>
      <c r="G56" s="641" t="s">
        <v>213</v>
      </c>
      <c r="H56" s="641" t="s">
        <v>214</v>
      </c>
      <c r="I56" s="642">
        <v>0</v>
      </c>
      <c r="J56" s="640">
        <v>100</v>
      </c>
      <c r="K56" s="640">
        <v>25</v>
      </c>
      <c r="L56" s="643"/>
      <c r="M56" s="640"/>
      <c r="N56" s="639"/>
      <c r="O56" s="639"/>
      <c r="P56" s="637"/>
      <c r="Q56" s="637"/>
      <c r="R56" s="639">
        <v>24600000</v>
      </c>
      <c r="S56" s="639"/>
      <c r="T56" s="637"/>
      <c r="U56" s="637"/>
      <c r="V56" s="637"/>
      <c r="W56" s="637"/>
      <c r="X56" s="637"/>
      <c r="Y56" s="637"/>
      <c r="Z56" s="637"/>
      <c r="AA56" s="637"/>
      <c r="AB56" s="637"/>
      <c r="AC56" s="637"/>
      <c r="AD56" s="637">
        <f>R56</f>
        <v>24600000</v>
      </c>
      <c r="AE56" s="637"/>
      <c r="AF56" s="638"/>
      <c r="AG56" s="638"/>
      <c r="AH56" s="638"/>
      <c r="AI56" s="638"/>
    </row>
    <row r="57" spans="1:35" ht="15">
      <c r="A57" s="647"/>
      <c r="B57" s="648"/>
      <c r="C57" s="649"/>
      <c r="D57" s="649"/>
      <c r="E57" s="650"/>
      <c r="F57" s="650"/>
      <c r="G57" s="641"/>
      <c r="H57" s="641"/>
      <c r="I57" s="642"/>
      <c r="J57" s="640"/>
      <c r="K57" s="640"/>
      <c r="L57" s="643"/>
      <c r="M57" s="640"/>
      <c r="N57" s="639"/>
      <c r="O57" s="639"/>
      <c r="P57" s="637"/>
      <c r="Q57" s="637"/>
      <c r="R57" s="639"/>
      <c r="S57" s="639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8"/>
      <c r="AG57" s="638"/>
      <c r="AH57" s="638"/>
      <c r="AI57" s="638"/>
    </row>
    <row r="58" spans="1:35" ht="15">
      <c r="A58" s="647"/>
      <c r="B58" s="648"/>
      <c r="C58" s="649"/>
      <c r="D58" s="649"/>
      <c r="E58" s="650"/>
      <c r="F58" s="650"/>
      <c r="G58" s="641"/>
      <c r="H58" s="641"/>
      <c r="I58" s="642"/>
      <c r="J58" s="640"/>
      <c r="K58" s="640"/>
      <c r="L58" s="643"/>
      <c r="M58" s="640"/>
      <c r="N58" s="639"/>
      <c r="O58" s="639"/>
      <c r="P58" s="637"/>
      <c r="Q58" s="637"/>
      <c r="R58" s="639"/>
      <c r="S58" s="639"/>
      <c r="T58" s="637"/>
      <c r="U58" s="637"/>
      <c r="V58" s="637"/>
      <c r="W58" s="637"/>
      <c r="X58" s="637"/>
      <c r="Y58" s="637"/>
      <c r="Z58" s="637"/>
      <c r="AA58" s="637"/>
      <c r="AB58" s="637"/>
      <c r="AC58" s="637"/>
      <c r="AD58" s="637"/>
      <c r="AE58" s="637"/>
      <c r="AF58" s="638"/>
      <c r="AG58" s="638"/>
      <c r="AH58" s="638"/>
      <c r="AI58" s="638"/>
    </row>
    <row r="59" spans="1:35" ht="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ht="36">
      <c r="A60" s="295" t="s">
        <v>416</v>
      </c>
      <c r="B60" s="296" t="s">
        <v>417</v>
      </c>
      <c r="C60" s="296" t="s">
        <v>418</v>
      </c>
      <c r="D60" s="296" t="s">
        <v>424</v>
      </c>
      <c r="E60" s="296" t="s">
        <v>420</v>
      </c>
      <c r="F60" s="296" t="s">
        <v>421</v>
      </c>
      <c r="G60" s="297" t="s">
        <v>422</v>
      </c>
      <c r="H60" s="296" t="s">
        <v>423</v>
      </c>
      <c r="I60" s="296"/>
      <c r="J60" s="321"/>
      <c r="K60" s="321"/>
      <c r="L60" s="298"/>
      <c r="M60" s="298"/>
      <c r="N60" s="299">
        <f>SUM(N61:N61)</f>
        <v>0</v>
      </c>
      <c r="O60" s="300">
        <f>SUM(O61:O61)</f>
        <v>0</v>
      </c>
      <c r="P60" s="299">
        <f aca="true" t="shared" si="17" ref="P60:AC60">SUM(P61:P61)</f>
        <v>0</v>
      </c>
      <c r="Q60" s="300">
        <f t="shared" si="17"/>
        <v>0</v>
      </c>
      <c r="R60" s="301">
        <f t="shared" si="17"/>
        <v>0</v>
      </c>
      <c r="S60" s="300">
        <f t="shared" si="17"/>
        <v>0</v>
      </c>
      <c r="T60" s="299">
        <f t="shared" si="17"/>
        <v>0</v>
      </c>
      <c r="U60" s="300">
        <f t="shared" si="17"/>
        <v>0</v>
      </c>
      <c r="V60" s="299">
        <f t="shared" si="17"/>
        <v>0</v>
      </c>
      <c r="W60" s="300">
        <f t="shared" si="17"/>
        <v>0</v>
      </c>
      <c r="X60" s="299">
        <f t="shared" si="17"/>
        <v>0</v>
      </c>
      <c r="Y60" s="300">
        <f t="shared" si="17"/>
        <v>0</v>
      </c>
      <c r="Z60" s="299">
        <f t="shared" si="17"/>
        <v>0</v>
      </c>
      <c r="AA60" s="300">
        <f t="shared" si="17"/>
        <v>0</v>
      </c>
      <c r="AB60" s="299">
        <f t="shared" si="17"/>
        <v>0</v>
      </c>
      <c r="AC60" s="300">
        <f t="shared" si="17"/>
        <v>0</v>
      </c>
      <c r="AD60" s="301">
        <f>SUM(N60,P60,R60,T60,V60,X60,Z60,AB60)</f>
        <v>0</v>
      </c>
      <c r="AE60" s="300">
        <f>SUM(O60,Q60,S60,U60,W60,Y60,AA60,AC60)</f>
        <v>0</v>
      </c>
      <c r="AF60" s="302">
        <f>SUM(AF61:AF61)</f>
        <v>0</v>
      </c>
      <c r="AG60" s="303"/>
      <c r="AH60" s="303"/>
      <c r="AI60" s="304"/>
    </row>
    <row r="61" spans="1:35" ht="48">
      <c r="A61" s="258" t="s">
        <v>193</v>
      </c>
      <c r="B61" s="305"/>
      <c r="C61" s="258"/>
      <c r="D61" s="306" t="s">
        <v>533</v>
      </c>
      <c r="E61" s="322"/>
      <c r="F61" s="306"/>
      <c r="G61" s="320" t="s">
        <v>215</v>
      </c>
      <c r="H61" s="320" t="s">
        <v>216</v>
      </c>
      <c r="I61" s="308">
        <v>0</v>
      </c>
      <c r="J61" s="324">
        <v>1</v>
      </c>
      <c r="K61" s="324">
        <v>0</v>
      </c>
      <c r="L61" s="326"/>
      <c r="M61" s="326"/>
      <c r="N61" s="316"/>
      <c r="O61" s="316"/>
      <c r="P61" s="316"/>
      <c r="Q61" s="316"/>
      <c r="R61" s="314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>
        <f>R61</f>
        <v>0</v>
      </c>
      <c r="AE61" s="316"/>
      <c r="AF61" s="327"/>
      <c r="AG61" s="318"/>
      <c r="AH61" s="328"/>
      <c r="AI61" s="329"/>
    </row>
    <row r="62" spans="1:35" ht="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63.75">
      <c r="A63" s="295" t="s">
        <v>416</v>
      </c>
      <c r="B63" s="296" t="s">
        <v>417</v>
      </c>
      <c r="C63" s="296" t="s">
        <v>418</v>
      </c>
      <c r="D63" s="296" t="s">
        <v>424</v>
      </c>
      <c r="E63" s="296" t="s">
        <v>420</v>
      </c>
      <c r="F63" s="296" t="s">
        <v>421</v>
      </c>
      <c r="G63" s="297" t="s">
        <v>422</v>
      </c>
      <c r="H63" s="296" t="s">
        <v>423</v>
      </c>
      <c r="I63" s="296"/>
      <c r="J63" s="321"/>
      <c r="K63" s="321"/>
      <c r="L63" s="298"/>
      <c r="M63" s="298"/>
      <c r="N63" s="299">
        <f>SUM(N64:N64)</f>
        <v>0</v>
      </c>
      <c r="O63" s="300">
        <f>SUM(O64:O64)</f>
        <v>0</v>
      </c>
      <c r="P63" s="299">
        <f aca="true" t="shared" si="18" ref="P63:AC63">SUM(P64:P64)</f>
        <v>0</v>
      </c>
      <c r="Q63" s="300">
        <f t="shared" si="18"/>
        <v>0</v>
      </c>
      <c r="R63" s="301">
        <f>R64:R64</f>
        <v>17000000</v>
      </c>
      <c r="S63" s="338">
        <f t="shared" si="18"/>
        <v>0</v>
      </c>
      <c r="T63" s="299">
        <f t="shared" si="18"/>
        <v>0</v>
      </c>
      <c r="U63" s="300">
        <f t="shared" si="18"/>
        <v>0</v>
      </c>
      <c r="V63" s="299">
        <f t="shared" si="18"/>
        <v>0</v>
      </c>
      <c r="W63" s="300">
        <f t="shared" si="18"/>
        <v>0</v>
      </c>
      <c r="X63" s="299">
        <f t="shared" si="18"/>
        <v>0</v>
      </c>
      <c r="Y63" s="300">
        <f t="shared" si="18"/>
        <v>0</v>
      </c>
      <c r="Z63" s="299">
        <f t="shared" si="18"/>
        <v>0</v>
      </c>
      <c r="AA63" s="300">
        <f t="shared" si="18"/>
        <v>0</v>
      </c>
      <c r="AB63" s="299">
        <f t="shared" si="18"/>
        <v>0</v>
      </c>
      <c r="AC63" s="300">
        <f t="shared" si="18"/>
        <v>0</v>
      </c>
      <c r="AD63" s="301">
        <f>SUM(N63,P63,R63,T63,V63,X63,Z63,AB63)</f>
        <v>17000000</v>
      </c>
      <c r="AE63" s="338">
        <f>SUM(O63,Q63,S63,U63,W63,Y63,AA63,AC63)</f>
        <v>0</v>
      </c>
      <c r="AF63" s="302">
        <f>SUM(AF64:AF64)</f>
        <v>0</v>
      </c>
      <c r="AG63" s="303"/>
      <c r="AH63" s="303"/>
      <c r="AI63" s="304"/>
    </row>
    <row r="64" spans="1:35" ht="72">
      <c r="A64" s="258" t="s">
        <v>193</v>
      </c>
      <c r="B64" s="305"/>
      <c r="C64" s="258" t="s">
        <v>632</v>
      </c>
      <c r="D64" s="306" t="s">
        <v>533</v>
      </c>
      <c r="E64" s="322"/>
      <c r="F64" s="306"/>
      <c r="G64" s="320" t="s">
        <v>217</v>
      </c>
      <c r="H64" s="320" t="s">
        <v>218</v>
      </c>
      <c r="I64" s="308">
        <v>0</v>
      </c>
      <c r="J64" s="324">
        <v>8</v>
      </c>
      <c r="K64" s="324">
        <v>4</v>
      </c>
      <c r="L64" s="326"/>
      <c r="M64" s="326"/>
      <c r="N64" s="316"/>
      <c r="O64" s="316"/>
      <c r="P64" s="316"/>
      <c r="Q64" s="316"/>
      <c r="R64" s="316">
        <v>17000000</v>
      </c>
      <c r="S64" s="314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>
        <f>R64</f>
        <v>17000000</v>
      </c>
      <c r="AE64" s="316">
        <f>S64</f>
        <v>0</v>
      </c>
      <c r="AF64" s="327"/>
      <c r="AG64" s="318"/>
      <c r="AH64" s="328"/>
      <c r="AI64" s="329"/>
    </row>
  </sheetData>
  <sheetProtection/>
  <mergeCells count="113">
    <mergeCell ref="A1:C1"/>
    <mergeCell ref="E1:M1"/>
    <mergeCell ref="N1:AE1"/>
    <mergeCell ref="AF1:AI1"/>
    <mergeCell ref="A2:A3"/>
    <mergeCell ref="B2:G3"/>
    <mergeCell ref="H2:H3"/>
    <mergeCell ref="I2:I3"/>
    <mergeCell ref="J2:J3"/>
    <mergeCell ref="K2:K3"/>
    <mergeCell ref="Z2:AA2"/>
    <mergeCell ref="AB2:AC2"/>
    <mergeCell ref="AD2:AE2"/>
    <mergeCell ref="AF2:AF3"/>
    <mergeCell ref="L2:L3"/>
    <mergeCell ref="M2:M3"/>
    <mergeCell ref="N2:O2"/>
    <mergeCell ref="P2:Q2"/>
    <mergeCell ref="R2:S2"/>
    <mergeCell ref="T2:U2"/>
    <mergeCell ref="AG2:AG3"/>
    <mergeCell ref="AH2:AH3"/>
    <mergeCell ref="AI2:AI3"/>
    <mergeCell ref="B4:G4"/>
    <mergeCell ref="A18:C18"/>
    <mergeCell ref="E18:M18"/>
    <mergeCell ref="N18:AE18"/>
    <mergeCell ref="AF18:AI18"/>
    <mergeCell ref="V2:W2"/>
    <mergeCell ref="X2:Y2"/>
    <mergeCell ref="A19:A20"/>
    <mergeCell ref="B19:G20"/>
    <mergeCell ref="H19:H20"/>
    <mergeCell ref="I19:I20"/>
    <mergeCell ref="J19:J20"/>
    <mergeCell ref="K19:K20"/>
    <mergeCell ref="Z19:AA19"/>
    <mergeCell ref="AB19:AC19"/>
    <mergeCell ref="AD19:AE19"/>
    <mergeCell ref="AF19:AF20"/>
    <mergeCell ref="L19:L20"/>
    <mergeCell ref="M19:M20"/>
    <mergeCell ref="N19:O19"/>
    <mergeCell ref="P19:Q19"/>
    <mergeCell ref="R19:S19"/>
    <mergeCell ref="T19:U19"/>
    <mergeCell ref="AG19:AG20"/>
    <mergeCell ref="AH19:AH20"/>
    <mergeCell ref="AI19:AI20"/>
    <mergeCell ref="B21:G21"/>
    <mergeCell ref="A44:C44"/>
    <mergeCell ref="E44:M44"/>
    <mergeCell ref="N44:AE44"/>
    <mergeCell ref="AF44:AI44"/>
    <mergeCell ref="V19:W19"/>
    <mergeCell ref="X19:Y19"/>
    <mergeCell ref="A45:A46"/>
    <mergeCell ref="B45:G46"/>
    <mergeCell ref="H45:H46"/>
    <mergeCell ref="I45:I46"/>
    <mergeCell ref="J45:J46"/>
    <mergeCell ref="K45:K46"/>
    <mergeCell ref="L45:L46"/>
    <mergeCell ref="M45:M46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F46"/>
    <mergeCell ref="AG45:AG46"/>
    <mergeCell ref="AH45:AH46"/>
    <mergeCell ref="AI45:AI46"/>
    <mergeCell ref="B47:G47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Q56:Q58"/>
    <mergeCell ref="R56:R58"/>
    <mergeCell ref="AD56:AD58"/>
    <mergeCell ref="S56:S58"/>
    <mergeCell ref="T56:T58"/>
    <mergeCell ref="U56:U58"/>
    <mergeCell ref="V56:V58"/>
    <mergeCell ref="W56:W58"/>
    <mergeCell ref="X56:X58"/>
    <mergeCell ref="AE56:AE58"/>
    <mergeCell ref="AF56:AF58"/>
    <mergeCell ref="AG56:AG58"/>
    <mergeCell ref="AH56:AH58"/>
    <mergeCell ref="AI56:AI58"/>
    <mergeCell ref="Y56:Y58"/>
    <mergeCell ref="Z56:Z58"/>
    <mergeCell ref="AA56:AA58"/>
    <mergeCell ref="AB56:AB58"/>
    <mergeCell ref="AC56:AC58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AK43"/>
  <sheetViews>
    <sheetView zoomScale="59" zoomScaleNormal="59" zoomScalePageLayoutView="0" workbookViewId="0" topLeftCell="A25">
      <selection activeCell="B39" sqref="B39:AJ39"/>
    </sheetView>
  </sheetViews>
  <sheetFormatPr defaultColWidth="11.421875" defaultRowHeight="15"/>
  <cols>
    <col min="1" max="1" width="4.57421875" style="3" customWidth="1"/>
    <col min="2" max="2" width="15.8515625" style="62" customWidth="1"/>
    <col min="3" max="3" width="17.57421875" style="62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19.28125" style="63" customWidth="1"/>
    <col min="9" max="9" width="18.57421875" style="63" customWidth="1"/>
    <col min="10" max="10" width="29.8515625" style="63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2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">
      <c r="B2" s="502" t="s">
        <v>529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4"/>
    </row>
    <row r="3" spans="2:36" ht="12.75" thickBot="1">
      <c r="B3" s="505" t="s">
        <v>574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7"/>
    </row>
    <row r="4" spans="2:36" ht="33.75" customHeight="1">
      <c r="B4" s="515" t="s">
        <v>462</v>
      </c>
      <c r="C4" s="516"/>
      <c r="D4" s="516"/>
      <c r="E4" s="516"/>
      <c r="F4" s="516"/>
      <c r="G4" s="516"/>
      <c r="H4" s="517"/>
      <c r="I4" s="511" t="s">
        <v>463</v>
      </c>
      <c r="J4" s="512"/>
      <c r="K4" s="512"/>
      <c r="L4" s="512"/>
      <c r="M4" s="512"/>
      <c r="N4" s="512"/>
      <c r="O4" s="511" t="s">
        <v>385</v>
      </c>
      <c r="P4" s="512"/>
      <c r="Q4" s="512"/>
      <c r="R4" s="589">
        <v>301000000</v>
      </c>
      <c r="S4" s="512"/>
      <c r="T4" s="513"/>
      <c r="U4" s="518" t="s">
        <v>386</v>
      </c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20"/>
    </row>
    <row r="5" spans="2:36" ht="35.25" customHeight="1" thickBot="1">
      <c r="B5" s="473" t="s">
        <v>464</v>
      </c>
      <c r="C5" s="474"/>
      <c r="D5" s="475"/>
      <c r="E5" s="4"/>
      <c r="F5" s="474" t="s">
        <v>577</v>
      </c>
      <c r="G5" s="474"/>
      <c r="H5" s="474"/>
      <c r="I5" s="474"/>
      <c r="J5" s="474"/>
      <c r="K5" s="474"/>
      <c r="L5" s="474"/>
      <c r="M5" s="474"/>
      <c r="N5" s="475"/>
      <c r="O5" s="476" t="s">
        <v>388</v>
      </c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8"/>
      <c r="AG5" s="479" t="s">
        <v>389</v>
      </c>
      <c r="AH5" s="480"/>
      <c r="AI5" s="480"/>
      <c r="AJ5" s="481"/>
    </row>
    <row r="6" spans="2:36" ht="36" customHeight="1">
      <c r="B6" s="461" t="s">
        <v>390</v>
      </c>
      <c r="C6" s="463" t="s">
        <v>391</v>
      </c>
      <c r="D6" s="464"/>
      <c r="E6" s="464"/>
      <c r="F6" s="464"/>
      <c r="G6" s="464"/>
      <c r="H6" s="464"/>
      <c r="I6" s="467" t="s">
        <v>392</v>
      </c>
      <c r="J6" s="469" t="s">
        <v>393</v>
      </c>
      <c r="K6" s="469" t="s">
        <v>394</v>
      </c>
      <c r="L6" s="471" t="s">
        <v>575</v>
      </c>
      <c r="M6" s="456" t="s">
        <v>396</v>
      </c>
      <c r="N6" s="458" t="s">
        <v>397</v>
      </c>
      <c r="O6" s="460" t="s">
        <v>398</v>
      </c>
      <c r="P6" s="452"/>
      <c r="Q6" s="451" t="s">
        <v>399</v>
      </c>
      <c r="R6" s="452"/>
      <c r="S6" s="451" t="s">
        <v>400</v>
      </c>
      <c r="T6" s="452"/>
      <c r="U6" s="451" t="s">
        <v>401</v>
      </c>
      <c r="V6" s="452"/>
      <c r="W6" s="451" t="s">
        <v>402</v>
      </c>
      <c r="X6" s="452"/>
      <c r="Y6" s="451" t="s">
        <v>403</v>
      </c>
      <c r="Z6" s="452"/>
      <c r="AA6" s="451" t="s">
        <v>404</v>
      </c>
      <c r="AB6" s="452"/>
      <c r="AC6" s="451" t="s">
        <v>405</v>
      </c>
      <c r="AD6" s="452"/>
      <c r="AE6" s="451" t="s">
        <v>406</v>
      </c>
      <c r="AF6" s="453"/>
      <c r="AG6" s="454" t="s">
        <v>407</v>
      </c>
      <c r="AH6" s="443" t="s">
        <v>408</v>
      </c>
      <c r="AI6" s="445" t="s">
        <v>409</v>
      </c>
      <c r="AJ6" s="447" t="s">
        <v>410</v>
      </c>
    </row>
    <row r="7" spans="2:36" ht="80.25" customHeight="1" thickBot="1">
      <c r="B7" s="462"/>
      <c r="C7" s="465"/>
      <c r="D7" s="466"/>
      <c r="E7" s="466"/>
      <c r="F7" s="466"/>
      <c r="G7" s="466"/>
      <c r="H7" s="466"/>
      <c r="I7" s="468"/>
      <c r="J7" s="470" t="s">
        <v>393</v>
      </c>
      <c r="K7" s="470"/>
      <c r="L7" s="472"/>
      <c r="M7" s="457"/>
      <c r="N7" s="459"/>
      <c r="O7" s="5" t="s">
        <v>411</v>
      </c>
      <c r="P7" s="6" t="s">
        <v>412</v>
      </c>
      <c r="Q7" s="7" t="s">
        <v>411</v>
      </c>
      <c r="R7" s="6" t="s">
        <v>412</v>
      </c>
      <c r="S7" s="7" t="s">
        <v>411</v>
      </c>
      <c r="T7" s="6" t="s">
        <v>412</v>
      </c>
      <c r="U7" s="7" t="s">
        <v>411</v>
      </c>
      <c r="V7" s="6" t="s">
        <v>412</v>
      </c>
      <c r="W7" s="7" t="s">
        <v>411</v>
      </c>
      <c r="X7" s="6" t="s">
        <v>412</v>
      </c>
      <c r="Y7" s="7" t="s">
        <v>411</v>
      </c>
      <c r="Z7" s="6" t="s">
        <v>412</v>
      </c>
      <c r="AA7" s="7" t="s">
        <v>411</v>
      </c>
      <c r="AB7" s="6" t="s">
        <v>413</v>
      </c>
      <c r="AC7" s="7" t="s">
        <v>411</v>
      </c>
      <c r="AD7" s="6" t="s">
        <v>413</v>
      </c>
      <c r="AE7" s="7" t="s">
        <v>411</v>
      </c>
      <c r="AF7" s="8" t="s">
        <v>413</v>
      </c>
      <c r="AG7" s="455"/>
      <c r="AH7" s="444"/>
      <c r="AI7" s="446"/>
      <c r="AJ7" s="448"/>
    </row>
    <row r="8" spans="2:36" ht="108" customHeight="1" thickBot="1">
      <c r="B8" s="9" t="s">
        <v>414</v>
      </c>
      <c r="C8" s="449" t="s">
        <v>478</v>
      </c>
      <c r="D8" s="450"/>
      <c r="E8" s="450"/>
      <c r="F8" s="450"/>
      <c r="G8" s="450"/>
      <c r="H8" s="450"/>
      <c r="I8" s="122" t="s">
        <v>255</v>
      </c>
      <c r="J8" s="11" t="s">
        <v>256</v>
      </c>
      <c r="K8" s="73">
        <v>1</v>
      </c>
      <c r="L8" s="12"/>
      <c r="M8" s="13"/>
      <c r="N8" s="14"/>
      <c r="O8" s="15">
        <f>O10+O13</f>
        <v>0</v>
      </c>
      <c r="P8" s="16">
        <f>P10+P13</f>
        <v>0</v>
      </c>
      <c r="Q8" s="16">
        <f>Q10+Q13</f>
        <v>0</v>
      </c>
      <c r="R8" s="16">
        <f>R10+R13</f>
        <v>0</v>
      </c>
      <c r="S8" s="16">
        <f>SUM(S10+S13+S15)</f>
        <v>84999999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f>S8</f>
        <v>84999999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4"/>
    </row>
    <row r="10" spans="2:36" ht="108" customHeight="1" thickBot="1">
      <c r="B10" s="21" t="s">
        <v>416</v>
      </c>
      <c r="C10" s="22" t="s">
        <v>417</v>
      </c>
      <c r="D10" s="22" t="s">
        <v>418</v>
      </c>
      <c r="E10" s="22" t="s">
        <v>419</v>
      </c>
      <c r="F10" s="22" t="s">
        <v>420</v>
      </c>
      <c r="G10" s="22" t="s">
        <v>421</v>
      </c>
      <c r="H10" s="23" t="s">
        <v>422</v>
      </c>
      <c r="I10" s="24" t="s">
        <v>423</v>
      </c>
      <c r="J10" s="25"/>
      <c r="K10" s="25"/>
      <c r="L10" s="25"/>
      <c r="M10" s="25"/>
      <c r="N10" s="26"/>
      <c r="O10" s="27">
        <f aca="true" t="shared" si="0" ref="O10:AD10">SUM(O11:O11)</f>
        <v>0</v>
      </c>
      <c r="P10" s="28">
        <f t="shared" si="0"/>
        <v>0</v>
      </c>
      <c r="Q10" s="29">
        <f t="shared" si="0"/>
        <v>0</v>
      </c>
      <c r="R10" s="28">
        <f t="shared" si="0"/>
        <v>0</v>
      </c>
      <c r="S10" s="29">
        <f t="shared" si="0"/>
        <v>28333333</v>
      </c>
      <c r="T10" s="28">
        <f t="shared" si="0"/>
        <v>0</v>
      </c>
      <c r="U10" s="29">
        <f t="shared" si="0"/>
        <v>0</v>
      </c>
      <c r="V10" s="28">
        <f t="shared" si="0"/>
        <v>0</v>
      </c>
      <c r="W10" s="29">
        <f t="shared" si="0"/>
        <v>0</v>
      </c>
      <c r="X10" s="28">
        <f t="shared" si="0"/>
        <v>0</v>
      </c>
      <c r="Y10" s="29">
        <f t="shared" si="0"/>
        <v>0</v>
      </c>
      <c r="Z10" s="28">
        <f t="shared" si="0"/>
        <v>0</v>
      </c>
      <c r="AA10" s="29">
        <f t="shared" si="0"/>
        <v>0</v>
      </c>
      <c r="AB10" s="28">
        <f t="shared" si="0"/>
        <v>0</v>
      </c>
      <c r="AC10" s="29">
        <f t="shared" si="0"/>
        <v>0</v>
      </c>
      <c r="AD10" s="28">
        <f t="shared" si="0"/>
        <v>0</v>
      </c>
      <c r="AE10" s="29">
        <f>SUM(O10,Q10,S10,U10,W10,Y10,AA10,AC10)</f>
        <v>28333333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ht="108" customHeight="1" thickBot="1">
      <c r="B11" s="33" t="s">
        <v>374</v>
      </c>
      <c r="C11" s="34"/>
      <c r="D11" s="35" t="s">
        <v>561</v>
      </c>
      <c r="E11" s="35" t="s">
        <v>562</v>
      </c>
      <c r="F11" s="36"/>
      <c r="G11" s="35"/>
      <c r="H11" s="70" t="s">
        <v>257</v>
      </c>
      <c r="I11" s="68" t="s">
        <v>144</v>
      </c>
      <c r="J11" s="37">
        <v>0</v>
      </c>
      <c r="K11" s="38">
        <v>1</v>
      </c>
      <c r="L11" s="39">
        <v>1</v>
      </c>
      <c r="M11" s="39"/>
      <c r="N11" s="40"/>
      <c r="O11" s="41"/>
      <c r="P11" s="42"/>
      <c r="Q11" s="43"/>
      <c r="R11" s="44"/>
      <c r="S11" s="45">
        <v>28333333</v>
      </c>
      <c r="T11" s="45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5"/>
      <c r="AG11" s="46"/>
      <c r="AH11" s="47"/>
      <c r="AI11" s="47"/>
      <c r="AJ11" s="48"/>
    </row>
    <row r="12" spans="2:36" ht="4.5" customHeight="1" thickBot="1"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2"/>
    </row>
    <row r="13" spans="2:36" ht="108" customHeight="1" thickBot="1">
      <c r="B13" s="21" t="s">
        <v>416</v>
      </c>
      <c r="C13" s="22" t="s">
        <v>417</v>
      </c>
      <c r="D13" s="22" t="s">
        <v>418</v>
      </c>
      <c r="E13" s="22" t="s">
        <v>424</v>
      </c>
      <c r="F13" s="22" t="s">
        <v>420</v>
      </c>
      <c r="G13" s="22" t="s">
        <v>421</v>
      </c>
      <c r="H13" s="23" t="s">
        <v>422</v>
      </c>
      <c r="I13" s="24" t="s">
        <v>423</v>
      </c>
      <c r="J13" s="22"/>
      <c r="K13" s="49"/>
      <c r="L13" s="49"/>
      <c r="M13" s="25"/>
      <c r="N13" s="26"/>
      <c r="O13" s="27">
        <f aca="true" t="shared" si="1" ref="O13:AD13">SUM(O14:O14)</f>
        <v>0</v>
      </c>
      <c r="P13" s="28">
        <f t="shared" si="1"/>
        <v>0</v>
      </c>
      <c r="Q13" s="29">
        <f t="shared" si="1"/>
        <v>0</v>
      </c>
      <c r="R13" s="28">
        <f t="shared" si="1"/>
        <v>0</v>
      </c>
      <c r="S13" s="29">
        <f t="shared" si="1"/>
        <v>28333333</v>
      </c>
      <c r="T13" s="28">
        <f t="shared" si="1"/>
        <v>0</v>
      </c>
      <c r="U13" s="29">
        <f t="shared" si="1"/>
        <v>0</v>
      </c>
      <c r="V13" s="28">
        <f t="shared" si="1"/>
        <v>0</v>
      </c>
      <c r="W13" s="29">
        <f t="shared" si="1"/>
        <v>0</v>
      </c>
      <c r="X13" s="28">
        <f t="shared" si="1"/>
        <v>0</v>
      </c>
      <c r="Y13" s="29">
        <f t="shared" si="1"/>
        <v>0</v>
      </c>
      <c r="Z13" s="28">
        <f t="shared" si="1"/>
        <v>0</v>
      </c>
      <c r="AA13" s="29">
        <f t="shared" si="1"/>
        <v>0</v>
      </c>
      <c r="AB13" s="28">
        <f t="shared" si="1"/>
        <v>0</v>
      </c>
      <c r="AC13" s="29">
        <f t="shared" si="1"/>
        <v>0</v>
      </c>
      <c r="AD13" s="28">
        <f t="shared" si="1"/>
        <v>0</v>
      </c>
      <c r="AE13" s="29">
        <f>SUM(O13,Q13,S13,U13,W13,Y13,AA13,AC13)</f>
        <v>28333333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ht="108" customHeight="1" thickBot="1">
      <c r="B14" s="33" t="s">
        <v>374</v>
      </c>
      <c r="C14" s="34"/>
      <c r="D14" s="35" t="s">
        <v>563</v>
      </c>
      <c r="E14" s="35" t="s">
        <v>531</v>
      </c>
      <c r="F14" s="50"/>
      <c r="G14" s="35"/>
      <c r="H14" s="126" t="s">
        <v>258</v>
      </c>
      <c r="I14" s="68" t="s">
        <v>259</v>
      </c>
      <c r="J14" s="37">
        <v>0</v>
      </c>
      <c r="K14" s="52">
        <v>1</v>
      </c>
      <c r="L14" s="53">
        <v>1</v>
      </c>
      <c r="M14" s="54"/>
      <c r="N14" s="55"/>
      <c r="O14" s="56"/>
      <c r="P14" s="45"/>
      <c r="Q14" s="45"/>
      <c r="R14" s="45"/>
      <c r="S14" s="45">
        <v>28333333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57"/>
      <c r="AH14" s="47"/>
      <c r="AI14" s="54"/>
      <c r="AJ14" s="58"/>
      <c r="AK14" s="59"/>
    </row>
    <row r="15" spans="2:36" s="77" customFormat="1" ht="108" customHeight="1" thickBot="1">
      <c r="B15" s="88" t="s">
        <v>416</v>
      </c>
      <c r="C15" s="87" t="s">
        <v>417</v>
      </c>
      <c r="D15" s="87" t="s">
        <v>418</v>
      </c>
      <c r="E15" s="87" t="s">
        <v>419</v>
      </c>
      <c r="F15" s="87" t="s">
        <v>420</v>
      </c>
      <c r="G15" s="87" t="s">
        <v>421</v>
      </c>
      <c r="H15" s="86" t="s">
        <v>422</v>
      </c>
      <c r="I15" s="85" t="s">
        <v>423</v>
      </c>
      <c r="J15" s="84"/>
      <c r="K15" s="84"/>
      <c r="L15" s="84"/>
      <c r="M15" s="84"/>
      <c r="N15" s="83"/>
      <c r="O15" s="82">
        <f aca="true" t="shared" si="2" ref="O15:AD15">SUM(O16:O16)</f>
        <v>0</v>
      </c>
      <c r="P15" s="28">
        <f t="shared" si="2"/>
        <v>0</v>
      </c>
      <c r="Q15" s="81">
        <f t="shared" si="2"/>
        <v>0</v>
      </c>
      <c r="R15" s="28">
        <f t="shared" si="2"/>
        <v>0</v>
      </c>
      <c r="S15" s="81">
        <f t="shared" si="2"/>
        <v>28333333</v>
      </c>
      <c r="T15" s="28">
        <f t="shared" si="2"/>
        <v>0</v>
      </c>
      <c r="U15" s="81">
        <f t="shared" si="2"/>
        <v>0</v>
      </c>
      <c r="V15" s="28">
        <f t="shared" si="2"/>
        <v>0</v>
      </c>
      <c r="W15" s="81">
        <f t="shared" si="2"/>
        <v>0</v>
      </c>
      <c r="X15" s="28">
        <f t="shared" si="2"/>
        <v>0</v>
      </c>
      <c r="Y15" s="81">
        <f t="shared" si="2"/>
        <v>0</v>
      </c>
      <c r="Z15" s="28">
        <f t="shared" si="2"/>
        <v>0</v>
      </c>
      <c r="AA15" s="81">
        <f t="shared" si="2"/>
        <v>0</v>
      </c>
      <c r="AB15" s="28">
        <f t="shared" si="2"/>
        <v>0</v>
      </c>
      <c r="AC15" s="81">
        <f t="shared" si="2"/>
        <v>0</v>
      </c>
      <c r="AD15" s="28">
        <f t="shared" si="2"/>
        <v>0</v>
      </c>
      <c r="AE15" s="81">
        <f>SUM(O15,Q15,S15,U15,W15,Y15,AA15,AC15)</f>
        <v>28333333</v>
      </c>
      <c r="AF15" s="28">
        <f>SUM(P15,R15,T15,V15,X15,Z15,AB15,AD15)</f>
        <v>0</v>
      </c>
      <c r="AG15" s="80">
        <f>SUM(AG16:AG16)</f>
        <v>0</v>
      </c>
      <c r="AH15" s="79"/>
      <c r="AI15" s="79"/>
      <c r="AJ15" s="78"/>
    </row>
    <row r="16" spans="2:36" s="77" customFormat="1" ht="108" customHeight="1" thickBot="1">
      <c r="B16" s="33" t="s">
        <v>374</v>
      </c>
      <c r="C16" s="34"/>
      <c r="D16" s="35" t="s">
        <v>564</v>
      </c>
      <c r="E16" s="35" t="s">
        <v>531</v>
      </c>
      <c r="F16" s="36"/>
      <c r="G16" s="35"/>
      <c r="H16" s="70" t="s">
        <v>260</v>
      </c>
      <c r="I16" s="68" t="s">
        <v>261</v>
      </c>
      <c r="J16" s="37">
        <v>0</v>
      </c>
      <c r="K16" s="64">
        <v>0.5</v>
      </c>
      <c r="L16" s="39"/>
      <c r="M16" s="39"/>
      <c r="N16" s="40"/>
      <c r="O16" s="41"/>
      <c r="P16" s="42"/>
      <c r="Q16" s="43"/>
      <c r="R16" s="44"/>
      <c r="S16" s="45">
        <v>28333333</v>
      </c>
      <c r="T16" s="4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45"/>
      <c r="AG16" s="46"/>
      <c r="AH16" s="47"/>
      <c r="AI16" s="47"/>
      <c r="AJ16" s="48"/>
    </row>
    <row r="17" spans="2:36" s="77" customFormat="1" ht="35.25" customHeight="1" thickBot="1">
      <c r="B17" s="473" t="s">
        <v>479</v>
      </c>
      <c r="C17" s="474"/>
      <c r="D17" s="475"/>
      <c r="E17" s="89"/>
      <c r="F17" s="474" t="s">
        <v>387</v>
      </c>
      <c r="G17" s="474"/>
      <c r="H17" s="474"/>
      <c r="I17" s="474"/>
      <c r="J17" s="474"/>
      <c r="K17" s="474"/>
      <c r="L17" s="474"/>
      <c r="M17" s="474"/>
      <c r="N17" s="475"/>
      <c r="O17" s="476" t="s">
        <v>388</v>
      </c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8"/>
      <c r="AG17" s="479" t="s">
        <v>389</v>
      </c>
      <c r="AH17" s="480"/>
      <c r="AI17" s="480"/>
      <c r="AJ17" s="481"/>
    </row>
    <row r="18" spans="2:36" s="77" customFormat="1" ht="35.25" customHeight="1">
      <c r="B18" s="461" t="s">
        <v>390</v>
      </c>
      <c r="C18" s="463" t="s">
        <v>391</v>
      </c>
      <c r="D18" s="464"/>
      <c r="E18" s="464"/>
      <c r="F18" s="464"/>
      <c r="G18" s="464"/>
      <c r="H18" s="464"/>
      <c r="I18" s="467" t="s">
        <v>392</v>
      </c>
      <c r="J18" s="469" t="s">
        <v>393</v>
      </c>
      <c r="K18" s="469" t="s">
        <v>394</v>
      </c>
      <c r="L18" s="471" t="s">
        <v>575</v>
      </c>
      <c r="M18" s="456" t="s">
        <v>396</v>
      </c>
      <c r="N18" s="458" t="s">
        <v>397</v>
      </c>
      <c r="O18" s="460" t="s">
        <v>398</v>
      </c>
      <c r="P18" s="452"/>
      <c r="Q18" s="451" t="s">
        <v>399</v>
      </c>
      <c r="R18" s="452"/>
      <c r="S18" s="451" t="s">
        <v>400</v>
      </c>
      <c r="T18" s="452"/>
      <c r="U18" s="451" t="s">
        <v>401</v>
      </c>
      <c r="V18" s="452"/>
      <c r="W18" s="451" t="s">
        <v>402</v>
      </c>
      <c r="X18" s="452"/>
      <c r="Y18" s="451" t="s">
        <v>403</v>
      </c>
      <c r="Z18" s="452"/>
      <c r="AA18" s="451" t="s">
        <v>404</v>
      </c>
      <c r="AB18" s="452"/>
      <c r="AC18" s="451" t="s">
        <v>405</v>
      </c>
      <c r="AD18" s="452"/>
      <c r="AE18" s="451" t="s">
        <v>406</v>
      </c>
      <c r="AF18" s="453"/>
      <c r="AG18" s="454" t="s">
        <v>407</v>
      </c>
      <c r="AH18" s="443" t="s">
        <v>408</v>
      </c>
      <c r="AI18" s="445" t="s">
        <v>409</v>
      </c>
      <c r="AJ18" s="447" t="s">
        <v>410</v>
      </c>
    </row>
    <row r="19" spans="2:36" s="77" customFormat="1" ht="81" customHeight="1" thickBot="1">
      <c r="B19" s="462"/>
      <c r="C19" s="465"/>
      <c r="D19" s="466"/>
      <c r="E19" s="466"/>
      <c r="F19" s="466"/>
      <c r="G19" s="466"/>
      <c r="H19" s="466"/>
      <c r="I19" s="468"/>
      <c r="J19" s="470" t="s">
        <v>393</v>
      </c>
      <c r="K19" s="470"/>
      <c r="L19" s="472"/>
      <c r="M19" s="457"/>
      <c r="N19" s="459"/>
      <c r="O19" s="5" t="s">
        <v>411</v>
      </c>
      <c r="P19" s="6" t="s">
        <v>412</v>
      </c>
      <c r="Q19" s="7" t="s">
        <v>411</v>
      </c>
      <c r="R19" s="6" t="s">
        <v>412</v>
      </c>
      <c r="S19" s="7" t="s">
        <v>411</v>
      </c>
      <c r="T19" s="6" t="s">
        <v>412</v>
      </c>
      <c r="U19" s="7" t="s">
        <v>411</v>
      </c>
      <c r="V19" s="6" t="s">
        <v>412</v>
      </c>
      <c r="W19" s="7" t="s">
        <v>411</v>
      </c>
      <c r="X19" s="6" t="s">
        <v>412</v>
      </c>
      <c r="Y19" s="7" t="s">
        <v>411</v>
      </c>
      <c r="Z19" s="6" t="s">
        <v>412</v>
      </c>
      <c r="AA19" s="7" t="s">
        <v>411</v>
      </c>
      <c r="AB19" s="6" t="s">
        <v>413</v>
      </c>
      <c r="AC19" s="7" t="s">
        <v>411</v>
      </c>
      <c r="AD19" s="6" t="s">
        <v>413</v>
      </c>
      <c r="AE19" s="7" t="s">
        <v>411</v>
      </c>
      <c r="AF19" s="8" t="s">
        <v>413</v>
      </c>
      <c r="AG19" s="455"/>
      <c r="AH19" s="444"/>
      <c r="AI19" s="446"/>
      <c r="AJ19" s="448"/>
    </row>
    <row r="20" spans="2:36" s="77" customFormat="1" ht="108" customHeight="1" thickBot="1">
      <c r="B20" s="9" t="s">
        <v>414</v>
      </c>
      <c r="C20" s="449" t="s">
        <v>262</v>
      </c>
      <c r="D20" s="450"/>
      <c r="E20" s="450"/>
      <c r="F20" s="450"/>
      <c r="G20" s="450"/>
      <c r="H20" s="450"/>
      <c r="I20" s="121" t="s">
        <v>263</v>
      </c>
      <c r="J20" s="11" t="s">
        <v>480</v>
      </c>
      <c r="K20" s="73">
        <v>1</v>
      </c>
      <c r="L20" s="12"/>
      <c r="M20" s="13"/>
      <c r="N20" s="14"/>
      <c r="O20" s="60"/>
      <c r="P20" s="61"/>
      <c r="Q20" s="61"/>
      <c r="R20" s="61"/>
      <c r="S20" s="61">
        <f>SUM(S21+S23+S25+S27+S30)</f>
        <v>159333333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16">
        <f>SUM(O20,Q20,S20,U20,W20,Y20,AA20,AC20)</f>
        <v>159333333</v>
      </c>
      <c r="AF20" s="17">
        <f>SUM(P20,R20,T20,V20,X20,Z20,AB20,AD20)</f>
        <v>0</v>
      </c>
      <c r="AG20" s="18">
        <f>AG22+AG25</f>
        <v>0</v>
      </c>
      <c r="AH20" s="19"/>
      <c r="AI20" s="19"/>
      <c r="AJ20" s="20"/>
    </row>
    <row r="21" spans="2:36" s="77" customFormat="1" ht="108" customHeight="1" thickBot="1">
      <c r="B21" s="88" t="s">
        <v>416</v>
      </c>
      <c r="C21" s="87" t="s">
        <v>417</v>
      </c>
      <c r="D21" s="87" t="s">
        <v>418</v>
      </c>
      <c r="E21" s="87" t="s">
        <v>419</v>
      </c>
      <c r="F21" s="87" t="s">
        <v>420</v>
      </c>
      <c r="G21" s="87" t="s">
        <v>421</v>
      </c>
      <c r="H21" s="86" t="s">
        <v>422</v>
      </c>
      <c r="I21" s="85" t="s">
        <v>423</v>
      </c>
      <c r="J21" s="84"/>
      <c r="K21" s="84"/>
      <c r="L21" s="84"/>
      <c r="M21" s="84"/>
      <c r="N21" s="83"/>
      <c r="O21" s="82">
        <f aca="true" t="shared" si="3" ref="O21:AD21">SUM(O22:O22)</f>
        <v>0</v>
      </c>
      <c r="P21" s="28">
        <f t="shared" si="3"/>
        <v>0</v>
      </c>
      <c r="Q21" s="81">
        <f t="shared" si="3"/>
        <v>0</v>
      </c>
      <c r="R21" s="28">
        <f t="shared" si="3"/>
        <v>0</v>
      </c>
      <c r="S21" s="81">
        <f t="shared" si="3"/>
        <v>32750000</v>
      </c>
      <c r="T21" s="28">
        <f t="shared" si="3"/>
        <v>0</v>
      </c>
      <c r="U21" s="81">
        <f t="shared" si="3"/>
        <v>0</v>
      </c>
      <c r="V21" s="28">
        <f t="shared" si="3"/>
        <v>0</v>
      </c>
      <c r="W21" s="81">
        <f t="shared" si="3"/>
        <v>0</v>
      </c>
      <c r="X21" s="28">
        <f t="shared" si="3"/>
        <v>0</v>
      </c>
      <c r="Y21" s="81">
        <f t="shared" si="3"/>
        <v>0</v>
      </c>
      <c r="Z21" s="28">
        <f t="shared" si="3"/>
        <v>0</v>
      </c>
      <c r="AA21" s="81">
        <f t="shared" si="3"/>
        <v>0</v>
      </c>
      <c r="AB21" s="28">
        <f t="shared" si="3"/>
        <v>0</v>
      </c>
      <c r="AC21" s="81">
        <f t="shared" si="3"/>
        <v>0</v>
      </c>
      <c r="AD21" s="28">
        <f t="shared" si="3"/>
        <v>0</v>
      </c>
      <c r="AE21" s="81">
        <f>SUM(O21,Q21,S21,U21,W21,Y21,AA21,AC21)</f>
        <v>32750000</v>
      </c>
      <c r="AF21" s="28">
        <f>SUM(P21,R21,T21,V21,X21,Z21,AB21,AD21)</f>
        <v>0</v>
      </c>
      <c r="AG21" s="80">
        <f>SUM(AG22:AG22)</f>
        <v>0</v>
      </c>
      <c r="AH21" s="79"/>
      <c r="AI21" s="79"/>
      <c r="AJ21" s="78"/>
    </row>
    <row r="22" spans="2:36" s="77" customFormat="1" ht="108" customHeight="1" thickBot="1">
      <c r="B22" s="33" t="s">
        <v>374</v>
      </c>
      <c r="C22" s="34"/>
      <c r="D22" s="35" t="s">
        <v>565</v>
      </c>
      <c r="E22" s="35" t="s">
        <v>566</v>
      </c>
      <c r="F22" s="36"/>
      <c r="G22" s="35"/>
      <c r="H22" s="68" t="s">
        <v>264</v>
      </c>
      <c r="I22" s="68" t="s">
        <v>265</v>
      </c>
      <c r="J22" s="37">
        <v>0</v>
      </c>
      <c r="K22" s="38">
        <v>1000</v>
      </c>
      <c r="L22" s="39"/>
      <c r="M22" s="39"/>
      <c r="N22" s="40"/>
      <c r="O22" s="41"/>
      <c r="P22" s="42"/>
      <c r="Q22" s="43"/>
      <c r="R22" s="44"/>
      <c r="S22" s="45">
        <v>32750000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  <c r="AF22" s="45"/>
      <c r="AG22" s="46"/>
      <c r="AH22" s="47"/>
      <c r="AI22" s="47"/>
      <c r="AJ22" s="48"/>
    </row>
    <row r="23" spans="2:36" s="77" customFormat="1" ht="108" customHeight="1" thickBot="1">
      <c r="B23" s="88" t="s">
        <v>416</v>
      </c>
      <c r="C23" s="87" t="s">
        <v>417</v>
      </c>
      <c r="D23" s="87" t="s">
        <v>418</v>
      </c>
      <c r="E23" s="87" t="s">
        <v>419</v>
      </c>
      <c r="F23" s="87" t="s">
        <v>420</v>
      </c>
      <c r="G23" s="87" t="s">
        <v>421</v>
      </c>
      <c r="H23" s="86" t="s">
        <v>422</v>
      </c>
      <c r="I23" s="85" t="s">
        <v>423</v>
      </c>
      <c r="J23" s="84"/>
      <c r="K23" s="84"/>
      <c r="L23" s="84"/>
      <c r="M23" s="84"/>
      <c r="N23" s="83"/>
      <c r="O23" s="82">
        <f aca="true" t="shared" si="4" ref="O23:AD27">SUM(O24:O24)</f>
        <v>0</v>
      </c>
      <c r="P23" s="28">
        <f t="shared" si="4"/>
        <v>0</v>
      </c>
      <c r="Q23" s="81">
        <f t="shared" si="4"/>
        <v>0</v>
      </c>
      <c r="R23" s="28">
        <f t="shared" si="4"/>
        <v>0</v>
      </c>
      <c r="S23" s="81">
        <f t="shared" si="4"/>
        <v>32750000</v>
      </c>
      <c r="T23" s="28">
        <f t="shared" si="4"/>
        <v>0</v>
      </c>
      <c r="U23" s="81">
        <f t="shared" si="4"/>
        <v>0</v>
      </c>
      <c r="V23" s="28">
        <f t="shared" si="4"/>
        <v>0</v>
      </c>
      <c r="W23" s="81">
        <f t="shared" si="4"/>
        <v>0</v>
      </c>
      <c r="X23" s="28">
        <f t="shared" si="4"/>
        <v>0</v>
      </c>
      <c r="Y23" s="81">
        <f t="shared" si="4"/>
        <v>0</v>
      </c>
      <c r="Z23" s="28">
        <f t="shared" si="4"/>
        <v>0</v>
      </c>
      <c r="AA23" s="81">
        <f t="shared" si="4"/>
        <v>0</v>
      </c>
      <c r="AB23" s="28">
        <f t="shared" si="4"/>
        <v>0</v>
      </c>
      <c r="AC23" s="81">
        <f t="shared" si="4"/>
        <v>0</v>
      </c>
      <c r="AD23" s="28">
        <f t="shared" si="4"/>
        <v>0</v>
      </c>
      <c r="AE23" s="81">
        <f>SUM(O23,Q23,S23,U23,W23,Y23,AA23,AC23)</f>
        <v>32750000</v>
      </c>
      <c r="AF23" s="28">
        <f>SUM(P23,R23,T23,V23,X23,Z23,AB23,AD23)</f>
        <v>0</v>
      </c>
      <c r="AG23" s="80">
        <f>SUM(AG24:AG24)</f>
        <v>0</v>
      </c>
      <c r="AH23" s="79"/>
      <c r="AI23" s="79"/>
      <c r="AJ23" s="78"/>
    </row>
    <row r="24" spans="2:36" s="77" customFormat="1" ht="108" customHeight="1" thickBot="1">
      <c r="B24" s="33" t="s">
        <v>374</v>
      </c>
      <c r="C24" s="34"/>
      <c r="D24" s="35" t="s">
        <v>567</v>
      </c>
      <c r="E24" s="35" t="s">
        <v>531</v>
      </c>
      <c r="F24" s="36"/>
      <c r="G24" s="35"/>
      <c r="H24" s="68" t="s">
        <v>266</v>
      </c>
      <c r="I24" s="68" t="s">
        <v>267</v>
      </c>
      <c r="J24" s="37">
        <v>0</v>
      </c>
      <c r="K24" s="64">
        <v>1</v>
      </c>
      <c r="L24" s="39"/>
      <c r="M24" s="39"/>
      <c r="N24" s="40"/>
      <c r="O24" s="41"/>
      <c r="P24" s="42"/>
      <c r="Q24" s="43"/>
      <c r="R24" s="44"/>
      <c r="S24" s="45">
        <v>32750000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5"/>
      <c r="AG24" s="46"/>
      <c r="AH24" s="47"/>
      <c r="AI24" s="47"/>
      <c r="AJ24" s="48"/>
    </row>
    <row r="25" spans="2:36" ht="108" customHeight="1" thickBot="1">
      <c r="B25" s="21" t="s">
        <v>416</v>
      </c>
      <c r="C25" s="22" t="s">
        <v>417</v>
      </c>
      <c r="D25" s="22" t="s">
        <v>418</v>
      </c>
      <c r="E25" s="22" t="s">
        <v>419</v>
      </c>
      <c r="F25" s="22" t="s">
        <v>420</v>
      </c>
      <c r="G25" s="22" t="s">
        <v>421</v>
      </c>
      <c r="H25" s="23" t="s">
        <v>422</v>
      </c>
      <c r="I25" s="24" t="s">
        <v>423</v>
      </c>
      <c r="J25" s="25"/>
      <c r="K25" s="25"/>
      <c r="L25" s="25"/>
      <c r="M25" s="25"/>
      <c r="N25" s="26"/>
      <c r="O25" s="27">
        <f t="shared" si="4"/>
        <v>0</v>
      </c>
      <c r="P25" s="28">
        <f t="shared" si="4"/>
        <v>0</v>
      </c>
      <c r="Q25" s="29">
        <f t="shared" si="4"/>
        <v>0</v>
      </c>
      <c r="R25" s="28">
        <f t="shared" si="4"/>
        <v>0</v>
      </c>
      <c r="S25" s="29">
        <f t="shared" si="4"/>
        <v>32750000</v>
      </c>
      <c r="T25" s="28">
        <f t="shared" si="4"/>
        <v>0</v>
      </c>
      <c r="U25" s="29">
        <f t="shared" si="4"/>
        <v>0</v>
      </c>
      <c r="V25" s="28">
        <f t="shared" si="4"/>
        <v>0</v>
      </c>
      <c r="W25" s="29">
        <f t="shared" si="4"/>
        <v>0</v>
      </c>
      <c r="X25" s="28">
        <f t="shared" si="4"/>
        <v>0</v>
      </c>
      <c r="Y25" s="29">
        <f t="shared" si="4"/>
        <v>0</v>
      </c>
      <c r="Z25" s="28">
        <f t="shared" si="4"/>
        <v>0</v>
      </c>
      <c r="AA25" s="29">
        <f t="shared" si="4"/>
        <v>0</v>
      </c>
      <c r="AB25" s="28">
        <f t="shared" si="4"/>
        <v>0</v>
      </c>
      <c r="AC25" s="29">
        <f t="shared" si="4"/>
        <v>0</v>
      </c>
      <c r="AD25" s="28">
        <f t="shared" si="4"/>
        <v>0</v>
      </c>
      <c r="AE25" s="29">
        <f>SUM(O25,Q25,S25,U25,W25,Y25,AA25,AC25)</f>
        <v>32750000</v>
      </c>
      <c r="AF25" s="28">
        <f>SUM(P25,R25,T25,V25,X25,Z25,AB25,AD25)</f>
        <v>0</v>
      </c>
      <c r="AG25" s="30">
        <f>SUM(AG26:AG26)</f>
        <v>0</v>
      </c>
      <c r="AH25" s="31"/>
      <c r="AI25" s="31"/>
      <c r="AJ25" s="32"/>
    </row>
    <row r="26" spans="2:36" ht="108" customHeight="1" thickBot="1">
      <c r="B26" s="33" t="s">
        <v>374</v>
      </c>
      <c r="C26" s="34"/>
      <c r="D26" s="35" t="s">
        <v>569</v>
      </c>
      <c r="E26" s="35" t="s">
        <v>531</v>
      </c>
      <c r="F26" s="36"/>
      <c r="G26" s="35"/>
      <c r="H26" s="68" t="s">
        <v>268</v>
      </c>
      <c r="I26" s="68" t="s">
        <v>269</v>
      </c>
      <c r="J26" s="37">
        <v>0</v>
      </c>
      <c r="K26" s="38">
        <v>1</v>
      </c>
      <c r="L26" s="39">
        <v>1</v>
      </c>
      <c r="M26" s="39"/>
      <c r="N26" s="40"/>
      <c r="O26" s="41"/>
      <c r="P26" s="42"/>
      <c r="Q26" s="43"/>
      <c r="R26" s="44"/>
      <c r="S26" s="45">
        <v>32750000</v>
      </c>
      <c r="T26" s="45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45"/>
      <c r="AG26" s="46"/>
      <c r="AH26" s="47"/>
      <c r="AI26" s="47"/>
      <c r="AJ26" s="48"/>
    </row>
    <row r="27" spans="2:36" s="77" customFormat="1" ht="108" customHeight="1" thickBot="1">
      <c r="B27" s="88" t="s">
        <v>416</v>
      </c>
      <c r="C27" s="87" t="s">
        <v>417</v>
      </c>
      <c r="D27" s="87" t="s">
        <v>418</v>
      </c>
      <c r="E27" s="87" t="s">
        <v>419</v>
      </c>
      <c r="F27" s="87" t="s">
        <v>420</v>
      </c>
      <c r="G27" s="87" t="s">
        <v>421</v>
      </c>
      <c r="H27" s="86" t="s">
        <v>422</v>
      </c>
      <c r="I27" s="85" t="s">
        <v>423</v>
      </c>
      <c r="J27" s="84"/>
      <c r="K27" s="84"/>
      <c r="L27" s="84"/>
      <c r="M27" s="84"/>
      <c r="N27" s="83"/>
      <c r="O27" s="82">
        <f t="shared" si="4"/>
        <v>0</v>
      </c>
      <c r="P27" s="28">
        <f t="shared" si="4"/>
        <v>0</v>
      </c>
      <c r="Q27" s="81">
        <f t="shared" si="4"/>
        <v>0</v>
      </c>
      <c r="R27" s="28">
        <f t="shared" si="4"/>
        <v>0</v>
      </c>
      <c r="S27" s="81">
        <f t="shared" si="4"/>
        <v>28333333</v>
      </c>
      <c r="T27" s="28">
        <f t="shared" si="4"/>
        <v>0</v>
      </c>
      <c r="U27" s="81">
        <f t="shared" si="4"/>
        <v>0</v>
      </c>
      <c r="V27" s="28">
        <f t="shared" si="4"/>
        <v>0</v>
      </c>
      <c r="W27" s="81">
        <f t="shared" si="4"/>
        <v>0</v>
      </c>
      <c r="X27" s="28">
        <f t="shared" si="4"/>
        <v>0</v>
      </c>
      <c r="Y27" s="81">
        <f t="shared" si="4"/>
        <v>0</v>
      </c>
      <c r="Z27" s="28">
        <f t="shared" si="4"/>
        <v>0</v>
      </c>
      <c r="AA27" s="81">
        <f t="shared" si="4"/>
        <v>0</v>
      </c>
      <c r="AB27" s="28">
        <f t="shared" si="4"/>
        <v>0</v>
      </c>
      <c r="AC27" s="81">
        <f t="shared" si="4"/>
        <v>0</v>
      </c>
      <c r="AD27" s="28">
        <f t="shared" si="4"/>
        <v>0</v>
      </c>
      <c r="AE27" s="81">
        <f>SUM(O27,Q27,S27,U27,W27,Y27,AA27,AC27)</f>
        <v>28333333</v>
      </c>
      <c r="AF27" s="28">
        <f>SUM(P27,R27,T27,V27,X27,Z27,AB27,AD27)</f>
        <v>0</v>
      </c>
      <c r="AG27" s="80">
        <f>SUM(AG28:AG28)</f>
        <v>0</v>
      </c>
      <c r="AH27" s="79"/>
      <c r="AI27" s="79"/>
      <c r="AJ27" s="78"/>
    </row>
    <row r="28" spans="2:36" s="77" customFormat="1" ht="108" customHeight="1" thickBot="1">
      <c r="B28" s="33" t="s">
        <v>374</v>
      </c>
      <c r="C28" s="34"/>
      <c r="D28" s="35" t="s">
        <v>570</v>
      </c>
      <c r="E28" s="35" t="s">
        <v>531</v>
      </c>
      <c r="F28" s="36"/>
      <c r="G28" s="35"/>
      <c r="H28" s="68" t="s">
        <v>270</v>
      </c>
      <c r="I28" s="68" t="s">
        <v>271</v>
      </c>
      <c r="J28" s="37">
        <v>0</v>
      </c>
      <c r="K28" s="64">
        <v>1</v>
      </c>
      <c r="L28" s="64">
        <v>1</v>
      </c>
      <c r="M28" s="39"/>
      <c r="N28" s="115"/>
      <c r="O28" s="41"/>
      <c r="P28" s="42"/>
      <c r="Q28" s="43"/>
      <c r="R28" s="44"/>
      <c r="S28" s="45">
        <v>28333333</v>
      </c>
      <c r="T28" s="4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F28" s="45"/>
      <c r="AG28" s="46"/>
      <c r="AH28" s="47"/>
      <c r="AI28" s="47"/>
      <c r="AJ28" s="48"/>
    </row>
    <row r="29" spans="2:36" ht="4.5" customHeight="1" thickBot="1">
      <c r="B29" s="440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2"/>
    </row>
    <row r="30" spans="2:36" ht="108" customHeight="1" thickBot="1">
      <c r="B30" s="21" t="s">
        <v>416</v>
      </c>
      <c r="C30" s="22" t="s">
        <v>417</v>
      </c>
      <c r="D30" s="22" t="s">
        <v>418</v>
      </c>
      <c r="E30" s="22" t="s">
        <v>419</v>
      </c>
      <c r="F30" s="22" t="s">
        <v>420</v>
      </c>
      <c r="G30" s="22" t="s">
        <v>421</v>
      </c>
      <c r="H30" s="23" t="s">
        <v>422</v>
      </c>
      <c r="I30" s="24" t="s">
        <v>423</v>
      </c>
      <c r="J30" s="25"/>
      <c r="K30" s="25"/>
      <c r="L30" s="25"/>
      <c r="M30" s="25"/>
      <c r="N30" s="26"/>
      <c r="O30" s="27">
        <f aca="true" t="shared" si="5" ref="O30:AD30">SUM(O31:O31)</f>
        <v>0</v>
      </c>
      <c r="P30" s="28">
        <f t="shared" si="5"/>
        <v>0</v>
      </c>
      <c r="Q30" s="29">
        <f t="shared" si="5"/>
        <v>0</v>
      </c>
      <c r="R30" s="28">
        <f t="shared" si="5"/>
        <v>0</v>
      </c>
      <c r="S30" s="29">
        <f t="shared" si="5"/>
        <v>32750000</v>
      </c>
      <c r="T30" s="28">
        <f t="shared" si="5"/>
        <v>0</v>
      </c>
      <c r="U30" s="29">
        <f t="shared" si="5"/>
        <v>0</v>
      </c>
      <c r="V30" s="28">
        <f t="shared" si="5"/>
        <v>0</v>
      </c>
      <c r="W30" s="29">
        <f t="shared" si="5"/>
        <v>0</v>
      </c>
      <c r="X30" s="28">
        <f t="shared" si="5"/>
        <v>0</v>
      </c>
      <c r="Y30" s="29">
        <f t="shared" si="5"/>
        <v>0</v>
      </c>
      <c r="Z30" s="28">
        <f t="shared" si="5"/>
        <v>0</v>
      </c>
      <c r="AA30" s="29">
        <f t="shared" si="5"/>
        <v>0</v>
      </c>
      <c r="AB30" s="28">
        <f t="shared" si="5"/>
        <v>0</v>
      </c>
      <c r="AC30" s="29">
        <f t="shared" si="5"/>
        <v>0</v>
      </c>
      <c r="AD30" s="28">
        <f t="shared" si="5"/>
        <v>0</v>
      </c>
      <c r="AE30" s="29">
        <f>SUM(O30,Q30,S30,U30,W30,Y30,AA30,AC30)</f>
        <v>32750000</v>
      </c>
      <c r="AF30" s="28">
        <f>SUM(P30,R30,T30,V30,X30,Z30,AB30,AD30)</f>
        <v>0</v>
      </c>
      <c r="AG30" s="30">
        <f>SUM(AG31:AG31)</f>
        <v>0</v>
      </c>
      <c r="AH30" s="31"/>
      <c r="AI30" s="31"/>
      <c r="AJ30" s="32"/>
    </row>
    <row r="31" spans="2:36" ht="108" customHeight="1" thickBot="1">
      <c r="B31" s="33" t="s">
        <v>374</v>
      </c>
      <c r="C31" s="34"/>
      <c r="D31" s="35" t="s">
        <v>571</v>
      </c>
      <c r="E31" s="35" t="s">
        <v>531</v>
      </c>
      <c r="F31" s="36"/>
      <c r="G31" s="35"/>
      <c r="H31" s="68" t="s">
        <v>272</v>
      </c>
      <c r="I31" s="68" t="s">
        <v>273</v>
      </c>
      <c r="J31" s="37">
        <v>0</v>
      </c>
      <c r="K31" s="64">
        <v>1</v>
      </c>
      <c r="L31" s="64">
        <v>1</v>
      </c>
      <c r="M31" s="39"/>
      <c r="N31" s="115"/>
      <c r="O31" s="41"/>
      <c r="P31" s="42"/>
      <c r="Q31" s="43"/>
      <c r="R31" s="44"/>
      <c r="S31" s="45">
        <v>32750000</v>
      </c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45"/>
      <c r="AG31" s="46"/>
      <c r="AH31" s="47"/>
      <c r="AI31" s="47"/>
      <c r="AJ31" s="48"/>
    </row>
    <row r="32" spans="2:36" ht="4.5" customHeight="1" thickBot="1">
      <c r="B32" s="440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2"/>
    </row>
    <row r="33" spans="2:36" s="77" customFormat="1" ht="35.25" customHeight="1" thickBot="1">
      <c r="B33" s="473" t="s">
        <v>481</v>
      </c>
      <c r="C33" s="474"/>
      <c r="D33" s="475"/>
      <c r="E33" s="89"/>
      <c r="F33" s="474" t="s">
        <v>387</v>
      </c>
      <c r="G33" s="474"/>
      <c r="H33" s="474"/>
      <c r="I33" s="474"/>
      <c r="J33" s="474"/>
      <c r="K33" s="474"/>
      <c r="L33" s="474"/>
      <c r="M33" s="474"/>
      <c r="N33" s="475"/>
      <c r="O33" s="476" t="s">
        <v>388</v>
      </c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8"/>
      <c r="AG33" s="479" t="s">
        <v>389</v>
      </c>
      <c r="AH33" s="480"/>
      <c r="AI33" s="480"/>
      <c r="AJ33" s="481"/>
    </row>
    <row r="34" spans="2:36" s="77" customFormat="1" ht="35.25" customHeight="1">
      <c r="B34" s="461" t="s">
        <v>390</v>
      </c>
      <c r="C34" s="463" t="s">
        <v>391</v>
      </c>
      <c r="D34" s="464"/>
      <c r="E34" s="464"/>
      <c r="F34" s="464"/>
      <c r="G34" s="464"/>
      <c r="H34" s="464"/>
      <c r="I34" s="467" t="s">
        <v>392</v>
      </c>
      <c r="J34" s="469" t="s">
        <v>393</v>
      </c>
      <c r="K34" s="469" t="s">
        <v>394</v>
      </c>
      <c r="L34" s="471" t="s">
        <v>575</v>
      </c>
      <c r="M34" s="456" t="s">
        <v>396</v>
      </c>
      <c r="N34" s="458" t="s">
        <v>397</v>
      </c>
      <c r="O34" s="460" t="s">
        <v>398</v>
      </c>
      <c r="P34" s="452"/>
      <c r="Q34" s="451" t="s">
        <v>399</v>
      </c>
      <c r="R34" s="452"/>
      <c r="S34" s="451" t="s">
        <v>400</v>
      </c>
      <c r="T34" s="452"/>
      <c r="U34" s="451" t="s">
        <v>401</v>
      </c>
      <c r="V34" s="452"/>
      <c r="W34" s="451" t="s">
        <v>402</v>
      </c>
      <c r="X34" s="452"/>
      <c r="Y34" s="451" t="s">
        <v>403</v>
      </c>
      <c r="Z34" s="452"/>
      <c r="AA34" s="451" t="s">
        <v>404</v>
      </c>
      <c r="AB34" s="452"/>
      <c r="AC34" s="451" t="s">
        <v>405</v>
      </c>
      <c r="AD34" s="452"/>
      <c r="AE34" s="451" t="s">
        <v>406</v>
      </c>
      <c r="AF34" s="453"/>
      <c r="AG34" s="454" t="s">
        <v>407</v>
      </c>
      <c r="AH34" s="443" t="s">
        <v>408</v>
      </c>
      <c r="AI34" s="445" t="s">
        <v>409</v>
      </c>
      <c r="AJ34" s="447" t="s">
        <v>410</v>
      </c>
    </row>
    <row r="35" spans="2:36" s="77" customFormat="1" ht="81" customHeight="1" thickBot="1">
      <c r="B35" s="462"/>
      <c r="C35" s="465"/>
      <c r="D35" s="466"/>
      <c r="E35" s="466"/>
      <c r="F35" s="466"/>
      <c r="G35" s="466"/>
      <c r="H35" s="466"/>
      <c r="I35" s="468"/>
      <c r="J35" s="470" t="s">
        <v>393</v>
      </c>
      <c r="K35" s="470"/>
      <c r="L35" s="472"/>
      <c r="M35" s="457"/>
      <c r="N35" s="459"/>
      <c r="O35" s="5" t="s">
        <v>411</v>
      </c>
      <c r="P35" s="6" t="s">
        <v>412</v>
      </c>
      <c r="Q35" s="7" t="s">
        <v>411</v>
      </c>
      <c r="R35" s="6" t="s">
        <v>412</v>
      </c>
      <c r="S35" s="7" t="s">
        <v>411</v>
      </c>
      <c r="T35" s="6" t="s">
        <v>412</v>
      </c>
      <c r="U35" s="7" t="s">
        <v>411</v>
      </c>
      <c r="V35" s="6" t="s">
        <v>412</v>
      </c>
      <c r="W35" s="7" t="s">
        <v>411</v>
      </c>
      <c r="X35" s="6" t="s">
        <v>412</v>
      </c>
      <c r="Y35" s="7" t="s">
        <v>411</v>
      </c>
      <c r="Z35" s="6" t="s">
        <v>412</v>
      </c>
      <c r="AA35" s="7" t="s">
        <v>411</v>
      </c>
      <c r="AB35" s="6" t="s">
        <v>413</v>
      </c>
      <c r="AC35" s="7" t="s">
        <v>411</v>
      </c>
      <c r="AD35" s="6" t="s">
        <v>413</v>
      </c>
      <c r="AE35" s="7" t="s">
        <v>411</v>
      </c>
      <c r="AF35" s="8" t="s">
        <v>413</v>
      </c>
      <c r="AG35" s="455"/>
      <c r="AH35" s="444"/>
      <c r="AI35" s="446"/>
      <c r="AJ35" s="448"/>
    </row>
    <row r="36" spans="2:36" s="77" customFormat="1" ht="108" customHeight="1" thickBot="1">
      <c r="B36" s="9" t="s">
        <v>414</v>
      </c>
      <c r="C36" s="449" t="s">
        <v>274</v>
      </c>
      <c r="D36" s="450"/>
      <c r="E36" s="450"/>
      <c r="F36" s="450"/>
      <c r="G36" s="450"/>
      <c r="H36" s="450"/>
      <c r="I36" s="123" t="s">
        <v>275</v>
      </c>
      <c r="J36" s="124" t="s">
        <v>276</v>
      </c>
      <c r="K36" s="12">
        <v>1</v>
      </c>
      <c r="L36" s="12"/>
      <c r="M36" s="13"/>
      <c r="N36" s="14"/>
      <c r="O36" s="60">
        <v>0</v>
      </c>
      <c r="P36" s="61">
        <v>0</v>
      </c>
      <c r="Q36" s="61">
        <v>0</v>
      </c>
      <c r="R36" s="61">
        <v>0</v>
      </c>
      <c r="S36" s="61">
        <f>SUM(S37+S40)</f>
        <v>56666668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16">
        <f>S36</f>
        <v>56666668</v>
      </c>
      <c r="AF36" s="17">
        <f>SUM(P36,R36,T36,V36,X36,Z36,AB36,AD36)</f>
        <v>0</v>
      </c>
      <c r="AG36" s="18">
        <f>AG38+AG41</f>
        <v>0</v>
      </c>
      <c r="AH36" s="19"/>
      <c r="AI36" s="19"/>
      <c r="AJ36" s="20"/>
    </row>
    <row r="37" spans="2:36" ht="108" customHeight="1" thickBot="1">
      <c r="B37" s="21" t="s">
        <v>416</v>
      </c>
      <c r="C37" s="22" t="s">
        <v>417</v>
      </c>
      <c r="D37" s="22" t="s">
        <v>418</v>
      </c>
      <c r="E37" s="22" t="s">
        <v>424</v>
      </c>
      <c r="F37" s="22" t="s">
        <v>420</v>
      </c>
      <c r="G37" s="22" t="s">
        <v>421</v>
      </c>
      <c r="H37" s="23" t="s">
        <v>422</v>
      </c>
      <c r="I37" s="24" t="s">
        <v>423</v>
      </c>
      <c r="J37" s="22"/>
      <c r="K37" s="49"/>
      <c r="L37" s="49"/>
      <c r="M37" s="25"/>
      <c r="N37" s="26"/>
      <c r="O37" s="27">
        <f aca="true" t="shared" si="6" ref="O37:AD37">SUM(O38:O38)</f>
        <v>0</v>
      </c>
      <c r="P37" s="28">
        <f t="shared" si="6"/>
        <v>0</v>
      </c>
      <c r="Q37" s="29">
        <f t="shared" si="6"/>
        <v>0</v>
      </c>
      <c r="R37" s="28">
        <f t="shared" si="6"/>
        <v>0</v>
      </c>
      <c r="S37" s="29">
        <f t="shared" si="6"/>
        <v>28333333</v>
      </c>
      <c r="T37" s="28">
        <f t="shared" si="6"/>
        <v>0</v>
      </c>
      <c r="U37" s="29">
        <f t="shared" si="6"/>
        <v>0</v>
      </c>
      <c r="V37" s="28">
        <f t="shared" si="6"/>
        <v>0</v>
      </c>
      <c r="W37" s="29">
        <f t="shared" si="6"/>
        <v>0</v>
      </c>
      <c r="X37" s="28">
        <f t="shared" si="6"/>
        <v>0</v>
      </c>
      <c r="Y37" s="29">
        <f t="shared" si="6"/>
        <v>0</v>
      </c>
      <c r="Z37" s="28">
        <f t="shared" si="6"/>
        <v>0</v>
      </c>
      <c r="AA37" s="29">
        <f t="shared" si="6"/>
        <v>0</v>
      </c>
      <c r="AB37" s="28">
        <f t="shared" si="6"/>
        <v>0</v>
      </c>
      <c r="AC37" s="29">
        <f t="shared" si="6"/>
        <v>0</v>
      </c>
      <c r="AD37" s="28">
        <f t="shared" si="6"/>
        <v>0</v>
      </c>
      <c r="AE37" s="29">
        <f>SUM(O37,Q37,S37,U37,W37,Y37,AA37,AC37)</f>
        <v>28333333</v>
      </c>
      <c r="AF37" s="28">
        <f>SUM(P37,R37,T37,V37,X37,Z37,AB37,AD37)</f>
        <v>0</v>
      </c>
      <c r="AG37" s="30">
        <f>SUM(AG38:AG38)</f>
        <v>0</v>
      </c>
      <c r="AH37" s="31"/>
      <c r="AI37" s="31"/>
      <c r="AJ37" s="32"/>
    </row>
    <row r="38" spans="2:36" ht="108" customHeight="1" thickBot="1">
      <c r="B38" s="33" t="s">
        <v>374</v>
      </c>
      <c r="C38" s="34"/>
      <c r="D38" s="35" t="s">
        <v>572</v>
      </c>
      <c r="E38" s="35" t="s">
        <v>531</v>
      </c>
      <c r="F38" s="50"/>
      <c r="G38" s="35"/>
      <c r="H38" s="68" t="s">
        <v>277</v>
      </c>
      <c r="I38" s="68" t="s">
        <v>259</v>
      </c>
      <c r="J38" s="37">
        <v>0</v>
      </c>
      <c r="K38" s="52">
        <v>1</v>
      </c>
      <c r="L38" s="53"/>
      <c r="M38" s="54"/>
      <c r="N38" s="55"/>
      <c r="O38" s="56"/>
      <c r="P38" s="45"/>
      <c r="Q38" s="45"/>
      <c r="R38" s="45"/>
      <c r="S38" s="45">
        <v>28333333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 t="s">
        <v>568</v>
      </c>
      <c r="AG38" s="57"/>
      <c r="AH38" s="47"/>
      <c r="AI38" s="54"/>
      <c r="AJ38" s="58"/>
    </row>
    <row r="39" spans="2:36" ht="4.5" customHeight="1" thickBot="1">
      <c r="B39" s="440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2"/>
    </row>
    <row r="40" spans="2:36" ht="108" customHeight="1" thickBot="1">
      <c r="B40" s="21" t="s">
        <v>416</v>
      </c>
      <c r="C40" s="22" t="s">
        <v>417</v>
      </c>
      <c r="D40" s="22" t="s">
        <v>418</v>
      </c>
      <c r="E40" s="22" t="s">
        <v>419</v>
      </c>
      <c r="F40" s="22" t="s">
        <v>420</v>
      </c>
      <c r="G40" s="22" t="s">
        <v>421</v>
      </c>
      <c r="H40" s="23" t="s">
        <v>422</v>
      </c>
      <c r="I40" s="24" t="s">
        <v>423</v>
      </c>
      <c r="J40" s="25"/>
      <c r="K40" s="25"/>
      <c r="L40" s="25"/>
      <c r="M40" s="25"/>
      <c r="N40" s="26"/>
      <c r="O40" s="27">
        <f aca="true" t="shared" si="7" ref="O40:AD40">SUM(O41:O41)</f>
        <v>0</v>
      </c>
      <c r="P40" s="28">
        <f t="shared" si="7"/>
        <v>0</v>
      </c>
      <c r="Q40" s="29">
        <f t="shared" si="7"/>
        <v>0</v>
      </c>
      <c r="R40" s="28">
        <f t="shared" si="7"/>
        <v>0</v>
      </c>
      <c r="S40" s="29">
        <f t="shared" si="7"/>
        <v>28333335</v>
      </c>
      <c r="T40" s="28">
        <f t="shared" si="7"/>
        <v>0</v>
      </c>
      <c r="U40" s="29">
        <f t="shared" si="7"/>
        <v>0</v>
      </c>
      <c r="V40" s="28">
        <f t="shared" si="7"/>
        <v>0</v>
      </c>
      <c r="W40" s="29">
        <f t="shared" si="7"/>
        <v>0</v>
      </c>
      <c r="X40" s="28">
        <f t="shared" si="7"/>
        <v>0</v>
      </c>
      <c r="Y40" s="29">
        <f t="shared" si="7"/>
        <v>0</v>
      </c>
      <c r="Z40" s="28">
        <f t="shared" si="7"/>
        <v>0</v>
      </c>
      <c r="AA40" s="29">
        <f t="shared" si="7"/>
        <v>0</v>
      </c>
      <c r="AB40" s="28">
        <f t="shared" si="7"/>
        <v>0</v>
      </c>
      <c r="AC40" s="29">
        <f t="shared" si="7"/>
        <v>0</v>
      </c>
      <c r="AD40" s="28">
        <f t="shared" si="7"/>
        <v>0</v>
      </c>
      <c r="AE40" s="29">
        <f>SUM(O40,Q40,S40,U40,W40,Y40,AA40,AC40)</f>
        <v>28333335</v>
      </c>
      <c r="AF40" s="28">
        <f>SUM(P40,R40,T40,V40,X40,Z40,AB40,AD40)</f>
        <v>0</v>
      </c>
      <c r="AG40" s="30">
        <f>SUM(AG41:AG41)</f>
        <v>0</v>
      </c>
      <c r="AH40" s="31"/>
      <c r="AI40" s="31"/>
      <c r="AJ40" s="32"/>
    </row>
    <row r="41" spans="2:36" ht="108" customHeight="1" thickBot="1">
      <c r="B41" s="33" t="s">
        <v>374</v>
      </c>
      <c r="C41" s="34"/>
      <c r="D41" s="35" t="s">
        <v>573</v>
      </c>
      <c r="E41" s="35" t="s">
        <v>531</v>
      </c>
      <c r="F41" s="36"/>
      <c r="G41" s="35"/>
      <c r="H41" s="110" t="s">
        <v>278</v>
      </c>
      <c r="I41" s="110" t="s">
        <v>279</v>
      </c>
      <c r="J41" s="37">
        <v>1</v>
      </c>
      <c r="K41" s="64">
        <v>1</v>
      </c>
      <c r="L41" s="39"/>
      <c r="M41" s="39"/>
      <c r="N41" s="40"/>
      <c r="O41" s="41"/>
      <c r="P41" s="42"/>
      <c r="Q41" s="43"/>
      <c r="R41" s="44"/>
      <c r="S41" s="45">
        <v>28333335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5"/>
      <c r="AF41" s="45" t="s">
        <v>568</v>
      </c>
      <c r="AG41" s="46"/>
      <c r="AH41" s="47"/>
      <c r="AI41" s="47"/>
      <c r="AJ41" s="48"/>
    </row>
    <row r="42" spans="2:36" ht="4.5" customHeight="1" thickBot="1">
      <c r="B42" s="440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2"/>
    </row>
    <row r="43" spans="2:36" ht="4.5" customHeight="1" thickBot="1">
      <c r="B43" s="440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2"/>
    </row>
  </sheetData>
  <sheetProtection/>
  <mergeCells count="92">
    <mergeCell ref="B2:AJ2"/>
    <mergeCell ref="B3:AJ3"/>
    <mergeCell ref="B4:H4"/>
    <mergeCell ref="I4:N4"/>
    <mergeCell ref="O4:Q4"/>
    <mergeCell ref="R4:T4"/>
    <mergeCell ref="U4:AJ4"/>
    <mergeCell ref="B9:AJ9"/>
    <mergeCell ref="Q6:R6"/>
    <mergeCell ref="S6:T6"/>
    <mergeCell ref="U6:V6"/>
    <mergeCell ref="B6:B7"/>
    <mergeCell ref="AE6:AF6"/>
    <mergeCell ref="AG6:AG7"/>
    <mergeCell ref="M6:M7"/>
    <mergeCell ref="N6:N7"/>
    <mergeCell ref="B5:D5"/>
    <mergeCell ref="F5:N5"/>
    <mergeCell ref="O5:AF5"/>
    <mergeCell ref="AG5:AJ5"/>
    <mergeCell ref="I6:I7"/>
    <mergeCell ref="J6:J7"/>
    <mergeCell ref="K6:K7"/>
    <mergeCell ref="L6:L7"/>
    <mergeCell ref="AH6:AH7"/>
    <mergeCell ref="B12:AJ12"/>
    <mergeCell ref="W6:X6"/>
    <mergeCell ref="Y6:Z6"/>
    <mergeCell ref="AA6:AB6"/>
    <mergeCell ref="AC6:AD6"/>
    <mergeCell ref="AI6:AI7"/>
    <mergeCell ref="AJ6:AJ7"/>
    <mergeCell ref="C6:H7"/>
    <mergeCell ref="O6:P6"/>
    <mergeCell ref="C8:H8"/>
    <mergeCell ref="B39:AJ39"/>
    <mergeCell ref="B42:AJ42"/>
    <mergeCell ref="B17:D17"/>
    <mergeCell ref="F17:N17"/>
    <mergeCell ref="O17:AF17"/>
    <mergeCell ref="AG17:AJ17"/>
    <mergeCell ref="B18:B19"/>
    <mergeCell ref="AC18:AD18"/>
    <mergeCell ref="AE18:AF18"/>
    <mergeCell ref="W34:X34"/>
    <mergeCell ref="Q34:R34"/>
    <mergeCell ref="S34:T34"/>
    <mergeCell ref="U34:V34"/>
    <mergeCell ref="B43:AJ43"/>
    <mergeCell ref="AG18:AG19"/>
    <mergeCell ref="AH18:AH19"/>
    <mergeCell ref="N18:N19"/>
    <mergeCell ref="O18:P18"/>
    <mergeCell ref="Q18:R18"/>
    <mergeCell ref="C18:H19"/>
    <mergeCell ref="C36:H36"/>
    <mergeCell ref="K34:K35"/>
    <mergeCell ref="L34:L35"/>
    <mergeCell ref="M34:M35"/>
    <mergeCell ref="L18:L19"/>
    <mergeCell ref="M18:M19"/>
    <mergeCell ref="I18:I19"/>
    <mergeCell ref="J18:J19"/>
    <mergeCell ref="K18:K19"/>
    <mergeCell ref="AJ34:AJ35"/>
    <mergeCell ref="B34:B35"/>
    <mergeCell ref="C34:H35"/>
    <mergeCell ref="I34:I35"/>
    <mergeCell ref="J34:J35"/>
    <mergeCell ref="AA34:AB34"/>
    <mergeCell ref="AC34:AD34"/>
    <mergeCell ref="AE34:AF34"/>
    <mergeCell ref="N34:N35"/>
    <mergeCell ref="O34:P34"/>
    <mergeCell ref="AJ18:AJ19"/>
    <mergeCell ref="C20:H20"/>
    <mergeCell ref="B33:D33"/>
    <mergeCell ref="F33:N33"/>
    <mergeCell ref="O33:AF33"/>
    <mergeCell ref="AG33:AJ33"/>
    <mergeCell ref="B29:AJ29"/>
    <mergeCell ref="B32:AJ32"/>
    <mergeCell ref="S18:T18"/>
    <mergeCell ref="U18:V18"/>
    <mergeCell ref="AI18:AI19"/>
    <mergeCell ref="AG34:AG35"/>
    <mergeCell ref="AH34:AH35"/>
    <mergeCell ref="AI34:AI35"/>
    <mergeCell ref="W18:X18"/>
    <mergeCell ref="Y18:Z18"/>
    <mergeCell ref="AA18:AB18"/>
    <mergeCell ref="Y34:Z3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0"/>
  <sheetViews>
    <sheetView zoomScale="82" zoomScaleNormal="82" zoomScalePageLayoutView="0" workbookViewId="0" topLeftCell="A1">
      <selection activeCell="B10" sqref="B10"/>
    </sheetView>
  </sheetViews>
  <sheetFormatPr defaultColWidth="11.421875" defaultRowHeight="15"/>
  <cols>
    <col min="1" max="1" width="23.00390625" style="0" customWidth="1"/>
    <col min="2" max="2" width="14.7109375" style="0" customWidth="1"/>
    <col min="3" max="3" width="20.00390625" style="0" customWidth="1"/>
    <col min="4" max="4" width="14.421875" style="0" customWidth="1"/>
    <col min="5" max="6" width="13.7109375" style="0" customWidth="1"/>
    <col min="7" max="7" width="25.57421875" style="0" customWidth="1"/>
    <col min="8" max="8" width="24.140625" style="0" customWidth="1"/>
  </cols>
  <sheetData>
    <row r="1" spans="1:35" ht="15">
      <c r="A1" s="662" t="s">
        <v>640</v>
      </c>
      <c r="B1" s="662"/>
      <c r="C1" s="662"/>
      <c r="D1" s="284"/>
      <c r="E1" s="662" t="s">
        <v>610</v>
      </c>
      <c r="F1" s="662"/>
      <c r="G1" s="662"/>
      <c r="H1" s="662"/>
      <c r="I1" s="662"/>
      <c r="J1" s="662"/>
      <c r="K1" s="662"/>
      <c r="L1" s="662"/>
      <c r="M1" s="662"/>
      <c r="N1" s="663" t="s">
        <v>388</v>
      </c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2" t="s">
        <v>389</v>
      </c>
      <c r="AG1" s="662"/>
      <c r="AH1" s="662"/>
      <c r="AI1" s="662"/>
    </row>
    <row r="2" spans="1:35" ht="15">
      <c r="A2" s="654" t="s">
        <v>390</v>
      </c>
      <c r="B2" s="655" t="s">
        <v>391</v>
      </c>
      <c r="C2" s="655"/>
      <c r="D2" s="655"/>
      <c r="E2" s="655"/>
      <c r="F2" s="655"/>
      <c r="G2" s="655"/>
      <c r="H2" s="656" t="s">
        <v>392</v>
      </c>
      <c r="I2" s="657" t="s">
        <v>393</v>
      </c>
      <c r="J2" s="657" t="s">
        <v>394</v>
      </c>
      <c r="K2" s="658" t="s">
        <v>575</v>
      </c>
      <c r="L2" s="653" t="s">
        <v>396</v>
      </c>
      <c r="M2" s="653" t="s">
        <v>397</v>
      </c>
      <c r="N2" s="651" t="s">
        <v>398</v>
      </c>
      <c r="O2" s="651"/>
      <c r="P2" s="651" t="s">
        <v>399</v>
      </c>
      <c r="Q2" s="651"/>
      <c r="R2" s="651" t="s">
        <v>400</v>
      </c>
      <c r="S2" s="651"/>
      <c r="T2" s="651" t="s">
        <v>401</v>
      </c>
      <c r="U2" s="651"/>
      <c r="V2" s="651" t="s">
        <v>402</v>
      </c>
      <c r="W2" s="651"/>
      <c r="X2" s="651" t="s">
        <v>403</v>
      </c>
      <c r="Y2" s="651"/>
      <c r="Z2" s="651" t="s">
        <v>404</v>
      </c>
      <c r="AA2" s="651"/>
      <c r="AB2" s="651" t="s">
        <v>405</v>
      </c>
      <c r="AC2" s="651"/>
      <c r="AD2" s="651" t="s">
        <v>406</v>
      </c>
      <c r="AE2" s="651"/>
      <c r="AF2" s="652" t="s">
        <v>407</v>
      </c>
      <c r="AG2" s="644" t="s">
        <v>408</v>
      </c>
      <c r="AH2" s="645" t="s">
        <v>409</v>
      </c>
      <c r="AI2" s="644" t="s">
        <v>410</v>
      </c>
    </row>
    <row r="3" spans="1:35" ht="59.25" customHeight="1">
      <c r="A3" s="654"/>
      <c r="B3" s="655"/>
      <c r="C3" s="655"/>
      <c r="D3" s="655"/>
      <c r="E3" s="655"/>
      <c r="F3" s="655"/>
      <c r="G3" s="655"/>
      <c r="H3" s="656"/>
      <c r="I3" s="657" t="s">
        <v>393</v>
      </c>
      <c r="J3" s="657"/>
      <c r="K3" s="658"/>
      <c r="L3" s="653"/>
      <c r="M3" s="653"/>
      <c r="N3" s="285" t="s">
        <v>411</v>
      </c>
      <c r="O3" s="286" t="s">
        <v>412</v>
      </c>
      <c r="P3" s="285" t="s">
        <v>411</v>
      </c>
      <c r="Q3" s="286" t="s">
        <v>412</v>
      </c>
      <c r="R3" s="285" t="s">
        <v>411</v>
      </c>
      <c r="S3" s="286" t="s">
        <v>412</v>
      </c>
      <c r="T3" s="285" t="s">
        <v>411</v>
      </c>
      <c r="U3" s="286" t="s">
        <v>412</v>
      </c>
      <c r="V3" s="285" t="s">
        <v>411</v>
      </c>
      <c r="W3" s="286" t="s">
        <v>412</v>
      </c>
      <c r="X3" s="285" t="s">
        <v>411</v>
      </c>
      <c r="Y3" s="286" t="s">
        <v>412</v>
      </c>
      <c r="Z3" s="285" t="s">
        <v>411</v>
      </c>
      <c r="AA3" s="286" t="s">
        <v>413</v>
      </c>
      <c r="AB3" s="285" t="s">
        <v>411</v>
      </c>
      <c r="AC3" s="286" t="s">
        <v>413</v>
      </c>
      <c r="AD3" s="285" t="s">
        <v>411</v>
      </c>
      <c r="AE3" s="286" t="s">
        <v>413</v>
      </c>
      <c r="AF3" s="652"/>
      <c r="AG3" s="644"/>
      <c r="AH3" s="645"/>
      <c r="AI3" s="644"/>
    </row>
    <row r="4" spans="1:35" ht="24">
      <c r="A4" s="287" t="s">
        <v>414</v>
      </c>
      <c r="B4" s="659" t="s">
        <v>461</v>
      </c>
      <c r="C4" s="659"/>
      <c r="D4" s="659"/>
      <c r="E4" s="659"/>
      <c r="F4" s="659"/>
      <c r="G4" s="659"/>
      <c r="H4" s="377" t="s">
        <v>641</v>
      </c>
      <c r="I4" s="288" t="s">
        <v>611</v>
      </c>
      <c r="J4" s="288" t="s">
        <v>611</v>
      </c>
      <c r="K4" s="378">
        <v>9072</v>
      </c>
      <c r="L4" s="291"/>
      <c r="M4" s="291"/>
      <c r="N4" s="365">
        <f>SUM(N6+N9+N11)</f>
        <v>0</v>
      </c>
      <c r="O4" s="365">
        <f aca="true" t="shared" si="0" ref="O4:AE4">SUM(O6+O9+O11)</f>
        <v>0</v>
      </c>
      <c r="P4" s="365">
        <f t="shared" si="0"/>
        <v>0</v>
      </c>
      <c r="Q4" s="365">
        <f t="shared" si="0"/>
        <v>0</v>
      </c>
      <c r="R4" s="366">
        <f t="shared" si="0"/>
        <v>50000000</v>
      </c>
      <c r="S4" s="366">
        <f t="shared" si="0"/>
        <v>0</v>
      </c>
      <c r="T4" s="365">
        <f t="shared" si="0"/>
        <v>0</v>
      </c>
      <c r="U4" s="365">
        <f t="shared" si="0"/>
        <v>0</v>
      </c>
      <c r="V4" s="365">
        <f t="shared" si="0"/>
        <v>0</v>
      </c>
      <c r="W4" s="365">
        <f t="shared" si="0"/>
        <v>0</v>
      </c>
      <c r="X4" s="365">
        <f t="shared" si="0"/>
        <v>0</v>
      </c>
      <c r="Y4" s="365">
        <f t="shared" si="0"/>
        <v>0</v>
      </c>
      <c r="Z4" s="365">
        <f t="shared" si="0"/>
        <v>0</v>
      </c>
      <c r="AA4" s="365">
        <f t="shared" si="0"/>
        <v>0</v>
      </c>
      <c r="AB4" s="365">
        <f t="shared" si="0"/>
        <v>0</v>
      </c>
      <c r="AC4" s="365">
        <f t="shared" si="0"/>
        <v>0</v>
      </c>
      <c r="AD4" s="366">
        <f t="shared" si="0"/>
        <v>50000000</v>
      </c>
      <c r="AE4" s="366">
        <f t="shared" si="0"/>
        <v>0</v>
      </c>
      <c r="AF4" s="293">
        <f>AF6+AF9</f>
        <v>0</v>
      </c>
      <c r="AG4" s="293"/>
      <c r="AH4" s="293"/>
      <c r="AI4" s="294"/>
    </row>
    <row r="5" spans="1:35" ht="1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</row>
    <row r="6" spans="1:35" ht="76.5">
      <c r="A6" s="295" t="s">
        <v>416</v>
      </c>
      <c r="B6" s="296" t="s">
        <v>417</v>
      </c>
      <c r="C6" s="296" t="s">
        <v>418</v>
      </c>
      <c r="D6" s="296" t="s">
        <v>419</v>
      </c>
      <c r="E6" s="296" t="s">
        <v>420</v>
      </c>
      <c r="F6" s="296" t="s">
        <v>421</v>
      </c>
      <c r="G6" s="297" t="s">
        <v>422</v>
      </c>
      <c r="H6" s="296" t="s">
        <v>423</v>
      </c>
      <c r="I6" s="298"/>
      <c r="J6" s="298"/>
      <c r="K6" s="298"/>
      <c r="L6" s="298"/>
      <c r="M6" s="298"/>
      <c r="N6" s="369">
        <f>SUM(N7:N7)</f>
        <v>0</v>
      </c>
      <c r="O6" s="370">
        <f>SUM(O7:O7)</f>
        <v>0</v>
      </c>
      <c r="P6" s="369">
        <f aca="true" t="shared" si="1" ref="P6:AC6">SUM(P7:P7)</f>
        <v>0</v>
      </c>
      <c r="Q6" s="370">
        <f t="shared" si="1"/>
        <v>0</v>
      </c>
      <c r="R6" s="367">
        <f t="shared" si="1"/>
        <v>25000000</v>
      </c>
      <c r="S6" s="368">
        <f t="shared" si="1"/>
        <v>0</v>
      </c>
      <c r="T6" s="369">
        <f t="shared" si="1"/>
        <v>0</v>
      </c>
      <c r="U6" s="370">
        <f t="shared" si="1"/>
        <v>0</v>
      </c>
      <c r="V6" s="369">
        <f t="shared" si="1"/>
        <v>0</v>
      </c>
      <c r="W6" s="370">
        <f t="shared" si="1"/>
        <v>0</v>
      </c>
      <c r="X6" s="369">
        <f t="shared" si="1"/>
        <v>0</v>
      </c>
      <c r="Y6" s="370">
        <f t="shared" si="1"/>
        <v>0</v>
      </c>
      <c r="Z6" s="369">
        <f t="shared" si="1"/>
        <v>0</v>
      </c>
      <c r="AA6" s="370">
        <f>SUM(AA7:AA7)</f>
        <v>0</v>
      </c>
      <c r="AB6" s="369">
        <f t="shared" si="1"/>
        <v>0</v>
      </c>
      <c r="AC6" s="370">
        <f t="shared" si="1"/>
        <v>0</v>
      </c>
      <c r="AD6" s="369">
        <f>SUM(N6,P6,R6,T6,V6,X6,Z6,AB6)</f>
        <v>25000000</v>
      </c>
      <c r="AE6" s="370">
        <f>SUM(O6,Q6,S6,U6,W6,Y6,AA6,AC6)</f>
        <v>0</v>
      </c>
      <c r="AF6" s="302">
        <f>SUM(AF7:AF7)</f>
        <v>0</v>
      </c>
      <c r="AG6" s="303"/>
      <c r="AH6" s="303"/>
      <c r="AI6" s="304"/>
    </row>
    <row r="7" spans="1:35" ht="63.75">
      <c r="A7" s="258" t="s">
        <v>642</v>
      </c>
      <c r="B7" s="305"/>
      <c r="C7" s="306" t="s">
        <v>643</v>
      </c>
      <c r="D7" s="306" t="s">
        <v>600</v>
      </c>
      <c r="E7" s="307"/>
      <c r="F7" s="306">
        <v>25</v>
      </c>
      <c r="G7" s="258" t="s">
        <v>344</v>
      </c>
      <c r="H7" s="258" t="s">
        <v>345</v>
      </c>
      <c r="I7" s="308">
        <v>0</v>
      </c>
      <c r="J7" s="380">
        <v>100</v>
      </c>
      <c r="K7" s="380">
        <v>25</v>
      </c>
      <c r="L7" s="305"/>
      <c r="M7" s="305"/>
      <c r="N7" s="376"/>
      <c r="O7" s="311"/>
      <c r="P7" s="373"/>
      <c r="Q7" s="313"/>
      <c r="R7" s="372">
        <v>25000000</v>
      </c>
      <c r="S7" s="372"/>
      <c r="T7" s="313"/>
      <c r="U7" s="313"/>
      <c r="V7" s="313"/>
      <c r="W7" s="313"/>
      <c r="X7" s="316"/>
      <c r="Y7" s="313"/>
      <c r="Z7" s="313"/>
      <c r="AA7" s="313"/>
      <c r="AB7" s="313"/>
      <c r="AC7" s="313"/>
      <c r="AD7" s="316">
        <f>R7</f>
        <v>25000000</v>
      </c>
      <c r="AE7" s="316">
        <f>S7</f>
        <v>0</v>
      </c>
      <c r="AF7" s="317"/>
      <c r="AG7" s="318"/>
      <c r="AH7" s="318"/>
      <c r="AI7" s="319"/>
    </row>
    <row r="8" spans="1:35" ht="15">
      <c r="A8" s="379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</row>
    <row r="9" spans="1:35" ht="76.5">
      <c r="A9" s="295" t="s">
        <v>416</v>
      </c>
      <c r="B9" s="296" t="s">
        <v>417</v>
      </c>
      <c r="C9" s="296" t="s">
        <v>418</v>
      </c>
      <c r="D9" s="296" t="s">
        <v>419</v>
      </c>
      <c r="E9" s="296" t="s">
        <v>420</v>
      </c>
      <c r="F9" s="296" t="s">
        <v>421</v>
      </c>
      <c r="G9" s="297" t="s">
        <v>422</v>
      </c>
      <c r="H9" s="296" t="s">
        <v>423</v>
      </c>
      <c r="I9" s="298"/>
      <c r="J9" s="298"/>
      <c r="K9" s="298"/>
      <c r="L9" s="298"/>
      <c r="M9" s="298"/>
      <c r="N9" s="369">
        <f>SUM(N10:N10)</f>
        <v>0</v>
      </c>
      <c r="O9" s="370">
        <f>SUM(O10:O10)</f>
        <v>0</v>
      </c>
      <c r="P9" s="369">
        <f aca="true" t="shared" si="2" ref="P9:AC9">SUM(P10:P10)</f>
        <v>0</v>
      </c>
      <c r="Q9" s="370">
        <f t="shared" si="2"/>
        <v>0</v>
      </c>
      <c r="R9" s="367">
        <f t="shared" si="2"/>
        <v>25000000</v>
      </c>
      <c r="S9" s="368">
        <f t="shared" si="2"/>
        <v>0</v>
      </c>
      <c r="T9" s="369">
        <f t="shared" si="2"/>
        <v>0</v>
      </c>
      <c r="U9" s="370">
        <f t="shared" si="2"/>
        <v>0</v>
      </c>
      <c r="V9" s="369">
        <f t="shared" si="2"/>
        <v>0</v>
      </c>
      <c r="W9" s="370">
        <f t="shared" si="2"/>
        <v>0</v>
      </c>
      <c r="X9" s="369">
        <f t="shared" si="2"/>
        <v>0</v>
      </c>
      <c r="Y9" s="370">
        <f t="shared" si="2"/>
        <v>0</v>
      </c>
      <c r="Z9" s="369">
        <f t="shared" si="2"/>
        <v>0</v>
      </c>
      <c r="AA9" s="370">
        <f>SUM(AA10:AA10)</f>
        <v>0</v>
      </c>
      <c r="AB9" s="369">
        <f t="shared" si="2"/>
        <v>0</v>
      </c>
      <c r="AC9" s="370">
        <f t="shared" si="2"/>
        <v>0</v>
      </c>
      <c r="AD9" s="369">
        <f>SUM(N9,P9,R9,T9,V9,X9,Z9,AB9)</f>
        <v>25000000</v>
      </c>
      <c r="AE9" s="370">
        <f>SUM(O9,Q9,S9,U9,W9,Y9,AA9,AC9)</f>
        <v>0</v>
      </c>
      <c r="AF9" s="302">
        <f>SUM(AF10:AF10)</f>
        <v>0</v>
      </c>
      <c r="AG9" s="303"/>
      <c r="AH9" s="303"/>
      <c r="AI9" s="304"/>
    </row>
    <row r="10" spans="1:35" ht="63.75">
      <c r="A10" s="258" t="s">
        <v>642</v>
      </c>
      <c r="B10" s="305"/>
      <c r="C10" s="306" t="s">
        <v>644</v>
      </c>
      <c r="D10" s="306" t="s">
        <v>600</v>
      </c>
      <c r="E10" s="307"/>
      <c r="F10" s="306">
        <v>25</v>
      </c>
      <c r="G10" s="258" t="s">
        <v>346</v>
      </c>
      <c r="H10" s="258" t="s">
        <v>347</v>
      </c>
      <c r="I10" s="308">
        <v>0</v>
      </c>
      <c r="J10" s="380">
        <v>100</v>
      </c>
      <c r="K10" s="380">
        <v>25</v>
      </c>
      <c r="L10" s="305"/>
      <c r="M10" s="305"/>
      <c r="N10" s="376"/>
      <c r="O10" s="311"/>
      <c r="P10" s="373"/>
      <c r="Q10" s="313"/>
      <c r="R10" s="372">
        <v>25000000</v>
      </c>
      <c r="S10" s="372"/>
      <c r="T10" s="313"/>
      <c r="U10" s="313"/>
      <c r="V10" s="313"/>
      <c r="W10" s="313"/>
      <c r="X10" s="316"/>
      <c r="Y10" s="313"/>
      <c r="Z10" s="313"/>
      <c r="AA10" s="313"/>
      <c r="AB10" s="313"/>
      <c r="AC10" s="313"/>
      <c r="AD10" s="316">
        <f>R10</f>
        <v>25000000</v>
      </c>
      <c r="AE10" s="316">
        <f>S10</f>
        <v>0</v>
      </c>
      <c r="AF10" s="317"/>
      <c r="AG10" s="318"/>
      <c r="AH10" s="318"/>
      <c r="AI10" s="319"/>
    </row>
  </sheetData>
  <sheetProtection/>
  <mergeCells count="26">
    <mergeCell ref="A1:C1"/>
    <mergeCell ref="E1:M1"/>
    <mergeCell ref="N1:AE1"/>
    <mergeCell ref="AF1:AI1"/>
    <mergeCell ref="A2:A3"/>
    <mergeCell ref="B2:G3"/>
    <mergeCell ref="H2:H3"/>
    <mergeCell ref="I2:I3"/>
    <mergeCell ref="J2:J3"/>
    <mergeCell ref="K2:K3"/>
    <mergeCell ref="L2:L3"/>
    <mergeCell ref="M2:M3"/>
    <mergeCell ref="N2:O2"/>
    <mergeCell ref="P2:Q2"/>
    <mergeCell ref="R2:S2"/>
    <mergeCell ref="T2:U2"/>
    <mergeCell ref="AG2:AG3"/>
    <mergeCell ref="AH2:AH3"/>
    <mergeCell ref="AI2:AI3"/>
    <mergeCell ref="B4:G4"/>
    <mergeCell ref="V2:W2"/>
    <mergeCell ref="X2:Y2"/>
    <mergeCell ref="Z2:AA2"/>
    <mergeCell ref="AB2:AC2"/>
    <mergeCell ref="AD2:AE2"/>
    <mergeCell ref="AF2:AF3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I96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15.8515625" style="0" customWidth="1"/>
    <col min="2" max="2" width="17.57421875" style="0" customWidth="1"/>
    <col min="3" max="3" width="27.7109375" style="0" customWidth="1"/>
    <col min="4" max="4" width="14.28125" style="0" customWidth="1"/>
    <col min="6" max="6" width="13.57421875" style="0" customWidth="1"/>
    <col min="7" max="7" width="19.28125" style="0" customWidth="1"/>
    <col min="8" max="8" width="15.7109375" style="0" customWidth="1"/>
    <col min="9" max="11" width="11.421875" style="0" customWidth="1"/>
    <col min="12" max="12" width="6.57421875" style="0" customWidth="1"/>
    <col min="13" max="13" width="6.140625" style="0" customWidth="1"/>
    <col min="14" max="17" width="9.421875" style="0" customWidth="1"/>
    <col min="18" max="18" width="16.140625" style="0" customWidth="1"/>
    <col min="19" max="31" width="9.421875" style="0" customWidth="1"/>
    <col min="32" max="32" width="5.140625" style="0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505" t="s">
        <v>645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7"/>
    </row>
    <row r="2" spans="1:35" ht="15">
      <c r="A2" s="515" t="s">
        <v>465</v>
      </c>
      <c r="B2" s="516"/>
      <c r="C2" s="516"/>
      <c r="D2" s="516"/>
      <c r="E2" s="516"/>
      <c r="F2" s="516"/>
      <c r="G2" s="517"/>
      <c r="H2" s="511" t="s">
        <v>501</v>
      </c>
      <c r="I2" s="512"/>
      <c r="J2" s="512"/>
      <c r="K2" s="512"/>
      <c r="L2" s="512"/>
      <c r="M2" s="512"/>
      <c r="N2" s="511" t="s">
        <v>385</v>
      </c>
      <c r="O2" s="512"/>
      <c r="P2" s="512"/>
      <c r="Q2" s="589">
        <f>SUM(X3,X23,X36,X43,X54,X71,X79,X87)</f>
        <v>195200000</v>
      </c>
      <c r="R2" s="512"/>
      <c r="S2" s="513"/>
      <c r="T2" s="518" t="s">
        <v>386</v>
      </c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20"/>
    </row>
    <row r="3" spans="1:35" ht="15.75" thickBot="1">
      <c r="A3" s="473" t="s">
        <v>646</v>
      </c>
      <c r="B3" s="474"/>
      <c r="C3" s="475"/>
      <c r="D3" s="125"/>
      <c r="E3" s="474" t="s">
        <v>647</v>
      </c>
      <c r="F3" s="474"/>
      <c r="G3" s="474"/>
      <c r="H3" s="474"/>
      <c r="I3" s="474"/>
      <c r="J3" s="474"/>
      <c r="K3" s="474"/>
      <c r="L3" s="474"/>
      <c r="M3" s="475"/>
      <c r="N3" s="493" t="s">
        <v>388</v>
      </c>
      <c r="O3" s="494"/>
      <c r="P3" s="494"/>
      <c r="Q3" s="494"/>
      <c r="R3" s="494"/>
      <c r="S3" s="494"/>
      <c r="T3" s="494"/>
      <c r="U3" s="494"/>
      <c r="V3" s="494"/>
      <c r="W3" s="494"/>
      <c r="X3" s="494">
        <f>SUM(AD6)</f>
        <v>12000000</v>
      </c>
      <c r="Y3" s="494"/>
      <c r="Z3" s="494"/>
      <c r="AA3" s="494"/>
      <c r="AB3" s="494"/>
      <c r="AC3" s="494"/>
      <c r="AD3" s="494"/>
      <c r="AE3" s="495"/>
      <c r="AF3" s="479" t="s">
        <v>389</v>
      </c>
      <c r="AG3" s="480"/>
      <c r="AH3" s="480"/>
      <c r="AI3" s="481"/>
    </row>
    <row r="4" spans="1:35" ht="15">
      <c r="A4" s="461" t="s">
        <v>390</v>
      </c>
      <c r="B4" s="463" t="s">
        <v>391</v>
      </c>
      <c r="C4" s="464"/>
      <c r="D4" s="464"/>
      <c r="E4" s="464"/>
      <c r="F4" s="464"/>
      <c r="G4" s="464"/>
      <c r="H4" s="467" t="s">
        <v>392</v>
      </c>
      <c r="I4" s="469" t="s">
        <v>393</v>
      </c>
      <c r="J4" s="469" t="s">
        <v>394</v>
      </c>
      <c r="K4" s="471" t="s">
        <v>575</v>
      </c>
      <c r="L4" s="456" t="s">
        <v>396</v>
      </c>
      <c r="M4" s="458" t="s">
        <v>397</v>
      </c>
      <c r="N4" s="460" t="s">
        <v>398</v>
      </c>
      <c r="O4" s="452"/>
      <c r="P4" s="451" t="s">
        <v>399</v>
      </c>
      <c r="Q4" s="452"/>
      <c r="R4" s="451" t="s">
        <v>400</v>
      </c>
      <c r="S4" s="452"/>
      <c r="T4" s="451" t="s">
        <v>401</v>
      </c>
      <c r="U4" s="452"/>
      <c r="V4" s="451" t="s">
        <v>402</v>
      </c>
      <c r="W4" s="452"/>
      <c r="X4" s="451" t="s">
        <v>403</v>
      </c>
      <c r="Y4" s="452"/>
      <c r="Z4" s="451" t="s">
        <v>404</v>
      </c>
      <c r="AA4" s="452"/>
      <c r="AB4" s="451" t="s">
        <v>405</v>
      </c>
      <c r="AC4" s="452"/>
      <c r="AD4" s="451" t="s">
        <v>406</v>
      </c>
      <c r="AE4" s="453"/>
      <c r="AF4" s="454" t="s">
        <v>407</v>
      </c>
      <c r="AG4" s="443" t="s">
        <v>408</v>
      </c>
      <c r="AH4" s="445" t="s">
        <v>409</v>
      </c>
      <c r="AI4" s="447" t="s">
        <v>410</v>
      </c>
    </row>
    <row r="5" spans="1:35" ht="78.75" customHeight="1" thickBot="1">
      <c r="A5" s="462"/>
      <c r="B5" s="465"/>
      <c r="C5" s="466"/>
      <c r="D5" s="466"/>
      <c r="E5" s="466"/>
      <c r="F5" s="466"/>
      <c r="G5" s="466"/>
      <c r="H5" s="468"/>
      <c r="I5" s="470" t="s">
        <v>393</v>
      </c>
      <c r="J5" s="470"/>
      <c r="K5" s="472"/>
      <c r="L5" s="457"/>
      <c r="M5" s="459"/>
      <c r="N5" s="5" t="s">
        <v>411</v>
      </c>
      <c r="O5" s="6" t="s">
        <v>412</v>
      </c>
      <c r="P5" s="7" t="s">
        <v>411</v>
      </c>
      <c r="Q5" s="6" t="s">
        <v>412</v>
      </c>
      <c r="R5" s="7" t="s">
        <v>411</v>
      </c>
      <c r="S5" s="6" t="s">
        <v>412</v>
      </c>
      <c r="T5" s="7" t="s">
        <v>411</v>
      </c>
      <c r="U5" s="6" t="s">
        <v>412</v>
      </c>
      <c r="V5" s="7" t="s">
        <v>411</v>
      </c>
      <c r="W5" s="6" t="s">
        <v>412</v>
      </c>
      <c r="X5" s="7" t="s">
        <v>411</v>
      </c>
      <c r="Y5" s="6" t="s">
        <v>412</v>
      </c>
      <c r="Z5" s="7" t="s">
        <v>411</v>
      </c>
      <c r="AA5" s="6" t="s">
        <v>413</v>
      </c>
      <c r="AB5" s="7" t="s">
        <v>411</v>
      </c>
      <c r="AC5" s="6" t="s">
        <v>413</v>
      </c>
      <c r="AD5" s="7" t="s">
        <v>411</v>
      </c>
      <c r="AE5" s="8" t="s">
        <v>413</v>
      </c>
      <c r="AF5" s="455"/>
      <c r="AG5" s="444"/>
      <c r="AH5" s="446"/>
      <c r="AI5" s="448"/>
    </row>
    <row r="6" spans="1:35" ht="77.25" thickBot="1">
      <c r="A6" s="9" t="s">
        <v>414</v>
      </c>
      <c r="B6" s="449" t="s">
        <v>113</v>
      </c>
      <c r="C6" s="450"/>
      <c r="D6" s="450"/>
      <c r="E6" s="450"/>
      <c r="F6" s="450"/>
      <c r="G6" s="450"/>
      <c r="H6" s="111" t="s">
        <v>114</v>
      </c>
      <c r="I6" s="11" t="s">
        <v>502</v>
      </c>
      <c r="J6" s="73">
        <v>1</v>
      </c>
      <c r="K6" s="12" t="s">
        <v>648</v>
      </c>
      <c r="L6" s="13"/>
      <c r="M6" s="14"/>
      <c r="N6" s="15">
        <f aca="true" t="shared" si="0" ref="N6:AE6">N8+N11</f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12000000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12000000</v>
      </c>
      <c r="AE6" s="15">
        <f t="shared" si="0"/>
        <v>0</v>
      </c>
      <c r="AF6" s="18">
        <f>AF8+AF11</f>
        <v>0</v>
      </c>
      <c r="AG6" s="19"/>
      <c r="AH6" s="19"/>
      <c r="AI6" s="20"/>
    </row>
    <row r="7" spans="1:35" ht="15.75" thickBot="1">
      <c r="A7" s="482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4"/>
    </row>
    <row r="8" spans="1:35" ht="36.75" thickBot="1">
      <c r="A8" s="88" t="s">
        <v>416</v>
      </c>
      <c r="B8" s="87" t="s">
        <v>417</v>
      </c>
      <c r="C8" s="87" t="s">
        <v>418</v>
      </c>
      <c r="D8" s="87" t="s">
        <v>419</v>
      </c>
      <c r="E8" s="87" t="s">
        <v>420</v>
      </c>
      <c r="F8" s="87" t="s">
        <v>421</v>
      </c>
      <c r="G8" s="86" t="s">
        <v>422</v>
      </c>
      <c r="H8" s="85" t="s">
        <v>423</v>
      </c>
      <c r="I8" s="84"/>
      <c r="J8" s="84"/>
      <c r="K8" s="84"/>
      <c r="L8" s="84"/>
      <c r="M8" s="83"/>
      <c r="N8" s="82">
        <f>SUM(N11,N14,N17,N20)</f>
        <v>0</v>
      </c>
      <c r="O8" s="28">
        <f aca="true" t="shared" si="1" ref="O8:AC8">SUM(O9:O9)</f>
        <v>0</v>
      </c>
      <c r="P8" s="81">
        <f t="shared" si="1"/>
        <v>0</v>
      </c>
      <c r="Q8" s="28">
        <f t="shared" si="1"/>
        <v>0</v>
      </c>
      <c r="R8" s="81">
        <f t="shared" si="1"/>
        <v>0</v>
      </c>
      <c r="S8" s="28">
        <f t="shared" si="1"/>
        <v>0</v>
      </c>
      <c r="T8" s="81">
        <f t="shared" si="1"/>
        <v>0</v>
      </c>
      <c r="U8" s="28">
        <f t="shared" si="1"/>
        <v>0</v>
      </c>
      <c r="V8" s="81">
        <f t="shared" si="1"/>
        <v>0</v>
      </c>
      <c r="W8" s="28">
        <f t="shared" si="1"/>
        <v>0</v>
      </c>
      <c r="X8" s="81">
        <f t="shared" si="1"/>
        <v>0</v>
      </c>
      <c r="Y8" s="28">
        <f t="shared" si="1"/>
        <v>0</v>
      </c>
      <c r="Z8" s="81">
        <f t="shared" si="1"/>
        <v>0</v>
      </c>
      <c r="AA8" s="28">
        <f t="shared" si="1"/>
        <v>0</v>
      </c>
      <c r="AB8" s="81">
        <f t="shared" si="1"/>
        <v>0</v>
      </c>
      <c r="AC8" s="28">
        <f t="shared" si="1"/>
        <v>0</v>
      </c>
      <c r="AD8" s="81">
        <f>SUM(N8,P8,R8,T8,V8,X8,Z8,AB8)</f>
        <v>0</v>
      </c>
      <c r="AE8" s="28">
        <f>SUM(O8,Q8,S8,U8,W8,Y8,AA8,AC8)</f>
        <v>0</v>
      </c>
      <c r="AF8" s="80">
        <f>SUM(AF9:AF9)</f>
        <v>0</v>
      </c>
      <c r="AG8" s="79"/>
      <c r="AH8" s="79"/>
      <c r="AI8" s="78"/>
    </row>
    <row r="9" spans="1:35" ht="77.25" thickBot="1">
      <c r="A9" s="381" t="s">
        <v>649</v>
      </c>
      <c r="B9" s="72"/>
      <c r="C9" s="35"/>
      <c r="D9" s="35"/>
      <c r="E9" s="35"/>
      <c r="F9" s="35"/>
      <c r="G9" s="70" t="s">
        <v>115</v>
      </c>
      <c r="H9" s="68" t="s">
        <v>116</v>
      </c>
      <c r="I9" s="90">
        <v>0.2</v>
      </c>
      <c r="J9" s="90">
        <v>0.2</v>
      </c>
      <c r="K9" s="90">
        <v>0.2</v>
      </c>
      <c r="L9" s="39"/>
      <c r="M9" s="40"/>
      <c r="N9" s="41"/>
      <c r="O9" s="42"/>
      <c r="P9" s="43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5"/>
      <c r="AE9" s="45"/>
      <c r="AF9" s="46"/>
      <c r="AG9" s="47"/>
      <c r="AH9" s="47"/>
      <c r="AI9" s="48"/>
    </row>
    <row r="10" spans="1:35" ht="15.75" thickBot="1">
      <c r="A10" s="440"/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2"/>
    </row>
    <row r="11" spans="1:35" ht="36.75" thickBot="1">
      <c r="A11" s="88" t="s">
        <v>416</v>
      </c>
      <c r="B11" s="87" t="s">
        <v>417</v>
      </c>
      <c r="C11" s="87" t="s">
        <v>418</v>
      </c>
      <c r="D11" s="87" t="s">
        <v>424</v>
      </c>
      <c r="E11" s="87" t="s">
        <v>420</v>
      </c>
      <c r="F11" s="87" t="s">
        <v>421</v>
      </c>
      <c r="G11" s="86" t="s">
        <v>422</v>
      </c>
      <c r="H11" s="85" t="s">
        <v>423</v>
      </c>
      <c r="I11" s="87"/>
      <c r="J11" s="49"/>
      <c r="K11" s="49"/>
      <c r="L11" s="84"/>
      <c r="M11" s="83"/>
      <c r="N11" s="82">
        <f aca="true" t="shared" si="2" ref="N11:AC11">SUM(N12:N12)</f>
        <v>0</v>
      </c>
      <c r="O11" s="28">
        <f t="shared" si="2"/>
        <v>0</v>
      </c>
      <c r="P11" s="81">
        <f t="shared" si="2"/>
        <v>0</v>
      </c>
      <c r="Q11" s="28">
        <f t="shared" si="2"/>
        <v>0</v>
      </c>
      <c r="R11" s="81">
        <f t="shared" si="2"/>
        <v>12000000</v>
      </c>
      <c r="S11" s="28">
        <f t="shared" si="2"/>
        <v>0</v>
      </c>
      <c r="T11" s="81">
        <f t="shared" si="2"/>
        <v>0</v>
      </c>
      <c r="U11" s="28">
        <f t="shared" si="2"/>
        <v>0</v>
      </c>
      <c r="V11" s="81">
        <f t="shared" si="2"/>
        <v>0</v>
      </c>
      <c r="W11" s="28">
        <f t="shared" si="2"/>
        <v>0</v>
      </c>
      <c r="X11" s="81">
        <f t="shared" si="2"/>
        <v>0</v>
      </c>
      <c r="Y11" s="28">
        <f t="shared" si="2"/>
        <v>0</v>
      </c>
      <c r="Z11" s="81">
        <f t="shared" si="2"/>
        <v>0</v>
      </c>
      <c r="AA11" s="28">
        <f t="shared" si="2"/>
        <v>0</v>
      </c>
      <c r="AB11" s="81">
        <f t="shared" si="2"/>
        <v>0</v>
      </c>
      <c r="AC11" s="28">
        <f t="shared" si="2"/>
        <v>0</v>
      </c>
      <c r="AD11" s="81">
        <f>SUM(N11,P11,R11,T11,V11,X11,Z11,AB11)</f>
        <v>12000000</v>
      </c>
      <c r="AE11" s="28">
        <f>SUM(O11,Q11,S11,U11,W11,Y11,AA11,AC11)</f>
        <v>0</v>
      </c>
      <c r="AF11" s="80">
        <f>SUM(AF12:AF12)</f>
        <v>0</v>
      </c>
      <c r="AG11" s="79"/>
      <c r="AH11" s="79"/>
      <c r="AI11" s="78"/>
    </row>
    <row r="12" spans="1:35" ht="141" thickBot="1">
      <c r="A12" s="67" t="s">
        <v>359</v>
      </c>
      <c r="B12" s="72"/>
      <c r="C12" s="35"/>
      <c r="D12" s="35"/>
      <c r="E12" s="35"/>
      <c r="F12" s="35"/>
      <c r="G12" s="70" t="s">
        <v>117</v>
      </c>
      <c r="H12" s="68" t="s">
        <v>118</v>
      </c>
      <c r="I12" s="37">
        <v>0</v>
      </c>
      <c r="J12" s="65">
        <v>1</v>
      </c>
      <c r="K12" s="65">
        <v>1</v>
      </c>
      <c r="L12" s="54"/>
      <c r="M12" s="55"/>
      <c r="N12" s="56"/>
      <c r="O12" s="45"/>
      <c r="P12" s="45"/>
      <c r="Q12" s="45"/>
      <c r="R12" s="45">
        <v>12000000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57"/>
      <c r="AG12" s="47"/>
      <c r="AH12" s="54"/>
      <c r="AI12" s="58"/>
    </row>
    <row r="13" spans="1:35" ht="15.75" thickBot="1">
      <c r="A13" s="482"/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4"/>
    </row>
    <row r="14" spans="1:35" ht="36.75" thickBot="1">
      <c r="A14" s="88" t="s">
        <v>416</v>
      </c>
      <c r="B14" s="87" t="s">
        <v>417</v>
      </c>
      <c r="C14" s="87" t="s">
        <v>418</v>
      </c>
      <c r="D14" s="87" t="s">
        <v>419</v>
      </c>
      <c r="E14" s="87" t="s">
        <v>420</v>
      </c>
      <c r="F14" s="87" t="s">
        <v>421</v>
      </c>
      <c r="G14" s="86" t="s">
        <v>422</v>
      </c>
      <c r="H14" s="85" t="s">
        <v>423</v>
      </c>
      <c r="I14" s="84"/>
      <c r="J14" s="84"/>
      <c r="K14" s="84"/>
      <c r="L14" s="84"/>
      <c r="M14" s="83"/>
      <c r="N14" s="82">
        <f aca="true" t="shared" si="3" ref="N14:AC14">SUM(N15:N15)</f>
        <v>0</v>
      </c>
      <c r="O14" s="28">
        <f t="shared" si="3"/>
        <v>0</v>
      </c>
      <c r="P14" s="81">
        <f t="shared" si="3"/>
        <v>0</v>
      </c>
      <c r="Q14" s="28">
        <f t="shared" si="3"/>
        <v>0</v>
      </c>
      <c r="R14" s="81">
        <f t="shared" si="3"/>
        <v>0</v>
      </c>
      <c r="S14" s="28">
        <f t="shared" si="3"/>
        <v>0</v>
      </c>
      <c r="T14" s="81">
        <f t="shared" si="3"/>
        <v>0</v>
      </c>
      <c r="U14" s="28">
        <f t="shared" si="3"/>
        <v>0</v>
      </c>
      <c r="V14" s="81">
        <f t="shared" si="3"/>
        <v>0</v>
      </c>
      <c r="W14" s="28">
        <f t="shared" si="3"/>
        <v>0</v>
      </c>
      <c r="X14" s="81">
        <f t="shared" si="3"/>
        <v>0</v>
      </c>
      <c r="Y14" s="28">
        <f t="shared" si="3"/>
        <v>0</v>
      </c>
      <c r="Z14" s="81">
        <f t="shared" si="3"/>
        <v>0</v>
      </c>
      <c r="AA14" s="28">
        <f t="shared" si="3"/>
        <v>0</v>
      </c>
      <c r="AB14" s="81">
        <f t="shared" si="3"/>
        <v>0</v>
      </c>
      <c r="AC14" s="28">
        <f t="shared" si="3"/>
        <v>0</v>
      </c>
      <c r="AD14" s="81">
        <f>SUM(N14,P14,R14,T14,V14,X14,Z14,AB14)</f>
        <v>0</v>
      </c>
      <c r="AE14" s="28">
        <f>SUM(O14,Q14,S14,U14,W14,Y14,AA14,AC14)</f>
        <v>0</v>
      </c>
      <c r="AF14" s="80">
        <f>SUM(AF15:AF15)</f>
        <v>0</v>
      </c>
      <c r="AG14" s="79"/>
      <c r="AH14" s="79"/>
      <c r="AI14" s="78"/>
    </row>
    <row r="15" spans="1:35" ht="179.25" thickBot="1">
      <c r="A15" s="67" t="s">
        <v>359</v>
      </c>
      <c r="B15" s="72"/>
      <c r="C15" s="35"/>
      <c r="D15" s="35"/>
      <c r="E15" s="35"/>
      <c r="F15" s="35"/>
      <c r="G15" s="70" t="s">
        <v>119</v>
      </c>
      <c r="H15" s="68" t="s">
        <v>120</v>
      </c>
      <c r="I15" s="37">
        <v>0</v>
      </c>
      <c r="J15" s="64">
        <v>1</v>
      </c>
      <c r="K15" s="64">
        <v>1</v>
      </c>
      <c r="L15" s="39"/>
      <c r="M15" s="40"/>
      <c r="N15" s="41"/>
      <c r="O15" s="42"/>
      <c r="P15" s="43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5"/>
      <c r="AE15" s="45"/>
      <c r="AF15" s="46"/>
      <c r="AG15" s="47"/>
      <c r="AH15" s="47"/>
      <c r="AI15" s="48"/>
    </row>
    <row r="16" spans="1:35" ht="15.75" thickBot="1">
      <c r="A16" s="440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2"/>
    </row>
    <row r="17" spans="1:35" ht="36.75" thickBot="1">
      <c r="A17" s="88" t="s">
        <v>416</v>
      </c>
      <c r="B17" s="87" t="s">
        <v>417</v>
      </c>
      <c r="C17" s="87" t="s">
        <v>418</v>
      </c>
      <c r="D17" s="87" t="s">
        <v>424</v>
      </c>
      <c r="E17" s="87" t="s">
        <v>420</v>
      </c>
      <c r="F17" s="87" t="s">
        <v>421</v>
      </c>
      <c r="G17" s="86" t="s">
        <v>422</v>
      </c>
      <c r="H17" s="85" t="s">
        <v>423</v>
      </c>
      <c r="I17" s="87"/>
      <c r="J17" s="49"/>
      <c r="K17" s="49"/>
      <c r="L17" s="84"/>
      <c r="M17" s="83"/>
      <c r="N17" s="82">
        <f aca="true" t="shared" si="4" ref="N17:AC17">SUM(N18:N18)</f>
        <v>0</v>
      </c>
      <c r="O17" s="28">
        <f t="shared" si="4"/>
        <v>0</v>
      </c>
      <c r="P17" s="81">
        <f t="shared" si="4"/>
        <v>0</v>
      </c>
      <c r="Q17" s="28">
        <f t="shared" si="4"/>
        <v>0</v>
      </c>
      <c r="R17" s="81">
        <f t="shared" si="4"/>
        <v>0</v>
      </c>
      <c r="S17" s="28">
        <f t="shared" si="4"/>
        <v>0</v>
      </c>
      <c r="T17" s="81">
        <f t="shared" si="4"/>
        <v>0</v>
      </c>
      <c r="U17" s="28">
        <f t="shared" si="4"/>
        <v>0</v>
      </c>
      <c r="V17" s="81">
        <f t="shared" si="4"/>
        <v>0</v>
      </c>
      <c r="W17" s="28">
        <f t="shared" si="4"/>
        <v>0</v>
      </c>
      <c r="X17" s="81">
        <f t="shared" si="4"/>
        <v>0</v>
      </c>
      <c r="Y17" s="28">
        <f t="shared" si="4"/>
        <v>0</v>
      </c>
      <c r="Z17" s="81">
        <f t="shared" si="4"/>
        <v>0</v>
      </c>
      <c r="AA17" s="28">
        <f t="shared" si="4"/>
        <v>0</v>
      </c>
      <c r="AB17" s="81">
        <f t="shared" si="4"/>
        <v>0</v>
      </c>
      <c r="AC17" s="28">
        <f t="shared" si="4"/>
        <v>0</v>
      </c>
      <c r="AD17" s="81">
        <f>SUM(N17,P17,R17,T17,V17,X17,Z17,AB17)</f>
        <v>0</v>
      </c>
      <c r="AE17" s="28">
        <f>SUM(O17,Q17,S17,U17,W17,Y17,AA17,AC17)</f>
        <v>0</v>
      </c>
      <c r="AF17" s="80">
        <f>SUM(AF18:AF18)</f>
        <v>0</v>
      </c>
      <c r="AG17" s="79"/>
      <c r="AH17" s="79"/>
      <c r="AI17" s="78"/>
    </row>
    <row r="18" spans="1:35" ht="120.75" thickBot="1">
      <c r="A18" s="382" t="s">
        <v>360</v>
      </c>
      <c r="B18" s="383"/>
      <c r="C18" s="384"/>
      <c r="D18" s="384"/>
      <c r="E18" s="384"/>
      <c r="F18" s="384"/>
      <c r="G18" s="70" t="s">
        <v>123</v>
      </c>
      <c r="H18" s="382" t="s">
        <v>124</v>
      </c>
      <c r="I18" s="384">
        <v>0</v>
      </c>
      <c r="J18" s="385">
        <v>1</v>
      </c>
      <c r="K18" s="385">
        <v>1</v>
      </c>
      <c r="L18" s="54"/>
      <c r="M18" s="55"/>
      <c r="N18" s="5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57"/>
      <c r="AG18" s="47"/>
      <c r="AH18" s="54"/>
      <c r="AI18" s="58"/>
    </row>
    <row r="19" spans="1:35" ht="15.75" thickBot="1">
      <c r="A19" s="440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2"/>
    </row>
    <row r="20" spans="1:35" ht="36.75" thickBot="1">
      <c r="A20" s="88" t="s">
        <v>416</v>
      </c>
      <c r="B20" s="87" t="s">
        <v>417</v>
      </c>
      <c r="C20" s="87" t="s">
        <v>418</v>
      </c>
      <c r="D20" s="87" t="s">
        <v>419</v>
      </c>
      <c r="E20" s="87" t="s">
        <v>420</v>
      </c>
      <c r="F20" s="87" t="s">
        <v>421</v>
      </c>
      <c r="G20" s="86" t="s">
        <v>422</v>
      </c>
      <c r="H20" s="85" t="s">
        <v>423</v>
      </c>
      <c r="I20" s="84"/>
      <c r="J20" s="84"/>
      <c r="K20" s="84"/>
      <c r="L20" s="84"/>
      <c r="M20" s="83"/>
      <c r="N20" s="82">
        <f aca="true" t="shared" si="5" ref="N20:AC20">SUM(N21:N21)</f>
        <v>0</v>
      </c>
      <c r="O20" s="28">
        <f t="shared" si="5"/>
        <v>0</v>
      </c>
      <c r="P20" s="81">
        <f t="shared" si="5"/>
        <v>0</v>
      </c>
      <c r="Q20" s="28">
        <f t="shared" si="5"/>
        <v>0</v>
      </c>
      <c r="R20" s="81">
        <f t="shared" si="5"/>
        <v>0</v>
      </c>
      <c r="S20" s="28">
        <f t="shared" si="5"/>
        <v>0</v>
      </c>
      <c r="T20" s="81">
        <f t="shared" si="5"/>
        <v>0</v>
      </c>
      <c r="U20" s="28">
        <f t="shared" si="5"/>
        <v>0</v>
      </c>
      <c r="V20" s="81">
        <f t="shared" si="5"/>
        <v>0</v>
      </c>
      <c r="W20" s="28">
        <f t="shared" si="5"/>
        <v>0</v>
      </c>
      <c r="X20" s="81">
        <f t="shared" si="5"/>
        <v>0</v>
      </c>
      <c r="Y20" s="28">
        <f t="shared" si="5"/>
        <v>0</v>
      </c>
      <c r="Z20" s="81">
        <f t="shared" si="5"/>
        <v>0</v>
      </c>
      <c r="AA20" s="28">
        <f t="shared" si="5"/>
        <v>0</v>
      </c>
      <c r="AB20" s="81">
        <f t="shared" si="5"/>
        <v>0</v>
      </c>
      <c r="AC20" s="28">
        <f t="shared" si="5"/>
        <v>0</v>
      </c>
      <c r="AD20" s="81">
        <f>SUM(N20,P20,R20,T20,V20,X20,Z20,AB20)</f>
        <v>0</v>
      </c>
      <c r="AE20" s="28">
        <f>SUM(O20,Q20,S20,U20,W20,Y20,AA20,AC20)</f>
        <v>0</v>
      </c>
      <c r="AF20" s="80">
        <f>SUM(AF21:AF21)</f>
        <v>0</v>
      </c>
      <c r="AG20" s="79"/>
      <c r="AH20" s="79"/>
      <c r="AI20" s="78"/>
    </row>
    <row r="21" spans="1:35" ht="64.5" thickBot="1">
      <c r="A21" s="382" t="s">
        <v>360</v>
      </c>
      <c r="B21" s="383"/>
      <c r="C21" s="384"/>
      <c r="D21" s="384"/>
      <c r="E21" s="384"/>
      <c r="F21" s="384"/>
      <c r="G21" s="70" t="s">
        <v>125</v>
      </c>
      <c r="H21" s="68" t="s">
        <v>126</v>
      </c>
      <c r="I21" s="384">
        <v>0</v>
      </c>
      <c r="J21" s="386">
        <v>1</v>
      </c>
      <c r="K21" s="386">
        <v>1</v>
      </c>
      <c r="L21" s="39"/>
      <c r="M21" s="40"/>
      <c r="N21" s="41"/>
      <c r="O21" s="42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6"/>
      <c r="AG21" s="47"/>
      <c r="AH21" s="47"/>
      <c r="AI21" s="48"/>
    </row>
    <row r="22" spans="1:35" ht="15.75" thickBot="1">
      <c r="A22" s="440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2"/>
    </row>
    <row r="23" spans="1:35" ht="15.75" thickBot="1">
      <c r="A23" s="473" t="s">
        <v>650</v>
      </c>
      <c r="B23" s="474"/>
      <c r="C23" s="475"/>
      <c r="D23" s="125"/>
      <c r="E23" s="474" t="s">
        <v>651</v>
      </c>
      <c r="F23" s="474"/>
      <c r="G23" s="474"/>
      <c r="H23" s="474"/>
      <c r="I23" s="474"/>
      <c r="J23" s="474"/>
      <c r="K23" s="474"/>
      <c r="L23" s="474"/>
      <c r="M23" s="475"/>
      <c r="N23" s="493" t="s">
        <v>388</v>
      </c>
      <c r="O23" s="494"/>
      <c r="P23" s="494"/>
      <c r="Q23" s="494"/>
      <c r="R23" s="494"/>
      <c r="S23" s="494"/>
      <c r="T23" s="494"/>
      <c r="U23" s="494"/>
      <c r="V23" s="494"/>
      <c r="W23" s="494"/>
      <c r="X23" s="494">
        <f>SUM(AD26)</f>
        <v>5000000</v>
      </c>
      <c r="Y23" s="494"/>
      <c r="Z23" s="494"/>
      <c r="AA23" s="494"/>
      <c r="AB23" s="494"/>
      <c r="AC23" s="494"/>
      <c r="AD23" s="494"/>
      <c r="AE23" s="495"/>
      <c r="AF23" s="479" t="s">
        <v>389</v>
      </c>
      <c r="AG23" s="480"/>
      <c r="AH23" s="480"/>
      <c r="AI23" s="481"/>
    </row>
    <row r="24" spans="1:35" ht="15">
      <c r="A24" s="461" t="s">
        <v>390</v>
      </c>
      <c r="B24" s="463" t="s">
        <v>391</v>
      </c>
      <c r="C24" s="464"/>
      <c r="D24" s="464"/>
      <c r="E24" s="464"/>
      <c r="F24" s="464"/>
      <c r="G24" s="464"/>
      <c r="H24" s="467" t="s">
        <v>392</v>
      </c>
      <c r="I24" s="469" t="s">
        <v>393</v>
      </c>
      <c r="J24" s="469" t="s">
        <v>394</v>
      </c>
      <c r="K24" s="471" t="s">
        <v>575</v>
      </c>
      <c r="L24" s="456" t="s">
        <v>396</v>
      </c>
      <c r="M24" s="458" t="s">
        <v>397</v>
      </c>
      <c r="N24" s="460" t="s">
        <v>398</v>
      </c>
      <c r="O24" s="452"/>
      <c r="P24" s="451" t="s">
        <v>399</v>
      </c>
      <c r="Q24" s="452"/>
      <c r="R24" s="451" t="s">
        <v>400</v>
      </c>
      <c r="S24" s="452"/>
      <c r="T24" s="451" t="s">
        <v>401</v>
      </c>
      <c r="U24" s="452"/>
      <c r="V24" s="451" t="s">
        <v>402</v>
      </c>
      <c r="W24" s="452"/>
      <c r="X24" s="451" t="s">
        <v>403</v>
      </c>
      <c r="Y24" s="452"/>
      <c r="Z24" s="451" t="s">
        <v>404</v>
      </c>
      <c r="AA24" s="452"/>
      <c r="AB24" s="451" t="s">
        <v>405</v>
      </c>
      <c r="AC24" s="452"/>
      <c r="AD24" s="451" t="s">
        <v>406</v>
      </c>
      <c r="AE24" s="453"/>
      <c r="AF24" s="454" t="s">
        <v>407</v>
      </c>
      <c r="AG24" s="443" t="s">
        <v>408</v>
      </c>
      <c r="AH24" s="445" t="s">
        <v>409</v>
      </c>
      <c r="AI24" s="447" t="s">
        <v>410</v>
      </c>
    </row>
    <row r="25" spans="1:35" ht="24.75" thickBot="1">
      <c r="A25" s="462"/>
      <c r="B25" s="465"/>
      <c r="C25" s="466"/>
      <c r="D25" s="466"/>
      <c r="E25" s="466"/>
      <c r="F25" s="466"/>
      <c r="G25" s="466"/>
      <c r="H25" s="468"/>
      <c r="I25" s="470" t="s">
        <v>393</v>
      </c>
      <c r="J25" s="470"/>
      <c r="K25" s="472"/>
      <c r="L25" s="457"/>
      <c r="M25" s="459"/>
      <c r="N25" s="5" t="s">
        <v>411</v>
      </c>
      <c r="O25" s="6" t="s">
        <v>412</v>
      </c>
      <c r="P25" s="7" t="s">
        <v>411</v>
      </c>
      <c r="Q25" s="6" t="s">
        <v>412</v>
      </c>
      <c r="R25" s="7" t="s">
        <v>411</v>
      </c>
      <c r="S25" s="6" t="s">
        <v>412</v>
      </c>
      <c r="T25" s="7" t="s">
        <v>411</v>
      </c>
      <c r="U25" s="6" t="s">
        <v>412</v>
      </c>
      <c r="V25" s="7" t="s">
        <v>411</v>
      </c>
      <c r="W25" s="6" t="s">
        <v>412</v>
      </c>
      <c r="X25" s="7" t="s">
        <v>411</v>
      </c>
      <c r="Y25" s="6" t="s">
        <v>412</v>
      </c>
      <c r="Z25" s="7" t="s">
        <v>411</v>
      </c>
      <c r="AA25" s="6" t="s">
        <v>413</v>
      </c>
      <c r="AB25" s="7" t="s">
        <v>411</v>
      </c>
      <c r="AC25" s="6" t="s">
        <v>413</v>
      </c>
      <c r="AD25" s="7" t="s">
        <v>411</v>
      </c>
      <c r="AE25" s="8" t="s">
        <v>413</v>
      </c>
      <c r="AF25" s="455"/>
      <c r="AG25" s="444"/>
      <c r="AH25" s="446"/>
      <c r="AI25" s="448"/>
    </row>
    <row r="26" spans="1:35" ht="51.75" thickBot="1">
      <c r="A26" s="9" t="s">
        <v>414</v>
      </c>
      <c r="B26" s="449" t="s">
        <v>82</v>
      </c>
      <c r="C26" s="450"/>
      <c r="D26" s="450"/>
      <c r="E26" s="450"/>
      <c r="F26" s="450"/>
      <c r="G26" s="450"/>
      <c r="H26" s="387" t="s">
        <v>503</v>
      </c>
      <c r="I26" s="11">
        <v>40</v>
      </c>
      <c r="J26" s="12">
        <v>20</v>
      </c>
      <c r="K26" s="12">
        <v>24</v>
      </c>
      <c r="L26" s="13"/>
      <c r="M26" s="14"/>
      <c r="N26" s="15">
        <f>SUM(N27,N30,N33)</f>
        <v>0</v>
      </c>
      <c r="O26" s="15">
        <f aca="true" t="shared" si="6" ref="O26:AE26">SUM(O27,O30,O33)</f>
        <v>0</v>
      </c>
      <c r="P26" s="15">
        <f t="shared" si="6"/>
        <v>0</v>
      </c>
      <c r="Q26" s="15">
        <f t="shared" si="6"/>
        <v>0</v>
      </c>
      <c r="R26" s="15">
        <f t="shared" si="6"/>
        <v>5000000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15">
        <f t="shared" si="6"/>
        <v>0</v>
      </c>
      <c r="W26" s="15">
        <f t="shared" si="6"/>
        <v>0</v>
      </c>
      <c r="X26" s="15">
        <f t="shared" si="6"/>
        <v>0</v>
      </c>
      <c r="Y26" s="15">
        <f t="shared" si="6"/>
        <v>0</v>
      </c>
      <c r="Z26" s="15">
        <f t="shared" si="6"/>
        <v>0</v>
      </c>
      <c r="AA26" s="15">
        <f t="shared" si="6"/>
        <v>0</v>
      </c>
      <c r="AB26" s="15">
        <f t="shared" si="6"/>
        <v>0</v>
      </c>
      <c r="AC26" s="15">
        <f t="shared" si="6"/>
        <v>0</v>
      </c>
      <c r="AD26" s="15">
        <f t="shared" si="6"/>
        <v>5000000</v>
      </c>
      <c r="AE26" s="15">
        <f t="shared" si="6"/>
        <v>0</v>
      </c>
      <c r="AF26" s="18">
        <f>AF28+AF31</f>
        <v>0</v>
      </c>
      <c r="AG26" s="19"/>
      <c r="AH26" s="19"/>
      <c r="AI26" s="20"/>
    </row>
    <row r="27" spans="1:35" ht="36.75" thickBot="1">
      <c r="A27" s="88" t="s">
        <v>416</v>
      </c>
      <c r="B27" s="87" t="s">
        <v>417</v>
      </c>
      <c r="C27" s="87" t="s">
        <v>418</v>
      </c>
      <c r="D27" s="87" t="s">
        <v>424</v>
      </c>
      <c r="E27" s="87" t="s">
        <v>420</v>
      </c>
      <c r="F27" s="87" t="s">
        <v>421</v>
      </c>
      <c r="G27" s="86" t="s">
        <v>422</v>
      </c>
      <c r="H27" s="85" t="s">
        <v>423</v>
      </c>
      <c r="I27" s="87"/>
      <c r="J27" s="49"/>
      <c r="K27" s="49"/>
      <c r="L27" s="84"/>
      <c r="M27" s="83"/>
      <c r="N27" s="82">
        <f aca="true" t="shared" si="7" ref="N27:AC27">SUM(N28:N28)</f>
        <v>0</v>
      </c>
      <c r="O27" s="28">
        <f t="shared" si="7"/>
        <v>0</v>
      </c>
      <c r="P27" s="81">
        <f t="shared" si="7"/>
        <v>0</v>
      </c>
      <c r="Q27" s="28">
        <f t="shared" si="7"/>
        <v>0</v>
      </c>
      <c r="R27" s="81">
        <f t="shared" si="7"/>
        <v>0</v>
      </c>
      <c r="S27" s="28">
        <f t="shared" si="7"/>
        <v>0</v>
      </c>
      <c r="T27" s="81">
        <f t="shared" si="7"/>
        <v>0</v>
      </c>
      <c r="U27" s="28">
        <f t="shared" si="7"/>
        <v>0</v>
      </c>
      <c r="V27" s="81">
        <f t="shared" si="7"/>
        <v>0</v>
      </c>
      <c r="W27" s="28">
        <f t="shared" si="7"/>
        <v>0</v>
      </c>
      <c r="X27" s="81">
        <f t="shared" si="7"/>
        <v>0</v>
      </c>
      <c r="Y27" s="28">
        <f t="shared" si="7"/>
        <v>0</v>
      </c>
      <c r="Z27" s="81">
        <f t="shared" si="7"/>
        <v>0</v>
      </c>
      <c r="AA27" s="28">
        <f t="shared" si="7"/>
        <v>0</v>
      </c>
      <c r="AB27" s="81">
        <f t="shared" si="7"/>
        <v>0</v>
      </c>
      <c r="AC27" s="28">
        <f t="shared" si="7"/>
        <v>0</v>
      </c>
      <c r="AD27" s="81">
        <f>SUM(N27,P27,R27,T27,V27,X27,Z27,AB27)</f>
        <v>0</v>
      </c>
      <c r="AE27" s="28">
        <f>SUM(O27,Q27,S27,U27,W27,Y27,AA27,AC27)</f>
        <v>0</v>
      </c>
      <c r="AF27" s="80">
        <f>SUM(AF28:AF28)</f>
        <v>0</v>
      </c>
      <c r="AG27" s="79"/>
      <c r="AH27" s="79"/>
      <c r="AI27" s="78"/>
    </row>
    <row r="28" spans="1:35" ht="120.75" thickBot="1">
      <c r="A28" s="388" t="s">
        <v>355</v>
      </c>
      <c r="B28" s="383"/>
      <c r="C28" s="384"/>
      <c r="D28" s="384"/>
      <c r="E28" s="384"/>
      <c r="F28" s="384"/>
      <c r="G28" s="389" t="s">
        <v>83</v>
      </c>
      <c r="H28" s="70" t="s">
        <v>652</v>
      </c>
      <c r="I28" s="384">
        <v>0</v>
      </c>
      <c r="J28" s="390">
        <v>4</v>
      </c>
      <c r="K28" s="391">
        <v>1</v>
      </c>
      <c r="L28" s="54"/>
      <c r="M28" s="55"/>
      <c r="N28" s="56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57"/>
      <c r="AG28" s="47"/>
      <c r="AH28" s="54"/>
      <c r="AI28" s="58"/>
    </row>
    <row r="29" spans="1:35" ht="15.75" thickBot="1">
      <c r="A29" s="440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2"/>
    </row>
    <row r="30" spans="1:35" ht="36.75" thickBot="1">
      <c r="A30" s="88" t="s">
        <v>416</v>
      </c>
      <c r="B30" s="87" t="s">
        <v>417</v>
      </c>
      <c r="C30" s="87" t="s">
        <v>418</v>
      </c>
      <c r="D30" s="87" t="s">
        <v>419</v>
      </c>
      <c r="E30" s="87" t="s">
        <v>420</v>
      </c>
      <c r="F30" s="87" t="s">
        <v>421</v>
      </c>
      <c r="G30" s="86" t="s">
        <v>422</v>
      </c>
      <c r="H30" s="85" t="s">
        <v>423</v>
      </c>
      <c r="I30" s="84"/>
      <c r="J30" s="84"/>
      <c r="K30" s="84"/>
      <c r="L30" s="84"/>
      <c r="M30" s="83"/>
      <c r="N30" s="82">
        <f aca="true" t="shared" si="8" ref="N30:AC30">SUM(N31:N31)</f>
        <v>0</v>
      </c>
      <c r="O30" s="28">
        <f t="shared" si="8"/>
        <v>0</v>
      </c>
      <c r="P30" s="81">
        <f t="shared" si="8"/>
        <v>0</v>
      </c>
      <c r="Q30" s="28">
        <f t="shared" si="8"/>
        <v>0</v>
      </c>
      <c r="R30" s="81">
        <f t="shared" si="8"/>
        <v>5000000</v>
      </c>
      <c r="S30" s="28">
        <f t="shared" si="8"/>
        <v>0</v>
      </c>
      <c r="T30" s="81">
        <f t="shared" si="8"/>
        <v>0</v>
      </c>
      <c r="U30" s="28">
        <f t="shared" si="8"/>
        <v>0</v>
      </c>
      <c r="V30" s="81">
        <f t="shared" si="8"/>
        <v>0</v>
      </c>
      <c r="W30" s="28">
        <f t="shared" si="8"/>
        <v>0</v>
      </c>
      <c r="X30" s="81">
        <f t="shared" si="8"/>
        <v>0</v>
      </c>
      <c r="Y30" s="28">
        <f t="shared" si="8"/>
        <v>0</v>
      </c>
      <c r="Z30" s="81">
        <f t="shared" si="8"/>
        <v>0</v>
      </c>
      <c r="AA30" s="28">
        <f t="shared" si="8"/>
        <v>0</v>
      </c>
      <c r="AB30" s="81">
        <f t="shared" si="8"/>
        <v>0</v>
      </c>
      <c r="AC30" s="28">
        <f t="shared" si="8"/>
        <v>0</v>
      </c>
      <c r="AD30" s="81">
        <f>SUM(N30,P30,R30,T30,V30,X30,Z30,AB30)</f>
        <v>5000000</v>
      </c>
      <c r="AE30" s="28">
        <f>SUM(O30,Q30,S30,U30,W30,Y30,AA30,AC30)</f>
        <v>0</v>
      </c>
      <c r="AF30" s="80">
        <f>SUM(AF31:AF31)</f>
        <v>0</v>
      </c>
      <c r="AG30" s="79"/>
      <c r="AH30" s="79"/>
      <c r="AI30" s="78"/>
    </row>
    <row r="31" spans="1:35" ht="102.75" thickBot="1">
      <c r="A31" s="382" t="s">
        <v>653</v>
      </c>
      <c r="B31" s="383"/>
      <c r="C31" s="384"/>
      <c r="D31" s="384"/>
      <c r="E31" s="384"/>
      <c r="F31" s="384"/>
      <c r="G31" s="70" t="s">
        <v>84</v>
      </c>
      <c r="H31" s="70" t="s">
        <v>85</v>
      </c>
      <c r="I31" s="384">
        <v>1</v>
      </c>
      <c r="J31" s="391">
        <v>8</v>
      </c>
      <c r="K31" s="392">
        <v>2</v>
      </c>
      <c r="L31" s="39"/>
      <c r="M31" s="40"/>
      <c r="N31" s="41"/>
      <c r="O31" s="42"/>
      <c r="P31" s="43"/>
      <c r="Q31" s="44"/>
      <c r="R31" s="44">
        <v>5000000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6"/>
      <c r="AG31" s="47"/>
      <c r="AH31" s="47"/>
      <c r="AI31" s="48"/>
    </row>
    <row r="32" spans="1:35" ht="15.75" thickBot="1">
      <c r="A32" s="440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2"/>
    </row>
    <row r="33" spans="1:35" ht="36.75" thickBot="1">
      <c r="A33" s="88" t="s">
        <v>416</v>
      </c>
      <c r="B33" s="87" t="s">
        <v>417</v>
      </c>
      <c r="C33" s="87" t="s">
        <v>418</v>
      </c>
      <c r="D33" s="87" t="s">
        <v>424</v>
      </c>
      <c r="E33" s="87" t="s">
        <v>420</v>
      </c>
      <c r="F33" s="87" t="s">
        <v>421</v>
      </c>
      <c r="G33" s="86" t="s">
        <v>422</v>
      </c>
      <c r="H33" s="85" t="s">
        <v>423</v>
      </c>
      <c r="I33" s="87"/>
      <c r="J33" s="49"/>
      <c r="K33" s="49"/>
      <c r="L33" s="84"/>
      <c r="M33" s="83"/>
      <c r="N33" s="82">
        <f aca="true" t="shared" si="9" ref="N33:AC33">SUM(N34:N34)</f>
        <v>0</v>
      </c>
      <c r="O33" s="28">
        <f t="shared" si="9"/>
        <v>0</v>
      </c>
      <c r="P33" s="81">
        <f t="shared" si="9"/>
        <v>0</v>
      </c>
      <c r="Q33" s="28">
        <f t="shared" si="9"/>
        <v>0</v>
      </c>
      <c r="R33" s="81">
        <f t="shared" si="9"/>
        <v>0</v>
      </c>
      <c r="S33" s="28">
        <f t="shared" si="9"/>
        <v>0</v>
      </c>
      <c r="T33" s="81">
        <f t="shared" si="9"/>
        <v>0</v>
      </c>
      <c r="U33" s="28">
        <f t="shared" si="9"/>
        <v>0</v>
      </c>
      <c r="V33" s="81">
        <f t="shared" si="9"/>
        <v>0</v>
      </c>
      <c r="W33" s="28">
        <f t="shared" si="9"/>
        <v>0</v>
      </c>
      <c r="X33" s="81">
        <f t="shared" si="9"/>
        <v>0</v>
      </c>
      <c r="Y33" s="28">
        <f t="shared" si="9"/>
        <v>0</v>
      </c>
      <c r="Z33" s="81">
        <f t="shared" si="9"/>
        <v>0</v>
      </c>
      <c r="AA33" s="28">
        <f t="shared" si="9"/>
        <v>0</v>
      </c>
      <c r="AB33" s="81">
        <f t="shared" si="9"/>
        <v>0</v>
      </c>
      <c r="AC33" s="28">
        <f t="shared" si="9"/>
        <v>0</v>
      </c>
      <c r="AD33" s="81">
        <f>SUM(N33,P33,R33,T33,V33,X33,Z33,AB33)</f>
        <v>0</v>
      </c>
      <c r="AE33" s="28">
        <f>SUM(O33,Q33,S33,U33,W33,Y33,AA33,AC33)</f>
        <v>0</v>
      </c>
      <c r="AF33" s="80">
        <f>SUM(AF34:AF34)</f>
        <v>0</v>
      </c>
      <c r="AG33" s="79"/>
      <c r="AH33" s="79"/>
      <c r="AI33" s="78"/>
    </row>
    <row r="34" spans="1:35" ht="141" thickBot="1">
      <c r="A34" s="388" t="s">
        <v>355</v>
      </c>
      <c r="B34" s="383"/>
      <c r="C34" s="384"/>
      <c r="D34" s="384"/>
      <c r="E34" s="384"/>
      <c r="F34" s="384"/>
      <c r="G34" s="70" t="s">
        <v>86</v>
      </c>
      <c r="H34" s="70" t="s">
        <v>87</v>
      </c>
      <c r="I34" s="384">
        <v>0</v>
      </c>
      <c r="J34" s="390">
        <v>4</v>
      </c>
      <c r="K34" s="391">
        <v>1</v>
      </c>
      <c r="L34" s="54"/>
      <c r="M34" s="55"/>
      <c r="N34" s="56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57"/>
      <c r="AG34" s="47"/>
      <c r="AH34" s="54"/>
      <c r="AI34" s="58"/>
    </row>
    <row r="35" spans="1:35" ht="15.75" thickBot="1">
      <c r="A35" s="440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2"/>
    </row>
    <row r="36" spans="1:35" ht="15.75" thickBot="1">
      <c r="A36" s="473" t="s">
        <v>654</v>
      </c>
      <c r="B36" s="474"/>
      <c r="C36" s="475"/>
      <c r="D36" s="125"/>
      <c r="E36" s="474" t="s">
        <v>655</v>
      </c>
      <c r="F36" s="474"/>
      <c r="G36" s="474"/>
      <c r="H36" s="474"/>
      <c r="I36" s="474"/>
      <c r="J36" s="474"/>
      <c r="K36" s="474"/>
      <c r="L36" s="474"/>
      <c r="M36" s="475"/>
      <c r="N36" s="493" t="s">
        <v>388</v>
      </c>
      <c r="O36" s="494"/>
      <c r="P36" s="494"/>
      <c r="Q36" s="494"/>
      <c r="R36" s="494"/>
      <c r="S36" s="494"/>
      <c r="T36" s="494"/>
      <c r="U36" s="494"/>
      <c r="V36" s="494"/>
      <c r="W36" s="494"/>
      <c r="X36" s="494">
        <f>SUM(AD39)</f>
        <v>2000000</v>
      </c>
      <c r="Y36" s="494"/>
      <c r="Z36" s="494"/>
      <c r="AA36" s="494"/>
      <c r="AB36" s="494"/>
      <c r="AC36" s="494"/>
      <c r="AD36" s="494"/>
      <c r="AE36" s="495"/>
      <c r="AF36" s="479" t="s">
        <v>389</v>
      </c>
      <c r="AG36" s="480"/>
      <c r="AH36" s="480"/>
      <c r="AI36" s="481"/>
    </row>
    <row r="37" spans="1:35" ht="15">
      <c r="A37" s="461" t="s">
        <v>390</v>
      </c>
      <c r="B37" s="463" t="s">
        <v>391</v>
      </c>
      <c r="C37" s="464"/>
      <c r="D37" s="464"/>
      <c r="E37" s="464"/>
      <c r="F37" s="464"/>
      <c r="G37" s="464"/>
      <c r="H37" s="467" t="s">
        <v>392</v>
      </c>
      <c r="I37" s="469" t="s">
        <v>393</v>
      </c>
      <c r="J37" s="469" t="s">
        <v>394</v>
      </c>
      <c r="K37" s="471" t="s">
        <v>575</v>
      </c>
      <c r="L37" s="456" t="s">
        <v>396</v>
      </c>
      <c r="M37" s="458" t="s">
        <v>397</v>
      </c>
      <c r="N37" s="460" t="s">
        <v>398</v>
      </c>
      <c r="O37" s="452"/>
      <c r="P37" s="451" t="s">
        <v>399</v>
      </c>
      <c r="Q37" s="452"/>
      <c r="R37" s="451" t="s">
        <v>400</v>
      </c>
      <c r="S37" s="452"/>
      <c r="T37" s="451" t="s">
        <v>401</v>
      </c>
      <c r="U37" s="452"/>
      <c r="V37" s="451" t="s">
        <v>402</v>
      </c>
      <c r="W37" s="452"/>
      <c r="X37" s="451" t="s">
        <v>403</v>
      </c>
      <c r="Y37" s="452"/>
      <c r="Z37" s="451" t="s">
        <v>404</v>
      </c>
      <c r="AA37" s="452"/>
      <c r="AB37" s="451" t="s">
        <v>405</v>
      </c>
      <c r="AC37" s="452"/>
      <c r="AD37" s="451" t="s">
        <v>406</v>
      </c>
      <c r="AE37" s="453"/>
      <c r="AF37" s="454" t="s">
        <v>407</v>
      </c>
      <c r="AG37" s="443" t="s">
        <v>408</v>
      </c>
      <c r="AH37" s="445" t="s">
        <v>409</v>
      </c>
      <c r="AI37" s="447" t="s">
        <v>410</v>
      </c>
    </row>
    <row r="38" spans="1:35" ht="24.75" thickBot="1">
      <c r="A38" s="462"/>
      <c r="B38" s="465"/>
      <c r="C38" s="466"/>
      <c r="D38" s="466"/>
      <c r="E38" s="466"/>
      <c r="F38" s="466"/>
      <c r="G38" s="466"/>
      <c r="H38" s="468"/>
      <c r="I38" s="470" t="s">
        <v>393</v>
      </c>
      <c r="J38" s="470"/>
      <c r="K38" s="472"/>
      <c r="L38" s="457"/>
      <c r="M38" s="459"/>
      <c r="N38" s="5" t="s">
        <v>411</v>
      </c>
      <c r="O38" s="6" t="s">
        <v>412</v>
      </c>
      <c r="P38" s="7" t="s">
        <v>411</v>
      </c>
      <c r="Q38" s="6" t="s">
        <v>412</v>
      </c>
      <c r="R38" s="7" t="s">
        <v>411</v>
      </c>
      <c r="S38" s="6" t="s">
        <v>412</v>
      </c>
      <c r="T38" s="7" t="s">
        <v>411</v>
      </c>
      <c r="U38" s="6" t="s">
        <v>412</v>
      </c>
      <c r="V38" s="7" t="s">
        <v>411</v>
      </c>
      <c r="W38" s="6" t="s">
        <v>412</v>
      </c>
      <c r="X38" s="7" t="s">
        <v>411</v>
      </c>
      <c r="Y38" s="6" t="s">
        <v>412</v>
      </c>
      <c r="Z38" s="7" t="s">
        <v>411</v>
      </c>
      <c r="AA38" s="6" t="s">
        <v>413</v>
      </c>
      <c r="AB38" s="7" t="s">
        <v>411</v>
      </c>
      <c r="AC38" s="6" t="s">
        <v>413</v>
      </c>
      <c r="AD38" s="7" t="s">
        <v>411</v>
      </c>
      <c r="AE38" s="8" t="s">
        <v>413</v>
      </c>
      <c r="AF38" s="455"/>
      <c r="AG38" s="444"/>
      <c r="AH38" s="446"/>
      <c r="AI38" s="448"/>
    </row>
    <row r="39" spans="1:35" ht="39" thickBot="1">
      <c r="A39" s="9" t="s">
        <v>414</v>
      </c>
      <c r="B39" s="449" t="s">
        <v>88</v>
      </c>
      <c r="C39" s="450"/>
      <c r="D39" s="450"/>
      <c r="E39" s="450"/>
      <c r="F39" s="450"/>
      <c r="G39" s="450"/>
      <c r="H39" s="111" t="s">
        <v>89</v>
      </c>
      <c r="I39" s="11">
        <v>0</v>
      </c>
      <c r="J39" s="73">
        <v>0.8</v>
      </c>
      <c r="K39" s="73">
        <v>0.4</v>
      </c>
      <c r="L39" s="13"/>
      <c r="M39" s="14"/>
      <c r="N39" s="15">
        <f>SUM(N40)</f>
        <v>0</v>
      </c>
      <c r="O39" s="15">
        <f aca="true" t="shared" si="10" ref="O39:AE39">SUM(O40)</f>
        <v>0</v>
      </c>
      <c r="P39" s="15">
        <f t="shared" si="10"/>
        <v>0</v>
      </c>
      <c r="Q39" s="15">
        <f t="shared" si="10"/>
        <v>0</v>
      </c>
      <c r="R39" s="15">
        <f t="shared" si="10"/>
        <v>2000000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0</v>
      </c>
      <c r="Y39" s="15">
        <f t="shared" si="10"/>
        <v>0</v>
      </c>
      <c r="Z39" s="15">
        <f t="shared" si="10"/>
        <v>0</v>
      </c>
      <c r="AA39" s="15">
        <f t="shared" si="10"/>
        <v>0</v>
      </c>
      <c r="AB39" s="15">
        <f t="shared" si="10"/>
        <v>0</v>
      </c>
      <c r="AC39" s="15">
        <f t="shared" si="10"/>
        <v>0</v>
      </c>
      <c r="AD39" s="15">
        <f t="shared" si="10"/>
        <v>2000000</v>
      </c>
      <c r="AE39" s="15">
        <f t="shared" si="10"/>
        <v>0</v>
      </c>
      <c r="AF39" s="18">
        <f>AF41+AF48</f>
        <v>0</v>
      </c>
      <c r="AG39" s="19"/>
      <c r="AH39" s="19"/>
      <c r="AI39" s="20"/>
    </row>
    <row r="40" spans="1:35" ht="36.75" thickBot="1">
      <c r="A40" s="88" t="s">
        <v>416</v>
      </c>
      <c r="B40" s="87" t="s">
        <v>417</v>
      </c>
      <c r="C40" s="87" t="s">
        <v>418</v>
      </c>
      <c r="D40" s="87" t="s">
        <v>419</v>
      </c>
      <c r="E40" s="87" t="s">
        <v>420</v>
      </c>
      <c r="F40" s="87" t="s">
        <v>421</v>
      </c>
      <c r="G40" s="86" t="s">
        <v>422</v>
      </c>
      <c r="H40" s="85" t="s">
        <v>423</v>
      </c>
      <c r="I40" s="84"/>
      <c r="J40" s="84"/>
      <c r="K40" s="84"/>
      <c r="L40" s="84"/>
      <c r="M40" s="83"/>
      <c r="N40" s="82">
        <f aca="true" t="shared" si="11" ref="N40:AC40">SUM(N41:N41)</f>
        <v>0</v>
      </c>
      <c r="O40" s="28">
        <f t="shared" si="11"/>
        <v>0</v>
      </c>
      <c r="P40" s="81">
        <f t="shared" si="11"/>
        <v>0</v>
      </c>
      <c r="Q40" s="28">
        <f t="shared" si="11"/>
        <v>0</v>
      </c>
      <c r="R40" s="81">
        <f t="shared" si="11"/>
        <v>2000000</v>
      </c>
      <c r="S40" s="28">
        <f t="shared" si="11"/>
        <v>0</v>
      </c>
      <c r="T40" s="81">
        <f t="shared" si="11"/>
        <v>0</v>
      </c>
      <c r="U40" s="28">
        <f t="shared" si="11"/>
        <v>0</v>
      </c>
      <c r="V40" s="81">
        <f t="shared" si="11"/>
        <v>0</v>
      </c>
      <c r="W40" s="28">
        <f t="shared" si="11"/>
        <v>0</v>
      </c>
      <c r="X40" s="81">
        <f t="shared" si="11"/>
        <v>0</v>
      </c>
      <c r="Y40" s="28">
        <f t="shared" si="11"/>
        <v>0</v>
      </c>
      <c r="Z40" s="81">
        <f t="shared" si="11"/>
        <v>0</v>
      </c>
      <c r="AA40" s="28">
        <f t="shared" si="11"/>
        <v>0</v>
      </c>
      <c r="AB40" s="81">
        <f t="shared" si="11"/>
        <v>0</v>
      </c>
      <c r="AC40" s="28">
        <f t="shared" si="11"/>
        <v>0</v>
      </c>
      <c r="AD40" s="81">
        <f>SUM(N40,P40,R40,T40,V40,X40,Z40,AB40)</f>
        <v>2000000</v>
      </c>
      <c r="AE40" s="28">
        <f>SUM(O40,Q40,S40,U40,W40,Y40,AA40,AC40)</f>
        <v>0</v>
      </c>
      <c r="AF40" s="80">
        <f>SUM(AF41:AF41)</f>
        <v>0</v>
      </c>
      <c r="AG40" s="79"/>
      <c r="AH40" s="79"/>
      <c r="AI40" s="78"/>
    </row>
    <row r="41" spans="1:35" ht="77.25" thickBot="1">
      <c r="A41" s="388" t="s">
        <v>355</v>
      </c>
      <c r="B41" s="383"/>
      <c r="C41" s="384"/>
      <c r="D41" s="384"/>
      <c r="E41" s="384"/>
      <c r="F41" s="384"/>
      <c r="G41" s="393" t="s">
        <v>90</v>
      </c>
      <c r="H41" s="71" t="s">
        <v>91</v>
      </c>
      <c r="I41" s="384">
        <v>0</v>
      </c>
      <c r="J41" s="391">
        <v>20</v>
      </c>
      <c r="K41" s="392">
        <v>5</v>
      </c>
      <c r="L41" s="39"/>
      <c r="M41" s="40"/>
      <c r="N41" s="41"/>
      <c r="O41" s="42"/>
      <c r="P41" s="43"/>
      <c r="Q41" s="44"/>
      <c r="R41" s="44">
        <v>2000000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  <c r="AE41" s="45"/>
      <c r="AF41" s="46"/>
      <c r="AG41" s="47"/>
      <c r="AH41" s="47"/>
      <c r="AI41" s="48"/>
    </row>
    <row r="42" spans="1:35" ht="15.75" thickBot="1">
      <c r="A42" s="440"/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2"/>
    </row>
    <row r="43" spans="1:35" ht="15.75" thickBot="1">
      <c r="A43" s="473" t="s">
        <v>656</v>
      </c>
      <c r="B43" s="474"/>
      <c r="C43" s="475"/>
      <c r="D43" s="125"/>
      <c r="E43" s="474" t="s">
        <v>657</v>
      </c>
      <c r="F43" s="474"/>
      <c r="G43" s="474"/>
      <c r="H43" s="474"/>
      <c r="I43" s="474"/>
      <c r="J43" s="474"/>
      <c r="K43" s="474"/>
      <c r="L43" s="474"/>
      <c r="M43" s="475"/>
      <c r="N43" s="493" t="s">
        <v>388</v>
      </c>
      <c r="O43" s="494"/>
      <c r="P43" s="494"/>
      <c r="Q43" s="494"/>
      <c r="R43" s="494"/>
      <c r="S43" s="494"/>
      <c r="T43" s="494"/>
      <c r="U43" s="494"/>
      <c r="V43" s="494"/>
      <c r="W43" s="494"/>
      <c r="X43" s="494">
        <f>SUM(AD46)</f>
        <v>4000000</v>
      </c>
      <c r="Y43" s="494"/>
      <c r="Z43" s="494"/>
      <c r="AA43" s="494"/>
      <c r="AB43" s="494"/>
      <c r="AC43" s="494"/>
      <c r="AD43" s="494"/>
      <c r="AE43" s="495"/>
      <c r="AF43" s="479" t="s">
        <v>389</v>
      </c>
      <c r="AG43" s="480"/>
      <c r="AH43" s="480"/>
      <c r="AI43" s="481"/>
    </row>
    <row r="44" spans="1:35" ht="15">
      <c r="A44" s="461" t="s">
        <v>390</v>
      </c>
      <c r="B44" s="463" t="s">
        <v>391</v>
      </c>
      <c r="C44" s="464"/>
      <c r="D44" s="464"/>
      <c r="E44" s="464"/>
      <c r="F44" s="464"/>
      <c r="G44" s="464"/>
      <c r="H44" s="467" t="s">
        <v>392</v>
      </c>
      <c r="I44" s="469" t="s">
        <v>393</v>
      </c>
      <c r="J44" s="469" t="s">
        <v>394</v>
      </c>
      <c r="K44" s="471" t="s">
        <v>395</v>
      </c>
      <c r="L44" s="456" t="s">
        <v>396</v>
      </c>
      <c r="M44" s="458" t="s">
        <v>397</v>
      </c>
      <c r="N44" s="460" t="s">
        <v>398</v>
      </c>
      <c r="O44" s="452"/>
      <c r="P44" s="451" t="s">
        <v>399</v>
      </c>
      <c r="Q44" s="452"/>
      <c r="R44" s="451" t="s">
        <v>400</v>
      </c>
      <c r="S44" s="452"/>
      <c r="T44" s="451" t="s">
        <v>401</v>
      </c>
      <c r="U44" s="452"/>
      <c r="V44" s="451" t="s">
        <v>402</v>
      </c>
      <c r="W44" s="452"/>
      <c r="X44" s="451" t="s">
        <v>403</v>
      </c>
      <c r="Y44" s="452"/>
      <c r="Z44" s="451" t="s">
        <v>404</v>
      </c>
      <c r="AA44" s="452"/>
      <c r="AB44" s="451" t="s">
        <v>405</v>
      </c>
      <c r="AC44" s="452"/>
      <c r="AD44" s="451" t="s">
        <v>406</v>
      </c>
      <c r="AE44" s="453"/>
      <c r="AF44" s="454" t="s">
        <v>407</v>
      </c>
      <c r="AG44" s="443" t="s">
        <v>408</v>
      </c>
      <c r="AH44" s="445" t="s">
        <v>409</v>
      </c>
      <c r="AI44" s="447" t="s">
        <v>410</v>
      </c>
    </row>
    <row r="45" spans="1:35" ht="24.75" thickBot="1">
      <c r="A45" s="462"/>
      <c r="B45" s="465"/>
      <c r="C45" s="466"/>
      <c r="D45" s="466"/>
      <c r="E45" s="466"/>
      <c r="F45" s="466"/>
      <c r="G45" s="466"/>
      <c r="H45" s="468"/>
      <c r="I45" s="470" t="s">
        <v>393</v>
      </c>
      <c r="J45" s="470"/>
      <c r="K45" s="472"/>
      <c r="L45" s="457"/>
      <c r="M45" s="459"/>
      <c r="N45" s="5" t="s">
        <v>411</v>
      </c>
      <c r="O45" s="6" t="s">
        <v>412</v>
      </c>
      <c r="P45" s="7" t="s">
        <v>411</v>
      </c>
      <c r="Q45" s="6" t="s">
        <v>412</v>
      </c>
      <c r="R45" s="7" t="s">
        <v>411</v>
      </c>
      <c r="S45" s="6" t="s">
        <v>412</v>
      </c>
      <c r="T45" s="7" t="s">
        <v>411</v>
      </c>
      <c r="U45" s="6" t="s">
        <v>412</v>
      </c>
      <c r="V45" s="7" t="s">
        <v>411</v>
      </c>
      <c r="W45" s="6" t="s">
        <v>412</v>
      </c>
      <c r="X45" s="7" t="s">
        <v>411</v>
      </c>
      <c r="Y45" s="6" t="s">
        <v>412</v>
      </c>
      <c r="Z45" s="7" t="s">
        <v>411</v>
      </c>
      <c r="AA45" s="6" t="s">
        <v>413</v>
      </c>
      <c r="AB45" s="7" t="s">
        <v>411</v>
      </c>
      <c r="AC45" s="6" t="s">
        <v>413</v>
      </c>
      <c r="AD45" s="7" t="s">
        <v>411</v>
      </c>
      <c r="AE45" s="8" t="s">
        <v>413</v>
      </c>
      <c r="AF45" s="455"/>
      <c r="AG45" s="444"/>
      <c r="AH45" s="446"/>
      <c r="AI45" s="448"/>
    </row>
    <row r="46" spans="1:35" ht="36.75" thickBot="1">
      <c r="A46" s="9" t="s">
        <v>414</v>
      </c>
      <c r="B46" s="449" t="s">
        <v>426</v>
      </c>
      <c r="C46" s="450"/>
      <c r="D46" s="450"/>
      <c r="E46" s="450"/>
      <c r="F46" s="450"/>
      <c r="G46" s="450"/>
      <c r="H46" s="10" t="s">
        <v>611</v>
      </c>
      <c r="I46" s="10" t="s">
        <v>611</v>
      </c>
      <c r="J46" s="10" t="s">
        <v>611</v>
      </c>
      <c r="K46" s="10" t="s">
        <v>611</v>
      </c>
      <c r="L46" s="10" t="s">
        <v>611</v>
      </c>
      <c r="M46" s="10" t="s">
        <v>611</v>
      </c>
      <c r="N46" s="15">
        <f>SUM(N47,N50)</f>
        <v>0</v>
      </c>
      <c r="O46" s="15">
        <f aca="true" t="shared" si="12" ref="O46:AE46">SUM(O47,O50)</f>
        <v>0</v>
      </c>
      <c r="P46" s="15">
        <f t="shared" si="12"/>
        <v>0</v>
      </c>
      <c r="Q46" s="15">
        <f t="shared" si="12"/>
        <v>0</v>
      </c>
      <c r="R46" s="15">
        <f t="shared" si="12"/>
        <v>4000000</v>
      </c>
      <c r="S46" s="15">
        <f t="shared" si="12"/>
        <v>0</v>
      </c>
      <c r="T46" s="15">
        <f t="shared" si="12"/>
        <v>0</v>
      </c>
      <c r="U46" s="15">
        <f t="shared" si="12"/>
        <v>0</v>
      </c>
      <c r="V46" s="15">
        <f t="shared" si="12"/>
        <v>0</v>
      </c>
      <c r="W46" s="15">
        <f t="shared" si="12"/>
        <v>0</v>
      </c>
      <c r="X46" s="15">
        <f t="shared" si="12"/>
        <v>0</v>
      </c>
      <c r="Y46" s="15">
        <f t="shared" si="12"/>
        <v>0</v>
      </c>
      <c r="Z46" s="15">
        <f t="shared" si="12"/>
        <v>0</v>
      </c>
      <c r="AA46" s="15">
        <f t="shared" si="12"/>
        <v>0</v>
      </c>
      <c r="AB46" s="15">
        <f t="shared" si="12"/>
        <v>0</v>
      </c>
      <c r="AC46" s="15">
        <f t="shared" si="12"/>
        <v>0</v>
      </c>
      <c r="AD46" s="15">
        <f t="shared" si="12"/>
        <v>4000000</v>
      </c>
      <c r="AE46" s="15">
        <f t="shared" si="12"/>
        <v>0</v>
      </c>
      <c r="AF46" s="18">
        <f>AF48+AF51</f>
        <v>0</v>
      </c>
      <c r="AG46" s="19"/>
      <c r="AH46" s="19"/>
      <c r="AI46" s="20"/>
    </row>
    <row r="47" spans="1:35" ht="36.75" thickBot="1">
      <c r="A47" s="88" t="s">
        <v>416</v>
      </c>
      <c r="B47" s="87" t="s">
        <v>417</v>
      </c>
      <c r="C47" s="87" t="s">
        <v>418</v>
      </c>
      <c r="D47" s="87" t="s">
        <v>424</v>
      </c>
      <c r="E47" s="87" t="s">
        <v>420</v>
      </c>
      <c r="F47" s="87" t="s">
        <v>421</v>
      </c>
      <c r="G47" s="86" t="s">
        <v>422</v>
      </c>
      <c r="H47" s="85" t="s">
        <v>423</v>
      </c>
      <c r="I47" s="87"/>
      <c r="J47" s="49"/>
      <c r="K47" s="49"/>
      <c r="L47" s="84"/>
      <c r="M47" s="83"/>
      <c r="N47" s="82"/>
      <c r="O47" s="28">
        <f aca="true" t="shared" si="13" ref="O47:AC47">SUM(O48:O48)</f>
        <v>0</v>
      </c>
      <c r="P47" s="81">
        <f t="shared" si="13"/>
        <v>0</v>
      </c>
      <c r="Q47" s="28">
        <f t="shared" si="13"/>
        <v>0</v>
      </c>
      <c r="R47" s="81">
        <f t="shared" si="13"/>
        <v>2000000</v>
      </c>
      <c r="S47" s="28">
        <f t="shared" si="13"/>
        <v>0</v>
      </c>
      <c r="T47" s="81">
        <f t="shared" si="13"/>
        <v>0</v>
      </c>
      <c r="U47" s="28">
        <f t="shared" si="13"/>
        <v>0</v>
      </c>
      <c r="V47" s="81">
        <f t="shared" si="13"/>
        <v>0</v>
      </c>
      <c r="W47" s="28">
        <f t="shared" si="13"/>
        <v>0</v>
      </c>
      <c r="X47" s="81">
        <f t="shared" si="13"/>
        <v>0</v>
      </c>
      <c r="Y47" s="28">
        <f t="shared" si="13"/>
        <v>0</v>
      </c>
      <c r="Z47" s="81">
        <f t="shared" si="13"/>
        <v>0</v>
      </c>
      <c r="AA47" s="28">
        <f t="shared" si="13"/>
        <v>0</v>
      </c>
      <c r="AB47" s="81">
        <f t="shared" si="13"/>
        <v>0</v>
      </c>
      <c r="AC47" s="28">
        <f t="shared" si="13"/>
        <v>0</v>
      </c>
      <c r="AD47" s="81">
        <f>SUM(N47,P47,R47,T47,V47,X47,Z47,AB47)</f>
        <v>2000000</v>
      </c>
      <c r="AE47" s="28">
        <f>SUM(O47,Q47,S47,U47,W47,Y47,AA47,AC47)</f>
        <v>0</v>
      </c>
      <c r="AF47" s="80">
        <f>SUM(AF48:AF48)</f>
        <v>0</v>
      </c>
      <c r="AG47" s="79"/>
      <c r="AH47" s="79"/>
      <c r="AI47" s="78"/>
    </row>
    <row r="48" spans="1:35" ht="84.75" thickBot="1">
      <c r="A48" s="382" t="s">
        <v>356</v>
      </c>
      <c r="B48" s="383"/>
      <c r="C48" s="384"/>
      <c r="D48" s="384"/>
      <c r="E48" s="384"/>
      <c r="F48" s="384"/>
      <c r="G48" s="389" t="s">
        <v>92</v>
      </c>
      <c r="H48" s="70" t="s">
        <v>93</v>
      </c>
      <c r="I48" s="384">
        <v>1</v>
      </c>
      <c r="J48" s="390">
        <v>4</v>
      </c>
      <c r="K48" s="391">
        <v>1</v>
      </c>
      <c r="L48" s="54"/>
      <c r="M48" s="55"/>
      <c r="N48" s="56"/>
      <c r="O48" s="45"/>
      <c r="P48" s="45"/>
      <c r="Q48" s="45"/>
      <c r="R48" s="44">
        <v>2000000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57"/>
      <c r="AG48" s="47"/>
      <c r="AH48" s="54"/>
      <c r="AI48" s="58"/>
    </row>
    <row r="49" spans="1:35" ht="15.75" thickBot="1">
      <c r="A49" s="440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2"/>
    </row>
    <row r="50" spans="1:35" ht="36.75" thickBot="1">
      <c r="A50" s="88" t="s">
        <v>416</v>
      </c>
      <c r="B50" s="87" t="s">
        <v>417</v>
      </c>
      <c r="C50" s="87" t="s">
        <v>418</v>
      </c>
      <c r="D50" s="87" t="s">
        <v>419</v>
      </c>
      <c r="E50" s="87" t="s">
        <v>420</v>
      </c>
      <c r="F50" s="87" t="s">
        <v>421</v>
      </c>
      <c r="G50" s="86" t="s">
        <v>422</v>
      </c>
      <c r="H50" s="85" t="s">
        <v>423</v>
      </c>
      <c r="I50" s="84"/>
      <c r="J50" s="84"/>
      <c r="K50" s="84"/>
      <c r="L50" s="84"/>
      <c r="M50" s="83"/>
      <c r="N50" s="82">
        <f aca="true" t="shared" si="14" ref="N50:AC50">SUM(N51:N51)</f>
        <v>0</v>
      </c>
      <c r="O50" s="28">
        <f t="shared" si="14"/>
        <v>0</v>
      </c>
      <c r="P50" s="81">
        <f t="shared" si="14"/>
        <v>0</v>
      </c>
      <c r="Q50" s="28">
        <f t="shared" si="14"/>
        <v>0</v>
      </c>
      <c r="R50" s="81">
        <f t="shared" si="14"/>
        <v>2000000</v>
      </c>
      <c r="S50" s="28">
        <f t="shared" si="14"/>
        <v>0</v>
      </c>
      <c r="T50" s="81">
        <f t="shared" si="14"/>
        <v>0</v>
      </c>
      <c r="U50" s="28">
        <f t="shared" si="14"/>
        <v>0</v>
      </c>
      <c r="V50" s="81">
        <f t="shared" si="14"/>
        <v>0</v>
      </c>
      <c r="W50" s="28">
        <f t="shared" si="14"/>
        <v>0</v>
      </c>
      <c r="X50" s="81">
        <f t="shared" si="14"/>
        <v>0</v>
      </c>
      <c r="Y50" s="28">
        <f t="shared" si="14"/>
        <v>0</v>
      </c>
      <c r="Z50" s="81">
        <f t="shared" si="14"/>
        <v>0</v>
      </c>
      <c r="AA50" s="28">
        <f t="shared" si="14"/>
        <v>0</v>
      </c>
      <c r="AB50" s="81">
        <f t="shared" si="14"/>
        <v>0</v>
      </c>
      <c r="AC50" s="28">
        <f t="shared" si="14"/>
        <v>0</v>
      </c>
      <c r="AD50" s="81">
        <f>SUM(N50,P50,R50,T50,V50,X50,Z50,AB50)</f>
        <v>2000000</v>
      </c>
      <c r="AE50" s="28">
        <f>SUM(O50,Q50,S50,U50,W50,Y50,AA50,AC50)</f>
        <v>0</v>
      </c>
      <c r="AF50" s="80">
        <f>SUM(AF51:AF51)</f>
        <v>0</v>
      </c>
      <c r="AG50" s="79"/>
      <c r="AH50" s="79"/>
      <c r="AI50" s="78"/>
    </row>
    <row r="51" spans="1:35" ht="180.75" thickBot="1">
      <c r="A51" s="382" t="s">
        <v>356</v>
      </c>
      <c r="B51" s="383"/>
      <c r="C51" s="384"/>
      <c r="D51" s="384"/>
      <c r="E51" s="384"/>
      <c r="F51" s="384"/>
      <c r="G51" s="384" t="s">
        <v>94</v>
      </c>
      <c r="H51" s="70" t="s">
        <v>95</v>
      </c>
      <c r="I51" s="384">
        <v>19</v>
      </c>
      <c r="J51" s="391">
        <v>24</v>
      </c>
      <c r="K51" s="392">
        <v>6</v>
      </c>
      <c r="L51" s="39"/>
      <c r="M51" s="40"/>
      <c r="N51" s="41"/>
      <c r="O51" s="42"/>
      <c r="P51" s="43"/>
      <c r="Q51" s="44"/>
      <c r="R51" s="44">
        <v>2000000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5"/>
      <c r="AE51" s="45"/>
      <c r="AF51" s="46"/>
      <c r="AG51" s="47"/>
      <c r="AH51" s="47"/>
      <c r="AI51" s="48"/>
    </row>
    <row r="52" spans="1:35" ht="15.75" thickBot="1">
      <c r="A52" s="440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2"/>
    </row>
    <row r="53" spans="1:35" ht="15.75" thickBot="1">
      <c r="A53" s="440"/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2"/>
    </row>
    <row r="54" spans="1:35" ht="15.75" thickBot="1">
      <c r="A54" s="473" t="s">
        <v>658</v>
      </c>
      <c r="B54" s="474"/>
      <c r="C54" s="475"/>
      <c r="D54" s="125"/>
      <c r="E54" s="474" t="s">
        <v>655</v>
      </c>
      <c r="F54" s="474"/>
      <c r="G54" s="474"/>
      <c r="H54" s="474"/>
      <c r="I54" s="474"/>
      <c r="J54" s="474"/>
      <c r="K54" s="474"/>
      <c r="L54" s="474"/>
      <c r="M54" s="475"/>
      <c r="N54" s="493" t="s">
        <v>388</v>
      </c>
      <c r="O54" s="494"/>
      <c r="P54" s="494"/>
      <c r="Q54" s="494"/>
      <c r="R54" s="494"/>
      <c r="S54" s="494"/>
      <c r="T54" s="494"/>
      <c r="U54" s="494"/>
      <c r="V54" s="494"/>
      <c r="W54" s="494"/>
      <c r="X54" s="494">
        <f>SUM(AD57)</f>
        <v>4000000</v>
      </c>
      <c r="Y54" s="494"/>
      <c r="Z54" s="494"/>
      <c r="AA54" s="494"/>
      <c r="AB54" s="494"/>
      <c r="AC54" s="494"/>
      <c r="AD54" s="494"/>
      <c r="AE54" s="495"/>
      <c r="AF54" s="479" t="s">
        <v>389</v>
      </c>
      <c r="AG54" s="480"/>
      <c r="AH54" s="480"/>
      <c r="AI54" s="481"/>
    </row>
    <row r="55" spans="1:35" ht="15">
      <c r="A55" s="461" t="s">
        <v>390</v>
      </c>
      <c r="B55" s="463" t="s">
        <v>391</v>
      </c>
      <c r="C55" s="464"/>
      <c r="D55" s="464"/>
      <c r="E55" s="464"/>
      <c r="F55" s="464"/>
      <c r="G55" s="464"/>
      <c r="H55" s="467" t="s">
        <v>392</v>
      </c>
      <c r="I55" s="469" t="s">
        <v>393</v>
      </c>
      <c r="J55" s="469" t="s">
        <v>394</v>
      </c>
      <c r="K55" s="471" t="s">
        <v>575</v>
      </c>
      <c r="L55" s="456" t="s">
        <v>396</v>
      </c>
      <c r="M55" s="458" t="s">
        <v>397</v>
      </c>
      <c r="N55" s="460" t="s">
        <v>398</v>
      </c>
      <c r="O55" s="452"/>
      <c r="P55" s="451" t="s">
        <v>399</v>
      </c>
      <c r="Q55" s="452"/>
      <c r="R55" s="451" t="s">
        <v>400</v>
      </c>
      <c r="S55" s="452"/>
      <c r="T55" s="451" t="s">
        <v>401</v>
      </c>
      <c r="U55" s="452"/>
      <c r="V55" s="451" t="s">
        <v>402</v>
      </c>
      <c r="W55" s="452"/>
      <c r="X55" s="451" t="s">
        <v>403</v>
      </c>
      <c r="Y55" s="452"/>
      <c r="Z55" s="451" t="s">
        <v>404</v>
      </c>
      <c r="AA55" s="452"/>
      <c r="AB55" s="451" t="s">
        <v>405</v>
      </c>
      <c r="AC55" s="452"/>
      <c r="AD55" s="451" t="s">
        <v>406</v>
      </c>
      <c r="AE55" s="453"/>
      <c r="AF55" s="454" t="s">
        <v>407</v>
      </c>
      <c r="AG55" s="443" t="s">
        <v>408</v>
      </c>
      <c r="AH55" s="445" t="s">
        <v>409</v>
      </c>
      <c r="AI55" s="447" t="s">
        <v>410</v>
      </c>
    </row>
    <row r="56" spans="1:35" ht="24.75" thickBot="1">
      <c r="A56" s="462"/>
      <c r="B56" s="465"/>
      <c r="C56" s="466"/>
      <c r="D56" s="466"/>
      <c r="E56" s="466"/>
      <c r="F56" s="466"/>
      <c r="G56" s="466"/>
      <c r="H56" s="468"/>
      <c r="I56" s="470" t="s">
        <v>393</v>
      </c>
      <c r="J56" s="470"/>
      <c r="K56" s="472"/>
      <c r="L56" s="457"/>
      <c r="M56" s="459"/>
      <c r="N56" s="5" t="s">
        <v>411</v>
      </c>
      <c r="O56" s="6" t="s">
        <v>412</v>
      </c>
      <c r="P56" s="7" t="s">
        <v>411</v>
      </c>
      <c r="Q56" s="6" t="s">
        <v>412</v>
      </c>
      <c r="R56" s="7" t="s">
        <v>411</v>
      </c>
      <c r="S56" s="6" t="s">
        <v>412</v>
      </c>
      <c r="T56" s="7" t="s">
        <v>411</v>
      </c>
      <c r="U56" s="6" t="s">
        <v>412</v>
      </c>
      <c r="V56" s="7" t="s">
        <v>411</v>
      </c>
      <c r="W56" s="6" t="s">
        <v>412</v>
      </c>
      <c r="X56" s="7" t="s">
        <v>411</v>
      </c>
      <c r="Y56" s="6" t="s">
        <v>412</v>
      </c>
      <c r="Z56" s="7" t="s">
        <v>411</v>
      </c>
      <c r="AA56" s="6" t="s">
        <v>413</v>
      </c>
      <c r="AB56" s="7" t="s">
        <v>411</v>
      </c>
      <c r="AC56" s="6" t="s">
        <v>413</v>
      </c>
      <c r="AD56" s="7" t="s">
        <v>411</v>
      </c>
      <c r="AE56" s="8" t="s">
        <v>413</v>
      </c>
      <c r="AF56" s="455"/>
      <c r="AG56" s="444"/>
      <c r="AH56" s="446"/>
      <c r="AI56" s="448"/>
    </row>
    <row r="57" spans="1:35" ht="36.75" thickBot="1">
      <c r="A57" s="9" t="s">
        <v>414</v>
      </c>
      <c r="B57" s="449" t="s">
        <v>96</v>
      </c>
      <c r="C57" s="450"/>
      <c r="D57" s="450"/>
      <c r="E57" s="450"/>
      <c r="F57" s="450"/>
      <c r="G57" s="450"/>
      <c r="H57" s="387" t="s">
        <v>97</v>
      </c>
      <c r="I57" s="11">
        <v>0</v>
      </c>
      <c r="J57" s="12">
        <v>0</v>
      </c>
      <c r="K57" s="12">
        <v>0</v>
      </c>
      <c r="L57" s="13"/>
      <c r="M57" s="14"/>
      <c r="N57" s="15">
        <f aca="true" t="shared" si="15" ref="N57:AC57">SUM(N59,N62,N65,N68)</f>
        <v>0</v>
      </c>
      <c r="O57" s="16">
        <f t="shared" si="15"/>
        <v>0</v>
      </c>
      <c r="P57" s="16">
        <f t="shared" si="15"/>
        <v>0</v>
      </c>
      <c r="Q57" s="16">
        <f t="shared" si="15"/>
        <v>0</v>
      </c>
      <c r="R57" s="16">
        <f t="shared" si="15"/>
        <v>4000000</v>
      </c>
      <c r="S57" s="16">
        <f t="shared" si="15"/>
        <v>0</v>
      </c>
      <c r="T57" s="16">
        <f t="shared" si="15"/>
        <v>0</v>
      </c>
      <c r="U57" s="16">
        <f t="shared" si="15"/>
        <v>0</v>
      </c>
      <c r="V57" s="16">
        <f t="shared" si="15"/>
        <v>0</v>
      </c>
      <c r="W57" s="16">
        <f t="shared" si="15"/>
        <v>0</v>
      </c>
      <c r="X57" s="16">
        <f t="shared" si="15"/>
        <v>0</v>
      </c>
      <c r="Y57" s="16">
        <f t="shared" si="15"/>
        <v>0</v>
      </c>
      <c r="Z57" s="16">
        <f t="shared" si="15"/>
        <v>0</v>
      </c>
      <c r="AA57" s="16">
        <f t="shared" si="15"/>
        <v>0</v>
      </c>
      <c r="AB57" s="16">
        <f t="shared" si="15"/>
        <v>0</v>
      </c>
      <c r="AC57" s="16">
        <f t="shared" si="15"/>
        <v>0</v>
      </c>
      <c r="AD57" s="16">
        <f>SUM(N57,P57,R57,T57,V57,X57,Z57,AB57)</f>
        <v>4000000</v>
      </c>
      <c r="AE57" s="17">
        <f>SUM(O57,Q57,S57,U57,W57,Y57,AA57,AC57)</f>
        <v>0</v>
      </c>
      <c r="AF57" s="18">
        <f>AF59+AF62</f>
        <v>0</v>
      </c>
      <c r="AG57" s="19"/>
      <c r="AH57" s="19"/>
      <c r="AI57" s="20"/>
    </row>
    <row r="58" spans="1:35" ht="15.75" thickBot="1">
      <c r="A58" s="482"/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4"/>
    </row>
    <row r="59" spans="1:35" ht="36.75" thickBot="1">
      <c r="A59" s="88" t="s">
        <v>416</v>
      </c>
      <c r="B59" s="87" t="s">
        <v>417</v>
      </c>
      <c r="C59" s="87" t="s">
        <v>418</v>
      </c>
      <c r="D59" s="87" t="s">
        <v>419</v>
      </c>
      <c r="E59" s="87" t="s">
        <v>420</v>
      </c>
      <c r="F59" s="87" t="s">
        <v>421</v>
      </c>
      <c r="G59" s="86" t="s">
        <v>422</v>
      </c>
      <c r="H59" s="85" t="s">
        <v>423</v>
      </c>
      <c r="I59" s="84"/>
      <c r="J59" s="84"/>
      <c r="K59" s="84"/>
      <c r="L59" s="84"/>
      <c r="M59" s="83"/>
      <c r="N59" s="82">
        <f aca="true" t="shared" si="16" ref="N59:AC59">SUM(N60:N60)</f>
        <v>0</v>
      </c>
      <c r="O59" s="28">
        <f t="shared" si="16"/>
        <v>0</v>
      </c>
      <c r="P59" s="81">
        <f t="shared" si="16"/>
        <v>0</v>
      </c>
      <c r="Q59" s="28">
        <f t="shared" si="16"/>
        <v>0</v>
      </c>
      <c r="R59" s="81">
        <f t="shared" si="16"/>
        <v>2000000</v>
      </c>
      <c r="S59" s="28">
        <f t="shared" si="16"/>
        <v>0</v>
      </c>
      <c r="T59" s="81">
        <f t="shared" si="16"/>
        <v>0</v>
      </c>
      <c r="U59" s="28">
        <f t="shared" si="16"/>
        <v>0</v>
      </c>
      <c r="V59" s="81">
        <f t="shared" si="16"/>
        <v>0</v>
      </c>
      <c r="W59" s="28">
        <f t="shared" si="16"/>
        <v>0</v>
      </c>
      <c r="X59" s="81">
        <f t="shared" si="16"/>
        <v>0</v>
      </c>
      <c r="Y59" s="28">
        <f t="shared" si="16"/>
        <v>0</v>
      </c>
      <c r="Z59" s="81">
        <f t="shared" si="16"/>
        <v>0</v>
      </c>
      <c r="AA59" s="28">
        <f t="shared" si="16"/>
        <v>0</v>
      </c>
      <c r="AB59" s="81">
        <f t="shared" si="16"/>
        <v>0</v>
      </c>
      <c r="AC59" s="28">
        <f t="shared" si="16"/>
        <v>0</v>
      </c>
      <c r="AD59" s="81">
        <f>SUM(N59,P59,R59,T59,V59,X59,Z59,AB59)</f>
        <v>2000000</v>
      </c>
      <c r="AE59" s="28">
        <f>SUM(O59,Q59,S59,U59,W59,Y59,AA59,AC59)</f>
        <v>0</v>
      </c>
      <c r="AF59" s="80">
        <f>SUM(AF60:AF60)</f>
        <v>0</v>
      </c>
      <c r="AG59" s="79"/>
      <c r="AH59" s="79"/>
      <c r="AI59" s="78"/>
    </row>
    <row r="60" spans="1:35" ht="84.75" thickBot="1">
      <c r="A60" s="388" t="s">
        <v>356</v>
      </c>
      <c r="B60" s="383"/>
      <c r="C60" s="384"/>
      <c r="D60" s="384"/>
      <c r="E60" s="384"/>
      <c r="F60" s="384"/>
      <c r="G60" s="384" t="s">
        <v>659</v>
      </c>
      <c r="H60" s="70" t="s">
        <v>98</v>
      </c>
      <c r="I60" s="394">
        <v>0</v>
      </c>
      <c r="J60" s="395">
        <v>1</v>
      </c>
      <c r="K60" s="396">
        <v>1</v>
      </c>
      <c r="L60" s="39"/>
      <c r="M60" s="40"/>
      <c r="N60" s="41"/>
      <c r="O60" s="42"/>
      <c r="P60" s="43"/>
      <c r="Q60" s="44"/>
      <c r="R60" s="44">
        <v>2000000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5"/>
      <c r="AE60" s="45"/>
      <c r="AF60" s="46"/>
      <c r="AG60" s="47"/>
      <c r="AH60" s="47"/>
      <c r="AI60" s="48"/>
    </row>
    <row r="61" spans="1:35" ht="15.75" thickBot="1">
      <c r="A61" s="440"/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2"/>
    </row>
    <row r="62" spans="1:35" ht="36.75" thickBot="1">
      <c r="A62" s="88" t="s">
        <v>416</v>
      </c>
      <c r="B62" s="87" t="s">
        <v>417</v>
      </c>
      <c r="C62" s="87" t="s">
        <v>418</v>
      </c>
      <c r="D62" s="87" t="s">
        <v>424</v>
      </c>
      <c r="E62" s="87" t="s">
        <v>420</v>
      </c>
      <c r="F62" s="87" t="s">
        <v>421</v>
      </c>
      <c r="G62" s="86" t="s">
        <v>422</v>
      </c>
      <c r="H62" s="85" t="s">
        <v>423</v>
      </c>
      <c r="I62" s="87"/>
      <c r="J62" s="49"/>
      <c r="K62" s="49"/>
      <c r="L62" s="84"/>
      <c r="M62" s="83"/>
      <c r="N62" s="82">
        <f aca="true" t="shared" si="17" ref="N62:AC62">SUM(N63:N63)</f>
        <v>0</v>
      </c>
      <c r="O62" s="28">
        <f t="shared" si="17"/>
        <v>0</v>
      </c>
      <c r="P62" s="81">
        <f t="shared" si="17"/>
        <v>0</v>
      </c>
      <c r="Q62" s="28">
        <f t="shared" si="17"/>
        <v>0</v>
      </c>
      <c r="R62" s="81">
        <f t="shared" si="17"/>
        <v>0</v>
      </c>
      <c r="S62" s="28">
        <f t="shared" si="17"/>
        <v>0</v>
      </c>
      <c r="T62" s="81">
        <f t="shared" si="17"/>
        <v>0</v>
      </c>
      <c r="U62" s="28">
        <f t="shared" si="17"/>
        <v>0</v>
      </c>
      <c r="V62" s="81">
        <f t="shared" si="17"/>
        <v>0</v>
      </c>
      <c r="W62" s="28">
        <f t="shared" si="17"/>
        <v>0</v>
      </c>
      <c r="X62" s="81">
        <f t="shared" si="17"/>
        <v>0</v>
      </c>
      <c r="Y62" s="28">
        <f t="shared" si="17"/>
        <v>0</v>
      </c>
      <c r="Z62" s="81">
        <f t="shared" si="17"/>
        <v>0</v>
      </c>
      <c r="AA62" s="28">
        <f t="shared" si="17"/>
        <v>0</v>
      </c>
      <c r="AB62" s="81">
        <f t="shared" si="17"/>
        <v>0</v>
      </c>
      <c r="AC62" s="28">
        <f t="shared" si="17"/>
        <v>0</v>
      </c>
      <c r="AD62" s="81">
        <f>SUM(N62,P62,R62,T62,V62,X62,Z62,AB62)</f>
        <v>0</v>
      </c>
      <c r="AE62" s="28">
        <f>SUM(O62,Q62,S62,U62,W62,Y62,AA62,AC62)</f>
        <v>0</v>
      </c>
      <c r="AF62" s="80">
        <f>SUM(AF63:AF63)</f>
        <v>0</v>
      </c>
      <c r="AG62" s="79"/>
      <c r="AH62" s="79"/>
      <c r="AI62" s="78"/>
    </row>
    <row r="63" spans="1:35" ht="132.75" thickBot="1">
      <c r="A63" s="388" t="s">
        <v>356</v>
      </c>
      <c r="B63" s="383"/>
      <c r="C63" s="384"/>
      <c r="D63" s="384"/>
      <c r="E63" s="384"/>
      <c r="F63" s="384"/>
      <c r="G63" s="389" t="s">
        <v>99</v>
      </c>
      <c r="H63" s="382" t="s">
        <v>100</v>
      </c>
      <c r="I63" s="384">
        <v>0</v>
      </c>
      <c r="J63" s="390">
        <v>1</v>
      </c>
      <c r="K63" s="391">
        <v>0</v>
      </c>
      <c r="L63" s="54"/>
      <c r="M63" s="55"/>
      <c r="N63" s="56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57"/>
      <c r="AG63" s="47"/>
      <c r="AH63" s="54"/>
      <c r="AI63" s="58"/>
    </row>
    <row r="64" spans="1:35" ht="15.75" thickBot="1">
      <c r="A64" s="440"/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2"/>
    </row>
    <row r="65" spans="1:35" ht="36.75" thickBot="1">
      <c r="A65" s="88" t="s">
        <v>416</v>
      </c>
      <c r="B65" s="87" t="s">
        <v>417</v>
      </c>
      <c r="C65" s="87" t="s">
        <v>418</v>
      </c>
      <c r="D65" s="87" t="s">
        <v>419</v>
      </c>
      <c r="E65" s="87" t="s">
        <v>420</v>
      </c>
      <c r="F65" s="87" t="s">
        <v>421</v>
      </c>
      <c r="G65" s="86" t="s">
        <v>422</v>
      </c>
      <c r="H65" s="85" t="s">
        <v>423</v>
      </c>
      <c r="I65" s="84"/>
      <c r="J65" s="84"/>
      <c r="K65" s="84"/>
      <c r="L65" s="84"/>
      <c r="M65" s="83"/>
      <c r="N65" s="82">
        <f aca="true" t="shared" si="18" ref="N65:AC65">SUM(N66:N66)</f>
        <v>0</v>
      </c>
      <c r="O65" s="28">
        <f t="shared" si="18"/>
        <v>0</v>
      </c>
      <c r="P65" s="81">
        <f t="shared" si="18"/>
        <v>0</v>
      </c>
      <c r="Q65" s="28">
        <f t="shared" si="18"/>
        <v>0</v>
      </c>
      <c r="R65" s="81">
        <f t="shared" si="18"/>
        <v>2000000</v>
      </c>
      <c r="S65" s="28">
        <f t="shared" si="18"/>
        <v>0</v>
      </c>
      <c r="T65" s="81">
        <f t="shared" si="18"/>
        <v>0</v>
      </c>
      <c r="U65" s="28">
        <f t="shared" si="18"/>
        <v>0</v>
      </c>
      <c r="V65" s="81">
        <f t="shared" si="18"/>
        <v>0</v>
      </c>
      <c r="W65" s="28">
        <f t="shared" si="18"/>
        <v>0</v>
      </c>
      <c r="X65" s="81">
        <f t="shared" si="18"/>
        <v>0</v>
      </c>
      <c r="Y65" s="28">
        <f t="shared" si="18"/>
        <v>0</v>
      </c>
      <c r="Z65" s="81">
        <f t="shared" si="18"/>
        <v>0</v>
      </c>
      <c r="AA65" s="28">
        <f t="shared" si="18"/>
        <v>0</v>
      </c>
      <c r="AB65" s="81">
        <f t="shared" si="18"/>
        <v>0</v>
      </c>
      <c r="AC65" s="28">
        <f t="shared" si="18"/>
        <v>0</v>
      </c>
      <c r="AD65" s="81">
        <f>SUM(N65,P65,R65,T65,V65,X65,Z65,AB65)</f>
        <v>2000000</v>
      </c>
      <c r="AE65" s="28">
        <f>SUM(O65,Q65,S65,U65,W65,Y65,AA65,AC65)</f>
        <v>0</v>
      </c>
      <c r="AF65" s="80">
        <f>SUM(AF66:AF66)</f>
        <v>0</v>
      </c>
      <c r="AG65" s="79"/>
      <c r="AH65" s="79"/>
      <c r="AI65" s="78"/>
    </row>
    <row r="66" spans="1:35" ht="168.75" thickBot="1">
      <c r="A66" s="388" t="s">
        <v>356</v>
      </c>
      <c r="B66" s="383"/>
      <c r="C66" s="384"/>
      <c r="D66" s="384"/>
      <c r="E66" s="384"/>
      <c r="F66" s="384"/>
      <c r="G66" s="384" t="s">
        <v>101</v>
      </c>
      <c r="H66" s="70" t="s">
        <v>102</v>
      </c>
      <c r="I66" s="384">
        <v>0</v>
      </c>
      <c r="J66" s="391">
        <v>4</v>
      </c>
      <c r="K66" s="392">
        <v>1</v>
      </c>
      <c r="L66" s="392"/>
      <c r="M66" s="397"/>
      <c r="N66" s="41"/>
      <c r="O66" s="42"/>
      <c r="P66" s="43"/>
      <c r="Q66" s="44"/>
      <c r="R66" s="44">
        <v>2000000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5"/>
      <c r="AE66" s="45"/>
      <c r="AF66" s="46"/>
      <c r="AG66" s="47"/>
      <c r="AH66" s="47"/>
      <c r="AI66" s="48"/>
    </row>
    <row r="67" spans="1:35" ht="15.75" thickBot="1">
      <c r="A67" s="440"/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2"/>
    </row>
    <row r="68" spans="1:35" ht="36.75" thickBot="1">
      <c r="A68" s="88" t="s">
        <v>416</v>
      </c>
      <c r="B68" s="87" t="s">
        <v>417</v>
      </c>
      <c r="C68" s="87" t="s">
        <v>418</v>
      </c>
      <c r="D68" s="87" t="s">
        <v>424</v>
      </c>
      <c r="E68" s="87" t="s">
        <v>420</v>
      </c>
      <c r="F68" s="87" t="s">
        <v>421</v>
      </c>
      <c r="G68" s="86" t="s">
        <v>422</v>
      </c>
      <c r="H68" s="85" t="s">
        <v>423</v>
      </c>
      <c r="I68" s="87"/>
      <c r="J68" s="49"/>
      <c r="K68" s="49"/>
      <c r="L68" s="84"/>
      <c r="M68" s="83"/>
      <c r="N68" s="82">
        <f aca="true" t="shared" si="19" ref="N68:AC68">SUM(N69:N69)</f>
        <v>0</v>
      </c>
      <c r="O68" s="28">
        <f t="shared" si="19"/>
        <v>0</v>
      </c>
      <c r="P68" s="81">
        <f t="shared" si="19"/>
        <v>0</v>
      </c>
      <c r="Q68" s="28">
        <f t="shared" si="19"/>
        <v>0</v>
      </c>
      <c r="R68" s="81">
        <f t="shared" si="19"/>
        <v>0</v>
      </c>
      <c r="S68" s="28">
        <f t="shared" si="19"/>
        <v>0</v>
      </c>
      <c r="T68" s="81">
        <f t="shared" si="19"/>
        <v>0</v>
      </c>
      <c r="U68" s="28">
        <f t="shared" si="19"/>
        <v>0</v>
      </c>
      <c r="V68" s="81">
        <f t="shared" si="19"/>
        <v>0</v>
      </c>
      <c r="W68" s="28">
        <f t="shared" si="19"/>
        <v>0</v>
      </c>
      <c r="X68" s="81">
        <f t="shared" si="19"/>
        <v>0</v>
      </c>
      <c r="Y68" s="28">
        <f t="shared" si="19"/>
        <v>0</v>
      </c>
      <c r="Z68" s="81">
        <f t="shared" si="19"/>
        <v>0</v>
      </c>
      <c r="AA68" s="28">
        <f t="shared" si="19"/>
        <v>0</v>
      </c>
      <c r="AB68" s="81">
        <f t="shared" si="19"/>
        <v>0</v>
      </c>
      <c r="AC68" s="28">
        <f t="shared" si="19"/>
        <v>0</v>
      </c>
      <c r="AD68" s="81">
        <f>SUM(N68,P68,R68,T68,V68,X68,Z68,AB68)</f>
        <v>0</v>
      </c>
      <c r="AE68" s="28">
        <f>SUM(O68,Q68,S68,U68,W68,Y68,AA68,AC68)</f>
        <v>0</v>
      </c>
      <c r="AF68" s="80">
        <f>SUM(AF69:AF69)</f>
        <v>0</v>
      </c>
      <c r="AG68" s="79"/>
      <c r="AH68" s="79"/>
      <c r="AI68" s="78"/>
    </row>
    <row r="69" spans="1:35" ht="108.75" thickBot="1">
      <c r="A69" s="388" t="s">
        <v>356</v>
      </c>
      <c r="B69" s="383"/>
      <c r="C69" s="384"/>
      <c r="D69" s="384"/>
      <c r="E69" s="384"/>
      <c r="F69" s="384"/>
      <c r="G69" s="389" t="s">
        <v>103</v>
      </c>
      <c r="H69" s="120" t="s">
        <v>104</v>
      </c>
      <c r="I69" s="384">
        <v>0</v>
      </c>
      <c r="J69" s="385">
        <v>1</v>
      </c>
      <c r="K69" s="385">
        <v>1</v>
      </c>
      <c r="L69" s="54"/>
      <c r="M69" s="55"/>
      <c r="N69" s="56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57"/>
      <c r="AG69" s="47"/>
      <c r="AH69" s="54"/>
      <c r="AI69" s="58"/>
    </row>
    <row r="70" spans="1:35" ht="15.75" thickBot="1">
      <c r="A70" s="440"/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2"/>
    </row>
    <row r="71" spans="1:35" ht="15.75" thickBot="1">
      <c r="A71" s="473" t="s">
        <v>660</v>
      </c>
      <c r="B71" s="474"/>
      <c r="C71" s="475"/>
      <c r="D71" s="125"/>
      <c r="E71" s="474" t="s">
        <v>661</v>
      </c>
      <c r="F71" s="474"/>
      <c r="G71" s="474"/>
      <c r="H71" s="474"/>
      <c r="I71" s="474"/>
      <c r="J71" s="474"/>
      <c r="K71" s="474"/>
      <c r="L71" s="474"/>
      <c r="M71" s="475"/>
      <c r="N71" s="493" t="s">
        <v>388</v>
      </c>
      <c r="O71" s="494"/>
      <c r="P71" s="494"/>
      <c r="Q71" s="494"/>
      <c r="R71" s="494"/>
      <c r="S71" s="494"/>
      <c r="T71" s="494"/>
      <c r="U71" s="494"/>
      <c r="V71" s="494"/>
      <c r="W71" s="494"/>
      <c r="X71" s="494">
        <f>SUM(AD74)</f>
        <v>115800000</v>
      </c>
      <c r="Y71" s="494"/>
      <c r="Z71" s="494"/>
      <c r="AA71" s="494"/>
      <c r="AB71" s="494"/>
      <c r="AC71" s="494"/>
      <c r="AD71" s="494"/>
      <c r="AE71" s="495"/>
      <c r="AF71" s="479" t="s">
        <v>389</v>
      </c>
      <c r="AG71" s="480"/>
      <c r="AH71" s="480"/>
      <c r="AI71" s="481"/>
    </row>
    <row r="72" spans="1:35" ht="15">
      <c r="A72" s="461" t="s">
        <v>390</v>
      </c>
      <c r="B72" s="463" t="s">
        <v>391</v>
      </c>
      <c r="C72" s="464"/>
      <c r="D72" s="464"/>
      <c r="E72" s="464"/>
      <c r="F72" s="464"/>
      <c r="G72" s="464"/>
      <c r="H72" s="467" t="s">
        <v>392</v>
      </c>
      <c r="I72" s="469" t="s">
        <v>393</v>
      </c>
      <c r="J72" s="469" t="s">
        <v>394</v>
      </c>
      <c r="K72" s="471" t="s">
        <v>575</v>
      </c>
      <c r="L72" s="456" t="s">
        <v>396</v>
      </c>
      <c r="M72" s="458" t="s">
        <v>397</v>
      </c>
      <c r="N72" s="460" t="s">
        <v>398</v>
      </c>
      <c r="O72" s="452"/>
      <c r="P72" s="451" t="s">
        <v>399</v>
      </c>
      <c r="Q72" s="452"/>
      <c r="R72" s="451" t="s">
        <v>400</v>
      </c>
      <c r="S72" s="452"/>
      <c r="T72" s="451" t="s">
        <v>401</v>
      </c>
      <c r="U72" s="452"/>
      <c r="V72" s="451" t="s">
        <v>402</v>
      </c>
      <c r="W72" s="452"/>
      <c r="X72" s="451" t="s">
        <v>403</v>
      </c>
      <c r="Y72" s="452"/>
      <c r="Z72" s="451" t="s">
        <v>404</v>
      </c>
      <c r="AA72" s="452"/>
      <c r="AB72" s="451" t="s">
        <v>405</v>
      </c>
      <c r="AC72" s="452"/>
      <c r="AD72" s="451" t="s">
        <v>406</v>
      </c>
      <c r="AE72" s="453"/>
      <c r="AF72" s="454" t="s">
        <v>407</v>
      </c>
      <c r="AG72" s="443" t="s">
        <v>408</v>
      </c>
      <c r="AH72" s="445" t="s">
        <v>409</v>
      </c>
      <c r="AI72" s="447" t="s">
        <v>410</v>
      </c>
    </row>
    <row r="73" spans="1:35" ht="24.75" thickBot="1">
      <c r="A73" s="462"/>
      <c r="B73" s="465"/>
      <c r="C73" s="466"/>
      <c r="D73" s="466"/>
      <c r="E73" s="466"/>
      <c r="F73" s="466"/>
      <c r="G73" s="466"/>
      <c r="H73" s="468"/>
      <c r="I73" s="470" t="s">
        <v>393</v>
      </c>
      <c r="J73" s="470"/>
      <c r="K73" s="472"/>
      <c r="L73" s="457"/>
      <c r="M73" s="459"/>
      <c r="N73" s="5" t="s">
        <v>411</v>
      </c>
      <c r="O73" s="6" t="s">
        <v>412</v>
      </c>
      <c r="P73" s="7" t="s">
        <v>411</v>
      </c>
      <c r="Q73" s="6" t="s">
        <v>412</v>
      </c>
      <c r="R73" s="7" t="s">
        <v>411</v>
      </c>
      <c r="S73" s="6" t="s">
        <v>412</v>
      </c>
      <c r="T73" s="7" t="s">
        <v>411</v>
      </c>
      <c r="U73" s="6" t="s">
        <v>412</v>
      </c>
      <c r="V73" s="7" t="s">
        <v>411</v>
      </c>
      <c r="W73" s="6" t="s">
        <v>412</v>
      </c>
      <c r="X73" s="7" t="s">
        <v>411</v>
      </c>
      <c r="Y73" s="6" t="s">
        <v>412</v>
      </c>
      <c r="Z73" s="7" t="s">
        <v>411</v>
      </c>
      <c r="AA73" s="6" t="s">
        <v>413</v>
      </c>
      <c r="AB73" s="7" t="s">
        <v>411</v>
      </c>
      <c r="AC73" s="6" t="s">
        <v>413</v>
      </c>
      <c r="AD73" s="7" t="s">
        <v>411</v>
      </c>
      <c r="AE73" s="8" t="s">
        <v>413</v>
      </c>
      <c r="AF73" s="455"/>
      <c r="AG73" s="444"/>
      <c r="AH73" s="446"/>
      <c r="AI73" s="448"/>
    </row>
    <row r="74" spans="1:35" ht="141" thickBot="1">
      <c r="A74" s="9" t="s">
        <v>414</v>
      </c>
      <c r="B74" s="449" t="s">
        <v>105</v>
      </c>
      <c r="C74" s="450"/>
      <c r="D74" s="450"/>
      <c r="E74" s="450"/>
      <c r="F74" s="450"/>
      <c r="G74" s="450"/>
      <c r="H74" s="398" t="s">
        <v>106</v>
      </c>
      <c r="I74" s="399" t="s">
        <v>107</v>
      </c>
      <c r="J74" s="73">
        <v>0.1</v>
      </c>
      <c r="K74" s="73">
        <v>0.1</v>
      </c>
      <c r="L74" s="73">
        <v>0.1</v>
      </c>
      <c r="M74" s="14"/>
      <c r="N74" s="15">
        <f>SUM(N76)</f>
        <v>65800000</v>
      </c>
      <c r="O74" s="15">
        <f aca="true" t="shared" si="20" ref="O74:AE74">SUM(O76)</f>
        <v>0</v>
      </c>
      <c r="P74" s="15">
        <f t="shared" si="20"/>
        <v>0</v>
      </c>
      <c r="Q74" s="15">
        <f t="shared" si="20"/>
        <v>0</v>
      </c>
      <c r="R74" s="15">
        <f t="shared" si="20"/>
        <v>50000000</v>
      </c>
      <c r="S74" s="15">
        <f t="shared" si="20"/>
        <v>0</v>
      </c>
      <c r="T74" s="15">
        <f t="shared" si="20"/>
        <v>0</v>
      </c>
      <c r="U74" s="15">
        <f t="shared" si="20"/>
        <v>0</v>
      </c>
      <c r="V74" s="15">
        <f t="shared" si="20"/>
        <v>0</v>
      </c>
      <c r="W74" s="15">
        <f t="shared" si="20"/>
        <v>0</v>
      </c>
      <c r="X74" s="15">
        <f t="shared" si="20"/>
        <v>0</v>
      </c>
      <c r="Y74" s="15">
        <f t="shared" si="20"/>
        <v>0</v>
      </c>
      <c r="Z74" s="15">
        <f t="shared" si="20"/>
        <v>0</v>
      </c>
      <c r="AA74" s="15">
        <f t="shared" si="20"/>
        <v>0</v>
      </c>
      <c r="AB74" s="15">
        <f t="shared" si="20"/>
        <v>0</v>
      </c>
      <c r="AC74" s="15">
        <f t="shared" si="20"/>
        <v>0</v>
      </c>
      <c r="AD74" s="15">
        <f t="shared" si="20"/>
        <v>115800000</v>
      </c>
      <c r="AE74" s="15">
        <f t="shared" si="20"/>
        <v>0</v>
      </c>
      <c r="AF74" s="18">
        <f>AF76+AF83</f>
        <v>0</v>
      </c>
      <c r="AG74" s="19"/>
      <c r="AH74" s="19"/>
      <c r="AI74" s="20"/>
    </row>
    <row r="75" spans="1:35" ht="15.75" thickBot="1">
      <c r="A75" s="482"/>
      <c r="B75" s="483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4"/>
    </row>
    <row r="76" spans="1:35" ht="36.75" thickBot="1">
      <c r="A76" s="88" t="s">
        <v>416</v>
      </c>
      <c r="B76" s="87" t="s">
        <v>417</v>
      </c>
      <c r="C76" s="87" t="s">
        <v>418</v>
      </c>
      <c r="D76" s="87" t="s">
        <v>419</v>
      </c>
      <c r="E76" s="87" t="s">
        <v>420</v>
      </c>
      <c r="F76" s="87" t="s">
        <v>421</v>
      </c>
      <c r="G76" s="86" t="s">
        <v>422</v>
      </c>
      <c r="H76" s="85" t="s">
        <v>423</v>
      </c>
      <c r="I76" s="84"/>
      <c r="J76" s="84"/>
      <c r="K76" s="84"/>
      <c r="L76" s="84"/>
      <c r="M76" s="83"/>
      <c r="N76" s="82">
        <f aca="true" t="shared" si="21" ref="N76:AC76">SUM(N77:N77)</f>
        <v>65800000</v>
      </c>
      <c r="O76" s="28">
        <f t="shared" si="21"/>
        <v>0</v>
      </c>
      <c r="P76" s="81">
        <f t="shared" si="21"/>
        <v>0</v>
      </c>
      <c r="Q76" s="28">
        <f t="shared" si="21"/>
        <v>0</v>
      </c>
      <c r="R76" s="81">
        <f t="shared" si="21"/>
        <v>50000000</v>
      </c>
      <c r="S76" s="28">
        <f t="shared" si="21"/>
        <v>0</v>
      </c>
      <c r="T76" s="81">
        <f t="shared" si="21"/>
        <v>0</v>
      </c>
      <c r="U76" s="28">
        <f t="shared" si="21"/>
        <v>0</v>
      </c>
      <c r="V76" s="81">
        <f t="shared" si="21"/>
        <v>0</v>
      </c>
      <c r="W76" s="28">
        <f t="shared" si="21"/>
        <v>0</v>
      </c>
      <c r="X76" s="81">
        <f t="shared" si="21"/>
        <v>0</v>
      </c>
      <c r="Y76" s="28">
        <f t="shared" si="21"/>
        <v>0</v>
      </c>
      <c r="Z76" s="81">
        <f t="shared" si="21"/>
        <v>0</v>
      </c>
      <c r="AA76" s="28">
        <f t="shared" si="21"/>
        <v>0</v>
      </c>
      <c r="AB76" s="81">
        <f t="shared" si="21"/>
        <v>0</v>
      </c>
      <c r="AC76" s="28">
        <f t="shared" si="21"/>
        <v>0</v>
      </c>
      <c r="AD76" s="81">
        <f>SUM(N76,P76,R76,T76,V76,X76,Z76,AB76)</f>
        <v>115800000</v>
      </c>
      <c r="AE76" s="28">
        <f>SUM(O76,Q76,S76,U76,W76,Y76,AA76,AC76)</f>
        <v>0</v>
      </c>
      <c r="AF76" s="80">
        <f>SUM(AF77:AF77)</f>
        <v>0</v>
      </c>
      <c r="AG76" s="79"/>
      <c r="AH76" s="79"/>
      <c r="AI76" s="78"/>
    </row>
    <row r="77" spans="1:35" ht="115.5" thickBot="1">
      <c r="A77" s="400" t="s">
        <v>357</v>
      </c>
      <c r="B77" s="383"/>
      <c r="C77" s="384"/>
      <c r="D77" s="384"/>
      <c r="E77" s="384"/>
      <c r="F77" s="384"/>
      <c r="G77" s="70" t="s">
        <v>662</v>
      </c>
      <c r="H77" s="68" t="s">
        <v>0</v>
      </c>
      <c r="I77" s="384">
        <v>30</v>
      </c>
      <c r="J77" s="386">
        <v>0.5</v>
      </c>
      <c r="K77" s="386">
        <v>0.48</v>
      </c>
      <c r="L77" s="39"/>
      <c r="M77" s="40"/>
      <c r="N77" s="41">
        <v>65800000</v>
      </c>
      <c r="O77" s="42"/>
      <c r="P77" s="43"/>
      <c r="Q77" s="44"/>
      <c r="R77" s="44">
        <v>50000000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5"/>
      <c r="AE77" s="45"/>
      <c r="AF77" s="46"/>
      <c r="AG77" s="47"/>
      <c r="AH77" s="47"/>
      <c r="AI77" s="48"/>
    </row>
    <row r="78" spans="1:35" ht="15.75" thickBot="1">
      <c r="A78" s="440"/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2"/>
    </row>
    <row r="79" spans="1:35" ht="15.75" thickBot="1">
      <c r="A79" s="473" t="s">
        <v>660</v>
      </c>
      <c r="B79" s="474"/>
      <c r="C79" s="475"/>
      <c r="D79" s="125"/>
      <c r="E79" s="474" t="s">
        <v>663</v>
      </c>
      <c r="F79" s="474"/>
      <c r="G79" s="474"/>
      <c r="H79" s="474"/>
      <c r="I79" s="474"/>
      <c r="J79" s="474"/>
      <c r="K79" s="474"/>
      <c r="L79" s="474"/>
      <c r="M79" s="475"/>
      <c r="N79" s="493" t="s">
        <v>388</v>
      </c>
      <c r="O79" s="494"/>
      <c r="P79" s="494"/>
      <c r="Q79" s="494"/>
      <c r="R79" s="494"/>
      <c r="S79" s="494"/>
      <c r="T79" s="494"/>
      <c r="U79" s="494"/>
      <c r="V79" s="494"/>
      <c r="W79" s="494"/>
      <c r="X79" s="494">
        <f>SUM(AD82)</f>
        <v>28200000</v>
      </c>
      <c r="Y79" s="494"/>
      <c r="Z79" s="494"/>
      <c r="AA79" s="494"/>
      <c r="AB79" s="494"/>
      <c r="AC79" s="494"/>
      <c r="AD79" s="494"/>
      <c r="AE79" s="495"/>
      <c r="AF79" s="479" t="s">
        <v>389</v>
      </c>
      <c r="AG79" s="480"/>
      <c r="AH79" s="480"/>
      <c r="AI79" s="481"/>
    </row>
    <row r="80" spans="1:35" ht="15">
      <c r="A80" s="461" t="s">
        <v>390</v>
      </c>
      <c r="B80" s="463" t="s">
        <v>391</v>
      </c>
      <c r="C80" s="464"/>
      <c r="D80" s="464"/>
      <c r="E80" s="464"/>
      <c r="F80" s="464"/>
      <c r="G80" s="464"/>
      <c r="H80" s="467" t="s">
        <v>392</v>
      </c>
      <c r="I80" s="469" t="s">
        <v>393</v>
      </c>
      <c r="J80" s="469" t="s">
        <v>394</v>
      </c>
      <c r="K80" s="471" t="s">
        <v>575</v>
      </c>
      <c r="L80" s="456" t="s">
        <v>396</v>
      </c>
      <c r="M80" s="458" t="s">
        <v>397</v>
      </c>
      <c r="N80" s="460" t="s">
        <v>398</v>
      </c>
      <c r="O80" s="452"/>
      <c r="P80" s="451" t="s">
        <v>399</v>
      </c>
      <c r="Q80" s="452"/>
      <c r="R80" s="451" t="s">
        <v>400</v>
      </c>
      <c r="S80" s="452"/>
      <c r="T80" s="451" t="s">
        <v>401</v>
      </c>
      <c r="U80" s="452"/>
      <c r="V80" s="451" t="s">
        <v>402</v>
      </c>
      <c r="W80" s="452"/>
      <c r="X80" s="451" t="s">
        <v>403</v>
      </c>
      <c r="Y80" s="452"/>
      <c r="Z80" s="451" t="s">
        <v>404</v>
      </c>
      <c r="AA80" s="452"/>
      <c r="AB80" s="451" t="s">
        <v>405</v>
      </c>
      <c r="AC80" s="452"/>
      <c r="AD80" s="451" t="s">
        <v>406</v>
      </c>
      <c r="AE80" s="453"/>
      <c r="AF80" s="454" t="s">
        <v>407</v>
      </c>
      <c r="AG80" s="443" t="s">
        <v>408</v>
      </c>
      <c r="AH80" s="445" t="s">
        <v>409</v>
      </c>
      <c r="AI80" s="447" t="s">
        <v>410</v>
      </c>
    </row>
    <row r="81" spans="1:35" ht="24.75" thickBot="1">
      <c r="A81" s="462"/>
      <c r="B81" s="465"/>
      <c r="C81" s="466"/>
      <c r="D81" s="466"/>
      <c r="E81" s="466"/>
      <c r="F81" s="466"/>
      <c r="G81" s="466"/>
      <c r="H81" s="468"/>
      <c r="I81" s="470" t="s">
        <v>393</v>
      </c>
      <c r="J81" s="470"/>
      <c r="K81" s="472"/>
      <c r="L81" s="457"/>
      <c r="M81" s="459"/>
      <c r="N81" s="5" t="s">
        <v>411</v>
      </c>
      <c r="O81" s="6" t="s">
        <v>412</v>
      </c>
      <c r="P81" s="7" t="s">
        <v>411</v>
      </c>
      <c r="Q81" s="6" t="s">
        <v>412</v>
      </c>
      <c r="R81" s="7" t="s">
        <v>411</v>
      </c>
      <c r="S81" s="6" t="s">
        <v>412</v>
      </c>
      <c r="T81" s="7" t="s">
        <v>411</v>
      </c>
      <c r="U81" s="6" t="s">
        <v>412</v>
      </c>
      <c r="V81" s="7" t="s">
        <v>411</v>
      </c>
      <c r="W81" s="6" t="s">
        <v>412</v>
      </c>
      <c r="X81" s="7" t="s">
        <v>411</v>
      </c>
      <c r="Y81" s="6" t="s">
        <v>412</v>
      </c>
      <c r="Z81" s="7" t="s">
        <v>411</v>
      </c>
      <c r="AA81" s="6" t="s">
        <v>413</v>
      </c>
      <c r="AB81" s="7" t="s">
        <v>411</v>
      </c>
      <c r="AC81" s="6" t="s">
        <v>413</v>
      </c>
      <c r="AD81" s="7" t="s">
        <v>411</v>
      </c>
      <c r="AE81" s="8" t="s">
        <v>413</v>
      </c>
      <c r="AF81" s="455"/>
      <c r="AG81" s="444"/>
      <c r="AH81" s="446"/>
      <c r="AI81" s="448"/>
    </row>
    <row r="82" spans="1:35" ht="108.75" thickBot="1">
      <c r="A82" s="9" t="s">
        <v>414</v>
      </c>
      <c r="B82" s="449" t="s">
        <v>108</v>
      </c>
      <c r="C82" s="450"/>
      <c r="D82" s="450"/>
      <c r="E82" s="450"/>
      <c r="F82" s="450"/>
      <c r="G82" s="450"/>
      <c r="H82" s="10" t="s">
        <v>109</v>
      </c>
      <c r="I82" s="11">
        <v>0</v>
      </c>
      <c r="J82" s="73">
        <v>1</v>
      </c>
      <c r="K82" s="73">
        <v>1</v>
      </c>
      <c r="L82" s="13"/>
      <c r="M82" s="14"/>
      <c r="N82" s="15">
        <f>SUM(N83)</f>
        <v>28200000</v>
      </c>
      <c r="O82" s="15">
        <f aca="true" t="shared" si="22" ref="O82:AE82">SUM(O83)</f>
        <v>0</v>
      </c>
      <c r="P82" s="15">
        <f t="shared" si="22"/>
        <v>0</v>
      </c>
      <c r="Q82" s="15">
        <f t="shared" si="22"/>
        <v>0</v>
      </c>
      <c r="R82" s="15">
        <f t="shared" si="22"/>
        <v>0</v>
      </c>
      <c r="S82" s="15">
        <f t="shared" si="22"/>
        <v>0</v>
      </c>
      <c r="T82" s="15">
        <f t="shared" si="22"/>
        <v>0</v>
      </c>
      <c r="U82" s="15">
        <f t="shared" si="22"/>
        <v>0</v>
      </c>
      <c r="V82" s="15">
        <f t="shared" si="22"/>
        <v>0</v>
      </c>
      <c r="W82" s="15">
        <f t="shared" si="22"/>
        <v>0</v>
      </c>
      <c r="X82" s="15">
        <f t="shared" si="22"/>
        <v>0</v>
      </c>
      <c r="Y82" s="15">
        <f t="shared" si="22"/>
        <v>0</v>
      </c>
      <c r="Z82" s="15">
        <f t="shared" si="22"/>
        <v>0</v>
      </c>
      <c r="AA82" s="15">
        <f t="shared" si="22"/>
        <v>0</v>
      </c>
      <c r="AB82" s="15">
        <f t="shared" si="22"/>
        <v>0</v>
      </c>
      <c r="AC82" s="15">
        <f t="shared" si="22"/>
        <v>0</v>
      </c>
      <c r="AD82" s="15">
        <f t="shared" si="22"/>
        <v>28200000</v>
      </c>
      <c r="AE82" s="15">
        <f t="shared" si="22"/>
        <v>0</v>
      </c>
      <c r="AF82" s="18" t="e">
        <f>AF84+#REF!</f>
        <v>#REF!</v>
      </c>
      <c r="AG82" s="19"/>
      <c r="AH82" s="19"/>
      <c r="AI82" s="20"/>
    </row>
    <row r="83" spans="1:35" ht="36.75" thickBot="1">
      <c r="A83" s="88" t="s">
        <v>416</v>
      </c>
      <c r="B83" s="87" t="s">
        <v>417</v>
      </c>
      <c r="C83" s="87" t="s">
        <v>418</v>
      </c>
      <c r="D83" s="87" t="s">
        <v>424</v>
      </c>
      <c r="E83" s="87" t="s">
        <v>420</v>
      </c>
      <c r="F83" s="87" t="s">
        <v>421</v>
      </c>
      <c r="G83" s="86" t="s">
        <v>422</v>
      </c>
      <c r="H83" s="85" t="s">
        <v>423</v>
      </c>
      <c r="I83" s="87"/>
      <c r="J83" s="49"/>
      <c r="K83" s="49"/>
      <c r="L83" s="84"/>
      <c r="M83" s="83"/>
      <c r="N83" s="82">
        <f aca="true" t="shared" si="23" ref="N83:AC83">SUM(N84:N84)</f>
        <v>28200000</v>
      </c>
      <c r="O83" s="28">
        <f t="shared" si="23"/>
        <v>0</v>
      </c>
      <c r="P83" s="81">
        <f t="shared" si="23"/>
        <v>0</v>
      </c>
      <c r="Q83" s="28">
        <f t="shared" si="23"/>
        <v>0</v>
      </c>
      <c r="R83" s="81">
        <f t="shared" si="23"/>
        <v>0</v>
      </c>
      <c r="S83" s="28">
        <f t="shared" si="23"/>
        <v>0</v>
      </c>
      <c r="T83" s="81">
        <f t="shared" si="23"/>
        <v>0</v>
      </c>
      <c r="U83" s="28">
        <f t="shared" si="23"/>
        <v>0</v>
      </c>
      <c r="V83" s="81">
        <f t="shared" si="23"/>
        <v>0</v>
      </c>
      <c r="W83" s="28">
        <f t="shared" si="23"/>
        <v>0</v>
      </c>
      <c r="X83" s="81">
        <f t="shared" si="23"/>
        <v>0</v>
      </c>
      <c r="Y83" s="28">
        <f t="shared" si="23"/>
        <v>0</v>
      </c>
      <c r="Z83" s="81">
        <f t="shared" si="23"/>
        <v>0</v>
      </c>
      <c r="AA83" s="28">
        <f t="shared" si="23"/>
        <v>0</v>
      </c>
      <c r="AB83" s="81">
        <f t="shared" si="23"/>
        <v>0</v>
      </c>
      <c r="AC83" s="28">
        <f t="shared" si="23"/>
        <v>0</v>
      </c>
      <c r="AD83" s="81">
        <f>SUM(N83,P83,R83,T83,V83,X83,Z83,AB83)</f>
        <v>28200000</v>
      </c>
      <c r="AE83" s="28">
        <f>SUM(O83,Q83,S83,U83,W83,Y83,AA83,AC83)</f>
        <v>0</v>
      </c>
      <c r="AF83" s="80">
        <f>SUM(AF84:AF84)</f>
        <v>0</v>
      </c>
      <c r="AG83" s="79"/>
      <c r="AH83" s="79"/>
      <c r="AI83" s="78"/>
    </row>
    <row r="84" spans="1:35" ht="102.75" thickBot="1">
      <c r="A84" s="400" t="s">
        <v>357</v>
      </c>
      <c r="B84" s="383"/>
      <c r="C84" s="384"/>
      <c r="D84" s="384"/>
      <c r="E84" s="384"/>
      <c r="F84" s="384"/>
      <c r="G84" s="70" t="s">
        <v>110</v>
      </c>
      <c r="H84" s="68" t="s">
        <v>0</v>
      </c>
      <c r="I84" s="384">
        <v>10</v>
      </c>
      <c r="J84" s="385">
        <v>0.3</v>
      </c>
      <c r="K84" s="385">
        <v>0.27</v>
      </c>
      <c r="L84" s="401"/>
      <c r="M84" s="55"/>
      <c r="N84" s="56">
        <v>28200000</v>
      </c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57"/>
      <c r="AG84" s="47"/>
      <c r="AH84" s="54"/>
      <c r="AI84" s="58"/>
    </row>
    <row r="85" spans="1:35" ht="15.75" thickBot="1">
      <c r="A85" s="440"/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2"/>
    </row>
    <row r="86" spans="1:35" ht="15.75" thickBot="1">
      <c r="A86" s="440"/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2"/>
    </row>
    <row r="87" spans="1:35" ht="15.75" thickBot="1">
      <c r="A87" s="473" t="s">
        <v>664</v>
      </c>
      <c r="B87" s="474"/>
      <c r="C87" s="475"/>
      <c r="D87" s="125"/>
      <c r="E87" s="474" t="s">
        <v>595</v>
      </c>
      <c r="F87" s="474"/>
      <c r="G87" s="474"/>
      <c r="H87" s="474"/>
      <c r="I87" s="474"/>
      <c r="J87" s="474"/>
      <c r="K87" s="474"/>
      <c r="L87" s="474"/>
      <c r="M87" s="475"/>
      <c r="N87" s="493" t="s">
        <v>388</v>
      </c>
      <c r="O87" s="494"/>
      <c r="P87" s="494"/>
      <c r="Q87" s="494"/>
      <c r="R87" s="494"/>
      <c r="S87" s="494"/>
      <c r="T87" s="494"/>
      <c r="U87" s="494"/>
      <c r="V87" s="494"/>
      <c r="W87" s="494"/>
      <c r="X87" s="494">
        <f>SUM(AD90)</f>
        <v>24200000</v>
      </c>
      <c r="Y87" s="494"/>
      <c r="Z87" s="494"/>
      <c r="AA87" s="494"/>
      <c r="AB87" s="494"/>
      <c r="AC87" s="494"/>
      <c r="AD87" s="494"/>
      <c r="AE87" s="495"/>
      <c r="AF87" s="479" t="s">
        <v>389</v>
      </c>
      <c r="AG87" s="480"/>
      <c r="AH87" s="480"/>
      <c r="AI87" s="481"/>
    </row>
    <row r="88" spans="1:35" ht="15">
      <c r="A88" s="461" t="s">
        <v>390</v>
      </c>
      <c r="B88" s="463" t="s">
        <v>391</v>
      </c>
      <c r="C88" s="464"/>
      <c r="D88" s="464"/>
      <c r="E88" s="464"/>
      <c r="F88" s="464"/>
      <c r="G88" s="464"/>
      <c r="H88" s="467" t="s">
        <v>392</v>
      </c>
      <c r="I88" s="469" t="s">
        <v>393</v>
      </c>
      <c r="J88" s="469" t="s">
        <v>394</v>
      </c>
      <c r="K88" s="471" t="s">
        <v>575</v>
      </c>
      <c r="L88" s="456" t="s">
        <v>396</v>
      </c>
      <c r="M88" s="458" t="s">
        <v>397</v>
      </c>
      <c r="N88" s="460" t="s">
        <v>398</v>
      </c>
      <c r="O88" s="452"/>
      <c r="P88" s="451" t="s">
        <v>399</v>
      </c>
      <c r="Q88" s="452"/>
      <c r="R88" s="451" t="s">
        <v>400</v>
      </c>
      <c r="S88" s="452"/>
      <c r="T88" s="451" t="s">
        <v>401</v>
      </c>
      <c r="U88" s="452"/>
      <c r="V88" s="451" t="s">
        <v>402</v>
      </c>
      <c r="W88" s="452"/>
      <c r="X88" s="451" t="s">
        <v>403</v>
      </c>
      <c r="Y88" s="452"/>
      <c r="Z88" s="451" t="s">
        <v>404</v>
      </c>
      <c r="AA88" s="452"/>
      <c r="AB88" s="451" t="s">
        <v>405</v>
      </c>
      <c r="AC88" s="452"/>
      <c r="AD88" s="451" t="s">
        <v>406</v>
      </c>
      <c r="AE88" s="453"/>
      <c r="AF88" s="454" t="s">
        <v>407</v>
      </c>
      <c r="AG88" s="443" t="s">
        <v>408</v>
      </c>
      <c r="AH88" s="445" t="s">
        <v>409</v>
      </c>
      <c r="AI88" s="447" t="s">
        <v>410</v>
      </c>
    </row>
    <row r="89" spans="1:35" ht="24.75" thickBot="1">
      <c r="A89" s="462"/>
      <c r="B89" s="465"/>
      <c r="C89" s="466"/>
      <c r="D89" s="466"/>
      <c r="E89" s="466"/>
      <c r="F89" s="466"/>
      <c r="G89" s="466"/>
      <c r="H89" s="468"/>
      <c r="I89" s="470" t="s">
        <v>393</v>
      </c>
      <c r="J89" s="470"/>
      <c r="K89" s="472"/>
      <c r="L89" s="457"/>
      <c r="M89" s="459"/>
      <c r="N89" s="5" t="s">
        <v>411</v>
      </c>
      <c r="O89" s="6" t="s">
        <v>412</v>
      </c>
      <c r="P89" s="7" t="s">
        <v>411</v>
      </c>
      <c r="Q89" s="6" t="s">
        <v>412</v>
      </c>
      <c r="R89" s="7" t="s">
        <v>411</v>
      </c>
      <c r="S89" s="6" t="s">
        <v>412</v>
      </c>
      <c r="T89" s="7" t="s">
        <v>411</v>
      </c>
      <c r="U89" s="6" t="s">
        <v>412</v>
      </c>
      <c r="V89" s="7" t="s">
        <v>411</v>
      </c>
      <c r="W89" s="6" t="s">
        <v>412</v>
      </c>
      <c r="X89" s="7" t="s">
        <v>411</v>
      </c>
      <c r="Y89" s="6" t="s">
        <v>412</v>
      </c>
      <c r="Z89" s="7" t="s">
        <v>411</v>
      </c>
      <c r="AA89" s="6" t="s">
        <v>413</v>
      </c>
      <c r="AB89" s="7" t="s">
        <v>411</v>
      </c>
      <c r="AC89" s="6" t="s">
        <v>413</v>
      </c>
      <c r="AD89" s="7" t="s">
        <v>411</v>
      </c>
      <c r="AE89" s="8" t="s">
        <v>413</v>
      </c>
      <c r="AF89" s="455"/>
      <c r="AG89" s="444"/>
      <c r="AH89" s="446"/>
      <c r="AI89" s="448"/>
    </row>
    <row r="90" spans="1:35" ht="36.75" thickBot="1">
      <c r="A90" s="9" t="s">
        <v>414</v>
      </c>
      <c r="B90" s="449" t="s">
        <v>426</v>
      </c>
      <c r="C90" s="450"/>
      <c r="D90" s="450"/>
      <c r="E90" s="450"/>
      <c r="F90" s="450"/>
      <c r="G90" s="450"/>
      <c r="H90" s="10" t="s">
        <v>611</v>
      </c>
      <c r="I90" s="10" t="s">
        <v>611</v>
      </c>
      <c r="J90" s="10" t="s">
        <v>611</v>
      </c>
      <c r="K90" s="10" t="s">
        <v>611</v>
      </c>
      <c r="L90" s="10" t="s">
        <v>611</v>
      </c>
      <c r="M90" s="10" t="s">
        <v>611</v>
      </c>
      <c r="N90" s="15">
        <f>SUM(N92,N95)</f>
        <v>0</v>
      </c>
      <c r="O90" s="15">
        <f aca="true" t="shared" si="24" ref="O90:AE90">SUM(O92,O95)</f>
        <v>0</v>
      </c>
      <c r="P90" s="15">
        <f t="shared" si="24"/>
        <v>0</v>
      </c>
      <c r="Q90" s="15">
        <f t="shared" si="24"/>
        <v>0</v>
      </c>
      <c r="R90" s="15">
        <f t="shared" si="24"/>
        <v>24200000</v>
      </c>
      <c r="S90" s="15">
        <f t="shared" si="24"/>
        <v>0</v>
      </c>
      <c r="T90" s="15">
        <f t="shared" si="24"/>
        <v>0</v>
      </c>
      <c r="U90" s="15">
        <f t="shared" si="24"/>
        <v>0</v>
      </c>
      <c r="V90" s="15">
        <f t="shared" si="24"/>
        <v>0</v>
      </c>
      <c r="W90" s="15">
        <f t="shared" si="24"/>
        <v>0</v>
      </c>
      <c r="X90" s="15">
        <f t="shared" si="24"/>
        <v>0</v>
      </c>
      <c r="Y90" s="15">
        <f t="shared" si="24"/>
        <v>0</v>
      </c>
      <c r="Z90" s="15">
        <f t="shared" si="24"/>
        <v>0</v>
      </c>
      <c r="AA90" s="15">
        <f t="shared" si="24"/>
        <v>0</v>
      </c>
      <c r="AB90" s="15">
        <f t="shared" si="24"/>
        <v>0</v>
      </c>
      <c r="AC90" s="15">
        <f t="shared" si="24"/>
        <v>0</v>
      </c>
      <c r="AD90" s="15">
        <f t="shared" si="24"/>
        <v>24200000</v>
      </c>
      <c r="AE90" s="15">
        <f t="shared" si="24"/>
        <v>0</v>
      </c>
      <c r="AF90" s="18">
        <f>AF92+AF95</f>
        <v>0</v>
      </c>
      <c r="AG90" s="19"/>
      <c r="AH90" s="19"/>
      <c r="AI90" s="20"/>
    </row>
    <row r="91" spans="1:35" ht="15.75" thickBot="1">
      <c r="A91" s="482"/>
      <c r="B91" s="483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4"/>
    </row>
    <row r="92" spans="1:35" ht="36.75" thickBot="1">
      <c r="A92" s="88" t="s">
        <v>416</v>
      </c>
      <c r="B92" s="87" t="s">
        <v>417</v>
      </c>
      <c r="C92" s="87" t="s">
        <v>418</v>
      </c>
      <c r="D92" s="87" t="s">
        <v>419</v>
      </c>
      <c r="E92" s="87" t="s">
        <v>420</v>
      </c>
      <c r="F92" s="87" t="s">
        <v>421</v>
      </c>
      <c r="G92" s="86" t="s">
        <v>422</v>
      </c>
      <c r="H92" s="85" t="s">
        <v>423</v>
      </c>
      <c r="I92" s="84"/>
      <c r="J92" s="84"/>
      <c r="K92" s="84"/>
      <c r="L92" s="84"/>
      <c r="M92" s="83"/>
      <c r="N92" s="82">
        <f aca="true" t="shared" si="25" ref="N92:AC92">SUM(N93:N93)</f>
        <v>0</v>
      </c>
      <c r="O92" s="28">
        <f t="shared" si="25"/>
        <v>0</v>
      </c>
      <c r="P92" s="81">
        <f t="shared" si="25"/>
        <v>0</v>
      </c>
      <c r="Q92" s="28">
        <f t="shared" si="25"/>
        <v>0</v>
      </c>
      <c r="R92" s="81">
        <f t="shared" si="25"/>
        <v>18200000</v>
      </c>
      <c r="S92" s="28">
        <f t="shared" si="25"/>
        <v>0</v>
      </c>
      <c r="T92" s="81">
        <f t="shared" si="25"/>
        <v>0</v>
      </c>
      <c r="U92" s="28">
        <f t="shared" si="25"/>
        <v>0</v>
      </c>
      <c r="V92" s="81">
        <f t="shared" si="25"/>
        <v>0</v>
      </c>
      <c r="W92" s="28">
        <f t="shared" si="25"/>
        <v>0</v>
      </c>
      <c r="X92" s="81">
        <f t="shared" si="25"/>
        <v>0</v>
      </c>
      <c r="Y92" s="28">
        <f t="shared" si="25"/>
        <v>0</v>
      </c>
      <c r="Z92" s="81">
        <f t="shared" si="25"/>
        <v>0</v>
      </c>
      <c r="AA92" s="28">
        <f t="shared" si="25"/>
        <v>0</v>
      </c>
      <c r="AB92" s="81">
        <f t="shared" si="25"/>
        <v>0</v>
      </c>
      <c r="AC92" s="28">
        <f t="shared" si="25"/>
        <v>0</v>
      </c>
      <c r="AD92" s="81">
        <f>SUM(N92,P92,R92,T92,V92,X92,Z92,AB92)</f>
        <v>18200000</v>
      </c>
      <c r="AE92" s="28">
        <f>SUM(O92,Q92,S92,U92,W92,Y92,AA92,AC92)</f>
        <v>0</v>
      </c>
      <c r="AF92" s="80">
        <f>SUM(AF93:AF93)</f>
        <v>0</v>
      </c>
      <c r="AG92" s="79"/>
      <c r="AH92" s="79"/>
      <c r="AI92" s="78"/>
    </row>
    <row r="93" spans="1:35" ht="102.75" thickBot="1">
      <c r="A93" s="388" t="s">
        <v>358</v>
      </c>
      <c r="B93" s="383"/>
      <c r="C93" s="384"/>
      <c r="D93" s="384"/>
      <c r="E93" s="384"/>
      <c r="F93" s="384"/>
      <c r="G93" s="70" t="s">
        <v>111</v>
      </c>
      <c r="H93" s="68" t="s">
        <v>0</v>
      </c>
      <c r="I93" s="68" t="s">
        <v>665</v>
      </c>
      <c r="J93" s="386">
        <v>0.7</v>
      </c>
      <c r="K93" s="386">
        <v>0.5</v>
      </c>
      <c r="L93" s="39"/>
      <c r="M93" s="40"/>
      <c r="N93" s="41"/>
      <c r="O93" s="42"/>
      <c r="P93" s="43"/>
      <c r="Q93" s="44"/>
      <c r="R93" s="44">
        <v>18200000</v>
      </c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5"/>
      <c r="AE93" s="45"/>
      <c r="AF93" s="46"/>
      <c r="AG93" s="47"/>
      <c r="AH93" s="47"/>
      <c r="AI93" s="48"/>
    </row>
    <row r="94" spans="1:35" ht="15.75" thickBot="1">
      <c r="A94" s="440"/>
      <c r="B94" s="441"/>
      <c r="C94" s="441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2"/>
    </row>
    <row r="95" spans="1:35" ht="72" thickBot="1">
      <c r="A95" s="88" t="s">
        <v>416</v>
      </c>
      <c r="B95" s="87" t="s">
        <v>417</v>
      </c>
      <c r="C95" s="87" t="s">
        <v>418</v>
      </c>
      <c r="D95" s="87" t="s">
        <v>424</v>
      </c>
      <c r="E95" s="87" t="s">
        <v>420</v>
      </c>
      <c r="F95" s="87" t="s">
        <v>421</v>
      </c>
      <c r="G95" s="86" t="s">
        <v>422</v>
      </c>
      <c r="H95" s="85" t="s">
        <v>423</v>
      </c>
      <c r="I95" s="87"/>
      <c r="J95" s="49"/>
      <c r="K95" s="49"/>
      <c r="L95" s="84"/>
      <c r="M95" s="83"/>
      <c r="N95" s="82">
        <f aca="true" t="shared" si="26" ref="N95:AC95">SUM(N96:N96)</f>
        <v>0</v>
      </c>
      <c r="O95" s="28">
        <f t="shared" si="26"/>
        <v>0</v>
      </c>
      <c r="P95" s="81">
        <f t="shared" si="26"/>
        <v>0</v>
      </c>
      <c r="Q95" s="28">
        <f t="shared" si="26"/>
        <v>0</v>
      </c>
      <c r="R95" s="81">
        <f t="shared" si="26"/>
        <v>6000000</v>
      </c>
      <c r="S95" s="28">
        <f t="shared" si="26"/>
        <v>0</v>
      </c>
      <c r="T95" s="81">
        <f t="shared" si="26"/>
        <v>0</v>
      </c>
      <c r="U95" s="28">
        <f t="shared" si="26"/>
        <v>0</v>
      </c>
      <c r="V95" s="81">
        <f t="shared" si="26"/>
        <v>0</v>
      </c>
      <c r="W95" s="28">
        <f t="shared" si="26"/>
        <v>0</v>
      </c>
      <c r="X95" s="81">
        <f t="shared" si="26"/>
        <v>0</v>
      </c>
      <c r="Y95" s="28">
        <f t="shared" si="26"/>
        <v>0</v>
      </c>
      <c r="Z95" s="81">
        <f t="shared" si="26"/>
        <v>0</v>
      </c>
      <c r="AA95" s="28">
        <f t="shared" si="26"/>
        <v>0</v>
      </c>
      <c r="AB95" s="81">
        <f t="shared" si="26"/>
        <v>0</v>
      </c>
      <c r="AC95" s="28">
        <f t="shared" si="26"/>
        <v>0</v>
      </c>
      <c r="AD95" s="81">
        <f>SUM(N95,P95,R95,T95,V95,X95,Z95,AB95)</f>
        <v>6000000</v>
      </c>
      <c r="AE95" s="28">
        <f>SUM(O95,Q95,S95,U95,W95,Y95,AA95,AC95)</f>
        <v>0</v>
      </c>
      <c r="AF95" s="80">
        <f>SUM(AF96:AF96)</f>
        <v>0</v>
      </c>
      <c r="AG95" s="79"/>
      <c r="AH95" s="79"/>
      <c r="AI95" s="78"/>
    </row>
    <row r="96" spans="1:35" ht="102.75" thickBot="1">
      <c r="A96" s="388" t="s">
        <v>358</v>
      </c>
      <c r="B96" s="383"/>
      <c r="C96" s="384"/>
      <c r="D96" s="384"/>
      <c r="E96" s="384"/>
      <c r="F96" s="384"/>
      <c r="G96" s="120" t="s">
        <v>112</v>
      </c>
      <c r="H96" s="110" t="s">
        <v>0</v>
      </c>
      <c r="I96" s="384">
        <v>0</v>
      </c>
      <c r="J96" s="385">
        <v>0.5</v>
      </c>
      <c r="K96" s="385">
        <v>0.38</v>
      </c>
      <c r="L96" s="54"/>
      <c r="M96" s="55"/>
      <c r="N96" s="56"/>
      <c r="O96" s="45"/>
      <c r="P96" s="45"/>
      <c r="Q96" s="45"/>
      <c r="R96" s="45">
        <v>6000000</v>
      </c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57"/>
      <c r="AG96" s="47"/>
      <c r="AH96" s="54"/>
      <c r="AI96" s="58"/>
    </row>
  </sheetData>
  <sheetProtection/>
  <mergeCells count="246">
    <mergeCell ref="A1:AI1"/>
    <mergeCell ref="A2:G2"/>
    <mergeCell ref="H2:M2"/>
    <mergeCell ref="N2:P2"/>
    <mergeCell ref="Q2:S2"/>
    <mergeCell ref="T2:AI2"/>
    <mergeCell ref="A3:C3"/>
    <mergeCell ref="E3:M3"/>
    <mergeCell ref="N3:W3"/>
    <mergeCell ref="X3:AE3"/>
    <mergeCell ref="AF3:AI3"/>
    <mergeCell ref="A4:A5"/>
    <mergeCell ref="B4:G5"/>
    <mergeCell ref="H4:H5"/>
    <mergeCell ref="I4:I5"/>
    <mergeCell ref="J4:J5"/>
    <mergeCell ref="AB4:AC4"/>
    <mergeCell ref="AD4:AE4"/>
    <mergeCell ref="K4:K5"/>
    <mergeCell ref="L4:L5"/>
    <mergeCell ref="M4:M5"/>
    <mergeCell ref="N4:O4"/>
    <mergeCell ref="P4:Q4"/>
    <mergeCell ref="R4:S4"/>
    <mergeCell ref="AF4:AF5"/>
    <mergeCell ref="AG4:AG5"/>
    <mergeCell ref="AH4:AH5"/>
    <mergeCell ref="AI4:AI5"/>
    <mergeCell ref="B6:G6"/>
    <mergeCell ref="A7:AI7"/>
    <mergeCell ref="T4:U4"/>
    <mergeCell ref="V4:W4"/>
    <mergeCell ref="X4:Y4"/>
    <mergeCell ref="Z4:AA4"/>
    <mergeCell ref="A10:AI10"/>
    <mergeCell ref="A13:AI13"/>
    <mergeCell ref="A16:AI16"/>
    <mergeCell ref="A19:AI19"/>
    <mergeCell ref="A22:AI22"/>
    <mergeCell ref="A23:C23"/>
    <mergeCell ref="E23:M23"/>
    <mergeCell ref="N23:W23"/>
    <mergeCell ref="X23:AE23"/>
    <mergeCell ref="AF23:AI23"/>
    <mergeCell ref="A24:A25"/>
    <mergeCell ref="B24:G25"/>
    <mergeCell ref="H24:H25"/>
    <mergeCell ref="I24:I25"/>
    <mergeCell ref="J24:J25"/>
    <mergeCell ref="K24:K25"/>
    <mergeCell ref="AD24:AE24"/>
    <mergeCell ref="AF24:AF25"/>
    <mergeCell ref="L24:L25"/>
    <mergeCell ref="M24:M25"/>
    <mergeCell ref="N24:O24"/>
    <mergeCell ref="P24:Q24"/>
    <mergeCell ref="R24:S24"/>
    <mergeCell ref="T24:U24"/>
    <mergeCell ref="AG24:AG25"/>
    <mergeCell ref="AH24:AH25"/>
    <mergeCell ref="AI24:AI25"/>
    <mergeCell ref="B26:G26"/>
    <mergeCell ref="A29:AI29"/>
    <mergeCell ref="A32:AI32"/>
    <mergeCell ref="V24:W24"/>
    <mergeCell ref="X24:Y24"/>
    <mergeCell ref="Z24:AA24"/>
    <mergeCell ref="AB24:AC24"/>
    <mergeCell ref="A35:AI35"/>
    <mergeCell ref="A36:C36"/>
    <mergeCell ref="E36:M36"/>
    <mergeCell ref="N36:W36"/>
    <mergeCell ref="X36:AE36"/>
    <mergeCell ref="AF36:AI36"/>
    <mergeCell ref="A37:A38"/>
    <mergeCell ref="B37:G38"/>
    <mergeCell ref="H37:H38"/>
    <mergeCell ref="I37:I38"/>
    <mergeCell ref="J37:J38"/>
    <mergeCell ref="K37:K38"/>
    <mergeCell ref="L37:L38"/>
    <mergeCell ref="M37:M38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F38"/>
    <mergeCell ref="AG37:AG38"/>
    <mergeCell ref="AH37:AH38"/>
    <mergeCell ref="AI37:AI38"/>
    <mergeCell ref="B39:G39"/>
    <mergeCell ref="A42:AI42"/>
    <mergeCell ref="A43:C43"/>
    <mergeCell ref="E43:M43"/>
    <mergeCell ref="N43:W43"/>
    <mergeCell ref="X43:AE43"/>
    <mergeCell ref="AF43:AI43"/>
    <mergeCell ref="A44:A45"/>
    <mergeCell ref="B44:G45"/>
    <mergeCell ref="H44:H45"/>
    <mergeCell ref="I44:I45"/>
    <mergeCell ref="J44:J45"/>
    <mergeCell ref="K44:K45"/>
    <mergeCell ref="AD44:AE44"/>
    <mergeCell ref="AF44:AF45"/>
    <mergeCell ref="L44:L45"/>
    <mergeCell ref="M44:M45"/>
    <mergeCell ref="N44:O44"/>
    <mergeCell ref="P44:Q44"/>
    <mergeCell ref="R44:S44"/>
    <mergeCell ref="T44:U44"/>
    <mergeCell ref="AG44:AG45"/>
    <mergeCell ref="AH44:AH45"/>
    <mergeCell ref="AI44:AI45"/>
    <mergeCell ref="B46:G46"/>
    <mergeCell ref="A49:AI49"/>
    <mergeCell ref="A52:AI52"/>
    <mergeCell ref="V44:W44"/>
    <mergeCell ref="X44:Y44"/>
    <mergeCell ref="Z44:AA44"/>
    <mergeCell ref="AB44:AC44"/>
    <mergeCell ref="A53:AI53"/>
    <mergeCell ref="A54:C54"/>
    <mergeCell ref="E54:M54"/>
    <mergeCell ref="N54:W54"/>
    <mergeCell ref="X54:AE54"/>
    <mergeCell ref="AF54:AI54"/>
    <mergeCell ref="A55:A56"/>
    <mergeCell ref="B55:G56"/>
    <mergeCell ref="H55:H56"/>
    <mergeCell ref="I55:I56"/>
    <mergeCell ref="J55:J56"/>
    <mergeCell ref="K55:K56"/>
    <mergeCell ref="AD55:AE55"/>
    <mergeCell ref="AF55:AF56"/>
    <mergeCell ref="L55:L56"/>
    <mergeCell ref="M55:M56"/>
    <mergeCell ref="N55:O55"/>
    <mergeCell ref="P55:Q55"/>
    <mergeCell ref="R55:S55"/>
    <mergeCell ref="T55:U55"/>
    <mergeCell ref="AG55:AG56"/>
    <mergeCell ref="AH55:AH56"/>
    <mergeCell ref="AI55:AI56"/>
    <mergeCell ref="B57:G57"/>
    <mergeCell ref="A58:AI58"/>
    <mergeCell ref="A61:AI61"/>
    <mergeCell ref="V55:W55"/>
    <mergeCell ref="X55:Y55"/>
    <mergeCell ref="Z55:AA55"/>
    <mergeCell ref="AB55:AC55"/>
    <mergeCell ref="A64:AI64"/>
    <mergeCell ref="A67:AI67"/>
    <mergeCell ref="A70:AI70"/>
    <mergeCell ref="A71:C71"/>
    <mergeCell ref="E71:M71"/>
    <mergeCell ref="N71:W71"/>
    <mergeCell ref="X71:AE71"/>
    <mergeCell ref="AF71:AI71"/>
    <mergeCell ref="A72:A73"/>
    <mergeCell ref="B72:G73"/>
    <mergeCell ref="H72:H73"/>
    <mergeCell ref="I72:I73"/>
    <mergeCell ref="J72:J73"/>
    <mergeCell ref="K72:K73"/>
    <mergeCell ref="AD72:AE72"/>
    <mergeCell ref="AF72:AF73"/>
    <mergeCell ref="L72:L73"/>
    <mergeCell ref="M72:M73"/>
    <mergeCell ref="N72:O72"/>
    <mergeCell ref="P72:Q72"/>
    <mergeCell ref="R72:S72"/>
    <mergeCell ref="T72:U72"/>
    <mergeCell ref="AG72:AG73"/>
    <mergeCell ref="AH72:AH73"/>
    <mergeCell ref="AI72:AI73"/>
    <mergeCell ref="B74:G74"/>
    <mergeCell ref="A75:AI75"/>
    <mergeCell ref="A78:AI78"/>
    <mergeCell ref="V72:W72"/>
    <mergeCell ref="X72:Y72"/>
    <mergeCell ref="Z72:AA72"/>
    <mergeCell ref="AB72:AC72"/>
    <mergeCell ref="A79:C79"/>
    <mergeCell ref="E79:M79"/>
    <mergeCell ref="N79:W79"/>
    <mergeCell ref="X79:AE79"/>
    <mergeCell ref="AF79:AI79"/>
    <mergeCell ref="A80:A81"/>
    <mergeCell ref="B80:G81"/>
    <mergeCell ref="H80:H81"/>
    <mergeCell ref="I80:I81"/>
    <mergeCell ref="J80:J81"/>
    <mergeCell ref="AB80:AC80"/>
    <mergeCell ref="AD80:AE80"/>
    <mergeCell ref="K80:K81"/>
    <mergeCell ref="L80:L81"/>
    <mergeCell ref="M80:M81"/>
    <mergeCell ref="N80:O80"/>
    <mergeCell ref="P80:Q80"/>
    <mergeCell ref="R80:S80"/>
    <mergeCell ref="AF80:AF81"/>
    <mergeCell ref="AG80:AG81"/>
    <mergeCell ref="AH80:AH81"/>
    <mergeCell ref="AI80:AI81"/>
    <mergeCell ref="B82:G82"/>
    <mergeCell ref="A85:AI85"/>
    <mergeCell ref="T80:U80"/>
    <mergeCell ref="V80:W80"/>
    <mergeCell ref="X80:Y80"/>
    <mergeCell ref="Z80:AA80"/>
    <mergeCell ref="A86:AI86"/>
    <mergeCell ref="A87:C87"/>
    <mergeCell ref="E87:M87"/>
    <mergeCell ref="N87:W87"/>
    <mergeCell ref="X87:AE87"/>
    <mergeCell ref="AF87:AI87"/>
    <mergeCell ref="A88:A89"/>
    <mergeCell ref="B88:G89"/>
    <mergeCell ref="H88:H89"/>
    <mergeCell ref="I88:I89"/>
    <mergeCell ref="J88:J89"/>
    <mergeCell ref="K88:K89"/>
    <mergeCell ref="AD88:AE88"/>
    <mergeCell ref="AF88:AF89"/>
    <mergeCell ref="L88:L89"/>
    <mergeCell ref="M88:M89"/>
    <mergeCell ref="N88:O88"/>
    <mergeCell ref="P88:Q88"/>
    <mergeCell ref="R88:S88"/>
    <mergeCell ref="T88:U88"/>
    <mergeCell ref="AG88:AG89"/>
    <mergeCell ref="AH88:AH89"/>
    <mergeCell ref="AI88:AI89"/>
    <mergeCell ref="B90:G90"/>
    <mergeCell ref="A91:AI91"/>
    <mergeCell ref="A94:AI94"/>
    <mergeCell ref="V88:W88"/>
    <mergeCell ref="X88:Y88"/>
    <mergeCell ref="Z88:AA88"/>
    <mergeCell ref="AB88:AC88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I43"/>
  <sheetViews>
    <sheetView zoomScalePageLayoutView="0" workbookViewId="0" topLeftCell="A37">
      <selection activeCell="F11" sqref="F11"/>
    </sheetView>
  </sheetViews>
  <sheetFormatPr defaultColWidth="11.421875" defaultRowHeight="15"/>
  <cols>
    <col min="1" max="1" width="15.8515625" style="0" customWidth="1"/>
    <col min="2" max="2" width="17.57421875" style="0" customWidth="1"/>
    <col min="3" max="3" width="39.00390625" style="0" customWidth="1"/>
    <col min="4" max="4" width="14.28125" style="0" customWidth="1"/>
    <col min="6" max="6" width="13.57421875" style="0" customWidth="1"/>
    <col min="7" max="7" width="35.7109375" style="0" customWidth="1"/>
    <col min="8" max="8" width="15.7109375" style="0" customWidth="1"/>
    <col min="9" max="9" width="17.7109375" style="0" customWidth="1"/>
    <col min="10" max="11" width="11.421875" style="0" customWidth="1"/>
    <col min="12" max="12" width="6.57421875" style="0" customWidth="1"/>
    <col min="13" max="13" width="6.140625" style="0" customWidth="1"/>
    <col min="14" max="31" width="9.421875" style="0" customWidth="1"/>
    <col min="32" max="32" width="5.140625" style="0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505" t="s">
        <v>666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7"/>
    </row>
    <row r="2" spans="1:35" ht="15">
      <c r="A2" s="515" t="s">
        <v>450</v>
      </c>
      <c r="B2" s="516"/>
      <c r="C2" s="516"/>
      <c r="D2" s="516"/>
      <c r="E2" s="516"/>
      <c r="F2" s="516"/>
      <c r="G2" s="517"/>
      <c r="H2" s="511" t="s">
        <v>667</v>
      </c>
      <c r="I2" s="512"/>
      <c r="J2" s="512"/>
      <c r="K2" s="512"/>
      <c r="L2" s="512"/>
      <c r="M2" s="512"/>
      <c r="N2" s="511" t="s">
        <v>385</v>
      </c>
      <c r="O2" s="512"/>
      <c r="P2" s="512"/>
      <c r="Q2" s="512"/>
      <c r="R2" s="512"/>
      <c r="S2" s="513"/>
      <c r="T2" s="518" t="s">
        <v>386</v>
      </c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20"/>
    </row>
    <row r="3" spans="1:35" ht="15.75" thickBot="1">
      <c r="A3" s="473" t="s">
        <v>668</v>
      </c>
      <c r="B3" s="474"/>
      <c r="C3" s="475"/>
      <c r="D3" s="128"/>
      <c r="E3" s="474" t="s">
        <v>387</v>
      </c>
      <c r="F3" s="474"/>
      <c r="G3" s="474"/>
      <c r="H3" s="474"/>
      <c r="I3" s="474"/>
      <c r="J3" s="474"/>
      <c r="K3" s="474"/>
      <c r="L3" s="474"/>
      <c r="M3" s="475"/>
      <c r="N3" s="476" t="s">
        <v>388</v>
      </c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8"/>
      <c r="AF3" s="479" t="s">
        <v>389</v>
      </c>
      <c r="AG3" s="480"/>
      <c r="AH3" s="480"/>
      <c r="AI3" s="481"/>
    </row>
    <row r="4" spans="1:35" ht="15">
      <c r="A4" s="461" t="s">
        <v>390</v>
      </c>
      <c r="B4" s="463" t="s">
        <v>391</v>
      </c>
      <c r="C4" s="464"/>
      <c r="D4" s="464"/>
      <c r="E4" s="464"/>
      <c r="F4" s="464"/>
      <c r="G4" s="464"/>
      <c r="H4" s="467" t="s">
        <v>392</v>
      </c>
      <c r="I4" s="469" t="s">
        <v>393</v>
      </c>
      <c r="J4" s="469" t="s">
        <v>394</v>
      </c>
      <c r="K4" s="471" t="s">
        <v>575</v>
      </c>
      <c r="L4" s="456" t="s">
        <v>396</v>
      </c>
      <c r="M4" s="458" t="s">
        <v>397</v>
      </c>
      <c r="N4" s="460" t="s">
        <v>398</v>
      </c>
      <c r="O4" s="452"/>
      <c r="P4" s="451" t="s">
        <v>399</v>
      </c>
      <c r="Q4" s="452"/>
      <c r="R4" s="451" t="s">
        <v>400</v>
      </c>
      <c r="S4" s="452"/>
      <c r="T4" s="451" t="s">
        <v>401</v>
      </c>
      <c r="U4" s="452"/>
      <c r="V4" s="451" t="s">
        <v>402</v>
      </c>
      <c r="W4" s="452"/>
      <c r="X4" s="451" t="s">
        <v>403</v>
      </c>
      <c r="Y4" s="452"/>
      <c r="Z4" s="451" t="s">
        <v>404</v>
      </c>
      <c r="AA4" s="452"/>
      <c r="AB4" s="451" t="s">
        <v>405</v>
      </c>
      <c r="AC4" s="452"/>
      <c r="AD4" s="451" t="s">
        <v>406</v>
      </c>
      <c r="AE4" s="453"/>
      <c r="AF4" s="454" t="s">
        <v>407</v>
      </c>
      <c r="AG4" s="443" t="s">
        <v>408</v>
      </c>
      <c r="AH4" s="445" t="s">
        <v>409</v>
      </c>
      <c r="AI4" s="447" t="s">
        <v>410</v>
      </c>
    </row>
    <row r="5" spans="1:35" ht="24.75" thickBot="1">
      <c r="A5" s="462"/>
      <c r="B5" s="465"/>
      <c r="C5" s="466"/>
      <c r="D5" s="466"/>
      <c r="E5" s="466"/>
      <c r="F5" s="466"/>
      <c r="G5" s="466"/>
      <c r="H5" s="468"/>
      <c r="I5" s="470" t="s">
        <v>393</v>
      </c>
      <c r="J5" s="470"/>
      <c r="K5" s="472"/>
      <c r="L5" s="457"/>
      <c r="M5" s="459"/>
      <c r="N5" s="5" t="s">
        <v>411</v>
      </c>
      <c r="O5" s="6" t="s">
        <v>412</v>
      </c>
      <c r="P5" s="7" t="s">
        <v>411</v>
      </c>
      <c r="Q5" s="6" t="s">
        <v>412</v>
      </c>
      <c r="R5" s="7" t="s">
        <v>411</v>
      </c>
      <c r="S5" s="6" t="s">
        <v>412</v>
      </c>
      <c r="T5" s="7" t="s">
        <v>411</v>
      </c>
      <c r="U5" s="6" t="s">
        <v>412</v>
      </c>
      <c r="V5" s="7" t="s">
        <v>411</v>
      </c>
      <c r="W5" s="6" t="s">
        <v>412</v>
      </c>
      <c r="X5" s="7" t="s">
        <v>411</v>
      </c>
      <c r="Y5" s="6" t="s">
        <v>412</v>
      </c>
      <c r="Z5" s="7" t="s">
        <v>411</v>
      </c>
      <c r="AA5" s="6" t="s">
        <v>413</v>
      </c>
      <c r="AB5" s="7" t="s">
        <v>411</v>
      </c>
      <c r="AC5" s="6" t="s">
        <v>413</v>
      </c>
      <c r="AD5" s="7" t="s">
        <v>411</v>
      </c>
      <c r="AE5" s="8" t="s">
        <v>413</v>
      </c>
      <c r="AF5" s="455"/>
      <c r="AG5" s="444"/>
      <c r="AH5" s="446"/>
      <c r="AI5" s="448"/>
    </row>
    <row r="6" spans="1:35" ht="77.25" thickBot="1">
      <c r="A6" s="9" t="s">
        <v>414</v>
      </c>
      <c r="B6" s="449" t="s">
        <v>669</v>
      </c>
      <c r="C6" s="450"/>
      <c r="D6" s="450"/>
      <c r="E6" s="450"/>
      <c r="F6" s="450"/>
      <c r="G6" s="450"/>
      <c r="H6" s="136" t="s">
        <v>670</v>
      </c>
      <c r="I6" s="11">
        <v>2</v>
      </c>
      <c r="J6" s="73">
        <v>1</v>
      </c>
      <c r="K6" s="12">
        <v>100</v>
      </c>
      <c r="L6" s="13"/>
      <c r="M6" s="14"/>
      <c r="N6" s="15">
        <f aca="true" t="shared" si="0" ref="N6:AC6">N8+N19</f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65000000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>SUM(N6,P6,R6,T6,V6,X6,Z6,AB6)</f>
        <v>65000000</v>
      </c>
      <c r="AE6" s="17">
        <f>SUM(O6,Q6,S6,U6,W6,Y6,AA6,AC6)</f>
        <v>0</v>
      </c>
      <c r="AF6" s="18" t="e">
        <f>AF8+AF19</f>
        <v>#REF!</v>
      </c>
      <c r="AG6" s="19"/>
      <c r="AH6" s="19"/>
      <c r="AI6" s="20"/>
    </row>
    <row r="7" spans="1:35" ht="15.75" thickBot="1">
      <c r="A7" s="482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4"/>
    </row>
    <row r="8" spans="1:35" ht="36.75" thickBot="1">
      <c r="A8" s="88" t="s">
        <v>416</v>
      </c>
      <c r="B8" s="87" t="s">
        <v>417</v>
      </c>
      <c r="C8" s="87" t="s">
        <v>418</v>
      </c>
      <c r="D8" s="87" t="s">
        <v>419</v>
      </c>
      <c r="E8" s="87" t="s">
        <v>420</v>
      </c>
      <c r="F8" s="87" t="s">
        <v>421</v>
      </c>
      <c r="G8" s="86" t="s">
        <v>422</v>
      </c>
      <c r="H8" s="85" t="s">
        <v>423</v>
      </c>
      <c r="I8" s="84"/>
      <c r="J8" s="84"/>
      <c r="K8" s="84"/>
      <c r="L8" s="84"/>
      <c r="M8" s="83"/>
      <c r="N8" s="82">
        <f>N9</f>
        <v>0</v>
      </c>
      <c r="O8" s="28">
        <f aca="true" t="shared" si="1" ref="O8:AE8">O9</f>
        <v>0</v>
      </c>
      <c r="P8" s="81">
        <f t="shared" si="1"/>
        <v>0</v>
      </c>
      <c r="Q8" s="28">
        <f t="shared" si="1"/>
        <v>0</v>
      </c>
      <c r="R8" s="81">
        <f t="shared" si="1"/>
        <v>65000000</v>
      </c>
      <c r="S8" s="28">
        <f t="shared" si="1"/>
        <v>0</v>
      </c>
      <c r="T8" s="81">
        <f t="shared" si="1"/>
        <v>0</v>
      </c>
      <c r="U8" s="28">
        <f t="shared" si="1"/>
        <v>0</v>
      </c>
      <c r="V8" s="81">
        <f t="shared" si="1"/>
        <v>0</v>
      </c>
      <c r="W8" s="28">
        <f t="shared" si="1"/>
        <v>0</v>
      </c>
      <c r="X8" s="81">
        <f t="shared" si="1"/>
        <v>0</v>
      </c>
      <c r="Y8" s="28">
        <f t="shared" si="1"/>
        <v>0</v>
      </c>
      <c r="Z8" s="81">
        <f t="shared" si="1"/>
        <v>0</v>
      </c>
      <c r="AA8" s="28">
        <f t="shared" si="1"/>
        <v>0</v>
      </c>
      <c r="AB8" s="81">
        <f t="shared" si="1"/>
        <v>0</v>
      </c>
      <c r="AC8" s="28">
        <f t="shared" si="1"/>
        <v>0</v>
      </c>
      <c r="AD8" s="81">
        <f t="shared" si="1"/>
        <v>0</v>
      </c>
      <c r="AE8" s="28">
        <f t="shared" si="1"/>
        <v>0</v>
      </c>
      <c r="AF8" s="80" t="e">
        <f>SUM(#REF!)</f>
        <v>#REF!</v>
      </c>
      <c r="AG8" s="79"/>
      <c r="AH8" s="79"/>
      <c r="AI8" s="78"/>
    </row>
    <row r="9" spans="1:35" ht="15.75" thickBot="1">
      <c r="A9" s="664" t="s">
        <v>671</v>
      </c>
      <c r="B9" s="93"/>
      <c r="C9" s="402"/>
      <c r="D9" s="403"/>
      <c r="E9" s="404"/>
      <c r="F9" s="403"/>
      <c r="G9" s="667" t="s">
        <v>672</v>
      </c>
      <c r="H9" s="670" t="s">
        <v>673</v>
      </c>
      <c r="I9" s="673">
        <v>2</v>
      </c>
      <c r="J9" s="676">
        <v>1</v>
      </c>
      <c r="K9" s="679">
        <v>100</v>
      </c>
      <c r="L9" s="679"/>
      <c r="M9" s="682"/>
      <c r="N9" s="685"/>
      <c r="O9" s="685"/>
      <c r="P9" s="685"/>
      <c r="Q9" s="685"/>
      <c r="R9" s="685">
        <f>10000000+55000000</f>
        <v>65000000</v>
      </c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</row>
    <row r="10" spans="1:35" ht="15.75" thickBot="1">
      <c r="A10" s="665"/>
      <c r="B10" s="93"/>
      <c r="C10" s="403"/>
      <c r="D10" s="403"/>
      <c r="E10" s="404"/>
      <c r="F10" s="403"/>
      <c r="G10" s="668"/>
      <c r="H10" s="671"/>
      <c r="I10" s="674"/>
      <c r="J10" s="677"/>
      <c r="K10" s="680"/>
      <c r="L10" s="680"/>
      <c r="M10" s="683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</row>
    <row r="11" spans="1:35" ht="15.75" thickBot="1">
      <c r="A11" s="665"/>
      <c r="B11" s="93"/>
      <c r="C11" s="403"/>
      <c r="D11" s="403"/>
      <c r="E11" s="404"/>
      <c r="F11" s="403"/>
      <c r="G11" s="668"/>
      <c r="H11" s="671"/>
      <c r="I11" s="674"/>
      <c r="J11" s="677"/>
      <c r="K11" s="680"/>
      <c r="L11" s="680"/>
      <c r="M11" s="683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</row>
    <row r="12" spans="1:35" ht="15.75" thickBot="1">
      <c r="A12" s="665"/>
      <c r="B12" s="93"/>
      <c r="C12" s="403"/>
      <c r="D12" s="403"/>
      <c r="E12" s="404"/>
      <c r="F12" s="403"/>
      <c r="G12" s="668"/>
      <c r="H12" s="671"/>
      <c r="I12" s="674"/>
      <c r="J12" s="677"/>
      <c r="K12" s="680"/>
      <c r="L12" s="680"/>
      <c r="M12" s="683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</row>
    <row r="13" spans="1:35" ht="15.75" thickBot="1">
      <c r="A13" s="665"/>
      <c r="B13" s="93"/>
      <c r="C13" s="403"/>
      <c r="D13" s="403"/>
      <c r="E13" s="404"/>
      <c r="F13" s="403"/>
      <c r="G13" s="668"/>
      <c r="H13" s="671"/>
      <c r="I13" s="674"/>
      <c r="J13" s="677"/>
      <c r="K13" s="680"/>
      <c r="L13" s="680"/>
      <c r="M13" s="683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</row>
    <row r="14" spans="1:35" ht="15.75" thickBot="1">
      <c r="A14" s="665"/>
      <c r="B14" s="93"/>
      <c r="C14" s="403"/>
      <c r="D14" s="403"/>
      <c r="E14" s="404"/>
      <c r="F14" s="403"/>
      <c r="G14" s="668"/>
      <c r="H14" s="671"/>
      <c r="I14" s="674"/>
      <c r="J14" s="677"/>
      <c r="K14" s="680"/>
      <c r="L14" s="680"/>
      <c r="M14" s="683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86"/>
      <c r="AG14" s="686"/>
      <c r="AH14" s="686"/>
      <c r="AI14" s="686"/>
    </row>
    <row r="15" spans="1:35" ht="15.75" thickBot="1">
      <c r="A15" s="665"/>
      <c r="B15" s="93"/>
      <c r="C15" s="403"/>
      <c r="D15" s="403"/>
      <c r="E15" s="404"/>
      <c r="F15" s="403"/>
      <c r="G15" s="668"/>
      <c r="H15" s="671"/>
      <c r="I15" s="674"/>
      <c r="J15" s="677"/>
      <c r="K15" s="680"/>
      <c r="L15" s="680"/>
      <c r="M15" s="683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686"/>
      <c r="AD15" s="686"/>
      <c r="AE15" s="686"/>
      <c r="AF15" s="686"/>
      <c r="AG15" s="686"/>
      <c r="AH15" s="686"/>
      <c r="AI15" s="686"/>
    </row>
    <row r="16" spans="1:35" ht="15.75" thickBot="1">
      <c r="A16" s="665"/>
      <c r="B16" s="93"/>
      <c r="C16" s="403"/>
      <c r="D16" s="403"/>
      <c r="E16" s="404"/>
      <c r="F16" s="403"/>
      <c r="G16" s="668"/>
      <c r="H16" s="671"/>
      <c r="I16" s="674"/>
      <c r="J16" s="677"/>
      <c r="K16" s="680"/>
      <c r="L16" s="680"/>
      <c r="M16" s="683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</row>
    <row r="17" spans="1:35" ht="15.75" thickBot="1">
      <c r="A17" s="666"/>
      <c r="B17" s="93"/>
      <c r="C17" s="403"/>
      <c r="D17" s="403"/>
      <c r="E17" s="404"/>
      <c r="F17" s="403"/>
      <c r="G17" s="669"/>
      <c r="H17" s="672"/>
      <c r="I17" s="675"/>
      <c r="J17" s="678"/>
      <c r="K17" s="681"/>
      <c r="L17" s="681"/>
      <c r="M17" s="684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</row>
    <row r="18" spans="1:35" ht="15.75" thickBot="1">
      <c r="A18" s="440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2"/>
    </row>
    <row r="19" spans="1:35" ht="36.75" thickBot="1">
      <c r="A19" s="88" t="s">
        <v>416</v>
      </c>
      <c r="B19" s="87" t="s">
        <v>417</v>
      </c>
      <c r="C19" s="87" t="s">
        <v>418</v>
      </c>
      <c r="D19" s="87" t="s">
        <v>424</v>
      </c>
      <c r="E19" s="87" t="s">
        <v>420</v>
      </c>
      <c r="F19" s="87" t="s">
        <v>421</v>
      </c>
      <c r="G19" s="86" t="s">
        <v>422</v>
      </c>
      <c r="H19" s="85" t="s">
        <v>423</v>
      </c>
      <c r="I19" s="87"/>
      <c r="J19" s="49"/>
      <c r="K19" s="49"/>
      <c r="L19" s="84"/>
      <c r="M19" s="83"/>
      <c r="N19" s="82">
        <f aca="true" t="shared" si="2" ref="N19:AC19">SUM(N20:N20)</f>
        <v>0</v>
      </c>
      <c r="O19" s="28">
        <f t="shared" si="2"/>
        <v>0</v>
      </c>
      <c r="P19" s="81">
        <f t="shared" si="2"/>
        <v>0</v>
      </c>
      <c r="Q19" s="28">
        <f t="shared" si="2"/>
        <v>0</v>
      </c>
      <c r="R19" s="81">
        <f t="shared" si="2"/>
        <v>0</v>
      </c>
      <c r="S19" s="28">
        <f t="shared" si="2"/>
        <v>0</v>
      </c>
      <c r="T19" s="81">
        <f t="shared" si="2"/>
        <v>0</v>
      </c>
      <c r="U19" s="28">
        <f t="shared" si="2"/>
        <v>0</v>
      </c>
      <c r="V19" s="81">
        <f t="shared" si="2"/>
        <v>0</v>
      </c>
      <c r="W19" s="28">
        <f t="shared" si="2"/>
        <v>0</v>
      </c>
      <c r="X19" s="81">
        <f t="shared" si="2"/>
        <v>0</v>
      </c>
      <c r="Y19" s="28">
        <f t="shared" si="2"/>
        <v>0</v>
      </c>
      <c r="Z19" s="81">
        <f t="shared" si="2"/>
        <v>0</v>
      </c>
      <c r="AA19" s="28">
        <f t="shared" si="2"/>
        <v>0</v>
      </c>
      <c r="AB19" s="81">
        <f t="shared" si="2"/>
        <v>0</v>
      </c>
      <c r="AC19" s="28">
        <f t="shared" si="2"/>
        <v>0</v>
      </c>
      <c r="AD19" s="81">
        <f>SUM(N19,P19,R19,T19,V19,X19,Z19,AB19)</f>
        <v>0</v>
      </c>
      <c r="AE19" s="28">
        <f>SUM(O19,Q19,S19,U19,W19,Y19,AA19,AC19)</f>
        <v>0</v>
      </c>
      <c r="AF19" s="80">
        <f>SUM(AF20:AF20)</f>
        <v>0</v>
      </c>
      <c r="AG19" s="79"/>
      <c r="AH19" s="79"/>
      <c r="AI19" s="78"/>
    </row>
    <row r="20" spans="1:35" ht="72.75" thickBot="1">
      <c r="A20" s="92" t="s">
        <v>674</v>
      </c>
      <c r="B20" s="93"/>
      <c r="C20" s="94"/>
      <c r="D20" s="94"/>
      <c r="E20" s="95"/>
      <c r="F20" s="94"/>
      <c r="G20" s="96" t="s">
        <v>675</v>
      </c>
      <c r="H20" s="405" t="s">
        <v>676</v>
      </c>
      <c r="I20" s="94">
        <v>0</v>
      </c>
      <c r="J20" s="403">
        <v>1</v>
      </c>
      <c r="K20" s="97">
        <v>0</v>
      </c>
      <c r="L20" s="98"/>
      <c r="M20" s="99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98"/>
      <c r="AH20" s="98"/>
      <c r="AI20" s="103"/>
    </row>
    <row r="21" spans="1:35" ht="15.75" thickBot="1">
      <c r="A21" s="440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2"/>
    </row>
    <row r="22" spans="1:35" ht="15.75" thickBot="1">
      <c r="A22" s="473" t="s">
        <v>677</v>
      </c>
      <c r="B22" s="474"/>
      <c r="C22" s="475"/>
      <c r="D22" s="128"/>
      <c r="E22" s="474" t="s">
        <v>387</v>
      </c>
      <c r="F22" s="474"/>
      <c r="G22" s="474"/>
      <c r="H22" s="474"/>
      <c r="I22" s="474"/>
      <c r="J22" s="474"/>
      <c r="K22" s="474"/>
      <c r="L22" s="474"/>
      <c r="M22" s="475"/>
      <c r="N22" s="476" t="s">
        <v>388</v>
      </c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8"/>
      <c r="AF22" s="479" t="s">
        <v>389</v>
      </c>
      <c r="AG22" s="480"/>
      <c r="AH22" s="480"/>
      <c r="AI22" s="481"/>
    </row>
    <row r="23" spans="1:35" ht="15">
      <c r="A23" s="461" t="s">
        <v>390</v>
      </c>
      <c r="B23" s="463" t="s">
        <v>391</v>
      </c>
      <c r="C23" s="464"/>
      <c r="D23" s="464"/>
      <c r="E23" s="464"/>
      <c r="F23" s="464"/>
      <c r="G23" s="464"/>
      <c r="H23" s="467" t="s">
        <v>392</v>
      </c>
      <c r="I23" s="469" t="s">
        <v>393</v>
      </c>
      <c r="J23" s="469" t="s">
        <v>394</v>
      </c>
      <c r="K23" s="471" t="s">
        <v>575</v>
      </c>
      <c r="L23" s="456" t="s">
        <v>396</v>
      </c>
      <c r="M23" s="458" t="s">
        <v>397</v>
      </c>
      <c r="N23" s="460" t="s">
        <v>398</v>
      </c>
      <c r="O23" s="452"/>
      <c r="P23" s="451" t="s">
        <v>399</v>
      </c>
      <c r="Q23" s="452"/>
      <c r="R23" s="451" t="s">
        <v>400</v>
      </c>
      <c r="S23" s="452"/>
      <c r="T23" s="451" t="s">
        <v>401</v>
      </c>
      <c r="U23" s="452"/>
      <c r="V23" s="451" t="s">
        <v>402</v>
      </c>
      <c r="W23" s="452"/>
      <c r="X23" s="451" t="s">
        <v>403</v>
      </c>
      <c r="Y23" s="452"/>
      <c r="Z23" s="451" t="s">
        <v>404</v>
      </c>
      <c r="AA23" s="452"/>
      <c r="AB23" s="451" t="s">
        <v>405</v>
      </c>
      <c r="AC23" s="452"/>
      <c r="AD23" s="451" t="s">
        <v>406</v>
      </c>
      <c r="AE23" s="453"/>
      <c r="AF23" s="454" t="s">
        <v>407</v>
      </c>
      <c r="AG23" s="443" t="s">
        <v>408</v>
      </c>
      <c r="AH23" s="445" t="s">
        <v>409</v>
      </c>
      <c r="AI23" s="447" t="s">
        <v>410</v>
      </c>
    </row>
    <row r="24" spans="1:35" ht="24.75" thickBot="1">
      <c r="A24" s="462"/>
      <c r="B24" s="465"/>
      <c r="C24" s="466"/>
      <c r="D24" s="466"/>
      <c r="E24" s="466"/>
      <c r="F24" s="466"/>
      <c r="G24" s="466"/>
      <c r="H24" s="468"/>
      <c r="I24" s="470" t="s">
        <v>393</v>
      </c>
      <c r="J24" s="470"/>
      <c r="K24" s="472"/>
      <c r="L24" s="457"/>
      <c r="M24" s="459"/>
      <c r="N24" s="5" t="s">
        <v>411</v>
      </c>
      <c r="O24" s="6" t="s">
        <v>412</v>
      </c>
      <c r="P24" s="7" t="s">
        <v>411</v>
      </c>
      <c r="Q24" s="6" t="s">
        <v>412</v>
      </c>
      <c r="R24" s="7" t="s">
        <v>411</v>
      </c>
      <c r="S24" s="6" t="s">
        <v>412</v>
      </c>
      <c r="T24" s="7" t="s">
        <v>411</v>
      </c>
      <c r="U24" s="6" t="s">
        <v>412</v>
      </c>
      <c r="V24" s="7" t="s">
        <v>411</v>
      </c>
      <c r="W24" s="6" t="s">
        <v>412</v>
      </c>
      <c r="X24" s="7" t="s">
        <v>411</v>
      </c>
      <c r="Y24" s="6" t="s">
        <v>412</v>
      </c>
      <c r="Z24" s="7" t="s">
        <v>411</v>
      </c>
      <c r="AA24" s="6" t="s">
        <v>413</v>
      </c>
      <c r="AB24" s="7" t="s">
        <v>411</v>
      </c>
      <c r="AC24" s="6" t="s">
        <v>413</v>
      </c>
      <c r="AD24" s="7" t="s">
        <v>411</v>
      </c>
      <c r="AE24" s="8" t="s">
        <v>413</v>
      </c>
      <c r="AF24" s="455"/>
      <c r="AG24" s="444"/>
      <c r="AH24" s="446"/>
      <c r="AI24" s="448"/>
    </row>
    <row r="25" spans="1:35" ht="60.75" thickBot="1">
      <c r="A25" s="9" t="s">
        <v>414</v>
      </c>
      <c r="B25" s="449" t="s">
        <v>678</v>
      </c>
      <c r="C25" s="450"/>
      <c r="D25" s="450"/>
      <c r="E25" s="450"/>
      <c r="F25" s="450"/>
      <c r="G25" s="450"/>
      <c r="H25" s="111" t="s">
        <v>679</v>
      </c>
      <c r="I25" s="11" t="s">
        <v>680</v>
      </c>
      <c r="J25" s="406">
        <v>0.33</v>
      </c>
      <c r="K25" s="12">
        <v>10</v>
      </c>
      <c r="L25" s="13"/>
      <c r="M25" s="14"/>
      <c r="N25" s="60">
        <f>N26+N29+N32</f>
        <v>0</v>
      </c>
      <c r="O25" s="61">
        <f aca="true" t="shared" si="3" ref="O25:AE25">O26+O29+O32</f>
        <v>0</v>
      </c>
      <c r="P25" s="61">
        <f t="shared" si="3"/>
        <v>0</v>
      </c>
      <c r="Q25" s="61">
        <f t="shared" si="3"/>
        <v>0</v>
      </c>
      <c r="R25" s="61">
        <f t="shared" si="3"/>
        <v>0</v>
      </c>
      <c r="S25" s="61">
        <f t="shared" si="3"/>
        <v>0</v>
      </c>
      <c r="T25" s="61">
        <f t="shared" si="3"/>
        <v>0</v>
      </c>
      <c r="U25" s="61">
        <f t="shared" si="3"/>
        <v>0</v>
      </c>
      <c r="V25" s="61">
        <f t="shared" si="3"/>
        <v>0</v>
      </c>
      <c r="W25" s="61">
        <f t="shared" si="3"/>
        <v>0</v>
      </c>
      <c r="X25" s="61">
        <f t="shared" si="3"/>
        <v>0</v>
      </c>
      <c r="Y25" s="61">
        <f t="shared" si="3"/>
        <v>0</v>
      </c>
      <c r="Z25" s="61">
        <f t="shared" si="3"/>
        <v>0</v>
      </c>
      <c r="AA25" s="61">
        <f t="shared" si="3"/>
        <v>0</v>
      </c>
      <c r="AB25" s="61">
        <f t="shared" si="3"/>
        <v>0</v>
      </c>
      <c r="AC25" s="61">
        <f t="shared" si="3"/>
        <v>0</v>
      </c>
      <c r="AD25" s="16">
        <f t="shared" si="3"/>
        <v>0</v>
      </c>
      <c r="AE25" s="17">
        <f t="shared" si="3"/>
        <v>0</v>
      </c>
      <c r="AF25" s="18">
        <f>AF26+AF29</f>
        <v>0</v>
      </c>
      <c r="AG25" s="19"/>
      <c r="AH25" s="19"/>
      <c r="AI25" s="20"/>
    </row>
    <row r="26" spans="1:35" ht="36.75" thickBot="1">
      <c r="A26" s="88" t="s">
        <v>416</v>
      </c>
      <c r="B26" s="87" t="s">
        <v>417</v>
      </c>
      <c r="C26" s="87" t="s">
        <v>418</v>
      </c>
      <c r="D26" s="87" t="s">
        <v>419</v>
      </c>
      <c r="E26" s="87" t="s">
        <v>420</v>
      </c>
      <c r="F26" s="87" t="s">
        <v>421</v>
      </c>
      <c r="G26" s="86" t="s">
        <v>422</v>
      </c>
      <c r="H26" s="85" t="s">
        <v>423</v>
      </c>
      <c r="I26" s="84"/>
      <c r="J26" s="84"/>
      <c r="K26" s="84"/>
      <c r="L26" s="84"/>
      <c r="M26" s="83"/>
      <c r="N26" s="82">
        <f aca="true" t="shared" si="4" ref="N26:AC26">SUM(N27:N27)</f>
        <v>0</v>
      </c>
      <c r="O26" s="28">
        <f t="shared" si="4"/>
        <v>0</v>
      </c>
      <c r="P26" s="81">
        <f t="shared" si="4"/>
        <v>0</v>
      </c>
      <c r="Q26" s="28">
        <f t="shared" si="4"/>
        <v>0</v>
      </c>
      <c r="R26" s="81">
        <f t="shared" si="4"/>
        <v>0</v>
      </c>
      <c r="S26" s="28">
        <f t="shared" si="4"/>
        <v>0</v>
      </c>
      <c r="T26" s="81">
        <f t="shared" si="4"/>
        <v>0</v>
      </c>
      <c r="U26" s="28">
        <f t="shared" si="4"/>
        <v>0</v>
      </c>
      <c r="V26" s="81">
        <f t="shared" si="4"/>
        <v>0</v>
      </c>
      <c r="W26" s="28">
        <f t="shared" si="4"/>
        <v>0</v>
      </c>
      <c r="X26" s="81">
        <f t="shared" si="4"/>
        <v>0</v>
      </c>
      <c r="Y26" s="28">
        <f t="shared" si="4"/>
        <v>0</v>
      </c>
      <c r="Z26" s="81">
        <f t="shared" si="4"/>
        <v>0</v>
      </c>
      <c r="AA26" s="28">
        <f t="shared" si="4"/>
        <v>0</v>
      </c>
      <c r="AB26" s="81">
        <f t="shared" si="4"/>
        <v>0</v>
      </c>
      <c r="AC26" s="28">
        <f t="shared" si="4"/>
        <v>0</v>
      </c>
      <c r="AD26" s="81">
        <f>SUM(N26,P26,R26,T26,V26,X26,Z26,AB26)</f>
        <v>0</v>
      </c>
      <c r="AE26" s="28">
        <f>SUM(O26,Q26,S26,U26,W26,Y26,AA26,AC26)</f>
        <v>0</v>
      </c>
      <c r="AF26" s="80">
        <f>SUM(AF27:AF27)</f>
        <v>0</v>
      </c>
      <c r="AG26" s="79"/>
      <c r="AH26" s="79"/>
      <c r="AI26" s="78"/>
    </row>
    <row r="27" spans="1:35" ht="96.75" thickBot="1">
      <c r="A27" s="92" t="s">
        <v>681</v>
      </c>
      <c r="B27" s="93"/>
      <c r="C27" s="94" t="s">
        <v>682</v>
      </c>
      <c r="D27" s="94" t="s">
        <v>683</v>
      </c>
      <c r="E27" s="95">
        <v>0</v>
      </c>
      <c r="F27" s="94">
        <v>1</v>
      </c>
      <c r="G27" s="407" t="s">
        <v>684</v>
      </c>
      <c r="H27" s="407" t="s">
        <v>685</v>
      </c>
      <c r="I27" s="408">
        <v>0.33</v>
      </c>
      <c r="J27" s="97">
        <v>35</v>
      </c>
      <c r="K27" s="104">
        <v>24</v>
      </c>
      <c r="L27" s="104"/>
      <c r="M27" s="105"/>
      <c r="N27" s="106"/>
      <c r="O27" s="101"/>
      <c r="P27" s="409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101"/>
      <c r="AE27" s="101"/>
      <c r="AF27" s="102"/>
      <c r="AG27" s="98"/>
      <c r="AH27" s="98"/>
      <c r="AI27" s="103"/>
    </row>
    <row r="28" spans="1:35" ht="15.75" thickBot="1">
      <c r="A28" s="440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2"/>
    </row>
    <row r="29" spans="1:35" ht="36.75" thickBot="1">
      <c r="A29" s="88" t="s">
        <v>416</v>
      </c>
      <c r="B29" s="87" t="s">
        <v>417</v>
      </c>
      <c r="C29" s="87" t="s">
        <v>418</v>
      </c>
      <c r="D29" s="87" t="s">
        <v>424</v>
      </c>
      <c r="E29" s="87" t="s">
        <v>420</v>
      </c>
      <c r="F29" s="87" t="s">
        <v>421</v>
      </c>
      <c r="G29" s="86" t="s">
        <v>422</v>
      </c>
      <c r="H29" s="85" t="s">
        <v>423</v>
      </c>
      <c r="I29" s="87"/>
      <c r="J29" s="49"/>
      <c r="K29" s="49"/>
      <c r="L29" s="84"/>
      <c r="M29" s="83"/>
      <c r="N29" s="82">
        <f aca="true" t="shared" si="5" ref="N29:AC29">SUM(N30:N30)</f>
        <v>0</v>
      </c>
      <c r="O29" s="28">
        <f t="shared" si="5"/>
        <v>0</v>
      </c>
      <c r="P29" s="81">
        <f t="shared" si="5"/>
        <v>0</v>
      </c>
      <c r="Q29" s="28">
        <f t="shared" si="5"/>
        <v>0</v>
      </c>
      <c r="R29" s="81">
        <f t="shared" si="5"/>
        <v>0</v>
      </c>
      <c r="S29" s="28">
        <f t="shared" si="5"/>
        <v>0</v>
      </c>
      <c r="T29" s="81">
        <f t="shared" si="5"/>
        <v>0</v>
      </c>
      <c r="U29" s="28">
        <f t="shared" si="5"/>
        <v>0</v>
      </c>
      <c r="V29" s="81">
        <f t="shared" si="5"/>
        <v>0</v>
      </c>
      <c r="W29" s="28">
        <f t="shared" si="5"/>
        <v>0</v>
      </c>
      <c r="X29" s="81">
        <f t="shared" si="5"/>
        <v>0</v>
      </c>
      <c r="Y29" s="28">
        <f t="shared" si="5"/>
        <v>0</v>
      </c>
      <c r="Z29" s="81">
        <f t="shared" si="5"/>
        <v>0</v>
      </c>
      <c r="AA29" s="28">
        <f t="shared" si="5"/>
        <v>0</v>
      </c>
      <c r="AB29" s="81">
        <f t="shared" si="5"/>
        <v>0</v>
      </c>
      <c r="AC29" s="28">
        <f t="shared" si="5"/>
        <v>0</v>
      </c>
      <c r="AD29" s="81">
        <f>SUM(N29,P29,R29,T29,V29,X29,Z29,AB29)</f>
        <v>0</v>
      </c>
      <c r="AE29" s="28">
        <f>SUM(O29,Q29,S29,U29,W29,Y29,AA29,AC29)</f>
        <v>0</v>
      </c>
      <c r="AF29" s="80">
        <f>SUM(AF30:AF30)</f>
        <v>0</v>
      </c>
      <c r="AG29" s="79"/>
      <c r="AH29" s="79"/>
      <c r="AI29" s="78"/>
    </row>
    <row r="30" spans="1:35" ht="72.75" thickBot="1">
      <c r="A30" s="92" t="s">
        <v>686</v>
      </c>
      <c r="B30" s="93"/>
      <c r="C30" s="94"/>
      <c r="D30" s="94"/>
      <c r="E30" s="95"/>
      <c r="F30" s="94"/>
      <c r="G30" s="407" t="s">
        <v>687</v>
      </c>
      <c r="H30" s="407" t="s">
        <v>144</v>
      </c>
      <c r="I30" s="94">
        <v>1</v>
      </c>
      <c r="J30" s="403">
        <v>0</v>
      </c>
      <c r="K30" s="97">
        <v>0</v>
      </c>
      <c r="L30" s="98"/>
      <c r="M30" s="99"/>
      <c r="N30" s="100"/>
      <c r="O30" s="101"/>
      <c r="P30" s="101"/>
      <c r="Q30" s="101"/>
      <c r="R30" s="41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98"/>
      <c r="AH30" s="98"/>
      <c r="AI30" s="103"/>
    </row>
    <row r="31" spans="1:35" ht="15.75" thickBot="1">
      <c r="A31" s="440"/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2"/>
    </row>
    <row r="32" spans="1:35" ht="36.75" thickBot="1">
      <c r="A32" s="88" t="s">
        <v>416</v>
      </c>
      <c r="B32" s="87" t="s">
        <v>417</v>
      </c>
      <c r="C32" s="87" t="s">
        <v>418</v>
      </c>
      <c r="D32" s="87" t="s">
        <v>419</v>
      </c>
      <c r="E32" s="87" t="s">
        <v>420</v>
      </c>
      <c r="F32" s="87" t="s">
        <v>421</v>
      </c>
      <c r="G32" s="86" t="s">
        <v>422</v>
      </c>
      <c r="H32" s="85" t="s">
        <v>423</v>
      </c>
      <c r="I32" s="84"/>
      <c r="J32" s="84"/>
      <c r="K32" s="84"/>
      <c r="L32" s="84"/>
      <c r="M32" s="83"/>
      <c r="N32" s="82">
        <f aca="true" t="shared" si="6" ref="N32:AC32">SUM(N33:N33)</f>
        <v>0</v>
      </c>
      <c r="O32" s="28">
        <f t="shared" si="6"/>
        <v>0</v>
      </c>
      <c r="P32" s="81">
        <f t="shared" si="6"/>
        <v>0</v>
      </c>
      <c r="Q32" s="28">
        <f t="shared" si="6"/>
        <v>0</v>
      </c>
      <c r="R32" s="81">
        <f t="shared" si="6"/>
        <v>0</v>
      </c>
      <c r="S32" s="28">
        <f t="shared" si="6"/>
        <v>0</v>
      </c>
      <c r="T32" s="81">
        <f t="shared" si="6"/>
        <v>0</v>
      </c>
      <c r="U32" s="28">
        <f t="shared" si="6"/>
        <v>0</v>
      </c>
      <c r="V32" s="81">
        <f t="shared" si="6"/>
        <v>0</v>
      </c>
      <c r="W32" s="28">
        <f t="shared" si="6"/>
        <v>0</v>
      </c>
      <c r="X32" s="81">
        <f t="shared" si="6"/>
        <v>0</v>
      </c>
      <c r="Y32" s="28">
        <f t="shared" si="6"/>
        <v>0</v>
      </c>
      <c r="Z32" s="81">
        <f t="shared" si="6"/>
        <v>0</v>
      </c>
      <c r="AA32" s="28">
        <f t="shared" si="6"/>
        <v>0</v>
      </c>
      <c r="AB32" s="81">
        <f t="shared" si="6"/>
        <v>0</v>
      </c>
      <c r="AC32" s="28">
        <f t="shared" si="6"/>
        <v>0</v>
      </c>
      <c r="AD32" s="81">
        <f>SUM(N32,P32,R32,T32,V32,X32,Z32,AB32)</f>
        <v>0</v>
      </c>
      <c r="AE32" s="28">
        <f>SUM(O32,Q32,S32,U32,W32,Y32,AA32,AC32)</f>
        <v>0</v>
      </c>
      <c r="AF32" s="80">
        <f>SUM(AF33:AF33)</f>
        <v>0</v>
      </c>
      <c r="AG32" s="79"/>
      <c r="AH32" s="79"/>
      <c r="AI32" s="78"/>
    </row>
    <row r="33" spans="1:35" ht="72.75" thickBot="1">
      <c r="A33" s="92" t="s">
        <v>674</v>
      </c>
      <c r="B33" s="93"/>
      <c r="C33" s="94" t="s">
        <v>688</v>
      </c>
      <c r="D33" s="94" t="s">
        <v>683</v>
      </c>
      <c r="E33" s="95">
        <v>0</v>
      </c>
      <c r="F33" s="94">
        <v>1</v>
      </c>
      <c r="G33" s="94" t="s">
        <v>689</v>
      </c>
      <c r="H33" s="407" t="s">
        <v>690</v>
      </c>
      <c r="I33" s="94">
        <v>1</v>
      </c>
      <c r="J33" s="97">
        <v>0</v>
      </c>
      <c r="K33" s="104">
        <v>0</v>
      </c>
      <c r="L33" s="104"/>
      <c r="M33" s="105"/>
      <c r="N33" s="106"/>
      <c r="O33" s="101"/>
      <c r="P33" s="409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101"/>
      <c r="AE33" s="101"/>
      <c r="AF33" s="102"/>
      <c r="AG33" s="98"/>
      <c r="AH33" s="98"/>
      <c r="AI33" s="103"/>
    </row>
    <row r="34" spans="1:35" ht="15.75" thickBot="1">
      <c r="A34" s="440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2"/>
    </row>
    <row r="35" spans="1:35" ht="15.75" thickBot="1">
      <c r="A35" s="473" t="s">
        <v>677</v>
      </c>
      <c r="B35" s="474"/>
      <c r="C35" s="475"/>
      <c r="D35" s="128"/>
      <c r="E35" s="474" t="s">
        <v>387</v>
      </c>
      <c r="F35" s="474"/>
      <c r="G35" s="474"/>
      <c r="H35" s="474"/>
      <c r="I35" s="474"/>
      <c r="J35" s="474"/>
      <c r="K35" s="474"/>
      <c r="L35" s="474"/>
      <c r="M35" s="475"/>
      <c r="N35" s="476" t="s">
        <v>388</v>
      </c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8"/>
      <c r="AF35" s="479" t="s">
        <v>389</v>
      </c>
      <c r="AG35" s="480"/>
      <c r="AH35" s="480"/>
      <c r="AI35" s="481"/>
    </row>
    <row r="36" spans="1:35" ht="15">
      <c r="A36" s="461" t="s">
        <v>390</v>
      </c>
      <c r="B36" s="463" t="s">
        <v>391</v>
      </c>
      <c r="C36" s="464"/>
      <c r="D36" s="464"/>
      <c r="E36" s="464"/>
      <c r="F36" s="464"/>
      <c r="G36" s="464"/>
      <c r="H36" s="467" t="s">
        <v>392</v>
      </c>
      <c r="I36" s="469" t="s">
        <v>393</v>
      </c>
      <c r="J36" s="469" t="s">
        <v>394</v>
      </c>
      <c r="K36" s="471" t="s">
        <v>575</v>
      </c>
      <c r="L36" s="456" t="s">
        <v>396</v>
      </c>
      <c r="M36" s="458" t="s">
        <v>397</v>
      </c>
      <c r="N36" s="460" t="s">
        <v>398</v>
      </c>
      <c r="O36" s="452"/>
      <c r="P36" s="451" t="s">
        <v>399</v>
      </c>
      <c r="Q36" s="452"/>
      <c r="R36" s="451" t="s">
        <v>400</v>
      </c>
      <c r="S36" s="452"/>
      <c r="T36" s="451" t="s">
        <v>401</v>
      </c>
      <c r="U36" s="452"/>
      <c r="V36" s="451" t="s">
        <v>402</v>
      </c>
      <c r="W36" s="452"/>
      <c r="X36" s="451" t="s">
        <v>403</v>
      </c>
      <c r="Y36" s="452"/>
      <c r="Z36" s="451" t="s">
        <v>404</v>
      </c>
      <c r="AA36" s="452"/>
      <c r="AB36" s="451" t="s">
        <v>405</v>
      </c>
      <c r="AC36" s="452"/>
      <c r="AD36" s="451" t="s">
        <v>406</v>
      </c>
      <c r="AE36" s="453"/>
      <c r="AF36" s="454" t="s">
        <v>407</v>
      </c>
      <c r="AG36" s="443" t="s">
        <v>408</v>
      </c>
      <c r="AH36" s="445" t="s">
        <v>409</v>
      </c>
      <c r="AI36" s="447" t="s">
        <v>410</v>
      </c>
    </row>
    <row r="37" spans="1:35" ht="24.75" thickBot="1">
      <c r="A37" s="462"/>
      <c r="B37" s="465"/>
      <c r="C37" s="466"/>
      <c r="D37" s="466"/>
      <c r="E37" s="466"/>
      <c r="F37" s="466"/>
      <c r="G37" s="466"/>
      <c r="H37" s="468"/>
      <c r="I37" s="470" t="s">
        <v>393</v>
      </c>
      <c r="J37" s="470"/>
      <c r="K37" s="472"/>
      <c r="L37" s="457"/>
      <c r="M37" s="459"/>
      <c r="N37" s="5" t="s">
        <v>411</v>
      </c>
      <c r="O37" s="6" t="s">
        <v>412</v>
      </c>
      <c r="P37" s="7" t="s">
        <v>411</v>
      </c>
      <c r="Q37" s="6" t="s">
        <v>412</v>
      </c>
      <c r="R37" s="7" t="s">
        <v>411</v>
      </c>
      <c r="S37" s="6" t="s">
        <v>412</v>
      </c>
      <c r="T37" s="7" t="s">
        <v>411</v>
      </c>
      <c r="U37" s="6" t="s">
        <v>412</v>
      </c>
      <c r="V37" s="7" t="s">
        <v>411</v>
      </c>
      <c r="W37" s="6" t="s">
        <v>412</v>
      </c>
      <c r="X37" s="7" t="s">
        <v>411</v>
      </c>
      <c r="Y37" s="6" t="s">
        <v>412</v>
      </c>
      <c r="Z37" s="7" t="s">
        <v>411</v>
      </c>
      <c r="AA37" s="6" t="s">
        <v>413</v>
      </c>
      <c r="AB37" s="7" t="s">
        <v>411</v>
      </c>
      <c r="AC37" s="6" t="s">
        <v>413</v>
      </c>
      <c r="AD37" s="7" t="s">
        <v>411</v>
      </c>
      <c r="AE37" s="8" t="s">
        <v>413</v>
      </c>
      <c r="AF37" s="455"/>
      <c r="AG37" s="444"/>
      <c r="AH37" s="446"/>
      <c r="AI37" s="448"/>
    </row>
    <row r="38" spans="1:35" ht="51.75" thickBot="1">
      <c r="A38" s="9" t="s">
        <v>414</v>
      </c>
      <c r="B38" s="449" t="s">
        <v>691</v>
      </c>
      <c r="C38" s="450"/>
      <c r="D38" s="450"/>
      <c r="E38" s="450"/>
      <c r="F38" s="450"/>
      <c r="G38" s="450"/>
      <c r="H38" s="136" t="s">
        <v>692</v>
      </c>
      <c r="I38" s="11">
        <v>2</v>
      </c>
      <c r="J38" s="12">
        <v>1</v>
      </c>
      <c r="K38" s="12">
        <v>0</v>
      </c>
      <c r="L38" s="13"/>
      <c r="M38" s="14"/>
      <c r="N38" s="60">
        <f>N39+N42</f>
        <v>0</v>
      </c>
      <c r="O38" s="61">
        <f aca="true" t="shared" si="7" ref="O38:AE38">O39+O42</f>
        <v>0</v>
      </c>
      <c r="P38" s="61">
        <f t="shared" si="7"/>
        <v>0</v>
      </c>
      <c r="Q38" s="61">
        <f t="shared" si="7"/>
        <v>0</v>
      </c>
      <c r="R38" s="61">
        <f t="shared" si="7"/>
        <v>10000000</v>
      </c>
      <c r="S38" s="61">
        <f t="shared" si="7"/>
        <v>0</v>
      </c>
      <c r="T38" s="61">
        <f t="shared" si="7"/>
        <v>0</v>
      </c>
      <c r="U38" s="61">
        <f t="shared" si="7"/>
        <v>0</v>
      </c>
      <c r="V38" s="61">
        <f t="shared" si="7"/>
        <v>0</v>
      </c>
      <c r="W38" s="61">
        <f t="shared" si="7"/>
        <v>0</v>
      </c>
      <c r="X38" s="61">
        <f t="shared" si="7"/>
        <v>0</v>
      </c>
      <c r="Y38" s="61">
        <f t="shared" si="7"/>
        <v>0</v>
      </c>
      <c r="Z38" s="61">
        <f t="shared" si="7"/>
        <v>0</v>
      </c>
      <c r="AA38" s="61">
        <f t="shared" si="7"/>
        <v>0</v>
      </c>
      <c r="AB38" s="61">
        <f t="shared" si="7"/>
        <v>0</v>
      </c>
      <c r="AC38" s="61">
        <f t="shared" si="7"/>
        <v>0</v>
      </c>
      <c r="AD38" s="16">
        <f t="shared" si="7"/>
        <v>10000000</v>
      </c>
      <c r="AE38" s="17">
        <f t="shared" si="7"/>
        <v>0</v>
      </c>
      <c r="AF38" s="18">
        <f>AF40+AF43</f>
        <v>0</v>
      </c>
      <c r="AG38" s="19"/>
      <c r="AH38" s="19"/>
      <c r="AI38" s="20"/>
    </row>
    <row r="39" spans="1:35" ht="36.75" thickBot="1">
      <c r="A39" s="88" t="s">
        <v>416</v>
      </c>
      <c r="B39" s="87" t="s">
        <v>417</v>
      </c>
      <c r="C39" s="87" t="s">
        <v>418</v>
      </c>
      <c r="D39" s="87" t="s">
        <v>424</v>
      </c>
      <c r="E39" s="87" t="s">
        <v>420</v>
      </c>
      <c r="F39" s="87" t="s">
        <v>421</v>
      </c>
      <c r="G39" s="86" t="s">
        <v>422</v>
      </c>
      <c r="H39" s="85" t="s">
        <v>423</v>
      </c>
      <c r="I39" s="87"/>
      <c r="J39" s="49"/>
      <c r="K39" s="49"/>
      <c r="L39" s="84"/>
      <c r="M39" s="83"/>
      <c r="N39" s="82">
        <f aca="true" t="shared" si="8" ref="N39:AC39">SUM(N40:N40)</f>
        <v>0</v>
      </c>
      <c r="O39" s="28">
        <f t="shared" si="8"/>
        <v>0</v>
      </c>
      <c r="P39" s="81">
        <f t="shared" si="8"/>
        <v>0</v>
      </c>
      <c r="Q39" s="28">
        <f t="shared" si="8"/>
        <v>0</v>
      </c>
      <c r="R39" s="81">
        <f t="shared" si="8"/>
        <v>10000000</v>
      </c>
      <c r="S39" s="28">
        <f t="shared" si="8"/>
        <v>0</v>
      </c>
      <c r="T39" s="81">
        <f t="shared" si="8"/>
        <v>0</v>
      </c>
      <c r="U39" s="28">
        <f t="shared" si="8"/>
        <v>0</v>
      </c>
      <c r="V39" s="81">
        <f t="shared" si="8"/>
        <v>0</v>
      </c>
      <c r="W39" s="28">
        <f t="shared" si="8"/>
        <v>0</v>
      </c>
      <c r="X39" s="81">
        <f t="shared" si="8"/>
        <v>0</v>
      </c>
      <c r="Y39" s="28">
        <f t="shared" si="8"/>
        <v>0</v>
      </c>
      <c r="Z39" s="81">
        <f t="shared" si="8"/>
        <v>0</v>
      </c>
      <c r="AA39" s="28">
        <f t="shared" si="8"/>
        <v>0</v>
      </c>
      <c r="AB39" s="81">
        <f t="shared" si="8"/>
        <v>0</v>
      </c>
      <c r="AC39" s="28">
        <f t="shared" si="8"/>
        <v>0</v>
      </c>
      <c r="AD39" s="81">
        <f>SUM(N39,P39,R39,T39,V39,X39,Z39,AB39)</f>
        <v>10000000</v>
      </c>
      <c r="AE39" s="28">
        <f>SUM(O39,Q39,S39,U39,W39,Y39,AA39,AC39)</f>
        <v>0</v>
      </c>
      <c r="AF39" s="80">
        <f>SUM(AF40:AF40)</f>
        <v>0</v>
      </c>
      <c r="AG39" s="79"/>
      <c r="AH39" s="79"/>
      <c r="AI39" s="78"/>
    </row>
    <row r="40" spans="1:35" ht="96.75" thickBot="1">
      <c r="A40" s="92" t="s">
        <v>681</v>
      </c>
      <c r="B40" s="93"/>
      <c r="C40" s="94"/>
      <c r="D40" s="94"/>
      <c r="E40" s="95"/>
      <c r="F40" s="94"/>
      <c r="G40" s="407" t="s">
        <v>693</v>
      </c>
      <c r="H40" s="407" t="s">
        <v>135</v>
      </c>
      <c r="I40" s="94">
        <v>0</v>
      </c>
      <c r="J40" s="403">
        <v>1</v>
      </c>
      <c r="K40" s="97">
        <v>0</v>
      </c>
      <c r="L40" s="98"/>
      <c r="M40" s="99"/>
      <c r="N40" s="100"/>
      <c r="O40" s="101"/>
      <c r="P40" s="101"/>
      <c r="Q40" s="101"/>
      <c r="R40" s="410">
        <v>10000000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2"/>
      <c r="AG40" s="98"/>
      <c r="AH40" s="98"/>
      <c r="AI40" s="103"/>
    </row>
    <row r="41" spans="1:35" ht="15.75" thickBot="1">
      <c r="A41" s="440"/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2"/>
    </row>
    <row r="42" spans="1:35" ht="36.75" thickBot="1">
      <c r="A42" s="88" t="s">
        <v>416</v>
      </c>
      <c r="B42" s="87" t="s">
        <v>417</v>
      </c>
      <c r="C42" s="87" t="s">
        <v>418</v>
      </c>
      <c r="D42" s="87" t="s">
        <v>419</v>
      </c>
      <c r="E42" s="87" t="s">
        <v>420</v>
      </c>
      <c r="F42" s="87" t="s">
        <v>421</v>
      </c>
      <c r="G42" s="86" t="s">
        <v>422</v>
      </c>
      <c r="H42" s="85" t="s">
        <v>423</v>
      </c>
      <c r="I42" s="84"/>
      <c r="J42" s="84"/>
      <c r="K42" s="84"/>
      <c r="L42" s="84"/>
      <c r="M42" s="83"/>
      <c r="N42" s="82">
        <f aca="true" t="shared" si="9" ref="N42:AC42">SUM(N43:N43)</f>
        <v>0</v>
      </c>
      <c r="O42" s="28">
        <f t="shared" si="9"/>
        <v>0</v>
      </c>
      <c r="P42" s="81">
        <f t="shared" si="9"/>
        <v>0</v>
      </c>
      <c r="Q42" s="28">
        <f t="shared" si="9"/>
        <v>0</v>
      </c>
      <c r="R42" s="81">
        <f t="shared" si="9"/>
        <v>0</v>
      </c>
      <c r="S42" s="28">
        <f t="shared" si="9"/>
        <v>0</v>
      </c>
      <c r="T42" s="81">
        <f t="shared" si="9"/>
        <v>0</v>
      </c>
      <c r="U42" s="28">
        <f t="shared" si="9"/>
        <v>0</v>
      </c>
      <c r="V42" s="81">
        <f t="shared" si="9"/>
        <v>0</v>
      </c>
      <c r="W42" s="28">
        <f t="shared" si="9"/>
        <v>0</v>
      </c>
      <c r="X42" s="81">
        <f t="shared" si="9"/>
        <v>0</v>
      </c>
      <c r="Y42" s="28">
        <f t="shared" si="9"/>
        <v>0</v>
      </c>
      <c r="Z42" s="81">
        <f t="shared" si="9"/>
        <v>0</v>
      </c>
      <c r="AA42" s="28">
        <f t="shared" si="9"/>
        <v>0</v>
      </c>
      <c r="AB42" s="81">
        <f t="shared" si="9"/>
        <v>0</v>
      </c>
      <c r="AC42" s="28">
        <f t="shared" si="9"/>
        <v>0</v>
      </c>
      <c r="AD42" s="81">
        <f>SUM(N42,P42,R42,T42,V42,X42,Z42,AB42)</f>
        <v>0</v>
      </c>
      <c r="AE42" s="28">
        <f>SUM(O42,Q42,S42,U42,W42,Y42,AA42,AC42)</f>
        <v>0</v>
      </c>
      <c r="AF42" s="80">
        <f>SUM(AF43:AF43)</f>
        <v>0</v>
      </c>
      <c r="AG42" s="79"/>
      <c r="AH42" s="79"/>
      <c r="AI42" s="78"/>
    </row>
    <row r="43" spans="1:35" ht="72.75" thickBot="1">
      <c r="A43" s="92" t="s">
        <v>686</v>
      </c>
      <c r="B43" s="93"/>
      <c r="C43" s="94"/>
      <c r="D43" s="94"/>
      <c r="E43" s="95"/>
      <c r="F43" s="94"/>
      <c r="G43" s="411" t="s">
        <v>694</v>
      </c>
      <c r="H43" s="412" t="s">
        <v>695</v>
      </c>
      <c r="I43" s="94">
        <v>2</v>
      </c>
      <c r="J43" s="97">
        <v>1</v>
      </c>
      <c r="K43" s="104">
        <v>25</v>
      </c>
      <c r="L43" s="104"/>
      <c r="M43" s="105"/>
      <c r="N43" s="106"/>
      <c r="O43" s="101"/>
      <c r="P43" s="409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101"/>
      <c r="AE43" s="101"/>
      <c r="AF43" s="102"/>
      <c r="AG43" s="98"/>
      <c r="AH43" s="98"/>
      <c r="AI43" s="103"/>
    </row>
  </sheetData>
  <sheetProtection/>
  <mergeCells count="121">
    <mergeCell ref="AF36:AF37"/>
    <mergeCell ref="AG36:AG37"/>
    <mergeCell ref="AH36:AH37"/>
    <mergeCell ref="AI36:AI37"/>
    <mergeCell ref="B38:G38"/>
    <mergeCell ref="A41:AI41"/>
    <mergeCell ref="T36:U36"/>
    <mergeCell ref="V36:W36"/>
    <mergeCell ref="X36:Y36"/>
    <mergeCell ref="Z36:AA36"/>
    <mergeCell ref="AB36:AC36"/>
    <mergeCell ref="AD36:AE36"/>
    <mergeCell ref="K36:K37"/>
    <mergeCell ref="L36:L37"/>
    <mergeCell ref="M36:M37"/>
    <mergeCell ref="N36:O36"/>
    <mergeCell ref="P36:Q36"/>
    <mergeCell ref="R36:S36"/>
    <mergeCell ref="A34:AI34"/>
    <mergeCell ref="A35:C35"/>
    <mergeCell ref="E35:M35"/>
    <mergeCell ref="N35:AE35"/>
    <mergeCell ref="AF35:AI35"/>
    <mergeCell ref="A36:A37"/>
    <mergeCell ref="B36:G37"/>
    <mergeCell ref="H36:H37"/>
    <mergeCell ref="I36:I37"/>
    <mergeCell ref="J36:J37"/>
    <mergeCell ref="AG23:AG24"/>
    <mergeCell ref="AH23:AH24"/>
    <mergeCell ref="AI23:AI24"/>
    <mergeCell ref="B25:G25"/>
    <mergeCell ref="A28:AI28"/>
    <mergeCell ref="A31:AI31"/>
    <mergeCell ref="V23:W23"/>
    <mergeCell ref="X23:Y23"/>
    <mergeCell ref="Z23:AA23"/>
    <mergeCell ref="AB23:AC23"/>
    <mergeCell ref="AD23:AE23"/>
    <mergeCell ref="AF23:AF24"/>
    <mergeCell ref="L23:L24"/>
    <mergeCell ref="M23:M24"/>
    <mergeCell ref="N23:O23"/>
    <mergeCell ref="P23:Q23"/>
    <mergeCell ref="R23:S23"/>
    <mergeCell ref="T23:U23"/>
    <mergeCell ref="A23:A24"/>
    <mergeCell ref="B23:G24"/>
    <mergeCell ref="H23:H24"/>
    <mergeCell ref="I23:I24"/>
    <mergeCell ref="J23:J24"/>
    <mergeCell ref="K23:K24"/>
    <mergeCell ref="AI9:AI17"/>
    <mergeCell ref="A18:AI18"/>
    <mergeCell ref="A21:AI21"/>
    <mergeCell ref="A22:C22"/>
    <mergeCell ref="E22:M22"/>
    <mergeCell ref="N22:AE22"/>
    <mergeCell ref="AF22:AI22"/>
    <mergeCell ref="AC9:AC17"/>
    <mergeCell ref="AD9:AD17"/>
    <mergeCell ref="AE9:AE17"/>
    <mergeCell ref="AF9:AF17"/>
    <mergeCell ref="AG9:AG17"/>
    <mergeCell ref="AH9:AH17"/>
    <mergeCell ref="W9:W17"/>
    <mergeCell ref="X9:X17"/>
    <mergeCell ref="Y9:Y17"/>
    <mergeCell ref="Z9:Z17"/>
    <mergeCell ref="AA9:AA17"/>
    <mergeCell ref="AB9:AB17"/>
    <mergeCell ref="Q9:Q17"/>
    <mergeCell ref="R9:R17"/>
    <mergeCell ref="S9:S17"/>
    <mergeCell ref="T9:T17"/>
    <mergeCell ref="U9:U17"/>
    <mergeCell ref="V9:V17"/>
    <mergeCell ref="K9:K17"/>
    <mergeCell ref="L9:L17"/>
    <mergeCell ref="M9:M17"/>
    <mergeCell ref="N9:N17"/>
    <mergeCell ref="O9:O17"/>
    <mergeCell ref="P9:P17"/>
    <mergeCell ref="AG4:AG5"/>
    <mergeCell ref="AH4:AH5"/>
    <mergeCell ref="AI4:AI5"/>
    <mergeCell ref="B6:G6"/>
    <mergeCell ref="A7:AI7"/>
    <mergeCell ref="A9:A17"/>
    <mergeCell ref="G9:G17"/>
    <mergeCell ref="H9:H17"/>
    <mergeCell ref="I9:I17"/>
    <mergeCell ref="J9:J17"/>
    <mergeCell ref="V4:W4"/>
    <mergeCell ref="X4:Y4"/>
    <mergeCell ref="Z4:AA4"/>
    <mergeCell ref="AB4:AC4"/>
    <mergeCell ref="AD4:AE4"/>
    <mergeCell ref="AF4:AF5"/>
    <mergeCell ref="L4:L5"/>
    <mergeCell ref="M4:M5"/>
    <mergeCell ref="N4:O4"/>
    <mergeCell ref="P4:Q4"/>
    <mergeCell ref="R4:S4"/>
    <mergeCell ref="T4:U4"/>
    <mergeCell ref="A3:C3"/>
    <mergeCell ref="E3:M3"/>
    <mergeCell ref="N3:AE3"/>
    <mergeCell ref="AF3:AI3"/>
    <mergeCell ref="A4:A5"/>
    <mergeCell ref="B4:G5"/>
    <mergeCell ref="H4:H5"/>
    <mergeCell ref="I4:I5"/>
    <mergeCell ref="J4:J5"/>
    <mergeCell ref="K4:K5"/>
    <mergeCell ref="A1:AI1"/>
    <mergeCell ref="A2:G2"/>
    <mergeCell ref="H2:M2"/>
    <mergeCell ref="N2:P2"/>
    <mergeCell ref="Q2:S2"/>
    <mergeCell ref="T2:AI2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3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5.140625" style="0" customWidth="1"/>
    <col min="2" max="2" width="17.57421875" style="0" customWidth="1"/>
    <col min="3" max="3" width="27.7109375" style="0" customWidth="1"/>
    <col min="4" max="4" width="14.28125" style="0" customWidth="1"/>
    <col min="5" max="5" width="14.7109375" style="0" customWidth="1"/>
    <col min="6" max="6" width="16.28125" style="0" customWidth="1"/>
    <col min="7" max="7" width="50.00390625" style="0" bestFit="1" customWidth="1"/>
    <col min="8" max="8" width="40.8515625" style="0" bestFit="1" customWidth="1"/>
    <col min="9" max="11" width="11.421875" style="0" customWidth="1"/>
    <col min="12" max="12" width="6.57421875" style="0" customWidth="1"/>
    <col min="13" max="13" width="6.140625" style="0" customWidth="1"/>
    <col min="14" max="17" width="9.421875" style="0" customWidth="1"/>
    <col min="18" max="18" width="12.57421875" style="0" customWidth="1"/>
    <col min="19" max="19" width="13.421875" style="0" customWidth="1"/>
    <col min="20" max="20" width="12.140625" style="0" bestFit="1" customWidth="1"/>
    <col min="21" max="31" width="9.421875" style="0" customWidth="1"/>
    <col min="32" max="32" width="5.140625" style="0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">
      <c r="A1" s="690" t="s">
        <v>633</v>
      </c>
      <c r="B1" s="690"/>
      <c r="C1" s="690"/>
      <c r="D1" s="363"/>
      <c r="E1" s="690" t="s">
        <v>634</v>
      </c>
      <c r="F1" s="690"/>
      <c r="G1" s="690"/>
      <c r="H1" s="690"/>
      <c r="I1" s="690"/>
      <c r="J1" s="690"/>
      <c r="K1" s="690"/>
      <c r="L1" s="690"/>
      <c r="M1" s="690"/>
      <c r="N1" s="691" t="s">
        <v>388</v>
      </c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0" t="s">
        <v>389</v>
      </c>
      <c r="AG1" s="690"/>
      <c r="AH1" s="690"/>
      <c r="AI1" s="690"/>
    </row>
    <row r="2" spans="1:35" ht="15">
      <c r="A2" s="654" t="s">
        <v>390</v>
      </c>
      <c r="B2" s="655" t="s">
        <v>391</v>
      </c>
      <c r="C2" s="655"/>
      <c r="D2" s="655"/>
      <c r="E2" s="655"/>
      <c r="F2" s="655"/>
      <c r="G2" s="655"/>
      <c r="H2" s="656" t="s">
        <v>392</v>
      </c>
      <c r="I2" s="657" t="s">
        <v>393</v>
      </c>
      <c r="J2" s="657" t="s">
        <v>394</v>
      </c>
      <c r="K2" s="658" t="s">
        <v>575</v>
      </c>
      <c r="L2" s="653" t="s">
        <v>396</v>
      </c>
      <c r="M2" s="653" t="s">
        <v>397</v>
      </c>
      <c r="N2" s="651" t="s">
        <v>398</v>
      </c>
      <c r="O2" s="651"/>
      <c r="P2" s="651" t="s">
        <v>399</v>
      </c>
      <c r="Q2" s="651"/>
      <c r="R2" s="651" t="s">
        <v>400</v>
      </c>
      <c r="S2" s="651"/>
      <c r="T2" s="651" t="s">
        <v>401</v>
      </c>
      <c r="U2" s="651"/>
      <c r="V2" s="651" t="s">
        <v>402</v>
      </c>
      <c r="W2" s="651"/>
      <c r="X2" s="651" t="s">
        <v>403</v>
      </c>
      <c r="Y2" s="651"/>
      <c r="Z2" s="651" t="s">
        <v>404</v>
      </c>
      <c r="AA2" s="651"/>
      <c r="AB2" s="651" t="s">
        <v>405</v>
      </c>
      <c r="AC2" s="651"/>
      <c r="AD2" s="651" t="s">
        <v>406</v>
      </c>
      <c r="AE2" s="651"/>
      <c r="AF2" s="652" t="s">
        <v>407</v>
      </c>
      <c r="AG2" s="644" t="s">
        <v>408</v>
      </c>
      <c r="AH2" s="645" t="s">
        <v>409</v>
      </c>
      <c r="AI2" s="644" t="s">
        <v>410</v>
      </c>
    </row>
    <row r="3" spans="1:35" ht="24">
      <c r="A3" s="654"/>
      <c r="B3" s="655"/>
      <c r="C3" s="655"/>
      <c r="D3" s="655"/>
      <c r="E3" s="655"/>
      <c r="F3" s="655"/>
      <c r="G3" s="655"/>
      <c r="H3" s="656"/>
      <c r="I3" s="657" t="s">
        <v>393</v>
      </c>
      <c r="J3" s="657"/>
      <c r="K3" s="658"/>
      <c r="L3" s="653"/>
      <c r="M3" s="653"/>
      <c r="N3" s="285" t="s">
        <v>411</v>
      </c>
      <c r="O3" s="286" t="s">
        <v>412</v>
      </c>
      <c r="P3" s="285" t="s">
        <v>411</v>
      </c>
      <c r="Q3" s="286" t="s">
        <v>412</v>
      </c>
      <c r="R3" s="285" t="s">
        <v>411</v>
      </c>
      <c r="S3" s="286" t="s">
        <v>412</v>
      </c>
      <c r="T3" s="285" t="s">
        <v>411</v>
      </c>
      <c r="U3" s="286" t="s">
        <v>412</v>
      </c>
      <c r="V3" s="285" t="s">
        <v>411</v>
      </c>
      <c r="W3" s="286" t="s">
        <v>412</v>
      </c>
      <c r="X3" s="285" t="s">
        <v>411</v>
      </c>
      <c r="Y3" s="286" t="s">
        <v>412</v>
      </c>
      <c r="Z3" s="285" t="s">
        <v>411</v>
      </c>
      <c r="AA3" s="286" t="s">
        <v>413</v>
      </c>
      <c r="AB3" s="285" t="s">
        <v>411</v>
      </c>
      <c r="AC3" s="286" t="s">
        <v>413</v>
      </c>
      <c r="AD3" s="285" t="s">
        <v>411</v>
      </c>
      <c r="AE3" s="286" t="s">
        <v>413</v>
      </c>
      <c r="AF3" s="652"/>
      <c r="AG3" s="644"/>
      <c r="AH3" s="645"/>
      <c r="AI3" s="644"/>
    </row>
    <row r="4" spans="1:35" ht="24">
      <c r="A4" s="287" t="s">
        <v>414</v>
      </c>
      <c r="B4" s="659" t="s">
        <v>8</v>
      </c>
      <c r="C4" s="659"/>
      <c r="D4" s="659"/>
      <c r="E4" s="659"/>
      <c r="F4" s="659"/>
      <c r="G4" s="659"/>
      <c r="H4" s="288" t="s">
        <v>9</v>
      </c>
      <c r="I4" s="288">
        <v>35</v>
      </c>
      <c r="J4" s="364">
        <v>1</v>
      </c>
      <c r="K4" s="288">
        <v>100</v>
      </c>
      <c r="L4" s="291"/>
      <c r="M4" s="291"/>
      <c r="N4" s="365">
        <f>SUM(N6+N9+N12)</f>
        <v>0</v>
      </c>
      <c r="O4" s="365">
        <f aca="true" t="shared" si="0" ref="O4:AE4">SUM(O6+O9+O12)</f>
        <v>0</v>
      </c>
      <c r="P4" s="365">
        <f t="shared" si="0"/>
        <v>0</v>
      </c>
      <c r="Q4" s="365">
        <f t="shared" si="0"/>
        <v>0</v>
      </c>
      <c r="R4" s="366">
        <f t="shared" si="0"/>
        <v>10000000</v>
      </c>
      <c r="S4" s="366">
        <f t="shared" si="0"/>
        <v>0</v>
      </c>
      <c r="T4" s="365">
        <f t="shared" si="0"/>
        <v>0</v>
      </c>
      <c r="U4" s="365">
        <f t="shared" si="0"/>
        <v>0</v>
      </c>
      <c r="V4" s="365">
        <f t="shared" si="0"/>
        <v>0</v>
      </c>
      <c r="W4" s="365">
        <f t="shared" si="0"/>
        <v>0</v>
      </c>
      <c r="X4" s="365">
        <f t="shared" si="0"/>
        <v>0</v>
      </c>
      <c r="Y4" s="365">
        <f t="shared" si="0"/>
        <v>0</v>
      </c>
      <c r="Z4" s="365">
        <f t="shared" si="0"/>
        <v>0</v>
      </c>
      <c r="AA4" s="365">
        <f t="shared" si="0"/>
        <v>0</v>
      </c>
      <c r="AB4" s="365">
        <f t="shared" si="0"/>
        <v>0</v>
      </c>
      <c r="AC4" s="365">
        <f t="shared" si="0"/>
        <v>0</v>
      </c>
      <c r="AD4" s="366">
        <f t="shared" si="0"/>
        <v>10000000</v>
      </c>
      <c r="AE4" s="366">
        <f t="shared" si="0"/>
        <v>0</v>
      </c>
      <c r="AF4" s="293">
        <f>AF6+AF9</f>
        <v>0</v>
      </c>
      <c r="AG4" s="293"/>
      <c r="AH4" s="293"/>
      <c r="AI4" s="294"/>
    </row>
    <row r="5" spans="1:35" ht="15">
      <c r="A5" s="688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</row>
    <row r="6" spans="1:35" ht="36">
      <c r="A6" s="295" t="s">
        <v>416</v>
      </c>
      <c r="B6" s="296" t="s">
        <v>417</v>
      </c>
      <c r="C6" s="296" t="s">
        <v>418</v>
      </c>
      <c r="D6" s="296" t="s">
        <v>419</v>
      </c>
      <c r="E6" s="296" t="s">
        <v>420</v>
      </c>
      <c r="F6" s="296" t="s">
        <v>421</v>
      </c>
      <c r="G6" s="297" t="s">
        <v>422</v>
      </c>
      <c r="H6" s="296" t="s">
        <v>423</v>
      </c>
      <c r="I6" s="298"/>
      <c r="J6" s="298"/>
      <c r="K6" s="298"/>
      <c r="L6" s="298"/>
      <c r="M6" s="298"/>
      <c r="N6" s="367">
        <f>SUM(N7:N7)</f>
        <v>0</v>
      </c>
      <c r="O6" s="368">
        <f>SUM(O7:O7)</f>
        <v>0</v>
      </c>
      <c r="P6" s="369">
        <f aca="true" t="shared" si="1" ref="P6:AC6">SUM(P7:P7)</f>
        <v>0</v>
      </c>
      <c r="Q6" s="370">
        <f t="shared" si="1"/>
        <v>0</v>
      </c>
      <c r="R6" s="367">
        <f t="shared" si="1"/>
        <v>5000000</v>
      </c>
      <c r="S6" s="368">
        <f t="shared" si="1"/>
        <v>0</v>
      </c>
      <c r="T6" s="369">
        <f t="shared" si="1"/>
        <v>0</v>
      </c>
      <c r="U6" s="370">
        <f t="shared" si="1"/>
        <v>0</v>
      </c>
      <c r="V6" s="369">
        <f t="shared" si="1"/>
        <v>0</v>
      </c>
      <c r="W6" s="370">
        <f t="shared" si="1"/>
        <v>0</v>
      </c>
      <c r="X6" s="369">
        <f t="shared" si="1"/>
        <v>0</v>
      </c>
      <c r="Y6" s="370">
        <f t="shared" si="1"/>
        <v>0</v>
      </c>
      <c r="Z6" s="369">
        <f t="shared" si="1"/>
        <v>0</v>
      </c>
      <c r="AA6" s="370">
        <f>SUM(AA7:AA7)</f>
        <v>0</v>
      </c>
      <c r="AB6" s="369">
        <f t="shared" si="1"/>
        <v>0</v>
      </c>
      <c r="AC6" s="370">
        <f t="shared" si="1"/>
        <v>0</v>
      </c>
      <c r="AD6" s="367">
        <f>SUM(N6,P6,R6,T6,V6,X6,Z6,AB6)</f>
        <v>5000000</v>
      </c>
      <c r="AE6" s="368">
        <f>SUM(O6,Q6,S6,U6,W6,Y6,AA6,AC6)</f>
        <v>0</v>
      </c>
      <c r="AF6" s="302">
        <f>SUM(AF7:AF7)</f>
        <v>0</v>
      </c>
      <c r="AG6" s="303"/>
      <c r="AH6" s="303"/>
      <c r="AI6" s="304"/>
    </row>
    <row r="7" spans="1:35" ht="60">
      <c r="A7" s="258" t="s">
        <v>635</v>
      </c>
      <c r="B7" s="305"/>
      <c r="C7" s="306" t="s">
        <v>636</v>
      </c>
      <c r="D7" s="306" t="s">
        <v>566</v>
      </c>
      <c r="E7" s="307"/>
      <c r="F7" s="306"/>
      <c r="G7" s="320" t="s">
        <v>10</v>
      </c>
      <c r="H7" s="320" t="s">
        <v>11</v>
      </c>
      <c r="I7" s="323">
        <v>0</v>
      </c>
      <c r="J7" s="371">
        <v>4</v>
      </c>
      <c r="K7" s="305">
        <v>1</v>
      </c>
      <c r="L7" s="319"/>
      <c r="M7" s="305"/>
      <c r="N7" s="372"/>
      <c r="O7" s="372"/>
      <c r="P7" s="373"/>
      <c r="Q7" s="313"/>
      <c r="R7" s="373">
        <v>5000000</v>
      </c>
      <c r="S7" s="373"/>
      <c r="T7" s="313"/>
      <c r="U7" s="313"/>
      <c r="V7" s="313"/>
      <c r="W7" s="313"/>
      <c r="X7" s="316"/>
      <c r="Y7" s="313"/>
      <c r="Z7" s="313"/>
      <c r="AA7" s="313"/>
      <c r="AB7" s="313"/>
      <c r="AC7" s="313"/>
      <c r="AD7" s="316">
        <f>R7</f>
        <v>5000000</v>
      </c>
      <c r="AE7" s="316"/>
      <c r="AF7" s="317"/>
      <c r="AG7" s="318"/>
      <c r="AH7" s="318"/>
      <c r="AI7" s="319"/>
    </row>
    <row r="8" spans="1:35" ht="15">
      <c r="A8" s="689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</row>
    <row r="9" spans="1:35" ht="36">
      <c r="A9" s="295" t="s">
        <v>416</v>
      </c>
      <c r="B9" s="296" t="s">
        <v>417</v>
      </c>
      <c r="C9" s="296" t="s">
        <v>418</v>
      </c>
      <c r="D9" s="296" t="s">
        <v>424</v>
      </c>
      <c r="E9" s="296" t="s">
        <v>420</v>
      </c>
      <c r="F9" s="296" t="s">
        <v>421</v>
      </c>
      <c r="G9" s="297" t="s">
        <v>422</v>
      </c>
      <c r="H9" s="296" t="s">
        <v>423</v>
      </c>
      <c r="I9" s="296"/>
      <c r="J9" s="321"/>
      <c r="K9" s="321"/>
      <c r="L9" s="298"/>
      <c r="M9" s="298"/>
      <c r="N9" s="369">
        <f>SUM(N10:N10)</f>
        <v>0</v>
      </c>
      <c r="O9" s="370">
        <f>SUM(O10:O10)</f>
        <v>0</v>
      </c>
      <c r="P9" s="369">
        <f aca="true" t="shared" si="2" ref="P9:AE9">SUM(P10:P10)</f>
        <v>0</v>
      </c>
      <c r="Q9" s="370">
        <f t="shared" si="2"/>
        <v>0</v>
      </c>
      <c r="R9" s="367">
        <f t="shared" si="2"/>
        <v>2000000</v>
      </c>
      <c r="S9" s="370">
        <f t="shared" si="2"/>
        <v>0</v>
      </c>
      <c r="T9" s="369">
        <f t="shared" si="2"/>
        <v>0</v>
      </c>
      <c r="U9" s="370">
        <f t="shared" si="2"/>
        <v>0</v>
      </c>
      <c r="V9" s="369">
        <f t="shared" si="2"/>
        <v>0</v>
      </c>
      <c r="W9" s="370">
        <f t="shared" si="2"/>
        <v>0</v>
      </c>
      <c r="X9" s="369">
        <f t="shared" si="2"/>
        <v>0</v>
      </c>
      <c r="Y9" s="370">
        <f t="shared" si="2"/>
        <v>0</v>
      </c>
      <c r="Z9" s="369">
        <f t="shared" si="2"/>
        <v>0</v>
      </c>
      <c r="AA9" s="370">
        <f t="shared" si="2"/>
        <v>0</v>
      </c>
      <c r="AB9" s="369">
        <f t="shared" si="2"/>
        <v>0</v>
      </c>
      <c r="AC9" s="370">
        <f t="shared" si="2"/>
        <v>0</v>
      </c>
      <c r="AD9" s="367">
        <f>R9</f>
        <v>2000000</v>
      </c>
      <c r="AE9" s="370">
        <f t="shared" si="2"/>
        <v>0</v>
      </c>
      <c r="AF9" s="302">
        <f>SUM(AF10:AF10)</f>
        <v>0</v>
      </c>
      <c r="AG9" s="303"/>
      <c r="AH9" s="303"/>
      <c r="AI9" s="304"/>
    </row>
    <row r="10" spans="1:35" ht="60">
      <c r="A10" s="258" t="s">
        <v>635</v>
      </c>
      <c r="B10" s="305"/>
      <c r="C10" s="306" t="s">
        <v>637</v>
      </c>
      <c r="D10" s="306" t="s">
        <v>638</v>
      </c>
      <c r="E10" s="322"/>
      <c r="F10" s="306"/>
      <c r="G10" s="320" t="s">
        <v>12</v>
      </c>
      <c r="H10" s="320" t="s">
        <v>504</v>
      </c>
      <c r="I10" s="323">
        <v>35</v>
      </c>
      <c r="J10" s="324">
        <v>100</v>
      </c>
      <c r="K10" s="374">
        <v>25</v>
      </c>
      <c r="L10" s="326"/>
      <c r="M10" s="326"/>
      <c r="N10" s="316"/>
      <c r="O10" s="316"/>
      <c r="P10" s="316"/>
      <c r="Q10" s="316"/>
      <c r="R10" s="316">
        <v>2000000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>
        <f>R10</f>
        <v>2000000</v>
      </c>
      <c r="AE10" s="316"/>
      <c r="AF10" s="327"/>
      <c r="AG10" s="318"/>
      <c r="AH10" s="328"/>
      <c r="AI10" s="329"/>
    </row>
    <row r="11" spans="1:35" ht="15">
      <c r="A11" s="688"/>
      <c r="B11" s="688"/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88"/>
      <c r="X11" s="688"/>
      <c r="Y11" s="688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</row>
    <row r="12" spans="1:35" ht="36">
      <c r="A12" s="295" t="s">
        <v>416</v>
      </c>
      <c r="B12" s="296" t="s">
        <v>417</v>
      </c>
      <c r="C12" s="296" t="s">
        <v>418</v>
      </c>
      <c r="D12" s="296" t="s">
        <v>419</v>
      </c>
      <c r="E12" s="296" t="s">
        <v>420</v>
      </c>
      <c r="F12" s="296" t="s">
        <v>421</v>
      </c>
      <c r="G12" s="297" t="s">
        <v>422</v>
      </c>
      <c r="H12" s="296" t="s">
        <v>423</v>
      </c>
      <c r="I12" s="298"/>
      <c r="J12" s="298"/>
      <c r="K12" s="298"/>
      <c r="L12" s="298"/>
      <c r="M12" s="298"/>
      <c r="N12" s="369">
        <f>SUM(N13:N13)</f>
        <v>0</v>
      </c>
      <c r="O12" s="370">
        <f>SUM(O13:O13)</f>
        <v>0</v>
      </c>
      <c r="P12" s="369">
        <f aca="true" t="shared" si="3" ref="P12:AE12">SUM(P13:P13)</f>
        <v>0</v>
      </c>
      <c r="Q12" s="370">
        <f t="shared" si="3"/>
        <v>0</v>
      </c>
      <c r="R12" s="367">
        <f t="shared" si="3"/>
        <v>3000000</v>
      </c>
      <c r="S12" s="370">
        <f t="shared" si="3"/>
        <v>0</v>
      </c>
      <c r="T12" s="369">
        <f t="shared" si="3"/>
        <v>0</v>
      </c>
      <c r="U12" s="370">
        <f t="shared" si="3"/>
        <v>0</v>
      </c>
      <c r="V12" s="369">
        <f t="shared" si="3"/>
        <v>0</v>
      </c>
      <c r="W12" s="370">
        <f t="shared" si="3"/>
        <v>0</v>
      </c>
      <c r="X12" s="369">
        <f t="shared" si="3"/>
        <v>0</v>
      </c>
      <c r="Y12" s="370">
        <f t="shared" si="3"/>
        <v>0</v>
      </c>
      <c r="Z12" s="369">
        <f t="shared" si="3"/>
        <v>0</v>
      </c>
      <c r="AA12" s="370">
        <f>SUM(AA13:AA13)</f>
        <v>0</v>
      </c>
      <c r="AB12" s="369">
        <f t="shared" si="3"/>
        <v>0</v>
      </c>
      <c r="AC12" s="370">
        <f t="shared" si="3"/>
        <v>0</v>
      </c>
      <c r="AD12" s="367">
        <f>R12</f>
        <v>3000000</v>
      </c>
      <c r="AE12" s="370">
        <f t="shared" si="3"/>
        <v>0</v>
      </c>
      <c r="AF12" s="302">
        <f>SUM(AF13:AF13)</f>
        <v>0</v>
      </c>
      <c r="AG12" s="303"/>
      <c r="AH12" s="303"/>
      <c r="AI12" s="304"/>
    </row>
    <row r="13" spans="1:35" ht="60">
      <c r="A13" s="258" t="s">
        <v>635</v>
      </c>
      <c r="B13" s="305"/>
      <c r="C13" s="306" t="s">
        <v>639</v>
      </c>
      <c r="D13" s="306" t="s">
        <v>533</v>
      </c>
      <c r="E13" s="307"/>
      <c r="F13" s="306"/>
      <c r="G13" s="320" t="s">
        <v>13</v>
      </c>
      <c r="H13" s="320" t="s">
        <v>14</v>
      </c>
      <c r="I13" s="323">
        <v>0</v>
      </c>
      <c r="J13" s="375">
        <v>35</v>
      </c>
      <c r="K13" s="305">
        <v>22</v>
      </c>
      <c r="L13" s="331"/>
      <c r="M13" s="331"/>
      <c r="N13" s="376"/>
      <c r="O13" s="311"/>
      <c r="P13" s="373"/>
      <c r="Q13" s="313"/>
      <c r="R13" s="316">
        <v>3000000</v>
      </c>
      <c r="S13" s="316"/>
      <c r="T13" s="313"/>
      <c r="U13" s="313"/>
      <c r="V13" s="313"/>
      <c r="W13" s="313"/>
      <c r="X13" s="316"/>
      <c r="Y13" s="313"/>
      <c r="Z13" s="313"/>
      <c r="AA13" s="313"/>
      <c r="AB13" s="313"/>
      <c r="AC13" s="313"/>
      <c r="AD13" s="316">
        <f>R13:R13</f>
        <v>3000000</v>
      </c>
      <c r="AE13" s="316"/>
      <c r="AF13" s="317"/>
      <c r="AG13" s="318"/>
      <c r="AH13" s="318"/>
      <c r="AI13" s="319"/>
    </row>
  </sheetData>
  <sheetProtection/>
  <mergeCells count="29">
    <mergeCell ref="A1:C1"/>
    <mergeCell ref="E1:M1"/>
    <mergeCell ref="N1:AE1"/>
    <mergeCell ref="AF1:AI1"/>
    <mergeCell ref="A2:A3"/>
    <mergeCell ref="B2:G3"/>
    <mergeCell ref="H2:H3"/>
    <mergeCell ref="I2:I3"/>
    <mergeCell ref="J2:J3"/>
    <mergeCell ref="K2:K3"/>
    <mergeCell ref="AB2:AC2"/>
    <mergeCell ref="AD2:AE2"/>
    <mergeCell ref="AF2:AF3"/>
    <mergeCell ref="L2:L3"/>
    <mergeCell ref="M2:M3"/>
    <mergeCell ref="N2:O2"/>
    <mergeCell ref="P2:Q2"/>
    <mergeCell ref="R2:S2"/>
    <mergeCell ref="T2:U2"/>
    <mergeCell ref="A11:AI11"/>
    <mergeCell ref="AG2:AG3"/>
    <mergeCell ref="AH2:AH3"/>
    <mergeCell ref="AI2:AI3"/>
    <mergeCell ref="B4:G4"/>
    <mergeCell ref="A5:AI5"/>
    <mergeCell ref="A8:AI8"/>
    <mergeCell ref="V2:W2"/>
    <mergeCell ref="X2:Y2"/>
    <mergeCell ref="Z2:AA2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1:AK79"/>
  <sheetViews>
    <sheetView zoomScale="62" zoomScaleNormal="62" zoomScalePageLayoutView="0" workbookViewId="0" topLeftCell="A7">
      <pane ySplit="1" topLeftCell="A8" activePane="bottomLeft" state="frozen"/>
      <selection pane="topLeft" activeCell="B7" sqref="B7"/>
      <selection pane="bottomLeft" activeCell="AE17" sqref="AE17:AF17"/>
    </sheetView>
  </sheetViews>
  <sheetFormatPr defaultColWidth="11.421875" defaultRowHeight="15"/>
  <cols>
    <col min="1" max="1" width="4.57421875" style="63" customWidth="1"/>
    <col min="2" max="2" width="21.140625" style="264" customWidth="1"/>
    <col min="3" max="3" width="17.57421875" style="264" customWidth="1"/>
    <col min="4" max="4" width="27.7109375" style="63" customWidth="1"/>
    <col min="5" max="5" width="14.28125" style="63" customWidth="1"/>
    <col min="6" max="6" width="11.421875" style="63" customWidth="1"/>
    <col min="7" max="7" width="13.57421875" style="63" customWidth="1"/>
    <col min="8" max="8" width="29.8515625" style="63" customWidth="1"/>
    <col min="9" max="9" width="27.57421875" style="63" customWidth="1"/>
    <col min="10" max="12" width="11.421875" style="63" customWidth="1"/>
    <col min="13" max="13" width="6.57421875" style="63" customWidth="1"/>
    <col min="14" max="14" width="6.140625" style="63" customWidth="1"/>
    <col min="15" max="32" width="9.421875" style="63" customWidth="1"/>
    <col min="33" max="33" width="5.140625" style="264" customWidth="1"/>
    <col min="34" max="34" width="5.421875" style="63" customWidth="1"/>
    <col min="35" max="35" width="4.8515625" style="63" customWidth="1"/>
    <col min="36" max="36" width="7.140625" style="63" customWidth="1"/>
    <col min="37" max="16384" width="11.421875" style="63" customWidth="1"/>
  </cols>
  <sheetData>
    <row r="1" spans="2:36" ht="12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2">
      <c r="B2" s="606" t="s">
        <v>384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8"/>
    </row>
    <row r="3" spans="2:36" ht="12.75" thickBot="1">
      <c r="B3" s="609" t="s">
        <v>574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</row>
    <row r="4" spans="2:36" ht="33.75" customHeight="1">
      <c r="B4" s="515" t="s">
        <v>505</v>
      </c>
      <c r="C4" s="516"/>
      <c r="D4" s="516"/>
      <c r="E4" s="516"/>
      <c r="F4" s="516"/>
      <c r="G4" s="516"/>
      <c r="H4" s="517"/>
      <c r="I4" s="511" t="s">
        <v>506</v>
      </c>
      <c r="J4" s="512"/>
      <c r="K4" s="512"/>
      <c r="L4" s="512"/>
      <c r="M4" s="512"/>
      <c r="N4" s="512"/>
      <c r="O4" s="511" t="s">
        <v>385</v>
      </c>
      <c r="P4" s="512"/>
      <c r="Q4" s="512"/>
      <c r="R4" s="512"/>
      <c r="S4" s="512"/>
      <c r="T4" s="513"/>
      <c r="U4" s="518" t="s">
        <v>386</v>
      </c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20"/>
    </row>
    <row r="5" spans="2:36" ht="35.25" customHeight="1" thickBot="1">
      <c r="B5" s="473" t="s">
        <v>507</v>
      </c>
      <c r="C5" s="474"/>
      <c r="D5" s="475"/>
      <c r="E5" s="125"/>
      <c r="F5" s="474" t="s">
        <v>595</v>
      </c>
      <c r="G5" s="474"/>
      <c r="H5" s="474"/>
      <c r="I5" s="474"/>
      <c r="J5" s="474"/>
      <c r="K5" s="474"/>
      <c r="L5" s="474"/>
      <c r="M5" s="474"/>
      <c r="N5" s="475"/>
      <c r="O5" s="476" t="s">
        <v>388</v>
      </c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8"/>
      <c r="AG5" s="479" t="s">
        <v>389</v>
      </c>
      <c r="AH5" s="480"/>
      <c r="AI5" s="480"/>
      <c r="AJ5" s="481"/>
    </row>
    <row r="6" spans="2:36" ht="36" customHeight="1">
      <c r="B6" s="601" t="s">
        <v>390</v>
      </c>
      <c r="C6" s="463" t="s">
        <v>391</v>
      </c>
      <c r="D6" s="464"/>
      <c r="E6" s="464"/>
      <c r="F6" s="464"/>
      <c r="G6" s="464"/>
      <c r="H6" s="464"/>
      <c r="I6" s="467" t="s">
        <v>392</v>
      </c>
      <c r="J6" s="469" t="s">
        <v>393</v>
      </c>
      <c r="K6" s="469" t="s">
        <v>394</v>
      </c>
      <c r="L6" s="471" t="s">
        <v>575</v>
      </c>
      <c r="M6" s="456" t="s">
        <v>396</v>
      </c>
      <c r="N6" s="458" t="s">
        <v>397</v>
      </c>
      <c r="O6" s="460" t="s">
        <v>398</v>
      </c>
      <c r="P6" s="452"/>
      <c r="Q6" s="451" t="s">
        <v>399</v>
      </c>
      <c r="R6" s="452"/>
      <c r="S6" s="451" t="s">
        <v>400</v>
      </c>
      <c r="T6" s="452"/>
      <c r="U6" s="451" t="s">
        <v>401</v>
      </c>
      <c r="V6" s="452"/>
      <c r="W6" s="451" t="s">
        <v>402</v>
      </c>
      <c r="X6" s="452"/>
      <c r="Y6" s="451" t="s">
        <v>403</v>
      </c>
      <c r="Z6" s="452"/>
      <c r="AA6" s="451" t="s">
        <v>404</v>
      </c>
      <c r="AB6" s="452"/>
      <c r="AC6" s="451" t="s">
        <v>405</v>
      </c>
      <c r="AD6" s="452"/>
      <c r="AE6" s="451" t="s">
        <v>406</v>
      </c>
      <c r="AF6" s="453"/>
      <c r="AG6" s="454" t="s">
        <v>407</v>
      </c>
      <c r="AH6" s="443" t="s">
        <v>408</v>
      </c>
      <c r="AI6" s="445" t="s">
        <v>409</v>
      </c>
      <c r="AJ6" s="447" t="s">
        <v>410</v>
      </c>
    </row>
    <row r="7" spans="2:36" ht="80.25" customHeight="1" thickBot="1">
      <c r="B7" s="602"/>
      <c r="C7" s="465"/>
      <c r="D7" s="466"/>
      <c r="E7" s="466"/>
      <c r="F7" s="466"/>
      <c r="G7" s="466"/>
      <c r="H7" s="466"/>
      <c r="I7" s="468"/>
      <c r="J7" s="470" t="s">
        <v>393</v>
      </c>
      <c r="K7" s="470"/>
      <c r="L7" s="472"/>
      <c r="M7" s="457"/>
      <c r="N7" s="459"/>
      <c r="O7" s="5" t="s">
        <v>411</v>
      </c>
      <c r="P7" s="6" t="s">
        <v>412</v>
      </c>
      <c r="Q7" s="7" t="s">
        <v>411</v>
      </c>
      <c r="R7" s="6" t="s">
        <v>412</v>
      </c>
      <c r="S7" s="7" t="s">
        <v>411</v>
      </c>
      <c r="T7" s="6" t="s">
        <v>412</v>
      </c>
      <c r="U7" s="7" t="s">
        <v>411</v>
      </c>
      <c r="V7" s="6" t="s">
        <v>412</v>
      </c>
      <c r="W7" s="7" t="s">
        <v>411</v>
      </c>
      <c r="X7" s="6" t="s">
        <v>412</v>
      </c>
      <c r="Y7" s="7" t="s">
        <v>411</v>
      </c>
      <c r="Z7" s="6" t="s">
        <v>412</v>
      </c>
      <c r="AA7" s="7" t="s">
        <v>411</v>
      </c>
      <c r="AB7" s="6" t="s">
        <v>413</v>
      </c>
      <c r="AC7" s="7" t="s">
        <v>411</v>
      </c>
      <c r="AD7" s="6" t="s">
        <v>413</v>
      </c>
      <c r="AE7" s="7" t="s">
        <v>411</v>
      </c>
      <c r="AF7" s="8" t="s">
        <v>413</v>
      </c>
      <c r="AG7" s="455"/>
      <c r="AH7" s="444"/>
      <c r="AI7" s="446"/>
      <c r="AJ7" s="448"/>
    </row>
    <row r="8" spans="2:36" ht="108" customHeight="1" thickBot="1">
      <c r="B8" s="9"/>
      <c r="C8" s="449" t="s">
        <v>299</v>
      </c>
      <c r="D8" s="450"/>
      <c r="E8" s="450"/>
      <c r="F8" s="450"/>
      <c r="G8" s="450"/>
      <c r="H8" s="450"/>
      <c r="I8" s="11" t="s">
        <v>508</v>
      </c>
      <c r="J8" s="11">
        <v>0</v>
      </c>
      <c r="K8" s="265">
        <v>0.95</v>
      </c>
      <c r="L8" s="249"/>
      <c r="M8" s="250"/>
      <c r="N8" s="251"/>
      <c r="O8" s="252">
        <f>+O10+O13</f>
        <v>0</v>
      </c>
      <c r="P8" s="252">
        <f aca="true" t="shared" si="0" ref="P8:AF8">+P10+P13</f>
        <v>0</v>
      </c>
      <c r="Q8" s="252">
        <f t="shared" si="0"/>
        <v>0</v>
      </c>
      <c r="R8" s="252">
        <f t="shared" si="0"/>
        <v>0</v>
      </c>
      <c r="S8" s="252">
        <f t="shared" si="0"/>
        <v>220000000</v>
      </c>
      <c r="T8" s="252">
        <f t="shared" si="0"/>
        <v>0</v>
      </c>
      <c r="U8" s="252">
        <f t="shared" si="0"/>
        <v>0</v>
      </c>
      <c r="V8" s="252">
        <f t="shared" si="0"/>
        <v>0</v>
      </c>
      <c r="W8" s="252">
        <f t="shared" si="0"/>
        <v>0</v>
      </c>
      <c r="X8" s="252">
        <f t="shared" si="0"/>
        <v>0</v>
      </c>
      <c r="Y8" s="252">
        <f t="shared" si="0"/>
        <v>0</v>
      </c>
      <c r="Z8" s="252">
        <f t="shared" si="0"/>
        <v>0</v>
      </c>
      <c r="AA8" s="252">
        <f t="shared" si="0"/>
        <v>0</v>
      </c>
      <c r="AB8" s="252">
        <f t="shared" si="0"/>
        <v>0</v>
      </c>
      <c r="AC8" s="252">
        <f t="shared" si="0"/>
        <v>0</v>
      </c>
      <c r="AD8" s="252">
        <f t="shared" si="0"/>
        <v>0</v>
      </c>
      <c r="AE8" s="252">
        <f t="shared" si="0"/>
        <v>220000000</v>
      </c>
      <c r="AF8" s="252">
        <f t="shared" si="0"/>
        <v>0</v>
      </c>
      <c r="AG8" s="253">
        <f>AG10+AG13</f>
        <v>0</v>
      </c>
      <c r="AH8" s="254"/>
      <c r="AI8" s="254"/>
      <c r="AJ8" s="20"/>
    </row>
    <row r="9" spans="2:36" ht="5.25" customHeight="1" thickBot="1">
      <c r="B9" s="603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5"/>
    </row>
    <row r="10" spans="2:36" ht="108" customHeight="1" thickBot="1">
      <c r="B10" s="85" t="s">
        <v>416</v>
      </c>
      <c r="C10" s="87" t="s">
        <v>417</v>
      </c>
      <c r="D10" s="87" t="s">
        <v>418</v>
      </c>
      <c r="E10" s="87" t="s">
        <v>419</v>
      </c>
      <c r="F10" s="87" t="s">
        <v>420</v>
      </c>
      <c r="G10" s="87" t="s">
        <v>421</v>
      </c>
      <c r="H10" s="86" t="s">
        <v>422</v>
      </c>
      <c r="I10" s="85" t="s">
        <v>423</v>
      </c>
      <c r="J10" s="84"/>
      <c r="K10" s="84"/>
      <c r="L10" s="84"/>
      <c r="M10" s="84"/>
      <c r="N10" s="83"/>
      <c r="O10" s="255">
        <f aca="true" t="shared" si="1" ref="O10:AD10">SUM(O11:O11)</f>
        <v>0</v>
      </c>
      <c r="P10" s="256">
        <f t="shared" si="1"/>
        <v>0</v>
      </c>
      <c r="Q10" s="257">
        <f t="shared" si="1"/>
        <v>0</v>
      </c>
      <c r="R10" s="256">
        <f t="shared" si="1"/>
        <v>0</v>
      </c>
      <c r="S10" s="257">
        <f t="shared" si="1"/>
        <v>10000000</v>
      </c>
      <c r="T10" s="256">
        <f t="shared" si="1"/>
        <v>0</v>
      </c>
      <c r="U10" s="257">
        <f t="shared" si="1"/>
        <v>0</v>
      </c>
      <c r="V10" s="256">
        <f t="shared" si="1"/>
        <v>0</v>
      </c>
      <c r="W10" s="257">
        <f t="shared" si="1"/>
        <v>0</v>
      </c>
      <c r="X10" s="256">
        <f t="shared" si="1"/>
        <v>0</v>
      </c>
      <c r="Y10" s="257">
        <f t="shared" si="1"/>
        <v>0</v>
      </c>
      <c r="Z10" s="256">
        <f t="shared" si="1"/>
        <v>0</v>
      </c>
      <c r="AA10" s="257">
        <f t="shared" si="1"/>
        <v>0</v>
      </c>
      <c r="AB10" s="256">
        <f t="shared" si="1"/>
        <v>0</v>
      </c>
      <c r="AC10" s="257">
        <f t="shared" si="1"/>
        <v>0</v>
      </c>
      <c r="AD10" s="256">
        <f t="shared" si="1"/>
        <v>0</v>
      </c>
      <c r="AE10" s="257">
        <f>SUM(O10,Q10,S10,U10,W10,Y10,AA10,AC10)</f>
        <v>10000000</v>
      </c>
      <c r="AF10" s="256">
        <f>SUM(P10,R10,T10,V10,X10,Z10,AB10,AD10)</f>
        <v>0</v>
      </c>
      <c r="AG10" s="80">
        <f>SUM(AG11:AG11)</f>
        <v>0</v>
      </c>
      <c r="AH10" s="79"/>
      <c r="AI10" s="79"/>
      <c r="AJ10" s="78"/>
    </row>
    <row r="11" spans="2:36" ht="108" customHeight="1" thickBot="1">
      <c r="B11" s="33" t="s">
        <v>380</v>
      </c>
      <c r="C11" s="34"/>
      <c r="D11" s="35"/>
      <c r="E11" s="35"/>
      <c r="F11" s="36"/>
      <c r="G11" s="35"/>
      <c r="H11" s="37" t="s">
        <v>300</v>
      </c>
      <c r="I11" s="37" t="s">
        <v>301</v>
      </c>
      <c r="J11" s="37">
        <v>0</v>
      </c>
      <c r="K11" s="64">
        <v>1</v>
      </c>
      <c r="L11" s="39">
        <v>100</v>
      </c>
      <c r="M11" s="39"/>
      <c r="N11" s="40"/>
      <c r="O11" s="266"/>
      <c r="P11" s="42"/>
      <c r="Q11" s="42"/>
      <c r="R11" s="42"/>
      <c r="S11" s="42">
        <v>10000000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6"/>
      <c r="AH11" s="47"/>
      <c r="AI11" s="47"/>
      <c r="AJ11" s="48"/>
    </row>
    <row r="12" spans="2:36" ht="4.5" customHeight="1" thickBot="1">
      <c r="B12" s="598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600"/>
    </row>
    <row r="13" spans="2:36" ht="108" customHeight="1" thickBot="1">
      <c r="B13" s="85" t="s">
        <v>416</v>
      </c>
      <c r="C13" s="87" t="s">
        <v>417</v>
      </c>
      <c r="D13" s="87" t="s">
        <v>418</v>
      </c>
      <c r="E13" s="87" t="s">
        <v>424</v>
      </c>
      <c r="F13" s="87" t="s">
        <v>420</v>
      </c>
      <c r="G13" s="87" t="s">
        <v>421</v>
      </c>
      <c r="H13" s="86" t="s">
        <v>422</v>
      </c>
      <c r="I13" s="85" t="s">
        <v>423</v>
      </c>
      <c r="J13" s="87"/>
      <c r="K13" s="49"/>
      <c r="L13" s="49"/>
      <c r="M13" s="84"/>
      <c r="N13" s="83"/>
      <c r="O13" s="255">
        <f aca="true" t="shared" si="2" ref="O13:AD13">SUM(O14:O14)</f>
        <v>0</v>
      </c>
      <c r="P13" s="256">
        <f t="shared" si="2"/>
        <v>0</v>
      </c>
      <c r="Q13" s="257">
        <f t="shared" si="2"/>
        <v>0</v>
      </c>
      <c r="R13" s="256">
        <f t="shared" si="2"/>
        <v>0</v>
      </c>
      <c r="S13" s="257">
        <f t="shared" si="2"/>
        <v>210000000</v>
      </c>
      <c r="T13" s="256">
        <f t="shared" si="2"/>
        <v>0</v>
      </c>
      <c r="U13" s="257">
        <f t="shared" si="2"/>
        <v>0</v>
      </c>
      <c r="V13" s="256">
        <f t="shared" si="2"/>
        <v>0</v>
      </c>
      <c r="W13" s="257">
        <f t="shared" si="2"/>
        <v>0</v>
      </c>
      <c r="X13" s="256">
        <f t="shared" si="2"/>
        <v>0</v>
      </c>
      <c r="Y13" s="257">
        <f t="shared" si="2"/>
        <v>0</v>
      </c>
      <c r="Z13" s="256">
        <f t="shared" si="2"/>
        <v>0</v>
      </c>
      <c r="AA13" s="257">
        <f t="shared" si="2"/>
        <v>0</v>
      </c>
      <c r="AB13" s="256">
        <f t="shared" si="2"/>
        <v>0</v>
      </c>
      <c r="AC13" s="257">
        <f t="shared" si="2"/>
        <v>0</v>
      </c>
      <c r="AD13" s="256">
        <f t="shared" si="2"/>
        <v>0</v>
      </c>
      <c r="AE13" s="257">
        <f>SUM(O13,Q13,S13,U13,W13,Y13,AA13,AC13)</f>
        <v>210000000</v>
      </c>
      <c r="AF13" s="256">
        <f>SUM(P13,R13,T13,V13,X13,Z13,AB13,AD13)</f>
        <v>0</v>
      </c>
      <c r="AG13" s="80">
        <f>SUM(AG14:AG14)</f>
        <v>0</v>
      </c>
      <c r="AH13" s="79"/>
      <c r="AI13" s="79"/>
      <c r="AJ13" s="78"/>
    </row>
    <row r="14" spans="2:37" ht="108" customHeight="1" thickBot="1">
      <c r="B14" s="33" t="s">
        <v>380</v>
      </c>
      <c r="C14" s="34"/>
      <c r="D14" s="35"/>
      <c r="E14" s="35"/>
      <c r="F14" s="50"/>
      <c r="G14" s="35"/>
      <c r="H14" s="51" t="s">
        <v>305</v>
      </c>
      <c r="I14" s="37" t="s">
        <v>306</v>
      </c>
      <c r="J14" s="37">
        <v>0</v>
      </c>
      <c r="K14" s="90">
        <v>1</v>
      </c>
      <c r="L14" s="53">
        <v>25</v>
      </c>
      <c r="M14" s="54"/>
      <c r="N14" s="55"/>
      <c r="O14" s="56"/>
      <c r="P14" s="45"/>
      <c r="Q14" s="45"/>
      <c r="R14" s="45"/>
      <c r="S14" s="45">
        <v>210000000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57"/>
      <c r="AH14" s="47"/>
      <c r="AI14" s="54"/>
      <c r="AJ14" s="58"/>
      <c r="AK14" s="260"/>
    </row>
    <row r="15" spans="2:37" ht="4.5" customHeight="1" thickBot="1">
      <c r="B15" s="598"/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600"/>
      <c r="AK15" s="260"/>
    </row>
    <row r="16" spans="2:36" ht="35.25" customHeight="1" thickBot="1">
      <c r="B16" s="473" t="s">
        <v>509</v>
      </c>
      <c r="C16" s="474"/>
      <c r="D16" s="475"/>
      <c r="E16" s="125"/>
      <c r="F16" s="474" t="s">
        <v>595</v>
      </c>
      <c r="G16" s="474"/>
      <c r="H16" s="474"/>
      <c r="I16" s="474"/>
      <c r="J16" s="474"/>
      <c r="K16" s="474"/>
      <c r="L16" s="474"/>
      <c r="M16" s="474"/>
      <c r="N16" s="475"/>
      <c r="O16" s="476" t="s">
        <v>388</v>
      </c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8"/>
      <c r="AG16" s="479" t="s">
        <v>389</v>
      </c>
      <c r="AH16" s="480"/>
      <c r="AI16" s="480"/>
      <c r="AJ16" s="481"/>
    </row>
    <row r="17" spans="2:36" ht="35.25" customHeight="1">
      <c r="B17" s="601" t="s">
        <v>390</v>
      </c>
      <c r="C17" s="463" t="s">
        <v>391</v>
      </c>
      <c r="D17" s="464"/>
      <c r="E17" s="464"/>
      <c r="F17" s="464"/>
      <c r="G17" s="464"/>
      <c r="H17" s="464"/>
      <c r="I17" s="467" t="s">
        <v>392</v>
      </c>
      <c r="J17" s="469" t="s">
        <v>393</v>
      </c>
      <c r="K17" s="469" t="s">
        <v>394</v>
      </c>
      <c r="L17" s="471" t="s">
        <v>596</v>
      </c>
      <c r="M17" s="456" t="s">
        <v>396</v>
      </c>
      <c r="N17" s="458" t="s">
        <v>397</v>
      </c>
      <c r="O17" s="460" t="s">
        <v>398</v>
      </c>
      <c r="P17" s="452"/>
      <c r="Q17" s="451" t="s">
        <v>399</v>
      </c>
      <c r="R17" s="452"/>
      <c r="S17" s="451" t="s">
        <v>400</v>
      </c>
      <c r="T17" s="452"/>
      <c r="U17" s="451" t="s">
        <v>401</v>
      </c>
      <c r="V17" s="452"/>
      <c r="W17" s="451" t="s">
        <v>402</v>
      </c>
      <c r="X17" s="452"/>
      <c r="Y17" s="451" t="s">
        <v>403</v>
      </c>
      <c r="Z17" s="452"/>
      <c r="AA17" s="451" t="s">
        <v>404</v>
      </c>
      <c r="AB17" s="452"/>
      <c r="AC17" s="451" t="s">
        <v>405</v>
      </c>
      <c r="AD17" s="452"/>
      <c r="AE17" s="451" t="s">
        <v>406</v>
      </c>
      <c r="AF17" s="453"/>
      <c r="AG17" s="454" t="s">
        <v>407</v>
      </c>
      <c r="AH17" s="443" t="s">
        <v>408</v>
      </c>
      <c r="AI17" s="445" t="s">
        <v>409</v>
      </c>
      <c r="AJ17" s="447" t="s">
        <v>410</v>
      </c>
    </row>
    <row r="18" spans="2:36" ht="81" customHeight="1" thickBot="1">
      <c r="B18" s="602"/>
      <c r="C18" s="465"/>
      <c r="D18" s="466"/>
      <c r="E18" s="466"/>
      <c r="F18" s="466"/>
      <c r="G18" s="466"/>
      <c r="H18" s="466"/>
      <c r="I18" s="468"/>
      <c r="J18" s="470" t="s">
        <v>393</v>
      </c>
      <c r="K18" s="470"/>
      <c r="L18" s="472"/>
      <c r="M18" s="457"/>
      <c r="N18" s="459"/>
      <c r="O18" s="5" t="s">
        <v>411</v>
      </c>
      <c r="P18" s="6" t="s">
        <v>412</v>
      </c>
      <c r="Q18" s="7" t="s">
        <v>411</v>
      </c>
      <c r="R18" s="6" t="s">
        <v>412</v>
      </c>
      <c r="S18" s="7" t="s">
        <v>411</v>
      </c>
      <c r="T18" s="6" t="s">
        <v>412</v>
      </c>
      <c r="U18" s="7" t="s">
        <v>411</v>
      </c>
      <c r="V18" s="6" t="s">
        <v>412</v>
      </c>
      <c r="W18" s="7" t="s">
        <v>411</v>
      </c>
      <c r="X18" s="6" t="s">
        <v>412</v>
      </c>
      <c r="Y18" s="7" t="s">
        <v>411</v>
      </c>
      <c r="Z18" s="6" t="s">
        <v>412</v>
      </c>
      <c r="AA18" s="7" t="s">
        <v>411</v>
      </c>
      <c r="AB18" s="6" t="s">
        <v>413</v>
      </c>
      <c r="AC18" s="7" t="s">
        <v>411</v>
      </c>
      <c r="AD18" s="6" t="s">
        <v>413</v>
      </c>
      <c r="AE18" s="7" t="s">
        <v>411</v>
      </c>
      <c r="AF18" s="8" t="s">
        <v>413</v>
      </c>
      <c r="AG18" s="455"/>
      <c r="AH18" s="444"/>
      <c r="AI18" s="446"/>
      <c r="AJ18" s="448"/>
    </row>
    <row r="19" spans="2:36" ht="108" customHeight="1" thickBot="1">
      <c r="B19" s="9"/>
      <c r="C19" s="449" t="s">
        <v>302</v>
      </c>
      <c r="D19" s="450"/>
      <c r="E19" s="450"/>
      <c r="F19" s="450"/>
      <c r="G19" s="450"/>
      <c r="H19" s="450"/>
      <c r="I19" s="11" t="s">
        <v>303</v>
      </c>
      <c r="J19" s="11">
        <v>0</v>
      </c>
      <c r="K19" s="249" t="s">
        <v>304</v>
      </c>
      <c r="L19" s="249"/>
      <c r="M19" s="250"/>
      <c r="N19" s="251"/>
      <c r="O19" s="261">
        <f>+O21</f>
        <v>0</v>
      </c>
      <c r="P19" s="261">
        <f aca="true" t="shared" si="3" ref="P19:AF19">+P21</f>
        <v>0</v>
      </c>
      <c r="Q19" s="261">
        <f t="shared" si="3"/>
        <v>0</v>
      </c>
      <c r="R19" s="261">
        <f t="shared" si="3"/>
        <v>0</v>
      </c>
      <c r="S19" s="261">
        <f t="shared" si="3"/>
        <v>0</v>
      </c>
      <c r="T19" s="261">
        <f t="shared" si="3"/>
        <v>0</v>
      </c>
      <c r="U19" s="261">
        <f t="shared" si="3"/>
        <v>0</v>
      </c>
      <c r="V19" s="261">
        <f t="shared" si="3"/>
        <v>0</v>
      </c>
      <c r="W19" s="261">
        <f t="shared" si="3"/>
        <v>0</v>
      </c>
      <c r="X19" s="261">
        <f t="shared" si="3"/>
        <v>0</v>
      </c>
      <c r="Y19" s="261">
        <f t="shared" si="3"/>
        <v>0</v>
      </c>
      <c r="Z19" s="261">
        <f t="shared" si="3"/>
        <v>0</v>
      </c>
      <c r="AA19" s="261">
        <f t="shared" si="3"/>
        <v>0</v>
      </c>
      <c r="AB19" s="261">
        <f t="shared" si="3"/>
        <v>0</v>
      </c>
      <c r="AC19" s="261">
        <f t="shared" si="3"/>
        <v>0</v>
      </c>
      <c r="AD19" s="261">
        <f t="shared" si="3"/>
        <v>0</v>
      </c>
      <c r="AE19" s="261">
        <f t="shared" si="3"/>
        <v>0</v>
      </c>
      <c r="AF19" s="261">
        <f t="shared" si="3"/>
        <v>0</v>
      </c>
      <c r="AG19" s="253" t="e">
        <f>AG21+AG24</f>
        <v>#VALUE!</v>
      </c>
      <c r="AH19" s="254"/>
      <c r="AI19" s="254"/>
      <c r="AJ19" s="20"/>
    </row>
    <row r="20" spans="2:36" ht="4.5" customHeight="1" thickBot="1">
      <c r="B20" s="603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5"/>
    </row>
    <row r="21" spans="2:36" ht="108" customHeight="1" thickBot="1">
      <c r="B21" s="85" t="s">
        <v>416</v>
      </c>
      <c r="C21" s="87" t="s">
        <v>417</v>
      </c>
      <c r="D21" s="87" t="s">
        <v>418</v>
      </c>
      <c r="E21" s="87" t="s">
        <v>419</v>
      </c>
      <c r="F21" s="87" t="s">
        <v>420</v>
      </c>
      <c r="G21" s="87" t="s">
        <v>421</v>
      </c>
      <c r="H21" s="86" t="s">
        <v>422</v>
      </c>
      <c r="I21" s="85" t="s">
        <v>423</v>
      </c>
      <c r="J21" s="84"/>
      <c r="K21" s="84"/>
      <c r="L21" s="84"/>
      <c r="M21" s="84"/>
      <c r="N21" s="83"/>
      <c r="O21" s="255">
        <f aca="true" t="shared" si="4" ref="O21:AD21">SUM(O22:O22)</f>
        <v>0</v>
      </c>
      <c r="P21" s="256">
        <f t="shared" si="4"/>
        <v>0</v>
      </c>
      <c r="Q21" s="257">
        <f t="shared" si="4"/>
        <v>0</v>
      </c>
      <c r="R21" s="256">
        <f t="shared" si="4"/>
        <v>0</v>
      </c>
      <c r="S21" s="257">
        <f t="shared" si="4"/>
        <v>0</v>
      </c>
      <c r="T21" s="256">
        <f t="shared" si="4"/>
        <v>0</v>
      </c>
      <c r="U21" s="257">
        <f t="shared" si="4"/>
        <v>0</v>
      </c>
      <c r="V21" s="256">
        <f t="shared" si="4"/>
        <v>0</v>
      </c>
      <c r="W21" s="257">
        <f t="shared" si="4"/>
        <v>0</v>
      </c>
      <c r="X21" s="256">
        <f t="shared" si="4"/>
        <v>0</v>
      </c>
      <c r="Y21" s="257">
        <f t="shared" si="4"/>
        <v>0</v>
      </c>
      <c r="Z21" s="256">
        <f t="shared" si="4"/>
        <v>0</v>
      </c>
      <c r="AA21" s="257">
        <f t="shared" si="4"/>
        <v>0</v>
      </c>
      <c r="AB21" s="256">
        <f t="shared" si="4"/>
        <v>0</v>
      </c>
      <c r="AC21" s="257">
        <f t="shared" si="4"/>
        <v>0</v>
      </c>
      <c r="AD21" s="256">
        <f t="shared" si="4"/>
        <v>0</v>
      </c>
      <c r="AE21" s="257">
        <f>SUM(O21,Q21,S21,U21,W21,Y21,AA21,AC21)</f>
        <v>0</v>
      </c>
      <c r="AF21" s="256">
        <f>SUM(P21,R21,T21,V21,X21,Z21,AB21,AD21)</f>
        <v>0</v>
      </c>
      <c r="AG21" s="80">
        <f>SUM(AG22:AG22)</f>
        <v>0</v>
      </c>
      <c r="AH21" s="79"/>
      <c r="AI21" s="79"/>
      <c r="AJ21" s="78"/>
    </row>
    <row r="22" spans="2:36" ht="108" customHeight="1" thickBot="1">
      <c r="B22" s="33" t="s">
        <v>381</v>
      </c>
      <c r="C22" s="34"/>
      <c r="D22" s="35"/>
      <c r="E22" s="35"/>
      <c r="F22" s="36"/>
      <c r="G22" s="35"/>
      <c r="H22" s="35" t="s">
        <v>309</v>
      </c>
      <c r="I22" s="35" t="s">
        <v>310</v>
      </c>
      <c r="J22" s="35" t="s">
        <v>311</v>
      </c>
      <c r="K22" s="64">
        <v>1</v>
      </c>
      <c r="L22" s="39">
        <v>25</v>
      </c>
      <c r="M22" s="39"/>
      <c r="N22" s="40"/>
      <c r="O22" s="266"/>
      <c r="P22" s="42"/>
      <c r="Q22" s="267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  <c r="AH22" s="47"/>
      <c r="AI22" s="47"/>
      <c r="AJ22" s="48"/>
    </row>
    <row r="23" spans="2:36" ht="4.5" customHeight="1" thickBot="1">
      <c r="B23" s="598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600"/>
    </row>
    <row r="24" spans="2:36" ht="35.25" customHeight="1" thickBot="1">
      <c r="B24" s="473" t="s">
        <v>510</v>
      </c>
      <c r="C24" s="474"/>
      <c r="D24" s="475"/>
      <c r="E24" s="125"/>
      <c r="F24" s="474" t="s">
        <v>595</v>
      </c>
      <c r="G24" s="474"/>
      <c r="H24" s="474"/>
      <c r="I24" s="474"/>
      <c r="J24" s="474"/>
      <c r="K24" s="474"/>
      <c r="L24" s="474"/>
      <c r="M24" s="474"/>
      <c r="N24" s="475"/>
      <c r="O24" s="476" t="s">
        <v>388</v>
      </c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8"/>
      <c r="AG24" s="479" t="s">
        <v>389</v>
      </c>
      <c r="AH24" s="480"/>
      <c r="AI24" s="480"/>
      <c r="AJ24" s="481"/>
    </row>
    <row r="25" spans="2:36" ht="35.25" customHeight="1">
      <c r="B25" s="601" t="s">
        <v>390</v>
      </c>
      <c r="C25" s="463" t="s">
        <v>391</v>
      </c>
      <c r="D25" s="464"/>
      <c r="E25" s="464"/>
      <c r="F25" s="464"/>
      <c r="G25" s="464"/>
      <c r="H25" s="464"/>
      <c r="I25" s="467" t="s">
        <v>392</v>
      </c>
      <c r="J25" s="469" t="s">
        <v>393</v>
      </c>
      <c r="K25" s="469" t="s">
        <v>394</v>
      </c>
      <c r="L25" s="471" t="s">
        <v>575</v>
      </c>
      <c r="M25" s="456" t="s">
        <v>396</v>
      </c>
      <c r="N25" s="458" t="s">
        <v>397</v>
      </c>
      <c r="O25" s="460" t="s">
        <v>398</v>
      </c>
      <c r="P25" s="452"/>
      <c r="Q25" s="451" t="s">
        <v>399</v>
      </c>
      <c r="R25" s="452"/>
      <c r="S25" s="451" t="s">
        <v>400</v>
      </c>
      <c r="T25" s="452"/>
      <c r="U25" s="451" t="s">
        <v>401</v>
      </c>
      <c r="V25" s="452"/>
      <c r="W25" s="451" t="s">
        <v>402</v>
      </c>
      <c r="X25" s="452"/>
      <c r="Y25" s="451" t="s">
        <v>403</v>
      </c>
      <c r="Z25" s="452"/>
      <c r="AA25" s="451" t="s">
        <v>404</v>
      </c>
      <c r="AB25" s="452"/>
      <c r="AC25" s="451" t="s">
        <v>405</v>
      </c>
      <c r="AD25" s="452"/>
      <c r="AE25" s="451" t="s">
        <v>406</v>
      </c>
      <c r="AF25" s="453"/>
      <c r="AG25" s="454" t="s">
        <v>407</v>
      </c>
      <c r="AH25" s="443" t="s">
        <v>408</v>
      </c>
      <c r="AI25" s="445" t="s">
        <v>409</v>
      </c>
      <c r="AJ25" s="447" t="s">
        <v>410</v>
      </c>
    </row>
    <row r="26" spans="2:36" ht="80.25" customHeight="1" thickBot="1">
      <c r="B26" s="602"/>
      <c r="C26" s="465"/>
      <c r="D26" s="466"/>
      <c r="E26" s="466"/>
      <c r="F26" s="466"/>
      <c r="G26" s="466"/>
      <c r="H26" s="466"/>
      <c r="I26" s="468"/>
      <c r="J26" s="470" t="s">
        <v>393</v>
      </c>
      <c r="K26" s="470"/>
      <c r="L26" s="472"/>
      <c r="M26" s="457"/>
      <c r="N26" s="459"/>
      <c r="O26" s="5" t="s">
        <v>411</v>
      </c>
      <c r="P26" s="6" t="s">
        <v>412</v>
      </c>
      <c r="Q26" s="7" t="s">
        <v>411</v>
      </c>
      <c r="R26" s="6" t="s">
        <v>412</v>
      </c>
      <c r="S26" s="7" t="s">
        <v>411</v>
      </c>
      <c r="T26" s="6" t="s">
        <v>412</v>
      </c>
      <c r="U26" s="7" t="s">
        <v>411</v>
      </c>
      <c r="V26" s="6" t="s">
        <v>412</v>
      </c>
      <c r="W26" s="7" t="s">
        <v>411</v>
      </c>
      <c r="X26" s="6" t="s">
        <v>412</v>
      </c>
      <c r="Y26" s="7" t="s">
        <v>411</v>
      </c>
      <c r="Z26" s="6" t="s">
        <v>412</v>
      </c>
      <c r="AA26" s="7" t="s">
        <v>411</v>
      </c>
      <c r="AB26" s="6" t="s">
        <v>413</v>
      </c>
      <c r="AC26" s="7" t="s">
        <v>411</v>
      </c>
      <c r="AD26" s="6" t="s">
        <v>413</v>
      </c>
      <c r="AE26" s="7" t="s">
        <v>411</v>
      </c>
      <c r="AF26" s="8" t="s">
        <v>413</v>
      </c>
      <c r="AG26" s="455"/>
      <c r="AH26" s="444"/>
      <c r="AI26" s="446"/>
      <c r="AJ26" s="448"/>
    </row>
    <row r="27" spans="2:36" ht="108" customHeight="1" thickBot="1">
      <c r="B27" s="9"/>
      <c r="C27" s="449" t="s">
        <v>307</v>
      </c>
      <c r="D27" s="450"/>
      <c r="E27" s="450"/>
      <c r="F27" s="450"/>
      <c r="G27" s="450"/>
      <c r="H27" s="450"/>
      <c r="I27" s="11" t="s">
        <v>308</v>
      </c>
      <c r="J27" s="11">
        <v>0</v>
      </c>
      <c r="K27" s="265">
        <v>1</v>
      </c>
      <c r="L27" s="249"/>
      <c r="M27" s="250"/>
      <c r="N27" s="251"/>
      <c r="O27" s="252">
        <f>+O29+O32</f>
        <v>0</v>
      </c>
      <c r="P27" s="252">
        <f aca="true" t="shared" si="5" ref="P27:AF27">+P29+P32</f>
        <v>0</v>
      </c>
      <c r="Q27" s="252">
        <f t="shared" si="5"/>
        <v>0</v>
      </c>
      <c r="R27" s="252">
        <f t="shared" si="5"/>
        <v>0</v>
      </c>
      <c r="S27" s="252">
        <f t="shared" si="5"/>
        <v>20000000</v>
      </c>
      <c r="T27" s="252">
        <f t="shared" si="5"/>
        <v>0</v>
      </c>
      <c r="U27" s="252">
        <f t="shared" si="5"/>
        <v>0</v>
      </c>
      <c r="V27" s="252">
        <f t="shared" si="5"/>
        <v>0</v>
      </c>
      <c r="W27" s="252">
        <f t="shared" si="5"/>
        <v>0</v>
      </c>
      <c r="X27" s="252">
        <f t="shared" si="5"/>
        <v>0</v>
      </c>
      <c r="Y27" s="252">
        <f t="shared" si="5"/>
        <v>0</v>
      </c>
      <c r="Z27" s="252">
        <f t="shared" si="5"/>
        <v>0</v>
      </c>
      <c r="AA27" s="252">
        <f t="shared" si="5"/>
        <v>0</v>
      </c>
      <c r="AB27" s="252">
        <f t="shared" si="5"/>
        <v>0</v>
      </c>
      <c r="AC27" s="252">
        <f t="shared" si="5"/>
        <v>0</v>
      </c>
      <c r="AD27" s="252">
        <f t="shared" si="5"/>
        <v>0</v>
      </c>
      <c r="AE27" s="252">
        <f t="shared" si="5"/>
        <v>20000000</v>
      </c>
      <c r="AF27" s="252">
        <f t="shared" si="5"/>
        <v>0</v>
      </c>
      <c r="AG27" s="253">
        <f>AG28+AG31</f>
        <v>0</v>
      </c>
      <c r="AH27" s="254"/>
      <c r="AI27" s="254"/>
      <c r="AJ27" s="20"/>
    </row>
    <row r="28" spans="2:36" ht="4.5" customHeight="1" thickBot="1">
      <c r="B28" s="598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600"/>
    </row>
    <row r="29" spans="2:36" ht="108" customHeight="1" thickBot="1">
      <c r="B29" s="85" t="s">
        <v>416</v>
      </c>
      <c r="C29" s="87" t="s">
        <v>417</v>
      </c>
      <c r="D29" s="87" t="s">
        <v>418</v>
      </c>
      <c r="E29" s="87" t="s">
        <v>424</v>
      </c>
      <c r="F29" s="87" t="s">
        <v>420</v>
      </c>
      <c r="G29" s="87" t="s">
        <v>421</v>
      </c>
      <c r="H29" s="86" t="s">
        <v>422</v>
      </c>
      <c r="I29" s="85" t="s">
        <v>423</v>
      </c>
      <c r="J29" s="87"/>
      <c r="K29" s="49"/>
      <c r="L29" s="49"/>
      <c r="M29" s="84"/>
      <c r="N29" s="83"/>
      <c r="O29" s="255">
        <f aca="true" t="shared" si="6" ref="O29:AD29">SUM(O30:O30)</f>
        <v>0</v>
      </c>
      <c r="P29" s="256">
        <f t="shared" si="6"/>
        <v>0</v>
      </c>
      <c r="Q29" s="257">
        <f t="shared" si="6"/>
        <v>0</v>
      </c>
      <c r="R29" s="256">
        <f t="shared" si="6"/>
        <v>0</v>
      </c>
      <c r="S29" s="257">
        <f t="shared" si="6"/>
        <v>0</v>
      </c>
      <c r="T29" s="256">
        <f t="shared" si="6"/>
        <v>0</v>
      </c>
      <c r="U29" s="257">
        <f t="shared" si="6"/>
        <v>0</v>
      </c>
      <c r="V29" s="256">
        <f t="shared" si="6"/>
        <v>0</v>
      </c>
      <c r="W29" s="257">
        <f t="shared" si="6"/>
        <v>0</v>
      </c>
      <c r="X29" s="256">
        <f t="shared" si="6"/>
        <v>0</v>
      </c>
      <c r="Y29" s="257">
        <f t="shared" si="6"/>
        <v>0</v>
      </c>
      <c r="Z29" s="256">
        <f t="shared" si="6"/>
        <v>0</v>
      </c>
      <c r="AA29" s="257">
        <f t="shared" si="6"/>
        <v>0</v>
      </c>
      <c r="AB29" s="256">
        <f t="shared" si="6"/>
        <v>0</v>
      </c>
      <c r="AC29" s="257">
        <f t="shared" si="6"/>
        <v>0</v>
      </c>
      <c r="AD29" s="256">
        <f t="shared" si="6"/>
        <v>0</v>
      </c>
      <c r="AE29" s="257">
        <f>SUM(O29,Q29,S29,U29,W29,Y29,AA29,AC29)</f>
        <v>0</v>
      </c>
      <c r="AF29" s="256">
        <f>SUM(P29,R29,T29,V29,X29,Z29,AB29,AD29)</f>
        <v>0</v>
      </c>
      <c r="AG29" s="80">
        <f>SUM(AG30:AG30)</f>
        <v>0</v>
      </c>
      <c r="AH29" s="79"/>
      <c r="AI29" s="79"/>
      <c r="AJ29" s="78"/>
    </row>
    <row r="30" spans="2:36" ht="108" customHeight="1" thickBot="1">
      <c r="B30" s="33" t="s">
        <v>381</v>
      </c>
      <c r="C30" s="34"/>
      <c r="D30" s="35"/>
      <c r="E30" s="35"/>
      <c r="F30" s="50"/>
      <c r="G30" s="35"/>
      <c r="H30" s="35" t="s">
        <v>312</v>
      </c>
      <c r="I30" s="35" t="s">
        <v>313</v>
      </c>
      <c r="J30" s="35" t="s">
        <v>314</v>
      </c>
      <c r="K30" s="90">
        <v>1</v>
      </c>
      <c r="L30" s="53">
        <v>25</v>
      </c>
      <c r="M30" s="54"/>
      <c r="N30" s="55"/>
      <c r="O30" s="56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57"/>
      <c r="AH30" s="47"/>
      <c r="AI30" s="54"/>
      <c r="AJ30" s="58"/>
    </row>
    <row r="31" spans="2:36" ht="4.5" customHeight="1" thickBot="1">
      <c r="B31" s="598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600"/>
    </row>
    <row r="32" spans="2:36" ht="108" customHeight="1" thickBot="1">
      <c r="B32" s="85" t="s">
        <v>416</v>
      </c>
      <c r="C32" s="87" t="s">
        <v>417</v>
      </c>
      <c r="D32" s="87" t="s">
        <v>418</v>
      </c>
      <c r="E32" s="87" t="s">
        <v>419</v>
      </c>
      <c r="F32" s="87" t="s">
        <v>420</v>
      </c>
      <c r="G32" s="87" t="s">
        <v>421</v>
      </c>
      <c r="H32" s="86" t="s">
        <v>422</v>
      </c>
      <c r="I32" s="85" t="s">
        <v>423</v>
      </c>
      <c r="J32" s="84"/>
      <c r="K32" s="84"/>
      <c r="L32" s="84"/>
      <c r="M32" s="84"/>
      <c r="N32" s="83"/>
      <c r="O32" s="255">
        <f aca="true" t="shared" si="7" ref="O32:AD32">SUM(O33:O33)</f>
        <v>0</v>
      </c>
      <c r="P32" s="256">
        <f t="shared" si="7"/>
        <v>0</v>
      </c>
      <c r="Q32" s="257">
        <f t="shared" si="7"/>
        <v>0</v>
      </c>
      <c r="R32" s="256">
        <f t="shared" si="7"/>
        <v>0</v>
      </c>
      <c r="S32" s="257">
        <f t="shared" si="7"/>
        <v>20000000</v>
      </c>
      <c r="T32" s="256">
        <f t="shared" si="7"/>
        <v>0</v>
      </c>
      <c r="U32" s="257">
        <f t="shared" si="7"/>
        <v>0</v>
      </c>
      <c r="V32" s="256">
        <f t="shared" si="7"/>
        <v>0</v>
      </c>
      <c r="W32" s="257">
        <f t="shared" si="7"/>
        <v>0</v>
      </c>
      <c r="X32" s="256">
        <f t="shared" si="7"/>
        <v>0</v>
      </c>
      <c r="Y32" s="257">
        <f t="shared" si="7"/>
        <v>0</v>
      </c>
      <c r="Z32" s="256">
        <f t="shared" si="7"/>
        <v>0</v>
      </c>
      <c r="AA32" s="257">
        <f t="shared" si="7"/>
        <v>0</v>
      </c>
      <c r="AB32" s="256">
        <f t="shared" si="7"/>
        <v>0</v>
      </c>
      <c r="AC32" s="257">
        <f t="shared" si="7"/>
        <v>0</v>
      </c>
      <c r="AD32" s="256">
        <f t="shared" si="7"/>
        <v>0</v>
      </c>
      <c r="AE32" s="257">
        <f>SUM(O32,Q32,S32,U32,W32,Y32,AA32,AC32)</f>
        <v>20000000</v>
      </c>
      <c r="AF32" s="256">
        <f>SUM(P32,R32,T32,V32,X32,Z32,AB32,AD32)</f>
        <v>0</v>
      </c>
      <c r="AG32" s="80">
        <f>SUM(AG33:AG33)</f>
        <v>0</v>
      </c>
      <c r="AH32" s="79"/>
      <c r="AI32" s="79"/>
      <c r="AJ32" s="78"/>
    </row>
    <row r="33" spans="2:36" ht="108" customHeight="1" thickBot="1">
      <c r="B33" s="33" t="s">
        <v>382</v>
      </c>
      <c r="C33" s="34"/>
      <c r="D33" s="35"/>
      <c r="E33" s="35"/>
      <c r="F33" s="35"/>
      <c r="G33" s="36"/>
      <c r="H33" s="35" t="s">
        <v>316</v>
      </c>
      <c r="I33" s="35" t="s">
        <v>317</v>
      </c>
      <c r="J33" s="35" t="s">
        <v>318</v>
      </c>
      <c r="K33" s="64">
        <v>1</v>
      </c>
      <c r="L33" s="39">
        <v>25</v>
      </c>
      <c r="M33" s="39"/>
      <c r="N33" s="40"/>
      <c r="O33" s="106"/>
      <c r="P33" s="42"/>
      <c r="Q33" s="268"/>
      <c r="R33" s="45"/>
      <c r="S33" s="45">
        <v>20000000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  <c r="AH33" s="47"/>
      <c r="AI33" s="47"/>
      <c r="AJ33" s="48"/>
    </row>
    <row r="34" spans="2:36" ht="4.5" customHeight="1" thickBot="1">
      <c r="B34" s="598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599"/>
      <c r="AJ34" s="600"/>
    </row>
    <row r="35" spans="2:36" ht="35.25" customHeight="1" thickBot="1">
      <c r="B35" s="473" t="s">
        <v>511</v>
      </c>
      <c r="C35" s="474"/>
      <c r="D35" s="475"/>
      <c r="E35" s="125"/>
      <c r="F35" s="474" t="s">
        <v>595</v>
      </c>
      <c r="G35" s="474"/>
      <c r="H35" s="474"/>
      <c r="I35" s="474"/>
      <c r="J35" s="474"/>
      <c r="K35" s="474"/>
      <c r="L35" s="474"/>
      <c r="M35" s="474"/>
      <c r="N35" s="475"/>
      <c r="O35" s="476" t="s">
        <v>388</v>
      </c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8"/>
      <c r="AG35" s="479" t="s">
        <v>389</v>
      </c>
      <c r="AH35" s="480"/>
      <c r="AI35" s="480"/>
      <c r="AJ35" s="481"/>
    </row>
    <row r="36" spans="2:36" ht="35.25" customHeight="1">
      <c r="B36" s="601" t="s">
        <v>390</v>
      </c>
      <c r="C36" s="463" t="s">
        <v>391</v>
      </c>
      <c r="D36" s="464"/>
      <c r="E36" s="464"/>
      <c r="F36" s="464"/>
      <c r="G36" s="464"/>
      <c r="H36" s="464"/>
      <c r="I36" s="467" t="s">
        <v>392</v>
      </c>
      <c r="J36" s="469" t="s">
        <v>393</v>
      </c>
      <c r="K36" s="469" t="s">
        <v>394</v>
      </c>
      <c r="L36" s="471" t="s">
        <v>575</v>
      </c>
      <c r="M36" s="456" t="s">
        <v>396</v>
      </c>
      <c r="N36" s="458" t="s">
        <v>397</v>
      </c>
      <c r="O36" s="460" t="s">
        <v>398</v>
      </c>
      <c r="P36" s="452"/>
      <c r="Q36" s="451" t="s">
        <v>399</v>
      </c>
      <c r="R36" s="452"/>
      <c r="S36" s="451" t="s">
        <v>400</v>
      </c>
      <c r="T36" s="452"/>
      <c r="U36" s="451" t="s">
        <v>401</v>
      </c>
      <c r="V36" s="452"/>
      <c r="W36" s="451" t="s">
        <v>402</v>
      </c>
      <c r="X36" s="452"/>
      <c r="Y36" s="451" t="s">
        <v>403</v>
      </c>
      <c r="Z36" s="452"/>
      <c r="AA36" s="451" t="s">
        <v>404</v>
      </c>
      <c r="AB36" s="452"/>
      <c r="AC36" s="451" t="s">
        <v>405</v>
      </c>
      <c r="AD36" s="452"/>
      <c r="AE36" s="451" t="s">
        <v>406</v>
      </c>
      <c r="AF36" s="453"/>
      <c r="AG36" s="454" t="s">
        <v>407</v>
      </c>
      <c r="AH36" s="443" t="s">
        <v>408</v>
      </c>
      <c r="AI36" s="445" t="s">
        <v>409</v>
      </c>
      <c r="AJ36" s="447" t="s">
        <v>410</v>
      </c>
    </row>
    <row r="37" spans="2:36" ht="80.25" customHeight="1" thickBot="1">
      <c r="B37" s="602"/>
      <c r="C37" s="465"/>
      <c r="D37" s="466"/>
      <c r="E37" s="466"/>
      <c r="F37" s="466"/>
      <c r="G37" s="466"/>
      <c r="H37" s="466"/>
      <c r="I37" s="468"/>
      <c r="J37" s="470" t="s">
        <v>393</v>
      </c>
      <c r="K37" s="470"/>
      <c r="L37" s="472"/>
      <c r="M37" s="457"/>
      <c r="N37" s="459"/>
      <c r="O37" s="5" t="s">
        <v>411</v>
      </c>
      <c r="P37" s="6" t="s">
        <v>412</v>
      </c>
      <c r="Q37" s="7" t="s">
        <v>411</v>
      </c>
      <c r="R37" s="6" t="s">
        <v>412</v>
      </c>
      <c r="S37" s="7" t="s">
        <v>411</v>
      </c>
      <c r="T37" s="6" t="s">
        <v>412</v>
      </c>
      <c r="U37" s="7" t="s">
        <v>411</v>
      </c>
      <c r="V37" s="6" t="s">
        <v>412</v>
      </c>
      <c r="W37" s="7" t="s">
        <v>411</v>
      </c>
      <c r="X37" s="6" t="s">
        <v>412</v>
      </c>
      <c r="Y37" s="7" t="s">
        <v>411</v>
      </c>
      <c r="Z37" s="6" t="s">
        <v>412</v>
      </c>
      <c r="AA37" s="7" t="s">
        <v>411</v>
      </c>
      <c r="AB37" s="6" t="s">
        <v>413</v>
      </c>
      <c r="AC37" s="7" t="s">
        <v>411</v>
      </c>
      <c r="AD37" s="6" t="s">
        <v>413</v>
      </c>
      <c r="AE37" s="7" t="s">
        <v>411</v>
      </c>
      <c r="AF37" s="8" t="s">
        <v>413</v>
      </c>
      <c r="AG37" s="455"/>
      <c r="AH37" s="444"/>
      <c r="AI37" s="446"/>
      <c r="AJ37" s="448"/>
    </row>
    <row r="38" spans="2:36" ht="108" customHeight="1" thickBot="1">
      <c r="B38" s="9"/>
      <c r="C38" s="449" t="s">
        <v>512</v>
      </c>
      <c r="D38" s="450"/>
      <c r="E38" s="450"/>
      <c r="F38" s="450"/>
      <c r="G38" s="450"/>
      <c r="H38" s="450"/>
      <c r="I38" s="11" t="s">
        <v>315</v>
      </c>
      <c r="J38" s="11">
        <v>0</v>
      </c>
      <c r="K38" s="265">
        <v>1</v>
      </c>
      <c r="L38" s="249"/>
      <c r="M38" s="250"/>
      <c r="N38" s="251"/>
      <c r="O38" s="252">
        <f>+O40</f>
        <v>0</v>
      </c>
      <c r="P38" s="252">
        <f aca="true" t="shared" si="8" ref="P38:AF38">+P40</f>
        <v>0</v>
      </c>
      <c r="Q38" s="252">
        <f t="shared" si="8"/>
        <v>0</v>
      </c>
      <c r="R38" s="252">
        <f t="shared" si="8"/>
        <v>0</v>
      </c>
      <c r="S38" s="252">
        <f t="shared" si="8"/>
        <v>0</v>
      </c>
      <c r="T38" s="252">
        <f t="shared" si="8"/>
        <v>0</v>
      </c>
      <c r="U38" s="252">
        <f t="shared" si="8"/>
        <v>0</v>
      </c>
      <c r="V38" s="252">
        <f t="shared" si="8"/>
        <v>0</v>
      </c>
      <c r="W38" s="252">
        <f t="shared" si="8"/>
        <v>0</v>
      </c>
      <c r="X38" s="252">
        <f t="shared" si="8"/>
        <v>0</v>
      </c>
      <c r="Y38" s="252">
        <f t="shared" si="8"/>
        <v>0</v>
      </c>
      <c r="Z38" s="252">
        <f t="shared" si="8"/>
        <v>0</v>
      </c>
      <c r="AA38" s="252">
        <f t="shared" si="8"/>
        <v>0</v>
      </c>
      <c r="AB38" s="252">
        <f t="shared" si="8"/>
        <v>0</v>
      </c>
      <c r="AC38" s="252">
        <f t="shared" si="8"/>
        <v>0</v>
      </c>
      <c r="AD38" s="252">
        <f t="shared" si="8"/>
        <v>0</v>
      </c>
      <c r="AE38" s="252">
        <f t="shared" si="8"/>
        <v>0</v>
      </c>
      <c r="AF38" s="252">
        <f t="shared" si="8"/>
        <v>0</v>
      </c>
      <c r="AG38" s="253">
        <f>AG39+AG42</f>
        <v>0</v>
      </c>
      <c r="AH38" s="254"/>
      <c r="AI38" s="254"/>
      <c r="AJ38" s="20"/>
    </row>
    <row r="39" spans="2:36" ht="4.5" customHeight="1" thickBot="1">
      <c r="B39" s="598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599"/>
      <c r="AJ39" s="600"/>
    </row>
    <row r="40" spans="2:36" ht="108" customHeight="1" thickBot="1">
      <c r="B40" s="85" t="s">
        <v>416</v>
      </c>
      <c r="C40" s="87" t="s">
        <v>417</v>
      </c>
      <c r="D40" s="87" t="s">
        <v>418</v>
      </c>
      <c r="E40" s="87" t="s">
        <v>424</v>
      </c>
      <c r="F40" s="87" t="s">
        <v>420</v>
      </c>
      <c r="G40" s="87" t="s">
        <v>421</v>
      </c>
      <c r="H40" s="86" t="s">
        <v>422</v>
      </c>
      <c r="I40" s="85" t="s">
        <v>423</v>
      </c>
      <c r="J40" s="87"/>
      <c r="K40" s="49"/>
      <c r="L40" s="49"/>
      <c r="M40" s="84"/>
      <c r="N40" s="83"/>
      <c r="O40" s="255">
        <f aca="true" t="shared" si="9" ref="O40:AD40">SUM(O41:O41)</f>
        <v>0</v>
      </c>
      <c r="P40" s="256">
        <f t="shared" si="9"/>
        <v>0</v>
      </c>
      <c r="Q40" s="257">
        <f t="shared" si="9"/>
        <v>0</v>
      </c>
      <c r="R40" s="256">
        <f t="shared" si="9"/>
        <v>0</v>
      </c>
      <c r="S40" s="257">
        <f t="shared" si="9"/>
        <v>0</v>
      </c>
      <c r="T40" s="256">
        <f t="shared" si="9"/>
        <v>0</v>
      </c>
      <c r="U40" s="257">
        <f t="shared" si="9"/>
        <v>0</v>
      </c>
      <c r="V40" s="256">
        <f t="shared" si="9"/>
        <v>0</v>
      </c>
      <c r="W40" s="257">
        <f t="shared" si="9"/>
        <v>0</v>
      </c>
      <c r="X40" s="256">
        <f t="shared" si="9"/>
        <v>0</v>
      </c>
      <c r="Y40" s="257">
        <f t="shared" si="9"/>
        <v>0</v>
      </c>
      <c r="Z40" s="256">
        <f t="shared" si="9"/>
        <v>0</v>
      </c>
      <c r="AA40" s="257">
        <f t="shared" si="9"/>
        <v>0</v>
      </c>
      <c r="AB40" s="256">
        <f t="shared" si="9"/>
        <v>0</v>
      </c>
      <c r="AC40" s="257">
        <f t="shared" si="9"/>
        <v>0</v>
      </c>
      <c r="AD40" s="256">
        <f t="shared" si="9"/>
        <v>0</v>
      </c>
      <c r="AE40" s="257">
        <f>SUM(O40,Q40,S40,U40,W40,Y40,AA40,AC40)</f>
        <v>0</v>
      </c>
      <c r="AF40" s="256">
        <f>SUM(P40,R40,T40,V40,X40,Z40,AB40,AD40)</f>
        <v>0</v>
      </c>
      <c r="AG40" s="80">
        <f>SUM(AG41:AG41)</f>
        <v>0</v>
      </c>
      <c r="AH40" s="79"/>
      <c r="AI40" s="79"/>
      <c r="AJ40" s="78"/>
    </row>
    <row r="41" spans="2:36" ht="108" customHeight="1" thickBot="1">
      <c r="B41" s="33" t="s">
        <v>381</v>
      </c>
      <c r="C41" s="34"/>
      <c r="D41" s="35"/>
      <c r="E41" s="35"/>
      <c r="F41" s="50"/>
      <c r="G41" s="35"/>
      <c r="H41" s="35" t="s">
        <v>319</v>
      </c>
      <c r="I41" s="35" t="s">
        <v>320</v>
      </c>
      <c r="J41" s="37">
        <v>0</v>
      </c>
      <c r="K41" s="90">
        <v>1</v>
      </c>
      <c r="L41" s="53">
        <v>100</v>
      </c>
      <c r="M41" s="54"/>
      <c r="N41" s="55"/>
      <c r="O41" s="56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57"/>
      <c r="AH41" s="47"/>
      <c r="AI41" s="54"/>
      <c r="AJ41" s="58"/>
    </row>
    <row r="42" spans="2:36" ht="4.5" customHeight="1" thickBot="1">
      <c r="B42" s="598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600"/>
    </row>
    <row r="43" spans="2:36" ht="35.25" customHeight="1" thickBot="1">
      <c r="B43" s="473" t="s">
        <v>513</v>
      </c>
      <c r="C43" s="474"/>
      <c r="D43" s="475"/>
      <c r="E43" s="125"/>
      <c r="F43" s="474" t="s">
        <v>425</v>
      </c>
      <c r="G43" s="474"/>
      <c r="H43" s="474"/>
      <c r="I43" s="474"/>
      <c r="J43" s="474"/>
      <c r="K43" s="474"/>
      <c r="L43" s="474"/>
      <c r="M43" s="474"/>
      <c r="N43" s="475"/>
      <c r="O43" s="476" t="s">
        <v>388</v>
      </c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8"/>
      <c r="AG43" s="479" t="s">
        <v>389</v>
      </c>
      <c r="AH43" s="480"/>
      <c r="AI43" s="480"/>
      <c r="AJ43" s="481"/>
    </row>
    <row r="44" spans="2:36" ht="35.25" customHeight="1">
      <c r="B44" s="601" t="s">
        <v>390</v>
      </c>
      <c r="C44" s="463" t="s">
        <v>391</v>
      </c>
      <c r="D44" s="464"/>
      <c r="E44" s="464"/>
      <c r="F44" s="464"/>
      <c r="G44" s="464"/>
      <c r="H44" s="464"/>
      <c r="I44" s="467" t="s">
        <v>392</v>
      </c>
      <c r="J44" s="469" t="s">
        <v>393</v>
      </c>
      <c r="K44" s="469" t="s">
        <v>394</v>
      </c>
      <c r="L44" s="471" t="s">
        <v>575</v>
      </c>
      <c r="M44" s="456" t="s">
        <v>396</v>
      </c>
      <c r="N44" s="458" t="s">
        <v>397</v>
      </c>
      <c r="O44" s="460" t="s">
        <v>398</v>
      </c>
      <c r="P44" s="452"/>
      <c r="Q44" s="451" t="s">
        <v>399</v>
      </c>
      <c r="R44" s="452"/>
      <c r="S44" s="451" t="s">
        <v>400</v>
      </c>
      <c r="T44" s="452"/>
      <c r="U44" s="451" t="s">
        <v>401</v>
      </c>
      <c r="V44" s="452"/>
      <c r="W44" s="451" t="s">
        <v>402</v>
      </c>
      <c r="X44" s="452"/>
      <c r="Y44" s="451" t="s">
        <v>403</v>
      </c>
      <c r="Z44" s="452"/>
      <c r="AA44" s="451" t="s">
        <v>404</v>
      </c>
      <c r="AB44" s="452"/>
      <c r="AC44" s="451" t="s">
        <v>405</v>
      </c>
      <c r="AD44" s="452"/>
      <c r="AE44" s="451" t="s">
        <v>406</v>
      </c>
      <c r="AF44" s="453"/>
      <c r="AG44" s="454" t="s">
        <v>407</v>
      </c>
      <c r="AH44" s="443" t="s">
        <v>408</v>
      </c>
      <c r="AI44" s="445" t="s">
        <v>409</v>
      </c>
      <c r="AJ44" s="447" t="s">
        <v>410</v>
      </c>
    </row>
    <row r="45" spans="2:36" ht="80.25" customHeight="1" thickBot="1">
      <c r="B45" s="602"/>
      <c r="C45" s="465"/>
      <c r="D45" s="466"/>
      <c r="E45" s="466"/>
      <c r="F45" s="466"/>
      <c r="G45" s="466"/>
      <c r="H45" s="466"/>
      <c r="I45" s="468"/>
      <c r="J45" s="470" t="s">
        <v>393</v>
      </c>
      <c r="K45" s="470"/>
      <c r="L45" s="472"/>
      <c r="M45" s="457"/>
      <c r="N45" s="459"/>
      <c r="O45" s="5" t="s">
        <v>411</v>
      </c>
      <c r="P45" s="6" t="s">
        <v>412</v>
      </c>
      <c r="Q45" s="7" t="s">
        <v>411</v>
      </c>
      <c r="R45" s="6" t="s">
        <v>412</v>
      </c>
      <c r="S45" s="7" t="s">
        <v>411</v>
      </c>
      <c r="T45" s="6" t="s">
        <v>412</v>
      </c>
      <c r="U45" s="7" t="s">
        <v>411</v>
      </c>
      <c r="V45" s="6" t="s">
        <v>412</v>
      </c>
      <c r="W45" s="7" t="s">
        <v>411</v>
      </c>
      <c r="X45" s="6" t="s">
        <v>412</v>
      </c>
      <c r="Y45" s="7" t="s">
        <v>411</v>
      </c>
      <c r="Z45" s="6" t="s">
        <v>412</v>
      </c>
      <c r="AA45" s="7" t="s">
        <v>411</v>
      </c>
      <c r="AB45" s="6" t="s">
        <v>413</v>
      </c>
      <c r="AC45" s="7" t="s">
        <v>411</v>
      </c>
      <c r="AD45" s="6" t="s">
        <v>413</v>
      </c>
      <c r="AE45" s="7" t="s">
        <v>411</v>
      </c>
      <c r="AF45" s="8" t="s">
        <v>413</v>
      </c>
      <c r="AG45" s="455"/>
      <c r="AH45" s="444"/>
      <c r="AI45" s="446"/>
      <c r="AJ45" s="448"/>
    </row>
    <row r="46" spans="2:36" ht="108" customHeight="1" thickBot="1">
      <c r="B46" s="9"/>
      <c r="C46" s="449" t="s">
        <v>321</v>
      </c>
      <c r="D46" s="450"/>
      <c r="E46" s="450"/>
      <c r="F46" s="450"/>
      <c r="G46" s="450"/>
      <c r="H46" s="450"/>
      <c r="I46" s="11" t="s">
        <v>322</v>
      </c>
      <c r="J46" s="11" t="s">
        <v>323</v>
      </c>
      <c r="K46" s="249" t="s">
        <v>324</v>
      </c>
      <c r="L46" s="249"/>
      <c r="M46" s="250"/>
      <c r="N46" s="251"/>
      <c r="O46" s="252">
        <f>+O48+O51+O54+O57</f>
        <v>0</v>
      </c>
      <c r="P46" s="252">
        <f aca="true" t="shared" si="10" ref="P46:AF46">+P48+P51+P54+P57</f>
        <v>0</v>
      </c>
      <c r="Q46" s="252">
        <f t="shared" si="10"/>
        <v>0</v>
      </c>
      <c r="R46" s="252">
        <f t="shared" si="10"/>
        <v>0</v>
      </c>
      <c r="S46" s="252">
        <f t="shared" si="10"/>
        <v>5000000</v>
      </c>
      <c r="T46" s="252">
        <f t="shared" si="10"/>
        <v>0</v>
      </c>
      <c r="U46" s="252">
        <f t="shared" si="10"/>
        <v>0</v>
      </c>
      <c r="V46" s="252">
        <f t="shared" si="10"/>
        <v>0</v>
      </c>
      <c r="W46" s="252">
        <f t="shared" si="10"/>
        <v>0</v>
      </c>
      <c r="X46" s="252">
        <f t="shared" si="10"/>
        <v>0</v>
      </c>
      <c r="Y46" s="252">
        <f t="shared" si="10"/>
        <v>0</v>
      </c>
      <c r="Z46" s="252">
        <f t="shared" si="10"/>
        <v>0</v>
      </c>
      <c r="AA46" s="252">
        <f t="shared" si="10"/>
        <v>0</v>
      </c>
      <c r="AB46" s="252">
        <f t="shared" si="10"/>
        <v>0</v>
      </c>
      <c r="AC46" s="252">
        <f t="shared" si="10"/>
        <v>0</v>
      </c>
      <c r="AD46" s="252">
        <f t="shared" si="10"/>
        <v>0</v>
      </c>
      <c r="AE46" s="252">
        <f t="shared" si="10"/>
        <v>5000000</v>
      </c>
      <c r="AF46" s="252">
        <f t="shared" si="10"/>
        <v>0</v>
      </c>
      <c r="AG46" s="253" t="e">
        <f>#REF!+#REF!</f>
        <v>#REF!</v>
      </c>
      <c r="AH46" s="254"/>
      <c r="AI46" s="254"/>
      <c r="AJ46" s="20"/>
    </row>
    <row r="47" spans="2:36" ht="4.5" customHeight="1" thickBot="1">
      <c r="B47" s="603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5"/>
    </row>
    <row r="48" spans="2:36" ht="108" customHeight="1" thickBot="1">
      <c r="B48" s="85" t="s">
        <v>416</v>
      </c>
      <c r="C48" s="87" t="s">
        <v>417</v>
      </c>
      <c r="D48" s="87" t="s">
        <v>418</v>
      </c>
      <c r="E48" s="87" t="s">
        <v>419</v>
      </c>
      <c r="F48" s="87" t="s">
        <v>420</v>
      </c>
      <c r="G48" s="87" t="s">
        <v>421</v>
      </c>
      <c r="H48" s="86" t="s">
        <v>422</v>
      </c>
      <c r="I48" s="85" t="s">
        <v>423</v>
      </c>
      <c r="J48" s="84"/>
      <c r="K48" s="84"/>
      <c r="L48" s="84"/>
      <c r="M48" s="84"/>
      <c r="N48" s="83"/>
      <c r="O48" s="255">
        <f aca="true" t="shared" si="11" ref="O48:AD48">SUM(O49:O49)</f>
        <v>0</v>
      </c>
      <c r="P48" s="256">
        <f t="shared" si="11"/>
        <v>0</v>
      </c>
      <c r="Q48" s="257">
        <f t="shared" si="11"/>
        <v>0</v>
      </c>
      <c r="R48" s="256">
        <f t="shared" si="11"/>
        <v>0</v>
      </c>
      <c r="S48" s="257">
        <f t="shared" si="11"/>
        <v>0</v>
      </c>
      <c r="T48" s="256">
        <f t="shared" si="11"/>
        <v>0</v>
      </c>
      <c r="U48" s="257">
        <f t="shared" si="11"/>
        <v>0</v>
      </c>
      <c r="V48" s="256">
        <f t="shared" si="11"/>
        <v>0</v>
      </c>
      <c r="W48" s="257">
        <f t="shared" si="11"/>
        <v>0</v>
      </c>
      <c r="X48" s="256">
        <f t="shared" si="11"/>
        <v>0</v>
      </c>
      <c r="Y48" s="257">
        <f t="shared" si="11"/>
        <v>0</v>
      </c>
      <c r="Z48" s="256">
        <f t="shared" si="11"/>
        <v>0</v>
      </c>
      <c r="AA48" s="257">
        <f t="shared" si="11"/>
        <v>0</v>
      </c>
      <c r="AB48" s="256">
        <f t="shared" si="11"/>
        <v>0</v>
      </c>
      <c r="AC48" s="257">
        <f t="shared" si="11"/>
        <v>0</v>
      </c>
      <c r="AD48" s="256">
        <f t="shared" si="11"/>
        <v>0</v>
      </c>
      <c r="AE48" s="257">
        <f>SUM(O48,Q48,S48,U48,W48,Y48,AA48,AC48)</f>
        <v>0</v>
      </c>
      <c r="AF48" s="256">
        <f>SUM(P48,R48,T48,V48,X48,Z48,AB48,AD48)</f>
        <v>0</v>
      </c>
      <c r="AG48" s="80">
        <f>SUM(AG49:AG49)</f>
        <v>0</v>
      </c>
      <c r="AH48" s="79"/>
      <c r="AI48" s="79"/>
      <c r="AJ48" s="78"/>
    </row>
    <row r="49" spans="2:36" ht="108" customHeight="1" thickBot="1">
      <c r="B49" s="33" t="s">
        <v>383</v>
      </c>
      <c r="C49" s="34"/>
      <c r="D49" s="35"/>
      <c r="E49" s="35" t="s">
        <v>597</v>
      </c>
      <c r="F49" s="36">
        <v>0</v>
      </c>
      <c r="G49" s="36">
        <v>1</v>
      </c>
      <c r="H49" s="36" t="s">
        <v>325</v>
      </c>
      <c r="I49" s="36" t="s">
        <v>326</v>
      </c>
      <c r="J49" s="36" t="s">
        <v>327</v>
      </c>
      <c r="K49" s="64">
        <v>1</v>
      </c>
      <c r="L49" s="39">
        <v>100</v>
      </c>
      <c r="M49" s="39"/>
      <c r="N49" s="40"/>
      <c r="O49" s="106"/>
      <c r="P49" s="42"/>
      <c r="Q49" s="268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6"/>
      <c r="AH49" s="47"/>
      <c r="AI49" s="47"/>
      <c r="AJ49" s="48"/>
    </row>
    <row r="50" spans="2:36" ht="4.5" customHeight="1" thickBot="1"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599"/>
      <c r="Z50" s="599"/>
      <c r="AA50" s="599"/>
      <c r="AB50" s="599"/>
      <c r="AC50" s="599"/>
      <c r="AD50" s="599"/>
      <c r="AE50" s="599"/>
      <c r="AF50" s="599"/>
      <c r="AG50" s="599"/>
      <c r="AH50" s="599"/>
      <c r="AI50" s="599"/>
      <c r="AJ50" s="600"/>
    </row>
    <row r="51" spans="2:36" ht="108" customHeight="1" thickBot="1">
      <c r="B51" s="85" t="s">
        <v>416</v>
      </c>
      <c r="C51" s="87" t="s">
        <v>417</v>
      </c>
      <c r="D51" s="87" t="s">
        <v>418</v>
      </c>
      <c r="E51" s="87" t="s">
        <v>424</v>
      </c>
      <c r="F51" s="87" t="s">
        <v>420</v>
      </c>
      <c r="G51" s="87" t="s">
        <v>421</v>
      </c>
      <c r="H51" s="86" t="s">
        <v>422</v>
      </c>
      <c r="I51" s="85" t="s">
        <v>423</v>
      </c>
      <c r="J51" s="87"/>
      <c r="K51" s="49"/>
      <c r="L51" s="49"/>
      <c r="M51" s="84"/>
      <c r="N51" s="83"/>
      <c r="O51" s="255">
        <f aca="true" t="shared" si="12" ref="O51:AD51">SUM(O52:O52)</f>
        <v>0</v>
      </c>
      <c r="P51" s="256">
        <f t="shared" si="12"/>
        <v>0</v>
      </c>
      <c r="Q51" s="257">
        <f t="shared" si="12"/>
        <v>0</v>
      </c>
      <c r="R51" s="256">
        <f t="shared" si="12"/>
        <v>0</v>
      </c>
      <c r="S51" s="257">
        <f t="shared" si="12"/>
        <v>5000000</v>
      </c>
      <c r="T51" s="256">
        <f t="shared" si="12"/>
        <v>0</v>
      </c>
      <c r="U51" s="257">
        <f t="shared" si="12"/>
        <v>0</v>
      </c>
      <c r="V51" s="256">
        <f t="shared" si="12"/>
        <v>0</v>
      </c>
      <c r="W51" s="257">
        <f t="shared" si="12"/>
        <v>0</v>
      </c>
      <c r="X51" s="256">
        <f t="shared" si="12"/>
        <v>0</v>
      </c>
      <c r="Y51" s="257">
        <f t="shared" si="12"/>
        <v>0</v>
      </c>
      <c r="Z51" s="256">
        <f t="shared" si="12"/>
        <v>0</v>
      </c>
      <c r="AA51" s="257">
        <f t="shared" si="12"/>
        <v>0</v>
      </c>
      <c r="AB51" s="256">
        <f t="shared" si="12"/>
        <v>0</v>
      </c>
      <c r="AC51" s="257">
        <f t="shared" si="12"/>
        <v>0</v>
      </c>
      <c r="AD51" s="256">
        <f t="shared" si="12"/>
        <v>0</v>
      </c>
      <c r="AE51" s="257">
        <f>SUM(O51,Q51,S51,U51,W51,Y51,AA51,AC51)</f>
        <v>5000000</v>
      </c>
      <c r="AF51" s="256">
        <f>SUM(P51,R51,T51,V51,X51,Z51,AB51,AD51)</f>
        <v>0</v>
      </c>
      <c r="AG51" s="80">
        <f>SUM(AG52:AG52)</f>
        <v>0</v>
      </c>
      <c r="AH51" s="79"/>
      <c r="AI51" s="79"/>
      <c r="AJ51" s="78"/>
    </row>
    <row r="52" spans="2:36" ht="108" customHeight="1" thickBot="1">
      <c r="B52" s="33" t="s">
        <v>383</v>
      </c>
      <c r="C52" s="34"/>
      <c r="D52" s="35"/>
      <c r="E52" s="35"/>
      <c r="F52" s="50"/>
      <c r="G52" s="35"/>
      <c r="H52" s="35" t="s">
        <v>328</v>
      </c>
      <c r="I52" s="35" t="s">
        <v>329</v>
      </c>
      <c r="J52" s="35" t="s">
        <v>327</v>
      </c>
      <c r="K52" s="90">
        <v>1</v>
      </c>
      <c r="L52" s="53">
        <v>100</v>
      </c>
      <c r="M52" s="54"/>
      <c r="N52" s="55"/>
      <c r="O52" s="56"/>
      <c r="P52" s="45"/>
      <c r="Q52" s="45"/>
      <c r="R52" s="45"/>
      <c r="S52" s="45">
        <v>5000000</v>
      </c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57"/>
      <c r="AH52" s="47"/>
      <c r="AI52" s="54"/>
      <c r="AJ52" s="58"/>
    </row>
    <row r="53" spans="2:36" ht="4.5" customHeight="1" thickBot="1">
      <c r="B53" s="598"/>
      <c r="C53" s="599"/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600"/>
    </row>
    <row r="54" spans="2:36" ht="108" customHeight="1" thickBot="1">
      <c r="B54" s="85" t="s">
        <v>416</v>
      </c>
      <c r="C54" s="87" t="s">
        <v>417</v>
      </c>
      <c r="D54" s="87" t="s">
        <v>418</v>
      </c>
      <c r="E54" s="87" t="s">
        <v>419</v>
      </c>
      <c r="F54" s="87" t="s">
        <v>420</v>
      </c>
      <c r="G54" s="87" t="s">
        <v>421</v>
      </c>
      <c r="H54" s="86" t="s">
        <v>422</v>
      </c>
      <c r="I54" s="85" t="s">
        <v>423</v>
      </c>
      <c r="J54" s="84"/>
      <c r="K54" s="84"/>
      <c r="L54" s="84"/>
      <c r="M54" s="84"/>
      <c r="N54" s="83"/>
      <c r="O54" s="255">
        <f aca="true" t="shared" si="13" ref="O54:AD54">SUM(O55:O55)</f>
        <v>0</v>
      </c>
      <c r="P54" s="256">
        <f t="shared" si="13"/>
        <v>0</v>
      </c>
      <c r="Q54" s="257">
        <f t="shared" si="13"/>
        <v>0</v>
      </c>
      <c r="R54" s="256">
        <f t="shared" si="13"/>
        <v>0</v>
      </c>
      <c r="S54" s="257">
        <f t="shared" si="13"/>
        <v>0</v>
      </c>
      <c r="T54" s="256">
        <f t="shared" si="13"/>
        <v>0</v>
      </c>
      <c r="U54" s="257">
        <f t="shared" si="13"/>
        <v>0</v>
      </c>
      <c r="V54" s="256">
        <f t="shared" si="13"/>
        <v>0</v>
      </c>
      <c r="W54" s="257">
        <f t="shared" si="13"/>
        <v>0</v>
      </c>
      <c r="X54" s="256">
        <f t="shared" si="13"/>
        <v>0</v>
      </c>
      <c r="Y54" s="257">
        <f t="shared" si="13"/>
        <v>0</v>
      </c>
      <c r="Z54" s="256">
        <f t="shared" si="13"/>
        <v>0</v>
      </c>
      <c r="AA54" s="257">
        <f t="shared" si="13"/>
        <v>0</v>
      </c>
      <c r="AB54" s="256">
        <f t="shared" si="13"/>
        <v>0</v>
      </c>
      <c r="AC54" s="257">
        <f t="shared" si="13"/>
        <v>0</v>
      </c>
      <c r="AD54" s="256">
        <f t="shared" si="13"/>
        <v>0</v>
      </c>
      <c r="AE54" s="257">
        <f>SUM(O54,Q54,S54,U54,W54,Y54,AA54,AC54)</f>
        <v>0</v>
      </c>
      <c r="AF54" s="256">
        <f>SUM(P54,R54,T54,V54,X54,Z54,AB54,AD54)</f>
        <v>0</v>
      </c>
      <c r="AG54" s="80">
        <f>SUM(AG55:AG55)</f>
        <v>0</v>
      </c>
      <c r="AH54" s="79"/>
      <c r="AI54" s="79"/>
      <c r="AJ54" s="78"/>
    </row>
    <row r="55" spans="2:36" ht="108" customHeight="1" thickBot="1">
      <c r="B55" s="33" t="s">
        <v>383</v>
      </c>
      <c r="C55" s="34"/>
      <c r="D55" s="35"/>
      <c r="E55" s="35"/>
      <c r="F55" s="36"/>
      <c r="G55" s="35"/>
      <c r="H55" s="35" t="s">
        <v>330</v>
      </c>
      <c r="I55" s="35" t="s">
        <v>331</v>
      </c>
      <c r="J55" s="35" t="s">
        <v>327</v>
      </c>
      <c r="K55" s="38">
        <v>1</v>
      </c>
      <c r="L55" s="39">
        <v>0</v>
      </c>
      <c r="M55" s="39"/>
      <c r="N55" s="40"/>
      <c r="O55" s="106"/>
      <c r="P55" s="42"/>
      <c r="Q55" s="268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6"/>
      <c r="AH55" s="47"/>
      <c r="AI55" s="47"/>
      <c r="AJ55" s="48"/>
    </row>
    <row r="56" spans="2:36" ht="4.5" customHeight="1" thickBot="1">
      <c r="B56" s="598"/>
      <c r="C56" s="599"/>
      <c r="D56" s="599"/>
      <c r="E56" s="599"/>
      <c r="F56" s="599"/>
      <c r="G56" s="599"/>
      <c r="H56" s="599"/>
      <c r="I56" s="599"/>
      <c r="J56" s="599"/>
      <c r="K56" s="599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599"/>
      <c r="AC56" s="599"/>
      <c r="AD56" s="599"/>
      <c r="AE56" s="599"/>
      <c r="AF56" s="599"/>
      <c r="AG56" s="599"/>
      <c r="AH56" s="599"/>
      <c r="AI56" s="599"/>
      <c r="AJ56" s="600"/>
    </row>
    <row r="57" spans="2:36" ht="108" customHeight="1" thickBot="1">
      <c r="B57" s="85" t="s">
        <v>416</v>
      </c>
      <c r="C57" s="87" t="s">
        <v>417</v>
      </c>
      <c r="D57" s="87" t="s">
        <v>418</v>
      </c>
      <c r="E57" s="87" t="s">
        <v>424</v>
      </c>
      <c r="F57" s="87" t="s">
        <v>420</v>
      </c>
      <c r="G57" s="87" t="s">
        <v>421</v>
      </c>
      <c r="H57" s="86" t="s">
        <v>422</v>
      </c>
      <c r="I57" s="85" t="s">
        <v>423</v>
      </c>
      <c r="J57" s="87"/>
      <c r="K57" s="49"/>
      <c r="L57" s="49"/>
      <c r="M57" s="84"/>
      <c r="N57" s="83"/>
      <c r="O57" s="255">
        <f aca="true" t="shared" si="14" ref="O57:AD57">SUM(O58:O58)</f>
        <v>0</v>
      </c>
      <c r="P57" s="256">
        <f t="shared" si="14"/>
        <v>0</v>
      </c>
      <c r="Q57" s="257">
        <f t="shared" si="14"/>
        <v>0</v>
      </c>
      <c r="R57" s="256">
        <f t="shared" si="14"/>
        <v>0</v>
      </c>
      <c r="S57" s="257">
        <f t="shared" si="14"/>
        <v>0</v>
      </c>
      <c r="T57" s="256">
        <f t="shared" si="14"/>
        <v>0</v>
      </c>
      <c r="U57" s="257">
        <f t="shared" si="14"/>
        <v>0</v>
      </c>
      <c r="V57" s="256">
        <f t="shared" si="14"/>
        <v>0</v>
      </c>
      <c r="W57" s="257">
        <f t="shared" si="14"/>
        <v>0</v>
      </c>
      <c r="X57" s="256">
        <f t="shared" si="14"/>
        <v>0</v>
      </c>
      <c r="Y57" s="257">
        <f t="shared" si="14"/>
        <v>0</v>
      </c>
      <c r="Z57" s="256">
        <f t="shared" si="14"/>
        <v>0</v>
      </c>
      <c r="AA57" s="257">
        <f t="shared" si="14"/>
        <v>0</v>
      </c>
      <c r="AB57" s="256">
        <f t="shared" si="14"/>
        <v>0</v>
      </c>
      <c r="AC57" s="257">
        <f t="shared" si="14"/>
        <v>0</v>
      </c>
      <c r="AD57" s="256">
        <f t="shared" si="14"/>
        <v>0</v>
      </c>
      <c r="AE57" s="257">
        <f>SUM(O57,Q57,S57,U57,W57,Y57,AA57,AC57)</f>
        <v>0</v>
      </c>
      <c r="AF57" s="256">
        <f>SUM(P57,R57,T57,V57,X57,Z57,AB57,AD57)</f>
        <v>0</v>
      </c>
      <c r="AG57" s="80">
        <f>SUM(AG58:AG58)</f>
        <v>0</v>
      </c>
      <c r="AH57" s="79"/>
      <c r="AI57" s="79"/>
      <c r="AJ57" s="78"/>
    </row>
    <row r="58" spans="2:36" ht="108" customHeight="1" thickBot="1">
      <c r="B58" s="33" t="s">
        <v>383</v>
      </c>
      <c r="C58" s="34"/>
      <c r="D58" s="35"/>
      <c r="E58" s="35"/>
      <c r="F58" s="50"/>
      <c r="G58" s="35"/>
      <c r="H58" s="35" t="s">
        <v>332</v>
      </c>
      <c r="I58" s="35" t="s">
        <v>333</v>
      </c>
      <c r="J58" s="37">
        <v>0</v>
      </c>
      <c r="K58" s="37">
        <v>2</v>
      </c>
      <c r="L58" s="53">
        <v>0</v>
      </c>
      <c r="M58" s="54"/>
      <c r="N58" s="55"/>
      <c r="O58" s="56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57"/>
      <c r="AH58" s="47"/>
      <c r="AI58" s="54"/>
      <c r="AJ58" s="58"/>
    </row>
    <row r="59" spans="2:36" ht="4.5" customHeight="1" thickBo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:36" ht="35.25" customHeight="1" thickBot="1">
      <c r="B60" s="473" t="s">
        <v>514</v>
      </c>
      <c r="C60" s="474"/>
      <c r="D60" s="475"/>
      <c r="E60" s="125"/>
      <c r="F60" s="474" t="s">
        <v>595</v>
      </c>
      <c r="G60" s="474"/>
      <c r="H60" s="474"/>
      <c r="I60" s="474"/>
      <c r="J60" s="474"/>
      <c r="K60" s="474"/>
      <c r="L60" s="474"/>
      <c r="M60" s="474"/>
      <c r="N60" s="475"/>
      <c r="O60" s="476" t="s">
        <v>388</v>
      </c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7"/>
      <c r="AC60" s="477"/>
      <c r="AD60" s="477"/>
      <c r="AE60" s="477"/>
      <c r="AF60" s="478"/>
      <c r="AG60" s="479" t="s">
        <v>389</v>
      </c>
      <c r="AH60" s="480"/>
      <c r="AI60" s="480"/>
      <c r="AJ60" s="481"/>
    </row>
    <row r="61" spans="2:36" ht="35.25" customHeight="1">
      <c r="B61" s="601" t="s">
        <v>390</v>
      </c>
      <c r="C61" s="463" t="s">
        <v>391</v>
      </c>
      <c r="D61" s="464"/>
      <c r="E61" s="464"/>
      <c r="F61" s="464"/>
      <c r="G61" s="464"/>
      <c r="H61" s="464"/>
      <c r="I61" s="467" t="s">
        <v>392</v>
      </c>
      <c r="J61" s="469" t="s">
        <v>393</v>
      </c>
      <c r="K61" s="469" t="s">
        <v>394</v>
      </c>
      <c r="L61" s="471" t="s">
        <v>575</v>
      </c>
      <c r="M61" s="456" t="s">
        <v>396</v>
      </c>
      <c r="N61" s="458" t="s">
        <v>397</v>
      </c>
      <c r="O61" s="460" t="s">
        <v>398</v>
      </c>
      <c r="P61" s="452"/>
      <c r="Q61" s="451" t="s">
        <v>399</v>
      </c>
      <c r="R61" s="452"/>
      <c r="S61" s="451" t="s">
        <v>400</v>
      </c>
      <c r="T61" s="452"/>
      <c r="U61" s="451" t="s">
        <v>401</v>
      </c>
      <c r="V61" s="452"/>
      <c r="W61" s="451" t="s">
        <v>402</v>
      </c>
      <c r="X61" s="452"/>
      <c r="Y61" s="451" t="s">
        <v>403</v>
      </c>
      <c r="Z61" s="452"/>
      <c r="AA61" s="451" t="s">
        <v>404</v>
      </c>
      <c r="AB61" s="452"/>
      <c r="AC61" s="451" t="s">
        <v>405</v>
      </c>
      <c r="AD61" s="452"/>
      <c r="AE61" s="451" t="s">
        <v>406</v>
      </c>
      <c r="AF61" s="453"/>
      <c r="AG61" s="454" t="s">
        <v>407</v>
      </c>
      <c r="AH61" s="443" t="s">
        <v>408</v>
      </c>
      <c r="AI61" s="445" t="s">
        <v>409</v>
      </c>
      <c r="AJ61" s="447" t="s">
        <v>410</v>
      </c>
    </row>
    <row r="62" spans="2:36" ht="80.25" customHeight="1" thickBot="1">
      <c r="B62" s="602"/>
      <c r="C62" s="465"/>
      <c r="D62" s="466"/>
      <c r="E62" s="466"/>
      <c r="F62" s="466"/>
      <c r="G62" s="466"/>
      <c r="H62" s="466"/>
      <c r="I62" s="468"/>
      <c r="J62" s="470" t="s">
        <v>393</v>
      </c>
      <c r="K62" s="470"/>
      <c r="L62" s="472"/>
      <c r="M62" s="457"/>
      <c r="N62" s="459"/>
      <c r="O62" s="5" t="s">
        <v>411</v>
      </c>
      <c r="P62" s="6" t="s">
        <v>412</v>
      </c>
      <c r="Q62" s="7" t="s">
        <v>411</v>
      </c>
      <c r="R62" s="6" t="s">
        <v>412</v>
      </c>
      <c r="S62" s="7" t="s">
        <v>411</v>
      </c>
      <c r="T62" s="6" t="s">
        <v>412</v>
      </c>
      <c r="U62" s="7" t="s">
        <v>411</v>
      </c>
      <c r="V62" s="6" t="s">
        <v>412</v>
      </c>
      <c r="W62" s="7" t="s">
        <v>411</v>
      </c>
      <c r="X62" s="6" t="s">
        <v>412</v>
      </c>
      <c r="Y62" s="7" t="s">
        <v>411</v>
      </c>
      <c r="Z62" s="6" t="s">
        <v>412</v>
      </c>
      <c r="AA62" s="7" t="s">
        <v>411</v>
      </c>
      <c r="AB62" s="6" t="s">
        <v>413</v>
      </c>
      <c r="AC62" s="7" t="s">
        <v>411</v>
      </c>
      <c r="AD62" s="6" t="s">
        <v>413</v>
      </c>
      <c r="AE62" s="7" t="s">
        <v>411</v>
      </c>
      <c r="AF62" s="8" t="s">
        <v>413</v>
      </c>
      <c r="AG62" s="455"/>
      <c r="AH62" s="444"/>
      <c r="AI62" s="446"/>
      <c r="AJ62" s="448"/>
    </row>
    <row r="63" spans="2:36" ht="108" customHeight="1" thickBot="1">
      <c r="B63" s="9"/>
      <c r="C63" s="449" t="s">
        <v>334</v>
      </c>
      <c r="D63" s="450"/>
      <c r="E63" s="450"/>
      <c r="F63" s="450"/>
      <c r="G63" s="450"/>
      <c r="H63" s="450"/>
      <c r="I63" s="91" t="s">
        <v>348</v>
      </c>
      <c r="J63" s="91">
        <v>0.05</v>
      </c>
      <c r="K63" s="265">
        <v>0.62</v>
      </c>
      <c r="L63" s="249"/>
      <c r="M63" s="250"/>
      <c r="N63" s="251"/>
      <c r="O63" s="252">
        <f>+O65+O68+O71+O74+O77</f>
        <v>0</v>
      </c>
      <c r="P63" s="252">
        <f aca="true" t="shared" si="15" ref="P63:AF63">+P65+P68+P71+P74+P77</f>
        <v>0</v>
      </c>
      <c r="Q63" s="252">
        <f t="shared" si="15"/>
        <v>0</v>
      </c>
      <c r="R63" s="252">
        <f t="shared" si="15"/>
        <v>0</v>
      </c>
      <c r="S63" s="252">
        <f t="shared" si="15"/>
        <v>0</v>
      </c>
      <c r="T63" s="252">
        <f t="shared" si="15"/>
        <v>0</v>
      </c>
      <c r="U63" s="252">
        <f t="shared" si="15"/>
        <v>0</v>
      </c>
      <c r="V63" s="252">
        <f t="shared" si="15"/>
        <v>0</v>
      </c>
      <c r="W63" s="252">
        <f t="shared" si="15"/>
        <v>0</v>
      </c>
      <c r="X63" s="252">
        <f t="shared" si="15"/>
        <v>0</v>
      </c>
      <c r="Y63" s="252">
        <f t="shared" si="15"/>
        <v>0</v>
      </c>
      <c r="Z63" s="252">
        <f t="shared" si="15"/>
        <v>0</v>
      </c>
      <c r="AA63" s="252">
        <f t="shared" si="15"/>
        <v>0</v>
      </c>
      <c r="AB63" s="252">
        <f t="shared" si="15"/>
        <v>0</v>
      </c>
      <c r="AC63" s="252">
        <f t="shared" si="15"/>
        <v>0</v>
      </c>
      <c r="AD63" s="252">
        <f t="shared" si="15"/>
        <v>0</v>
      </c>
      <c r="AE63" s="252">
        <f t="shared" si="15"/>
        <v>0</v>
      </c>
      <c r="AF63" s="252">
        <f t="shared" si="15"/>
        <v>0</v>
      </c>
      <c r="AG63" s="253">
        <f>AG65+AG68</f>
        <v>0</v>
      </c>
      <c r="AH63" s="254"/>
      <c r="AI63" s="254"/>
      <c r="AJ63" s="20"/>
    </row>
    <row r="64" spans="2:36" ht="4.5" customHeight="1" thickBot="1">
      <c r="B64" s="603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4"/>
      <c r="AH64" s="604"/>
      <c r="AI64" s="604"/>
      <c r="AJ64" s="605"/>
    </row>
    <row r="65" spans="2:36" ht="108" customHeight="1" thickBot="1">
      <c r="B65" s="85" t="s">
        <v>416</v>
      </c>
      <c r="C65" s="87" t="s">
        <v>417</v>
      </c>
      <c r="D65" s="87" t="s">
        <v>418</v>
      </c>
      <c r="E65" s="87" t="s">
        <v>419</v>
      </c>
      <c r="F65" s="87" t="s">
        <v>420</v>
      </c>
      <c r="G65" s="87" t="s">
        <v>421</v>
      </c>
      <c r="H65" s="86" t="s">
        <v>422</v>
      </c>
      <c r="I65" s="85" t="s">
        <v>423</v>
      </c>
      <c r="J65" s="84"/>
      <c r="K65" s="84"/>
      <c r="L65" s="84"/>
      <c r="M65" s="84"/>
      <c r="N65" s="83"/>
      <c r="O65" s="255">
        <f aca="true" t="shared" si="16" ref="O65:AD65">SUM(O66:O66)</f>
        <v>0</v>
      </c>
      <c r="P65" s="256">
        <f t="shared" si="16"/>
        <v>0</v>
      </c>
      <c r="Q65" s="257">
        <f t="shared" si="16"/>
        <v>0</v>
      </c>
      <c r="R65" s="256">
        <f t="shared" si="16"/>
        <v>0</v>
      </c>
      <c r="S65" s="257">
        <f t="shared" si="16"/>
        <v>0</v>
      </c>
      <c r="T65" s="256">
        <f t="shared" si="16"/>
        <v>0</v>
      </c>
      <c r="U65" s="257">
        <f t="shared" si="16"/>
        <v>0</v>
      </c>
      <c r="V65" s="256">
        <f t="shared" si="16"/>
        <v>0</v>
      </c>
      <c r="W65" s="257">
        <f t="shared" si="16"/>
        <v>0</v>
      </c>
      <c r="X65" s="256">
        <f t="shared" si="16"/>
        <v>0</v>
      </c>
      <c r="Y65" s="257">
        <f t="shared" si="16"/>
        <v>0</v>
      </c>
      <c r="Z65" s="256">
        <f t="shared" si="16"/>
        <v>0</v>
      </c>
      <c r="AA65" s="257">
        <f t="shared" si="16"/>
        <v>0</v>
      </c>
      <c r="AB65" s="256">
        <f t="shared" si="16"/>
        <v>0</v>
      </c>
      <c r="AC65" s="257">
        <f t="shared" si="16"/>
        <v>0</v>
      </c>
      <c r="AD65" s="256">
        <f t="shared" si="16"/>
        <v>0</v>
      </c>
      <c r="AE65" s="257">
        <f>SUM(O65,Q65,S65,U65,W65,Y65,AA65,AC65)</f>
        <v>0</v>
      </c>
      <c r="AF65" s="256">
        <f>SUM(P65,R65,T65,V65,X65,Z65,AB65,AD65)</f>
        <v>0</v>
      </c>
      <c r="AG65" s="80">
        <f>SUM(AG66:AG66)</f>
        <v>0</v>
      </c>
      <c r="AH65" s="79"/>
      <c r="AI65" s="79"/>
      <c r="AJ65" s="78"/>
    </row>
    <row r="66" spans="2:36" ht="108" customHeight="1" thickBot="1">
      <c r="B66" s="33" t="s">
        <v>381</v>
      </c>
      <c r="C66" s="34"/>
      <c r="D66" s="35"/>
      <c r="E66" s="35"/>
      <c r="F66" s="36"/>
      <c r="G66" s="35"/>
      <c r="H66" s="35" t="s">
        <v>335</v>
      </c>
      <c r="I66" s="35" t="s">
        <v>336</v>
      </c>
      <c r="J66" s="35">
        <v>0.83</v>
      </c>
      <c r="K66" s="35">
        <v>0.93</v>
      </c>
      <c r="L66" s="39">
        <v>2.5</v>
      </c>
      <c r="M66" s="39"/>
      <c r="N66" s="40"/>
      <c r="O66" s="106"/>
      <c r="P66" s="42"/>
      <c r="Q66" s="268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6"/>
      <c r="AH66" s="47"/>
      <c r="AI66" s="47"/>
      <c r="AJ66" s="48"/>
    </row>
    <row r="67" spans="2:36" ht="4.5" customHeight="1" thickBot="1">
      <c r="B67" s="598"/>
      <c r="C67" s="599"/>
      <c r="D67" s="599"/>
      <c r="E67" s="599"/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599"/>
      <c r="Q67" s="599"/>
      <c r="R67" s="599"/>
      <c r="S67" s="599"/>
      <c r="T67" s="599"/>
      <c r="U67" s="599"/>
      <c r="V67" s="599"/>
      <c r="W67" s="599"/>
      <c r="X67" s="599"/>
      <c r="Y67" s="599"/>
      <c r="Z67" s="599"/>
      <c r="AA67" s="599"/>
      <c r="AB67" s="599"/>
      <c r="AC67" s="599"/>
      <c r="AD67" s="599"/>
      <c r="AE67" s="599"/>
      <c r="AF67" s="599"/>
      <c r="AG67" s="599"/>
      <c r="AH67" s="599"/>
      <c r="AI67" s="599"/>
      <c r="AJ67" s="600"/>
    </row>
    <row r="68" spans="2:36" ht="108" customHeight="1" thickBot="1">
      <c r="B68" s="85" t="s">
        <v>416</v>
      </c>
      <c r="C68" s="87" t="s">
        <v>417</v>
      </c>
      <c r="D68" s="87" t="s">
        <v>418</v>
      </c>
      <c r="E68" s="87" t="s">
        <v>424</v>
      </c>
      <c r="F68" s="87" t="s">
        <v>420</v>
      </c>
      <c r="G68" s="87" t="s">
        <v>421</v>
      </c>
      <c r="H68" s="86" t="s">
        <v>422</v>
      </c>
      <c r="I68" s="85" t="s">
        <v>423</v>
      </c>
      <c r="J68" s="87"/>
      <c r="K68" s="49"/>
      <c r="L68" s="49"/>
      <c r="M68" s="84"/>
      <c r="N68" s="83"/>
      <c r="O68" s="255">
        <f aca="true" t="shared" si="17" ref="O68:AD68">SUM(O69:O69)</f>
        <v>0</v>
      </c>
      <c r="P68" s="256">
        <f t="shared" si="17"/>
        <v>0</v>
      </c>
      <c r="Q68" s="257">
        <f t="shared" si="17"/>
        <v>0</v>
      </c>
      <c r="R68" s="256">
        <f t="shared" si="17"/>
        <v>0</v>
      </c>
      <c r="S68" s="257">
        <f t="shared" si="17"/>
        <v>0</v>
      </c>
      <c r="T68" s="256">
        <f t="shared" si="17"/>
        <v>0</v>
      </c>
      <c r="U68" s="257">
        <f t="shared" si="17"/>
        <v>0</v>
      </c>
      <c r="V68" s="256">
        <f t="shared" si="17"/>
        <v>0</v>
      </c>
      <c r="W68" s="257">
        <f t="shared" si="17"/>
        <v>0</v>
      </c>
      <c r="X68" s="256">
        <f t="shared" si="17"/>
        <v>0</v>
      </c>
      <c r="Y68" s="257">
        <f t="shared" si="17"/>
        <v>0</v>
      </c>
      <c r="Z68" s="256">
        <f t="shared" si="17"/>
        <v>0</v>
      </c>
      <c r="AA68" s="257">
        <f t="shared" si="17"/>
        <v>0</v>
      </c>
      <c r="AB68" s="256">
        <f t="shared" si="17"/>
        <v>0</v>
      </c>
      <c r="AC68" s="257">
        <f t="shared" si="17"/>
        <v>0</v>
      </c>
      <c r="AD68" s="256">
        <f t="shared" si="17"/>
        <v>0</v>
      </c>
      <c r="AE68" s="257">
        <f>SUM(O68,Q68,S68,U68,W68,Y68,AA68,AC68)</f>
        <v>0</v>
      </c>
      <c r="AF68" s="256">
        <f>SUM(P68,R68,T68,V68,X68,Z68,AB68,AD68)</f>
        <v>0</v>
      </c>
      <c r="AG68" s="80">
        <f>SUM(AG69:AG69)</f>
        <v>0</v>
      </c>
      <c r="AH68" s="79"/>
      <c r="AI68" s="79"/>
      <c r="AJ68" s="78"/>
    </row>
    <row r="69" spans="2:36" ht="108" customHeight="1" thickBot="1">
      <c r="B69" s="33" t="s">
        <v>381</v>
      </c>
      <c r="C69" s="34"/>
      <c r="D69" s="35"/>
      <c r="E69" s="35"/>
      <c r="F69" s="50"/>
      <c r="G69" s="35"/>
      <c r="H69" s="35" t="s">
        <v>337</v>
      </c>
      <c r="I69" s="35" t="s">
        <v>338</v>
      </c>
      <c r="J69" s="35" t="s">
        <v>515</v>
      </c>
      <c r="K69" s="90">
        <v>0.3</v>
      </c>
      <c r="L69" s="269">
        <v>7.5</v>
      </c>
      <c r="M69" s="54"/>
      <c r="N69" s="55"/>
      <c r="O69" s="56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57"/>
      <c r="AH69" s="47"/>
      <c r="AI69" s="54"/>
      <c r="AJ69" s="58"/>
    </row>
    <row r="70" spans="2:36" ht="4.5" customHeight="1" thickBot="1">
      <c r="B70" s="598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600"/>
    </row>
    <row r="71" spans="2:36" ht="108" customHeight="1" thickBot="1">
      <c r="B71" s="85" t="s">
        <v>416</v>
      </c>
      <c r="C71" s="87" t="s">
        <v>417</v>
      </c>
      <c r="D71" s="87" t="s">
        <v>418</v>
      </c>
      <c r="E71" s="87" t="s">
        <v>419</v>
      </c>
      <c r="F71" s="87" t="s">
        <v>420</v>
      </c>
      <c r="G71" s="87" t="s">
        <v>421</v>
      </c>
      <c r="H71" s="86" t="s">
        <v>422</v>
      </c>
      <c r="I71" s="85" t="s">
        <v>423</v>
      </c>
      <c r="J71" s="84"/>
      <c r="K71" s="84"/>
      <c r="L71" s="84"/>
      <c r="M71" s="84"/>
      <c r="N71" s="83"/>
      <c r="O71" s="255">
        <f aca="true" t="shared" si="18" ref="O71:AD71">SUM(O72:O72)</f>
        <v>0</v>
      </c>
      <c r="P71" s="256">
        <f t="shared" si="18"/>
        <v>0</v>
      </c>
      <c r="Q71" s="257">
        <f t="shared" si="18"/>
        <v>0</v>
      </c>
      <c r="R71" s="256">
        <f t="shared" si="18"/>
        <v>0</v>
      </c>
      <c r="S71" s="257">
        <f t="shared" si="18"/>
        <v>0</v>
      </c>
      <c r="T71" s="256">
        <f t="shared" si="18"/>
        <v>0</v>
      </c>
      <c r="U71" s="257">
        <f t="shared" si="18"/>
        <v>0</v>
      </c>
      <c r="V71" s="256">
        <f t="shared" si="18"/>
        <v>0</v>
      </c>
      <c r="W71" s="257">
        <f t="shared" si="18"/>
        <v>0</v>
      </c>
      <c r="X71" s="256">
        <f t="shared" si="18"/>
        <v>0</v>
      </c>
      <c r="Y71" s="257">
        <f t="shared" si="18"/>
        <v>0</v>
      </c>
      <c r="Z71" s="256">
        <f t="shared" si="18"/>
        <v>0</v>
      </c>
      <c r="AA71" s="257">
        <f t="shared" si="18"/>
        <v>0</v>
      </c>
      <c r="AB71" s="256">
        <f t="shared" si="18"/>
        <v>0</v>
      </c>
      <c r="AC71" s="257">
        <f t="shared" si="18"/>
        <v>0</v>
      </c>
      <c r="AD71" s="256">
        <f t="shared" si="18"/>
        <v>0</v>
      </c>
      <c r="AE71" s="257">
        <f>SUM(O71,Q71,S71,U71,W71,Y71,AA71,AC71)</f>
        <v>0</v>
      </c>
      <c r="AF71" s="256">
        <f>SUM(P71,R71,T71,V71,X71,Z71,AB71,AD71)</f>
        <v>0</v>
      </c>
      <c r="AG71" s="80">
        <f>SUM(AG72:AG72)</f>
        <v>0</v>
      </c>
      <c r="AH71" s="79"/>
      <c r="AI71" s="79"/>
      <c r="AJ71" s="78"/>
    </row>
    <row r="72" spans="2:36" ht="108" customHeight="1" thickBot="1">
      <c r="B72" s="33" t="s">
        <v>381</v>
      </c>
      <c r="C72" s="34"/>
      <c r="D72" s="35"/>
      <c r="E72" s="35"/>
      <c r="F72" s="36"/>
      <c r="G72" s="35"/>
      <c r="H72" s="35" t="s">
        <v>339</v>
      </c>
      <c r="I72" s="35" t="s">
        <v>340</v>
      </c>
      <c r="J72" s="35" t="s">
        <v>516</v>
      </c>
      <c r="K72" s="64">
        <v>0.3</v>
      </c>
      <c r="L72" s="39">
        <v>7.5</v>
      </c>
      <c r="M72" s="39"/>
      <c r="N72" s="40"/>
      <c r="O72" s="106"/>
      <c r="P72" s="42"/>
      <c r="Q72" s="268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6"/>
      <c r="AH72" s="47"/>
      <c r="AI72" s="47"/>
      <c r="AJ72" s="48"/>
    </row>
    <row r="73" spans="2:36" ht="4.5" customHeight="1" thickBot="1">
      <c r="B73" s="603"/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4"/>
      <c r="W73" s="604"/>
      <c r="X73" s="604"/>
      <c r="Y73" s="604"/>
      <c r="Z73" s="604"/>
      <c r="AA73" s="604"/>
      <c r="AB73" s="604"/>
      <c r="AC73" s="604"/>
      <c r="AD73" s="604"/>
      <c r="AE73" s="604"/>
      <c r="AF73" s="604"/>
      <c r="AG73" s="604"/>
      <c r="AH73" s="604"/>
      <c r="AI73" s="604"/>
      <c r="AJ73" s="605"/>
    </row>
    <row r="74" spans="2:36" ht="108" customHeight="1" thickBot="1">
      <c r="B74" s="85" t="s">
        <v>416</v>
      </c>
      <c r="C74" s="87" t="s">
        <v>417</v>
      </c>
      <c r="D74" s="87" t="s">
        <v>418</v>
      </c>
      <c r="E74" s="87" t="s">
        <v>419</v>
      </c>
      <c r="F74" s="87" t="s">
        <v>420</v>
      </c>
      <c r="G74" s="87" t="s">
        <v>421</v>
      </c>
      <c r="H74" s="86" t="s">
        <v>422</v>
      </c>
      <c r="I74" s="85" t="s">
        <v>423</v>
      </c>
      <c r="J74" s="84"/>
      <c r="K74" s="84"/>
      <c r="L74" s="84"/>
      <c r="M74" s="84"/>
      <c r="N74" s="83"/>
      <c r="O74" s="255">
        <f aca="true" t="shared" si="19" ref="O74:AD74">SUM(O75:O75)</f>
        <v>0</v>
      </c>
      <c r="P74" s="256">
        <f t="shared" si="19"/>
        <v>0</v>
      </c>
      <c r="Q74" s="257">
        <f t="shared" si="19"/>
        <v>0</v>
      </c>
      <c r="R74" s="256">
        <f t="shared" si="19"/>
        <v>0</v>
      </c>
      <c r="S74" s="257">
        <f t="shared" si="19"/>
        <v>0</v>
      </c>
      <c r="T74" s="256">
        <f t="shared" si="19"/>
        <v>0</v>
      </c>
      <c r="U74" s="257">
        <f t="shared" si="19"/>
        <v>0</v>
      </c>
      <c r="V74" s="256">
        <f t="shared" si="19"/>
        <v>0</v>
      </c>
      <c r="W74" s="257">
        <f t="shared" si="19"/>
        <v>0</v>
      </c>
      <c r="X74" s="256">
        <f t="shared" si="19"/>
        <v>0</v>
      </c>
      <c r="Y74" s="257">
        <f t="shared" si="19"/>
        <v>0</v>
      </c>
      <c r="Z74" s="256">
        <f t="shared" si="19"/>
        <v>0</v>
      </c>
      <c r="AA74" s="257">
        <f t="shared" si="19"/>
        <v>0</v>
      </c>
      <c r="AB74" s="256">
        <f t="shared" si="19"/>
        <v>0</v>
      </c>
      <c r="AC74" s="257">
        <f t="shared" si="19"/>
        <v>0</v>
      </c>
      <c r="AD74" s="256">
        <f t="shared" si="19"/>
        <v>0</v>
      </c>
      <c r="AE74" s="257">
        <f>SUM(O74,Q74,S74,U74,W74,Y74,AA74,AC74)</f>
        <v>0</v>
      </c>
      <c r="AF74" s="256">
        <f>SUM(P74,R74,T74,V74,X74,Z74,AB74,AD74)</f>
        <v>0</v>
      </c>
      <c r="AG74" s="80">
        <f>SUM(AG75:AG75)</f>
        <v>0</v>
      </c>
      <c r="AH74" s="79"/>
      <c r="AI74" s="79"/>
      <c r="AJ74" s="78"/>
    </row>
    <row r="75" spans="2:36" ht="108" customHeight="1" thickBot="1">
      <c r="B75" s="33" t="s">
        <v>381</v>
      </c>
      <c r="C75" s="34"/>
      <c r="D75" s="35"/>
      <c r="E75" s="35"/>
      <c r="F75" s="36"/>
      <c r="G75" s="35"/>
      <c r="H75" s="35" t="s">
        <v>341</v>
      </c>
      <c r="I75" s="35" t="s">
        <v>342</v>
      </c>
      <c r="J75" s="35" t="s">
        <v>517</v>
      </c>
      <c r="K75" s="64">
        <v>0.1</v>
      </c>
      <c r="L75" s="39">
        <v>2.5</v>
      </c>
      <c r="M75" s="39"/>
      <c r="N75" s="40"/>
      <c r="O75" s="106"/>
      <c r="P75" s="42"/>
      <c r="Q75" s="26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6"/>
      <c r="AH75" s="47"/>
      <c r="AI75" s="47"/>
      <c r="AJ75" s="48"/>
    </row>
    <row r="76" spans="2:36" ht="4.5" customHeight="1" thickBot="1">
      <c r="B76" s="598"/>
      <c r="C76" s="599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600"/>
    </row>
    <row r="77" spans="2:36" ht="108" customHeight="1" thickBot="1">
      <c r="B77" s="85" t="s">
        <v>416</v>
      </c>
      <c r="C77" s="87" t="s">
        <v>417</v>
      </c>
      <c r="D77" s="87" t="s">
        <v>418</v>
      </c>
      <c r="E77" s="87" t="s">
        <v>424</v>
      </c>
      <c r="F77" s="87" t="s">
        <v>420</v>
      </c>
      <c r="G77" s="87" t="s">
        <v>421</v>
      </c>
      <c r="H77" s="86" t="s">
        <v>422</v>
      </c>
      <c r="I77" s="85" t="s">
        <v>423</v>
      </c>
      <c r="J77" s="87"/>
      <c r="K77" s="49"/>
      <c r="L77" s="49"/>
      <c r="M77" s="84"/>
      <c r="N77" s="83"/>
      <c r="O77" s="255">
        <f aca="true" t="shared" si="20" ref="O77:AD77">SUM(O78:O78)</f>
        <v>0</v>
      </c>
      <c r="P77" s="256">
        <f t="shared" si="20"/>
        <v>0</v>
      </c>
      <c r="Q77" s="257">
        <f t="shared" si="20"/>
        <v>0</v>
      </c>
      <c r="R77" s="256">
        <f t="shared" si="20"/>
        <v>0</v>
      </c>
      <c r="S77" s="257">
        <f t="shared" si="20"/>
        <v>0</v>
      </c>
      <c r="T77" s="256">
        <f t="shared" si="20"/>
        <v>0</v>
      </c>
      <c r="U77" s="257">
        <f t="shared" si="20"/>
        <v>0</v>
      </c>
      <c r="V77" s="256">
        <f t="shared" si="20"/>
        <v>0</v>
      </c>
      <c r="W77" s="257">
        <f t="shared" si="20"/>
        <v>0</v>
      </c>
      <c r="X77" s="256">
        <f t="shared" si="20"/>
        <v>0</v>
      </c>
      <c r="Y77" s="257">
        <f t="shared" si="20"/>
        <v>0</v>
      </c>
      <c r="Z77" s="256">
        <f t="shared" si="20"/>
        <v>0</v>
      </c>
      <c r="AA77" s="257">
        <f t="shared" si="20"/>
        <v>0</v>
      </c>
      <c r="AB77" s="256">
        <f t="shared" si="20"/>
        <v>0</v>
      </c>
      <c r="AC77" s="257">
        <f t="shared" si="20"/>
        <v>0</v>
      </c>
      <c r="AD77" s="256">
        <f t="shared" si="20"/>
        <v>0</v>
      </c>
      <c r="AE77" s="257">
        <f>SUM(O77,Q77,S77,U77,W77,Y77,AA77,AC77)</f>
        <v>0</v>
      </c>
      <c r="AF77" s="256">
        <f>SUM(P77,R77,T77,V77,X77,Z77,AB77,AD77)</f>
        <v>0</v>
      </c>
      <c r="AG77" s="80">
        <f>SUM(AG78:AG78)</f>
        <v>0</v>
      </c>
      <c r="AH77" s="79"/>
      <c r="AI77" s="79"/>
      <c r="AJ77" s="78"/>
    </row>
    <row r="78" spans="2:36" ht="108" customHeight="1" thickBot="1">
      <c r="B78" s="33" t="s">
        <v>381</v>
      </c>
      <c r="C78" s="34"/>
      <c r="D78" s="35"/>
      <c r="E78" s="35"/>
      <c r="F78" s="50"/>
      <c r="G78" s="35"/>
      <c r="H78" s="35" t="s">
        <v>343</v>
      </c>
      <c r="I78" s="35" t="s">
        <v>518</v>
      </c>
      <c r="J78" s="35" t="s">
        <v>519</v>
      </c>
      <c r="K78" s="90">
        <v>0.3</v>
      </c>
      <c r="L78" s="269">
        <v>7.5</v>
      </c>
      <c r="M78" s="54"/>
      <c r="N78" s="55"/>
      <c r="O78" s="56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57"/>
      <c r="AH78" s="47"/>
      <c r="AI78" s="54"/>
      <c r="AJ78" s="58"/>
    </row>
    <row r="79" spans="2:36" ht="4.5" customHeight="1" thickBot="1">
      <c r="B79" s="598"/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600"/>
    </row>
  </sheetData>
  <sheetProtection/>
  <mergeCells count="183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C17:AD17"/>
    <mergeCell ref="AE17:AF17"/>
    <mergeCell ref="L17:L18"/>
    <mergeCell ref="M17:M18"/>
    <mergeCell ref="N17:N18"/>
    <mergeCell ref="O17:P17"/>
    <mergeCell ref="Q17:R17"/>
    <mergeCell ref="S17:T17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B23:AJ23"/>
    <mergeCell ref="B24:D24"/>
    <mergeCell ref="F24:N24"/>
    <mergeCell ref="O24:AF24"/>
    <mergeCell ref="AG24:AJ24"/>
    <mergeCell ref="B25:B26"/>
    <mergeCell ref="C25:H26"/>
    <mergeCell ref="I25:I26"/>
    <mergeCell ref="J25:J26"/>
    <mergeCell ref="K25:K26"/>
    <mergeCell ref="AC25:AD25"/>
    <mergeCell ref="AE25:AF25"/>
    <mergeCell ref="L25:L26"/>
    <mergeCell ref="M25:M26"/>
    <mergeCell ref="N25:N26"/>
    <mergeCell ref="O25:P25"/>
    <mergeCell ref="Q25:R25"/>
    <mergeCell ref="S25:T25"/>
    <mergeCell ref="AG25:AG26"/>
    <mergeCell ref="AH25:AH26"/>
    <mergeCell ref="AI25:AI26"/>
    <mergeCell ref="AJ25:AJ26"/>
    <mergeCell ref="C27:H27"/>
    <mergeCell ref="B28:AJ28"/>
    <mergeCell ref="U25:V25"/>
    <mergeCell ref="W25:X25"/>
    <mergeCell ref="Y25:Z25"/>
    <mergeCell ref="AA25:AB25"/>
    <mergeCell ref="B31:AJ31"/>
    <mergeCell ref="B34:AJ34"/>
    <mergeCell ref="B35:D35"/>
    <mergeCell ref="F35:N35"/>
    <mergeCell ref="O35:AF35"/>
    <mergeCell ref="AG35:AJ35"/>
    <mergeCell ref="B36:B37"/>
    <mergeCell ref="C36:H37"/>
    <mergeCell ref="I36:I37"/>
    <mergeCell ref="J36:J37"/>
    <mergeCell ref="K36:K37"/>
    <mergeCell ref="L36:L37"/>
    <mergeCell ref="AE36:AF36"/>
    <mergeCell ref="AG36:AG37"/>
    <mergeCell ref="M36:M37"/>
    <mergeCell ref="N36:N37"/>
    <mergeCell ref="O36:P36"/>
    <mergeCell ref="Q36:R36"/>
    <mergeCell ref="S36:T36"/>
    <mergeCell ref="U36:V36"/>
    <mergeCell ref="AH36:AH37"/>
    <mergeCell ref="AI36:AI37"/>
    <mergeCell ref="AJ36:AJ37"/>
    <mergeCell ref="C38:H38"/>
    <mergeCell ref="B39:AJ39"/>
    <mergeCell ref="B42:AJ42"/>
    <mergeCell ref="W36:X36"/>
    <mergeCell ref="Y36:Z36"/>
    <mergeCell ref="AA36:AB36"/>
    <mergeCell ref="AC36:AD36"/>
    <mergeCell ref="B43:D43"/>
    <mergeCell ref="F43:N43"/>
    <mergeCell ref="O43:AF43"/>
    <mergeCell ref="AG43:AJ43"/>
    <mergeCell ref="B44:B45"/>
    <mergeCell ref="C44:H45"/>
    <mergeCell ref="I44:I45"/>
    <mergeCell ref="J44:J45"/>
    <mergeCell ref="K44:K45"/>
    <mergeCell ref="L44:L45"/>
    <mergeCell ref="AE44:AF44"/>
    <mergeCell ref="AG44:AG45"/>
    <mergeCell ref="M44:M45"/>
    <mergeCell ref="N44:N45"/>
    <mergeCell ref="O44:P44"/>
    <mergeCell ref="Q44:R44"/>
    <mergeCell ref="S44:T44"/>
    <mergeCell ref="U44:V44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B53:AJ53"/>
    <mergeCell ref="B56:AJ56"/>
    <mergeCell ref="B60:D60"/>
    <mergeCell ref="F60:N60"/>
    <mergeCell ref="O60:AF60"/>
    <mergeCell ref="AG60:AJ60"/>
    <mergeCell ref="B61:B62"/>
    <mergeCell ref="C61:H62"/>
    <mergeCell ref="I61:I62"/>
    <mergeCell ref="J61:J62"/>
    <mergeCell ref="K61:K62"/>
    <mergeCell ref="L61:L62"/>
    <mergeCell ref="M61:M62"/>
    <mergeCell ref="N61:N62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G62"/>
    <mergeCell ref="B70:AJ70"/>
    <mergeCell ref="B73:AJ73"/>
    <mergeCell ref="B76:AJ76"/>
    <mergeCell ref="B79:AJ79"/>
    <mergeCell ref="AH61:AH62"/>
    <mergeCell ref="AI61:AI62"/>
    <mergeCell ref="AJ61:AJ62"/>
    <mergeCell ref="C63:H63"/>
    <mergeCell ref="B64:AJ64"/>
    <mergeCell ref="B67:AJ6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I44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15.8515625" style="0" customWidth="1"/>
    <col min="2" max="2" width="17.57421875" style="0" customWidth="1"/>
    <col min="3" max="3" width="27.7109375" style="0" customWidth="1"/>
    <col min="4" max="4" width="14.28125" style="0" customWidth="1"/>
    <col min="6" max="6" width="13.57421875" style="0" customWidth="1"/>
    <col min="7" max="7" width="19.28125" style="0" customWidth="1"/>
    <col min="8" max="8" width="20.8515625" style="0" customWidth="1"/>
    <col min="9" max="11" width="11.421875" style="0" customWidth="1"/>
    <col min="12" max="12" width="6.57421875" style="0" customWidth="1"/>
    <col min="13" max="13" width="6.140625" style="0" customWidth="1"/>
    <col min="14" max="31" width="9.421875" style="0" customWidth="1"/>
    <col min="32" max="32" width="5.140625" style="0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505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7"/>
    </row>
    <row r="2" spans="1:35" ht="15">
      <c r="A2" s="515" t="s">
        <v>696</v>
      </c>
      <c r="B2" s="516"/>
      <c r="C2" s="516"/>
      <c r="D2" s="516"/>
      <c r="E2" s="516"/>
      <c r="F2" s="516"/>
      <c r="G2" s="517"/>
      <c r="H2" s="511" t="s">
        <v>697</v>
      </c>
      <c r="I2" s="512"/>
      <c r="J2" s="512"/>
      <c r="K2" s="512"/>
      <c r="L2" s="512"/>
      <c r="M2" s="512"/>
      <c r="N2" s="511" t="s">
        <v>385</v>
      </c>
      <c r="O2" s="512"/>
      <c r="P2" s="512"/>
      <c r="Q2" s="512"/>
      <c r="R2" s="512"/>
      <c r="S2" s="513"/>
      <c r="T2" s="518" t="s">
        <v>386</v>
      </c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20"/>
    </row>
    <row r="3" spans="1:35" ht="15.75" thickBot="1">
      <c r="A3" s="692" t="s">
        <v>698</v>
      </c>
      <c r="B3" s="693"/>
      <c r="C3" s="694"/>
      <c r="D3" s="128"/>
      <c r="E3" s="474" t="s">
        <v>661</v>
      </c>
      <c r="F3" s="474"/>
      <c r="G3" s="474"/>
      <c r="H3" s="474"/>
      <c r="I3" s="474"/>
      <c r="J3" s="474"/>
      <c r="K3" s="474"/>
      <c r="L3" s="474"/>
      <c r="M3" s="475"/>
      <c r="N3" s="476" t="s">
        <v>388</v>
      </c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8"/>
      <c r="AF3" s="479" t="s">
        <v>389</v>
      </c>
      <c r="AG3" s="480"/>
      <c r="AH3" s="480"/>
      <c r="AI3" s="481"/>
    </row>
    <row r="4" spans="1:35" ht="15">
      <c r="A4" s="461" t="s">
        <v>390</v>
      </c>
      <c r="B4" s="463" t="s">
        <v>391</v>
      </c>
      <c r="C4" s="464"/>
      <c r="D4" s="464"/>
      <c r="E4" s="464"/>
      <c r="F4" s="464"/>
      <c r="G4" s="464"/>
      <c r="H4" s="467" t="s">
        <v>392</v>
      </c>
      <c r="I4" s="469" t="s">
        <v>393</v>
      </c>
      <c r="J4" s="469" t="s">
        <v>394</v>
      </c>
      <c r="K4" s="471" t="s">
        <v>575</v>
      </c>
      <c r="L4" s="456" t="s">
        <v>396</v>
      </c>
      <c r="M4" s="458" t="s">
        <v>397</v>
      </c>
      <c r="N4" s="460" t="s">
        <v>398</v>
      </c>
      <c r="O4" s="452"/>
      <c r="P4" s="451" t="s">
        <v>399</v>
      </c>
      <c r="Q4" s="452"/>
      <c r="R4" s="451" t="s">
        <v>400</v>
      </c>
      <c r="S4" s="452"/>
      <c r="T4" s="451" t="s">
        <v>401</v>
      </c>
      <c r="U4" s="452"/>
      <c r="V4" s="451" t="s">
        <v>402</v>
      </c>
      <c r="W4" s="452"/>
      <c r="X4" s="451" t="s">
        <v>403</v>
      </c>
      <c r="Y4" s="452"/>
      <c r="Z4" s="451" t="s">
        <v>404</v>
      </c>
      <c r="AA4" s="452"/>
      <c r="AB4" s="451" t="s">
        <v>405</v>
      </c>
      <c r="AC4" s="452"/>
      <c r="AD4" s="451" t="s">
        <v>406</v>
      </c>
      <c r="AE4" s="453"/>
      <c r="AF4" s="454" t="s">
        <v>407</v>
      </c>
      <c r="AG4" s="443" t="s">
        <v>408</v>
      </c>
      <c r="AH4" s="445" t="s">
        <v>409</v>
      </c>
      <c r="AI4" s="447" t="s">
        <v>410</v>
      </c>
    </row>
    <row r="5" spans="1:35" ht="24.75" thickBot="1">
      <c r="A5" s="462"/>
      <c r="B5" s="465"/>
      <c r="C5" s="466"/>
      <c r="D5" s="466"/>
      <c r="E5" s="466"/>
      <c r="F5" s="466"/>
      <c r="G5" s="466"/>
      <c r="H5" s="468"/>
      <c r="I5" s="470" t="s">
        <v>393</v>
      </c>
      <c r="J5" s="470"/>
      <c r="K5" s="472"/>
      <c r="L5" s="457"/>
      <c r="M5" s="459"/>
      <c r="N5" s="5" t="s">
        <v>411</v>
      </c>
      <c r="O5" s="6" t="s">
        <v>412</v>
      </c>
      <c r="P5" s="7" t="s">
        <v>411</v>
      </c>
      <c r="Q5" s="6" t="s">
        <v>412</v>
      </c>
      <c r="R5" s="7" t="s">
        <v>411</v>
      </c>
      <c r="S5" s="6" t="s">
        <v>412</v>
      </c>
      <c r="T5" s="7" t="s">
        <v>411</v>
      </c>
      <c r="U5" s="6" t="s">
        <v>412</v>
      </c>
      <c r="V5" s="7" t="s">
        <v>411</v>
      </c>
      <c r="W5" s="6" t="s">
        <v>412</v>
      </c>
      <c r="X5" s="7" t="s">
        <v>411</v>
      </c>
      <c r="Y5" s="6" t="s">
        <v>412</v>
      </c>
      <c r="Z5" s="7" t="s">
        <v>411</v>
      </c>
      <c r="AA5" s="6" t="s">
        <v>413</v>
      </c>
      <c r="AB5" s="7" t="s">
        <v>411</v>
      </c>
      <c r="AC5" s="6" t="s">
        <v>413</v>
      </c>
      <c r="AD5" s="7" t="s">
        <v>411</v>
      </c>
      <c r="AE5" s="8" t="s">
        <v>413</v>
      </c>
      <c r="AF5" s="455"/>
      <c r="AG5" s="444"/>
      <c r="AH5" s="446"/>
      <c r="AI5" s="448"/>
    </row>
    <row r="6" spans="1:35" ht="39" thickBot="1">
      <c r="A6" s="9" t="s">
        <v>414</v>
      </c>
      <c r="B6" s="449" t="s">
        <v>699</v>
      </c>
      <c r="C6" s="450"/>
      <c r="D6" s="450"/>
      <c r="E6" s="450"/>
      <c r="F6" s="450"/>
      <c r="G6" s="450"/>
      <c r="H6" s="413" t="s">
        <v>699</v>
      </c>
      <c r="I6" s="11">
        <v>0</v>
      </c>
      <c r="J6" s="12">
        <v>0</v>
      </c>
      <c r="K6" s="12">
        <v>2</v>
      </c>
      <c r="L6" s="13"/>
      <c r="M6" s="14"/>
      <c r="N6" s="15">
        <f aca="true" t="shared" si="0" ref="N6:AC6">N8+N19</f>
        <v>6000000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39000000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>SUM(N6,P6,R6,T6,V6,X6,Z6,AB6)</f>
        <v>45000000</v>
      </c>
      <c r="AE6" s="17">
        <f>SUM(O6,Q6,S6,U6,W6,Y6,AA6,AC6)</f>
        <v>0</v>
      </c>
      <c r="AF6" s="18">
        <f>AF8+AF19</f>
        <v>0</v>
      </c>
      <c r="AG6" s="19"/>
      <c r="AH6" s="19"/>
      <c r="AI6" s="20"/>
    </row>
    <row r="7" spans="1:35" ht="15.75" thickBot="1">
      <c r="A7" s="482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4"/>
    </row>
    <row r="8" spans="1:35" ht="36.75" thickBot="1">
      <c r="A8" s="88" t="s">
        <v>416</v>
      </c>
      <c r="B8" s="87" t="s">
        <v>417</v>
      </c>
      <c r="C8" s="87" t="s">
        <v>418</v>
      </c>
      <c r="D8" s="87" t="s">
        <v>419</v>
      </c>
      <c r="E8" s="87" t="s">
        <v>420</v>
      </c>
      <c r="F8" s="87" t="s">
        <v>421</v>
      </c>
      <c r="G8" s="86" t="s">
        <v>422</v>
      </c>
      <c r="H8" s="85" t="s">
        <v>423</v>
      </c>
      <c r="I8" s="84"/>
      <c r="J8" s="84"/>
      <c r="K8" s="84"/>
      <c r="L8" s="84"/>
      <c r="M8" s="83"/>
      <c r="N8" s="82">
        <f aca="true" t="shared" si="1" ref="N8:AC8">SUM(N9:N9)</f>
        <v>0</v>
      </c>
      <c r="O8" s="28">
        <f t="shared" si="1"/>
        <v>0</v>
      </c>
      <c r="P8" s="81">
        <f t="shared" si="1"/>
        <v>0</v>
      </c>
      <c r="Q8" s="28">
        <f t="shared" si="1"/>
        <v>0</v>
      </c>
      <c r="R8" s="81">
        <f t="shared" si="1"/>
        <v>39000000</v>
      </c>
      <c r="S8" s="28">
        <f t="shared" si="1"/>
        <v>0</v>
      </c>
      <c r="T8" s="81">
        <f t="shared" si="1"/>
        <v>0</v>
      </c>
      <c r="U8" s="28">
        <f t="shared" si="1"/>
        <v>0</v>
      </c>
      <c r="V8" s="81">
        <f t="shared" si="1"/>
        <v>0</v>
      </c>
      <c r="W8" s="28">
        <f t="shared" si="1"/>
        <v>0</v>
      </c>
      <c r="X8" s="81">
        <f t="shared" si="1"/>
        <v>0</v>
      </c>
      <c r="Y8" s="28">
        <f t="shared" si="1"/>
        <v>0</v>
      </c>
      <c r="Z8" s="81">
        <f t="shared" si="1"/>
        <v>0</v>
      </c>
      <c r="AA8" s="28">
        <f t="shared" si="1"/>
        <v>0</v>
      </c>
      <c r="AB8" s="81">
        <f t="shared" si="1"/>
        <v>0</v>
      </c>
      <c r="AC8" s="28">
        <f t="shared" si="1"/>
        <v>0</v>
      </c>
      <c r="AD8" s="81">
        <f>SUM(N8,P8,R8,T8,V8,X8,Z8,AB8)</f>
        <v>39000000</v>
      </c>
      <c r="AE8" s="28">
        <f>SUM(O8,Q8,S8,U8,W8,Y8,AA8,AC8)</f>
        <v>0</v>
      </c>
      <c r="AF8" s="80">
        <f>SUM(AF9:AF9)</f>
        <v>0</v>
      </c>
      <c r="AG8" s="79"/>
      <c r="AH8" s="79"/>
      <c r="AI8" s="78"/>
    </row>
    <row r="9" spans="1:35" ht="15.75" thickBot="1">
      <c r="A9" s="695" t="s">
        <v>700</v>
      </c>
      <c r="B9" s="414"/>
      <c r="C9" s="415"/>
      <c r="D9" s="415"/>
      <c r="E9" s="416"/>
      <c r="F9" s="415"/>
      <c r="G9" s="698" t="s">
        <v>701</v>
      </c>
      <c r="H9" s="698" t="s">
        <v>702</v>
      </c>
      <c r="I9" s="701">
        <v>0</v>
      </c>
      <c r="J9" s="704">
        <v>18</v>
      </c>
      <c r="K9" s="704">
        <v>18</v>
      </c>
      <c r="L9" s="704"/>
      <c r="M9" s="704"/>
      <c r="N9" s="704"/>
      <c r="O9" s="704"/>
      <c r="P9" s="704"/>
      <c r="Q9" s="704"/>
      <c r="R9" s="704">
        <v>39000000</v>
      </c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</row>
    <row r="10" spans="1:35" ht="15.75" thickBot="1">
      <c r="A10" s="696"/>
      <c r="B10" s="414"/>
      <c r="C10" s="415"/>
      <c r="D10" s="415"/>
      <c r="E10" s="416"/>
      <c r="F10" s="415"/>
      <c r="G10" s="699"/>
      <c r="H10" s="699"/>
      <c r="I10" s="702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</row>
    <row r="11" spans="1:35" ht="15.75" thickBot="1">
      <c r="A11" s="696"/>
      <c r="B11" s="414"/>
      <c r="C11" s="415"/>
      <c r="D11" s="415"/>
      <c r="E11" s="416"/>
      <c r="F11" s="415"/>
      <c r="G11" s="699"/>
      <c r="H11" s="699"/>
      <c r="I11" s="702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5"/>
      <c r="AA11" s="705"/>
      <c r="AB11" s="705"/>
      <c r="AC11" s="705"/>
      <c r="AD11" s="705"/>
      <c r="AE11" s="705"/>
      <c r="AF11" s="705"/>
      <c r="AG11" s="705"/>
      <c r="AH11" s="705"/>
      <c r="AI11" s="705"/>
    </row>
    <row r="12" spans="1:35" ht="15.75" thickBot="1">
      <c r="A12" s="696"/>
      <c r="B12" s="414"/>
      <c r="C12" s="415"/>
      <c r="D12" s="415"/>
      <c r="E12" s="416"/>
      <c r="F12" s="415"/>
      <c r="G12" s="699"/>
      <c r="H12" s="699"/>
      <c r="I12" s="702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</row>
    <row r="13" spans="1:35" ht="15.75" thickBot="1">
      <c r="A13" s="696"/>
      <c r="B13" s="414"/>
      <c r="C13" s="415"/>
      <c r="D13" s="415"/>
      <c r="E13" s="416"/>
      <c r="F13" s="415"/>
      <c r="G13" s="699"/>
      <c r="H13" s="699"/>
      <c r="I13" s="702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  <c r="AF13" s="705"/>
      <c r="AG13" s="705"/>
      <c r="AH13" s="705"/>
      <c r="AI13" s="705"/>
    </row>
    <row r="14" spans="1:35" ht="15.75" thickBot="1">
      <c r="A14" s="696"/>
      <c r="B14" s="414"/>
      <c r="C14" s="415"/>
      <c r="D14" s="415"/>
      <c r="E14" s="416"/>
      <c r="F14" s="415"/>
      <c r="G14" s="699"/>
      <c r="H14" s="699"/>
      <c r="I14" s="702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705"/>
      <c r="Z14" s="705"/>
      <c r="AA14" s="705"/>
      <c r="AB14" s="705"/>
      <c r="AC14" s="705"/>
      <c r="AD14" s="705"/>
      <c r="AE14" s="705"/>
      <c r="AF14" s="705"/>
      <c r="AG14" s="705"/>
      <c r="AH14" s="705"/>
      <c r="AI14" s="705"/>
    </row>
    <row r="15" spans="1:35" ht="15.75" thickBot="1">
      <c r="A15" s="696"/>
      <c r="B15" s="414"/>
      <c r="C15" s="415"/>
      <c r="D15" s="415"/>
      <c r="E15" s="416"/>
      <c r="F15" s="415"/>
      <c r="G15" s="699"/>
      <c r="H15" s="699"/>
      <c r="I15" s="702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</row>
    <row r="16" spans="1:35" ht="15.75" thickBot="1">
      <c r="A16" s="696"/>
      <c r="B16" s="414"/>
      <c r="C16" s="415"/>
      <c r="D16" s="415"/>
      <c r="E16" s="416"/>
      <c r="F16" s="415"/>
      <c r="G16" s="699"/>
      <c r="H16" s="699"/>
      <c r="I16" s="702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</row>
    <row r="17" spans="1:35" ht="15">
      <c r="A17" s="697"/>
      <c r="B17" s="414"/>
      <c r="C17" s="415"/>
      <c r="D17" s="415"/>
      <c r="E17" s="416"/>
      <c r="F17" s="415"/>
      <c r="G17" s="700"/>
      <c r="H17" s="700"/>
      <c r="I17" s="703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</row>
    <row r="18" spans="1:35" ht="15.75" thickBot="1">
      <c r="A18" s="440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2"/>
    </row>
    <row r="19" spans="1:35" ht="36.75" thickBot="1">
      <c r="A19" s="88" t="s">
        <v>416</v>
      </c>
      <c r="B19" s="87" t="s">
        <v>417</v>
      </c>
      <c r="C19" s="87" t="s">
        <v>418</v>
      </c>
      <c r="D19" s="87" t="s">
        <v>424</v>
      </c>
      <c r="E19" s="87" t="s">
        <v>420</v>
      </c>
      <c r="F19" s="87" t="s">
        <v>421</v>
      </c>
      <c r="G19" s="86" t="s">
        <v>422</v>
      </c>
      <c r="H19" s="85" t="s">
        <v>423</v>
      </c>
      <c r="I19" s="87"/>
      <c r="J19" s="49"/>
      <c r="K19" s="49"/>
      <c r="L19" s="84"/>
      <c r="M19" s="83"/>
      <c r="N19" s="82">
        <f aca="true" t="shared" si="2" ref="N19:AC19">SUM(N20:N20)</f>
        <v>6000000</v>
      </c>
      <c r="O19" s="28">
        <f t="shared" si="2"/>
        <v>0</v>
      </c>
      <c r="P19" s="81">
        <f t="shared" si="2"/>
        <v>0</v>
      </c>
      <c r="Q19" s="28">
        <f t="shared" si="2"/>
        <v>0</v>
      </c>
      <c r="R19" s="81">
        <f t="shared" si="2"/>
        <v>0</v>
      </c>
      <c r="S19" s="28">
        <f t="shared" si="2"/>
        <v>0</v>
      </c>
      <c r="T19" s="81">
        <f t="shared" si="2"/>
        <v>0</v>
      </c>
      <c r="U19" s="28">
        <f t="shared" si="2"/>
        <v>0</v>
      </c>
      <c r="V19" s="81">
        <f t="shared" si="2"/>
        <v>0</v>
      </c>
      <c r="W19" s="28">
        <f t="shared" si="2"/>
        <v>0</v>
      </c>
      <c r="X19" s="81">
        <f t="shared" si="2"/>
        <v>0</v>
      </c>
      <c r="Y19" s="28">
        <f t="shared" si="2"/>
        <v>0</v>
      </c>
      <c r="Z19" s="81">
        <f t="shared" si="2"/>
        <v>0</v>
      </c>
      <c r="AA19" s="28">
        <f t="shared" si="2"/>
        <v>0</v>
      </c>
      <c r="AB19" s="81">
        <f t="shared" si="2"/>
        <v>0</v>
      </c>
      <c r="AC19" s="28">
        <f t="shared" si="2"/>
        <v>0</v>
      </c>
      <c r="AD19" s="81">
        <f>SUM(N19,P19,R19,T19,V19,X19,Z19,AB19)</f>
        <v>6000000</v>
      </c>
      <c r="AE19" s="28">
        <f>SUM(O19,Q19,S19,U19,W19,Y19,AA19,AC19)</f>
        <v>0</v>
      </c>
      <c r="AF19" s="80">
        <f>SUM(AF20:AF20)</f>
        <v>0</v>
      </c>
      <c r="AG19" s="79"/>
      <c r="AH19" s="79"/>
      <c r="AI19" s="78"/>
    </row>
    <row r="20" spans="1:35" ht="132.75" thickBot="1">
      <c r="A20" s="33" t="s">
        <v>700</v>
      </c>
      <c r="B20" s="34"/>
      <c r="C20" s="35"/>
      <c r="D20" s="35"/>
      <c r="E20" s="50"/>
      <c r="F20" s="35"/>
      <c r="G20" s="417" t="s">
        <v>703</v>
      </c>
      <c r="H20" s="418" t="s">
        <v>704</v>
      </c>
      <c r="I20" s="37">
        <v>0</v>
      </c>
      <c r="J20" s="52">
        <v>8</v>
      </c>
      <c r="K20" s="53">
        <v>6</v>
      </c>
      <c r="L20" s="54"/>
      <c r="M20" s="55"/>
      <c r="N20" s="56">
        <v>6000000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57"/>
      <c r="AG20" s="47"/>
      <c r="AH20" s="54"/>
      <c r="AI20" s="58"/>
    </row>
    <row r="21" spans="1:35" ht="15.75" thickBot="1">
      <c r="A21" s="440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2"/>
    </row>
    <row r="22" spans="1:35" ht="15.75" thickBot="1">
      <c r="A22" s="707" t="s">
        <v>698</v>
      </c>
      <c r="B22" s="708"/>
      <c r="C22" s="709"/>
      <c r="D22" s="128"/>
      <c r="E22" s="474" t="s">
        <v>387</v>
      </c>
      <c r="F22" s="474"/>
      <c r="G22" s="474"/>
      <c r="H22" s="474"/>
      <c r="I22" s="474"/>
      <c r="J22" s="474"/>
      <c r="K22" s="474"/>
      <c r="L22" s="474"/>
      <c r="M22" s="475"/>
      <c r="N22" s="476" t="s">
        <v>388</v>
      </c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8"/>
      <c r="AF22" s="479" t="s">
        <v>389</v>
      </c>
      <c r="AG22" s="480"/>
      <c r="AH22" s="480"/>
      <c r="AI22" s="481"/>
    </row>
    <row r="23" spans="1:35" ht="15">
      <c r="A23" s="461" t="s">
        <v>390</v>
      </c>
      <c r="B23" s="463" t="s">
        <v>391</v>
      </c>
      <c r="C23" s="464"/>
      <c r="D23" s="464"/>
      <c r="E23" s="464"/>
      <c r="F23" s="464"/>
      <c r="G23" s="464"/>
      <c r="H23" s="467" t="s">
        <v>392</v>
      </c>
      <c r="I23" s="469" t="s">
        <v>393</v>
      </c>
      <c r="J23" s="469" t="s">
        <v>394</v>
      </c>
      <c r="K23" s="471" t="s">
        <v>575</v>
      </c>
      <c r="L23" s="456" t="s">
        <v>396</v>
      </c>
      <c r="M23" s="458" t="s">
        <v>397</v>
      </c>
      <c r="N23" s="460" t="s">
        <v>398</v>
      </c>
      <c r="O23" s="452"/>
      <c r="P23" s="451" t="s">
        <v>399</v>
      </c>
      <c r="Q23" s="452"/>
      <c r="R23" s="451" t="s">
        <v>400</v>
      </c>
      <c r="S23" s="452"/>
      <c r="T23" s="451" t="s">
        <v>401</v>
      </c>
      <c r="U23" s="452"/>
      <c r="V23" s="451" t="s">
        <v>402</v>
      </c>
      <c r="W23" s="452"/>
      <c r="X23" s="451" t="s">
        <v>403</v>
      </c>
      <c r="Y23" s="452"/>
      <c r="Z23" s="451" t="s">
        <v>404</v>
      </c>
      <c r="AA23" s="452"/>
      <c r="AB23" s="451" t="s">
        <v>405</v>
      </c>
      <c r="AC23" s="452"/>
      <c r="AD23" s="451" t="s">
        <v>406</v>
      </c>
      <c r="AE23" s="453"/>
      <c r="AF23" s="454" t="s">
        <v>407</v>
      </c>
      <c r="AG23" s="443" t="s">
        <v>408</v>
      </c>
      <c r="AH23" s="445" t="s">
        <v>409</v>
      </c>
      <c r="AI23" s="447" t="s">
        <v>410</v>
      </c>
    </row>
    <row r="24" spans="1:35" ht="24.75" thickBot="1">
      <c r="A24" s="462"/>
      <c r="B24" s="465"/>
      <c r="C24" s="466"/>
      <c r="D24" s="466"/>
      <c r="E24" s="466"/>
      <c r="F24" s="466"/>
      <c r="G24" s="466"/>
      <c r="H24" s="468"/>
      <c r="I24" s="470" t="s">
        <v>393</v>
      </c>
      <c r="J24" s="470"/>
      <c r="K24" s="472"/>
      <c r="L24" s="457"/>
      <c r="M24" s="459"/>
      <c r="N24" s="5" t="s">
        <v>411</v>
      </c>
      <c r="O24" s="6" t="s">
        <v>412</v>
      </c>
      <c r="P24" s="7" t="s">
        <v>411</v>
      </c>
      <c r="Q24" s="6" t="s">
        <v>412</v>
      </c>
      <c r="R24" s="7" t="s">
        <v>411</v>
      </c>
      <c r="S24" s="6" t="s">
        <v>412</v>
      </c>
      <c r="T24" s="7" t="s">
        <v>411</v>
      </c>
      <c r="U24" s="6" t="s">
        <v>412</v>
      </c>
      <c r="V24" s="7" t="s">
        <v>411</v>
      </c>
      <c r="W24" s="6" t="s">
        <v>412</v>
      </c>
      <c r="X24" s="7" t="s">
        <v>411</v>
      </c>
      <c r="Y24" s="6" t="s">
        <v>412</v>
      </c>
      <c r="Z24" s="7" t="s">
        <v>411</v>
      </c>
      <c r="AA24" s="6" t="s">
        <v>413</v>
      </c>
      <c r="AB24" s="7" t="s">
        <v>411</v>
      </c>
      <c r="AC24" s="6" t="s">
        <v>413</v>
      </c>
      <c r="AD24" s="7" t="s">
        <v>411</v>
      </c>
      <c r="AE24" s="8" t="s">
        <v>413</v>
      </c>
      <c r="AF24" s="455"/>
      <c r="AG24" s="444"/>
      <c r="AH24" s="446"/>
      <c r="AI24" s="448"/>
    </row>
    <row r="25" spans="1:35" ht="36.75" thickBot="1">
      <c r="A25" s="9" t="s">
        <v>414</v>
      </c>
      <c r="B25" s="449" t="s">
        <v>705</v>
      </c>
      <c r="C25" s="450"/>
      <c r="D25" s="450"/>
      <c r="E25" s="450"/>
      <c r="F25" s="450"/>
      <c r="G25" s="450"/>
      <c r="H25" s="413" t="s">
        <v>706</v>
      </c>
      <c r="I25" s="11">
        <v>0</v>
      </c>
      <c r="J25" s="12">
        <v>5</v>
      </c>
      <c r="K25" s="12">
        <v>12</v>
      </c>
      <c r="L25" s="13"/>
      <c r="M25" s="14"/>
      <c r="N25" s="60">
        <f>N27</f>
        <v>50000000</v>
      </c>
      <c r="O25" s="61">
        <f aca="true" t="shared" si="3" ref="O25:AE25">O27</f>
        <v>0</v>
      </c>
      <c r="P25" s="61">
        <f t="shared" si="3"/>
        <v>0</v>
      </c>
      <c r="Q25" s="61">
        <f t="shared" si="3"/>
        <v>0</v>
      </c>
      <c r="R25" s="61">
        <f t="shared" si="3"/>
        <v>0</v>
      </c>
      <c r="S25" s="61">
        <f t="shared" si="3"/>
        <v>0</v>
      </c>
      <c r="T25" s="61">
        <f t="shared" si="3"/>
        <v>0</v>
      </c>
      <c r="U25" s="61">
        <f t="shared" si="3"/>
        <v>0</v>
      </c>
      <c r="V25" s="61">
        <f t="shared" si="3"/>
        <v>0</v>
      </c>
      <c r="W25" s="61">
        <f t="shared" si="3"/>
        <v>0</v>
      </c>
      <c r="X25" s="61">
        <f t="shared" si="3"/>
        <v>0</v>
      </c>
      <c r="Y25" s="61">
        <f t="shared" si="3"/>
        <v>0</v>
      </c>
      <c r="Z25" s="61">
        <f t="shared" si="3"/>
        <v>0</v>
      </c>
      <c r="AA25" s="61">
        <f t="shared" si="3"/>
        <v>0</v>
      </c>
      <c r="AB25" s="61">
        <f t="shared" si="3"/>
        <v>0</v>
      </c>
      <c r="AC25" s="61">
        <f t="shared" si="3"/>
        <v>0</v>
      </c>
      <c r="AD25" s="16">
        <f t="shared" si="3"/>
        <v>50000000</v>
      </c>
      <c r="AE25" s="17">
        <f t="shared" si="3"/>
        <v>0</v>
      </c>
      <c r="AF25" s="18" t="e">
        <f>AF27+AF30</f>
        <v>#VALUE!</v>
      </c>
      <c r="AG25" s="19"/>
      <c r="AH25" s="19"/>
      <c r="AI25" s="20"/>
    </row>
    <row r="26" spans="1:35" ht="15.75" thickBot="1">
      <c r="A26" s="482"/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4"/>
    </row>
    <row r="27" spans="1:35" ht="36.75" thickBot="1">
      <c r="A27" s="88" t="s">
        <v>416</v>
      </c>
      <c r="B27" s="87" t="s">
        <v>417</v>
      </c>
      <c r="C27" s="87" t="s">
        <v>418</v>
      </c>
      <c r="D27" s="87" t="s">
        <v>419</v>
      </c>
      <c r="E27" s="87" t="s">
        <v>420</v>
      </c>
      <c r="F27" s="87" t="s">
        <v>421</v>
      </c>
      <c r="G27" s="86" t="s">
        <v>422</v>
      </c>
      <c r="H27" s="85" t="s">
        <v>423</v>
      </c>
      <c r="I27" s="84"/>
      <c r="J27" s="84"/>
      <c r="K27" s="84"/>
      <c r="L27" s="84"/>
      <c r="M27" s="83"/>
      <c r="N27" s="82">
        <f aca="true" t="shared" si="4" ref="N27:AC27">SUM(N28:N28)</f>
        <v>50000000</v>
      </c>
      <c r="O27" s="28">
        <f t="shared" si="4"/>
        <v>0</v>
      </c>
      <c r="P27" s="81">
        <f t="shared" si="4"/>
        <v>0</v>
      </c>
      <c r="Q27" s="28">
        <f t="shared" si="4"/>
        <v>0</v>
      </c>
      <c r="R27" s="81">
        <f t="shared" si="4"/>
        <v>0</v>
      </c>
      <c r="S27" s="28">
        <f t="shared" si="4"/>
        <v>0</v>
      </c>
      <c r="T27" s="81">
        <f t="shared" si="4"/>
        <v>0</v>
      </c>
      <c r="U27" s="28">
        <f t="shared" si="4"/>
        <v>0</v>
      </c>
      <c r="V27" s="81">
        <f t="shared" si="4"/>
        <v>0</v>
      </c>
      <c r="W27" s="28">
        <f t="shared" si="4"/>
        <v>0</v>
      </c>
      <c r="X27" s="81">
        <f t="shared" si="4"/>
        <v>0</v>
      </c>
      <c r="Y27" s="28">
        <f t="shared" si="4"/>
        <v>0</v>
      </c>
      <c r="Z27" s="81">
        <f t="shared" si="4"/>
        <v>0</v>
      </c>
      <c r="AA27" s="28">
        <f t="shared" si="4"/>
        <v>0</v>
      </c>
      <c r="AB27" s="81">
        <f t="shared" si="4"/>
        <v>0</v>
      </c>
      <c r="AC27" s="28">
        <f t="shared" si="4"/>
        <v>0</v>
      </c>
      <c r="AD27" s="81">
        <f>SUM(N27,P27,R27,T27,V27,X27,Z27,AB27)</f>
        <v>50000000</v>
      </c>
      <c r="AE27" s="28">
        <f>SUM(O27,Q27,S27,U27,W27,Y27,AA27,AC27)</f>
        <v>0</v>
      </c>
      <c r="AF27" s="80">
        <f>SUM(AF28:AF28)</f>
        <v>0</v>
      </c>
      <c r="AG27" s="79"/>
      <c r="AH27" s="79"/>
      <c r="AI27" s="78"/>
    </row>
    <row r="28" spans="1:35" ht="132.75" thickBot="1">
      <c r="A28" s="33" t="s">
        <v>700</v>
      </c>
      <c r="B28" s="34"/>
      <c r="C28" s="35"/>
      <c r="D28" s="35"/>
      <c r="E28" s="36"/>
      <c r="F28" s="35"/>
      <c r="G28" s="418" t="s">
        <v>707</v>
      </c>
      <c r="H28" s="418" t="s">
        <v>708</v>
      </c>
      <c r="I28" s="35">
        <v>0</v>
      </c>
      <c r="J28" s="38">
        <v>100</v>
      </c>
      <c r="K28" s="39">
        <v>70</v>
      </c>
      <c r="L28" s="39"/>
      <c r="M28" s="40"/>
      <c r="N28" s="41">
        <f>35000000+15000000</f>
        <v>50000000</v>
      </c>
      <c r="O28" s="42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/>
      <c r="AE28" s="45"/>
      <c r="AF28" s="46"/>
      <c r="AG28" s="47"/>
      <c r="AH28" s="47"/>
      <c r="AI28" s="48"/>
    </row>
    <row r="29" spans="1:35" ht="15.75" thickBot="1">
      <c r="A29" s="440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2"/>
    </row>
    <row r="30" spans="1:35" ht="15.75" thickBot="1">
      <c r="A30" s="707" t="s">
        <v>698</v>
      </c>
      <c r="B30" s="708"/>
      <c r="C30" s="709"/>
      <c r="D30" s="128"/>
      <c r="E30" s="474" t="s">
        <v>387</v>
      </c>
      <c r="F30" s="474"/>
      <c r="G30" s="474"/>
      <c r="H30" s="474"/>
      <c r="I30" s="474"/>
      <c r="J30" s="474"/>
      <c r="K30" s="474"/>
      <c r="L30" s="474"/>
      <c r="M30" s="475"/>
      <c r="N30" s="476" t="s">
        <v>388</v>
      </c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8"/>
      <c r="AF30" s="479" t="s">
        <v>389</v>
      </c>
      <c r="AG30" s="480"/>
      <c r="AH30" s="480"/>
      <c r="AI30" s="481"/>
    </row>
    <row r="31" spans="1:35" ht="15">
      <c r="A31" s="461" t="s">
        <v>390</v>
      </c>
      <c r="B31" s="463" t="s">
        <v>391</v>
      </c>
      <c r="C31" s="464"/>
      <c r="D31" s="464"/>
      <c r="E31" s="464"/>
      <c r="F31" s="464"/>
      <c r="G31" s="464"/>
      <c r="H31" s="467" t="s">
        <v>392</v>
      </c>
      <c r="I31" s="469" t="s">
        <v>393</v>
      </c>
      <c r="J31" s="469" t="s">
        <v>394</v>
      </c>
      <c r="K31" s="471" t="s">
        <v>575</v>
      </c>
      <c r="L31" s="456" t="s">
        <v>396</v>
      </c>
      <c r="M31" s="458" t="s">
        <v>397</v>
      </c>
      <c r="N31" s="460" t="s">
        <v>398</v>
      </c>
      <c r="O31" s="452"/>
      <c r="P31" s="451" t="s">
        <v>399</v>
      </c>
      <c r="Q31" s="452"/>
      <c r="R31" s="451" t="s">
        <v>400</v>
      </c>
      <c r="S31" s="452"/>
      <c r="T31" s="451" t="s">
        <v>401</v>
      </c>
      <c r="U31" s="452"/>
      <c r="V31" s="451" t="s">
        <v>402</v>
      </c>
      <c r="W31" s="452"/>
      <c r="X31" s="451" t="s">
        <v>403</v>
      </c>
      <c r="Y31" s="452"/>
      <c r="Z31" s="451" t="s">
        <v>404</v>
      </c>
      <c r="AA31" s="452"/>
      <c r="AB31" s="451" t="s">
        <v>405</v>
      </c>
      <c r="AC31" s="452"/>
      <c r="AD31" s="451" t="s">
        <v>406</v>
      </c>
      <c r="AE31" s="453"/>
      <c r="AF31" s="454" t="s">
        <v>407</v>
      </c>
      <c r="AG31" s="443" t="s">
        <v>408</v>
      </c>
      <c r="AH31" s="445" t="s">
        <v>409</v>
      </c>
      <c r="AI31" s="447" t="s">
        <v>410</v>
      </c>
    </row>
    <row r="32" spans="1:35" ht="24.75" thickBot="1">
      <c r="A32" s="462"/>
      <c r="B32" s="465"/>
      <c r="C32" s="466"/>
      <c r="D32" s="466"/>
      <c r="E32" s="466"/>
      <c r="F32" s="466"/>
      <c r="G32" s="466"/>
      <c r="H32" s="468"/>
      <c r="I32" s="470" t="s">
        <v>393</v>
      </c>
      <c r="J32" s="470"/>
      <c r="K32" s="472"/>
      <c r="L32" s="457"/>
      <c r="M32" s="459"/>
      <c r="N32" s="5" t="s">
        <v>411</v>
      </c>
      <c r="O32" s="6" t="s">
        <v>412</v>
      </c>
      <c r="P32" s="7" t="s">
        <v>411</v>
      </c>
      <c r="Q32" s="6" t="s">
        <v>412</v>
      </c>
      <c r="R32" s="7" t="s">
        <v>411</v>
      </c>
      <c r="S32" s="6" t="s">
        <v>412</v>
      </c>
      <c r="T32" s="7" t="s">
        <v>411</v>
      </c>
      <c r="U32" s="6" t="s">
        <v>412</v>
      </c>
      <c r="V32" s="7" t="s">
        <v>411</v>
      </c>
      <c r="W32" s="6" t="s">
        <v>412</v>
      </c>
      <c r="X32" s="7" t="s">
        <v>411</v>
      </c>
      <c r="Y32" s="6" t="s">
        <v>412</v>
      </c>
      <c r="Z32" s="7" t="s">
        <v>411</v>
      </c>
      <c r="AA32" s="6" t="s">
        <v>413</v>
      </c>
      <c r="AB32" s="7" t="s">
        <v>411</v>
      </c>
      <c r="AC32" s="6" t="s">
        <v>413</v>
      </c>
      <c r="AD32" s="7" t="s">
        <v>411</v>
      </c>
      <c r="AE32" s="8" t="s">
        <v>413</v>
      </c>
      <c r="AF32" s="455"/>
      <c r="AG32" s="444"/>
      <c r="AH32" s="446"/>
      <c r="AI32" s="448"/>
    </row>
    <row r="33" spans="1:35" ht="51.75" thickBot="1">
      <c r="A33" s="9" t="s">
        <v>414</v>
      </c>
      <c r="B33" s="449" t="s">
        <v>709</v>
      </c>
      <c r="C33" s="450"/>
      <c r="D33" s="450"/>
      <c r="E33" s="450"/>
      <c r="F33" s="450"/>
      <c r="G33" s="450"/>
      <c r="H33" s="413" t="s">
        <v>710</v>
      </c>
      <c r="I33" s="11">
        <v>0</v>
      </c>
      <c r="J33" s="12">
        <v>10</v>
      </c>
      <c r="K33" s="12">
        <v>25</v>
      </c>
      <c r="L33" s="13"/>
      <c r="M33" s="14"/>
      <c r="N33" s="15">
        <f>N35+N41</f>
        <v>0</v>
      </c>
      <c r="O33" s="16">
        <f aca="true" t="shared" si="5" ref="O33:AE33">O35+O41</f>
        <v>0</v>
      </c>
      <c r="P33" s="16">
        <f t="shared" si="5"/>
        <v>0</v>
      </c>
      <c r="Q33" s="16">
        <f t="shared" si="5"/>
        <v>0</v>
      </c>
      <c r="R33" s="16">
        <f t="shared" si="5"/>
        <v>103700000</v>
      </c>
      <c r="S33" s="16">
        <f t="shared" si="5"/>
        <v>0</v>
      </c>
      <c r="T33" s="16">
        <f t="shared" si="5"/>
        <v>0</v>
      </c>
      <c r="U33" s="16">
        <f t="shared" si="5"/>
        <v>0</v>
      </c>
      <c r="V33" s="16">
        <f t="shared" si="5"/>
        <v>0</v>
      </c>
      <c r="W33" s="16">
        <f t="shared" si="5"/>
        <v>0</v>
      </c>
      <c r="X33" s="16">
        <f t="shared" si="5"/>
        <v>0</v>
      </c>
      <c r="Y33" s="16">
        <f t="shared" si="5"/>
        <v>0</v>
      </c>
      <c r="Z33" s="16">
        <f t="shared" si="5"/>
        <v>0</v>
      </c>
      <c r="AA33" s="16">
        <f t="shared" si="5"/>
        <v>0</v>
      </c>
      <c r="AB33" s="16">
        <f t="shared" si="5"/>
        <v>0</v>
      </c>
      <c r="AC33" s="16">
        <f t="shared" si="5"/>
        <v>0</v>
      </c>
      <c r="AD33" s="16">
        <f t="shared" si="5"/>
        <v>103700000</v>
      </c>
      <c r="AE33" s="17">
        <f t="shared" si="5"/>
        <v>0</v>
      </c>
      <c r="AF33" s="18">
        <f>AF34+AF40</f>
        <v>0</v>
      </c>
      <c r="AG33" s="19"/>
      <c r="AH33" s="19"/>
      <c r="AI33" s="20"/>
    </row>
    <row r="34" spans="1:35" ht="15.75" thickBot="1">
      <c r="A34" s="440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2"/>
    </row>
    <row r="35" spans="1:35" ht="36.75" thickBot="1">
      <c r="A35" s="88" t="s">
        <v>416</v>
      </c>
      <c r="B35" s="87" t="s">
        <v>417</v>
      </c>
      <c r="C35" s="87" t="s">
        <v>418</v>
      </c>
      <c r="D35" s="87" t="s">
        <v>424</v>
      </c>
      <c r="E35" s="87" t="s">
        <v>420</v>
      </c>
      <c r="F35" s="87" t="s">
        <v>421</v>
      </c>
      <c r="G35" s="86" t="s">
        <v>422</v>
      </c>
      <c r="H35" s="85" t="s">
        <v>423</v>
      </c>
      <c r="I35" s="87"/>
      <c r="J35" s="49"/>
      <c r="K35" s="49"/>
      <c r="L35" s="84"/>
      <c r="M35" s="83"/>
      <c r="N35" s="82">
        <f>N36</f>
        <v>0</v>
      </c>
      <c r="O35" s="82">
        <f aca="true" t="shared" si="6" ref="O35:AC35">O36</f>
        <v>0</v>
      </c>
      <c r="P35" s="82">
        <f t="shared" si="6"/>
        <v>0</v>
      </c>
      <c r="Q35" s="82">
        <f t="shared" si="6"/>
        <v>0</v>
      </c>
      <c r="R35" s="82">
        <f t="shared" si="6"/>
        <v>0</v>
      </c>
      <c r="S35" s="82">
        <f t="shared" si="6"/>
        <v>0</v>
      </c>
      <c r="T35" s="82">
        <f t="shared" si="6"/>
        <v>0</v>
      </c>
      <c r="U35" s="82">
        <f t="shared" si="6"/>
        <v>0</v>
      </c>
      <c r="V35" s="82">
        <f t="shared" si="6"/>
        <v>0</v>
      </c>
      <c r="W35" s="82">
        <f t="shared" si="6"/>
        <v>0</v>
      </c>
      <c r="X35" s="82">
        <f t="shared" si="6"/>
        <v>0</v>
      </c>
      <c r="Y35" s="82">
        <f t="shared" si="6"/>
        <v>0</v>
      </c>
      <c r="Z35" s="82">
        <f t="shared" si="6"/>
        <v>0</v>
      </c>
      <c r="AA35" s="82">
        <f t="shared" si="6"/>
        <v>0</v>
      </c>
      <c r="AB35" s="82">
        <f t="shared" si="6"/>
        <v>0</v>
      </c>
      <c r="AC35" s="82">
        <f t="shared" si="6"/>
        <v>0</v>
      </c>
      <c r="AD35" s="81">
        <f>SUM(N35,P35,R35,T35,V35,X35,Z35,AB35)</f>
        <v>0</v>
      </c>
      <c r="AE35" s="28">
        <f>SUM(O35,Q35,S35,U35,W35,Y35,AA35,AC35)</f>
        <v>0</v>
      </c>
      <c r="AF35" s="80">
        <f>SUM(AF39:AF39)</f>
        <v>0</v>
      </c>
      <c r="AG35" s="79"/>
      <c r="AH35" s="79"/>
      <c r="AI35" s="78"/>
    </row>
    <row r="36" spans="1:35" ht="15.75" thickBot="1">
      <c r="A36" s="695" t="s">
        <v>700</v>
      </c>
      <c r="B36" s="711"/>
      <c r="C36" s="35"/>
      <c r="D36" s="35"/>
      <c r="E36" s="50"/>
      <c r="F36" s="35"/>
      <c r="G36" s="698" t="s">
        <v>711</v>
      </c>
      <c r="H36" s="698" t="s">
        <v>712</v>
      </c>
      <c r="I36" s="701">
        <v>0</v>
      </c>
      <c r="J36" s="715">
        <v>1</v>
      </c>
      <c r="K36" s="718">
        <v>70</v>
      </c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1"/>
    </row>
    <row r="37" spans="1:35" ht="15.75" thickBot="1">
      <c r="A37" s="696"/>
      <c r="B37" s="712"/>
      <c r="C37" s="35"/>
      <c r="D37" s="35"/>
      <c r="E37" s="50"/>
      <c r="F37" s="35"/>
      <c r="G37" s="699"/>
      <c r="H37" s="699"/>
      <c r="I37" s="702"/>
      <c r="J37" s="716"/>
      <c r="K37" s="719"/>
      <c r="L37" s="722"/>
      <c r="M37" s="722"/>
      <c r="N37" s="722"/>
      <c r="O37" s="722"/>
      <c r="P37" s="722"/>
      <c r="Q37" s="722"/>
      <c r="R37" s="722"/>
      <c r="S37" s="722"/>
      <c r="T37" s="722"/>
      <c r="U37" s="722"/>
      <c r="V37" s="722"/>
      <c r="W37" s="722"/>
      <c r="X37" s="722"/>
      <c r="Y37" s="722"/>
      <c r="Z37" s="722"/>
      <c r="AA37" s="722"/>
      <c r="AB37" s="722"/>
      <c r="AC37" s="722"/>
      <c r="AD37" s="722"/>
      <c r="AE37" s="722"/>
      <c r="AF37" s="722"/>
      <c r="AG37" s="722"/>
      <c r="AH37" s="722"/>
      <c r="AI37" s="722"/>
    </row>
    <row r="38" spans="1:35" ht="15.75" thickBot="1">
      <c r="A38" s="696"/>
      <c r="B38" s="712"/>
      <c r="C38" s="35"/>
      <c r="D38" s="35"/>
      <c r="E38" s="50"/>
      <c r="F38" s="35"/>
      <c r="G38" s="699"/>
      <c r="H38" s="699"/>
      <c r="I38" s="702"/>
      <c r="J38" s="716"/>
      <c r="K38" s="719"/>
      <c r="L38" s="722"/>
      <c r="M38" s="722"/>
      <c r="N38" s="722"/>
      <c r="O38" s="722"/>
      <c r="P38" s="722"/>
      <c r="Q38" s="722"/>
      <c r="R38" s="722"/>
      <c r="S38" s="722"/>
      <c r="T38" s="722"/>
      <c r="U38" s="722"/>
      <c r="V38" s="722"/>
      <c r="W38" s="722"/>
      <c r="X38" s="722"/>
      <c r="Y38" s="722"/>
      <c r="Z38" s="722"/>
      <c r="AA38" s="722"/>
      <c r="AB38" s="722"/>
      <c r="AC38" s="722"/>
      <c r="AD38" s="722"/>
      <c r="AE38" s="722"/>
      <c r="AF38" s="722"/>
      <c r="AG38" s="722"/>
      <c r="AH38" s="722"/>
      <c r="AI38" s="722"/>
    </row>
    <row r="39" spans="1:35" ht="15.75" thickBot="1">
      <c r="A39" s="710"/>
      <c r="B39" s="713"/>
      <c r="C39" s="35"/>
      <c r="D39" s="35"/>
      <c r="E39" s="50"/>
      <c r="F39" s="35"/>
      <c r="G39" s="700"/>
      <c r="H39" s="700"/>
      <c r="I39" s="714"/>
      <c r="J39" s="717"/>
      <c r="K39" s="720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3"/>
    </row>
    <row r="40" spans="1:35" ht="15.75" thickBot="1">
      <c r="A40" s="440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2"/>
    </row>
    <row r="41" spans="1:35" ht="36.75" thickBot="1">
      <c r="A41" s="88" t="s">
        <v>416</v>
      </c>
      <c r="B41" s="87" t="s">
        <v>417</v>
      </c>
      <c r="C41" s="87" t="s">
        <v>418</v>
      </c>
      <c r="D41" s="87" t="s">
        <v>419</v>
      </c>
      <c r="E41" s="87" t="s">
        <v>420</v>
      </c>
      <c r="F41" s="87" t="s">
        <v>421</v>
      </c>
      <c r="G41" s="86" t="s">
        <v>422</v>
      </c>
      <c r="H41" s="85" t="s">
        <v>423</v>
      </c>
      <c r="I41" s="84"/>
      <c r="J41" s="84"/>
      <c r="K41" s="84"/>
      <c r="L41" s="84"/>
      <c r="M41" s="83"/>
      <c r="N41" s="82">
        <f>N42</f>
        <v>0</v>
      </c>
      <c r="O41" s="82">
        <f aca="true" t="shared" si="7" ref="O41:AC41">O42</f>
        <v>0</v>
      </c>
      <c r="P41" s="82">
        <f t="shared" si="7"/>
        <v>0</v>
      </c>
      <c r="Q41" s="82">
        <f t="shared" si="7"/>
        <v>0</v>
      </c>
      <c r="R41" s="82">
        <f t="shared" si="7"/>
        <v>103700000</v>
      </c>
      <c r="S41" s="82">
        <f t="shared" si="7"/>
        <v>0</v>
      </c>
      <c r="T41" s="82">
        <f t="shared" si="7"/>
        <v>0</v>
      </c>
      <c r="U41" s="82">
        <f t="shared" si="7"/>
        <v>0</v>
      </c>
      <c r="V41" s="82">
        <f t="shared" si="7"/>
        <v>0</v>
      </c>
      <c r="W41" s="82">
        <f t="shared" si="7"/>
        <v>0</v>
      </c>
      <c r="X41" s="82">
        <f t="shared" si="7"/>
        <v>0</v>
      </c>
      <c r="Y41" s="82">
        <f t="shared" si="7"/>
        <v>0</v>
      </c>
      <c r="Z41" s="82">
        <f t="shared" si="7"/>
        <v>0</v>
      </c>
      <c r="AA41" s="82">
        <f t="shared" si="7"/>
        <v>0</v>
      </c>
      <c r="AB41" s="82">
        <f t="shared" si="7"/>
        <v>0</v>
      </c>
      <c r="AC41" s="82">
        <f t="shared" si="7"/>
        <v>0</v>
      </c>
      <c r="AD41" s="81">
        <f>SUM(N41,P41,R41,T41,V41,X41,Z41,AB41)</f>
        <v>103700000</v>
      </c>
      <c r="AE41" s="28">
        <f>SUM(O41,Q41,S41,U41,W41,Y41,AA41,AC41)</f>
        <v>0</v>
      </c>
      <c r="AF41" s="80">
        <f>SUM(AF44:AF44)</f>
        <v>0</v>
      </c>
      <c r="AG41" s="79"/>
      <c r="AH41" s="79"/>
      <c r="AI41" s="78"/>
    </row>
    <row r="42" spans="1:35" ht="15.75" thickBot="1">
      <c r="A42" s="695" t="s">
        <v>700</v>
      </c>
      <c r="B42" s="711"/>
      <c r="C42" s="35"/>
      <c r="D42" s="35"/>
      <c r="E42" s="36"/>
      <c r="F42" s="35"/>
      <c r="G42" s="724" t="s">
        <v>713</v>
      </c>
      <c r="H42" s="724" t="s">
        <v>714</v>
      </c>
      <c r="I42" s="701">
        <v>0</v>
      </c>
      <c r="J42" s="727">
        <v>12</v>
      </c>
      <c r="K42" s="704">
        <v>2</v>
      </c>
      <c r="L42" s="704"/>
      <c r="M42" s="731"/>
      <c r="N42" s="685"/>
      <c r="O42" s="685"/>
      <c r="P42" s="685"/>
      <c r="Q42" s="685"/>
      <c r="R42" s="685">
        <f>30000000+73700000</f>
        <v>103700000</v>
      </c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</row>
    <row r="43" spans="1:35" ht="15.75" thickBot="1">
      <c r="A43" s="696"/>
      <c r="B43" s="712"/>
      <c r="C43" s="35"/>
      <c r="D43" s="35"/>
      <c r="E43" s="36"/>
      <c r="F43" s="35"/>
      <c r="G43" s="725"/>
      <c r="H43" s="725"/>
      <c r="I43" s="702"/>
      <c r="J43" s="728"/>
      <c r="K43" s="705"/>
      <c r="L43" s="705"/>
      <c r="M43" s="732"/>
      <c r="N43" s="686"/>
      <c r="O43" s="686"/>
      <c r="P43" s="686"/>
      <c r="Q43" s="686"/>
      <c r="R43" s="686"/>
      <c r="S43" s="686"/>
      <c r="T43" s="686"/>
      <c r="U43" s="686"/>
      <c r="V43" s="686"/>
      <c r="W43" s="686"/>
      <c r="X43" s="686"/>
      <c r="Y43" s="686"/>
      <c r="Z43" s="686"/>
      <c r="AA43" s="686"/>
      <c r="AB43" s="686"/>
      <c r="AC43" s="686"/>
      <c r="AD43" s="686"/>
      <c r="AE43" s="686"/>
      <c r="AF43" s="686"/>
      <c r="AG43" s="686"/>
      <c r="AH43" s="686"/>
      <c r="AI43" s="686"/>
    </row>
    <row r="44" spans="1:35" ht="15.75" thickBot="1">
      <c r="A44" s="710"/>
      <c r="B44" s="713"/>
      <c r="C44" s="35"/>
      <c r="D44" s="35"/>
      <c r="E44" s="36"/>
      <c r="F44" s="35"/>
      <c r="G44" s="726"/>
      <c r="H44" s="726"/>
      <c r="I44" s="714"/>
      <c r="J44" s="729"/>
      <c r="K44" s="730"/>
      <c r="L44" s="730"/>
      <c r="M44" s="733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</row>
  </sheetData>
  <sheetProtection/>
  <mergeCells count="183">
    <mergeCell ref="AD42:AD44"/>
    <mergeCell ref="AE42:AE44"/>
    <mergeCell ref="AF42:AF44"/>
    <mergeCell ref="AG42:AG44"/>
    <mergeCell ref="AH42:AH44"/>
    <mergeCell ref="AI42:AI44"/>
    <mergeCell ref="X42:X44"/>
    <mergeCell ref="Y42:Y44"/>
    <mergeCell ref="Z42:Z44"/>
    <mergeCell ref="AA42:AA44"/>
    <mergeCell ref="AB42:AB44"/>
    <mergeCell ref="AC42:AC44"/>
    <mergeCell ref="R42:R44"/>
    <mergeCell ref="S42:S44"/>
    <mergeCell ref="T42:T44"/>
    <mergeCell ref="U42:U44"/>
    <mergeCell ref="V42:V44"/>
    <mergeCell ref="W42:W44"/>
    <mergeCell ref="L42:L44"/>
    <mergeCell ref="M42:M44"/>
    <mergeCell ref="N42:N44"/>
    <mergeCell ref="O42:O44"/>
    <mergeCell ref="P42:P44"/>
    <mergeCell ref="Q42:Q44"/>
    <mergeCell ref="AH36:AH39"/>
    <mergeCell ref="AI36:AI39"/>
    <mergeCell ref="A40:AI40"/>
    <mergeCell ref="A42:A44"/>
    <mergeCell ref="B42:B44"/>
    <mergeCell ref="G42:G44"/>
    <mergeCell ref="H42:H44"/>
    <mergeCell ref="I42:I44"/>
    <mergeCell ref="J42:J44"/>
    <mergeCell ref="K42:K44"/>
    <mergeCell ref="AB36:AB39"/>
    <mergeCell ref="AC36:AC39"/>
    <mergeCell ref="AD36:AD39"/>
    <mergeCell ref="AE36:AE39"/>
    <mergeCell ref="AF36:AF39"/>
    <mergeCell ref="AG36:AG39"/>
    <mergeCell ref="V36:V39"/>
    <mergeCell ref="W36:W39"/>
    <mergeCell ref="X36:X39"/>
    <mergeCell ref="Y36:Y39"/>
    <mergeCell ref="Z36:Z39"/>
    <mergeCell ref="AA36:AA39"/>
    <mergeCell ref="P36:P39"/>
    <mergeCell ref="Q36:Q39"/>
    <mergeCell ref="R36:R39"/>
    <mergeCell ref="S36:S39"/>
    <mergeCell ref="T36:T39"/>
    <mergeCell ref="U36:U39"/>
    <mergeCell ref="J36:J39"/>
    <mergeCell ref="K36:K39"/>
    <mergeCell ref="L36:L39"/>
    <mergeCell ref="M36:M39"/>
    <mergeCell ref="N36:N39"/>
    <mergeCell ref="O36:O39"/>
    <mergeCell ref="AG31:AG32"/>
    <mergeCell ref="AH31:AH32"/>
    <mergeCell ref="AI31:AI32"/>
    <mergeCell ref="B33:G33"/>
    <mergeCell ref="A34:AI34"/>
    <mergeCell ref="A36:A39"/>
    <mergeCell ref="B36:B39"/>
    <mergeCell ref="G36:G39"/>
    <mergeCell ref="H36:H39"/>
    <mergeCell ref="I36:I39"/>
    <mergeCell ref="V31:W31"/>
    <mergeCell ref="X31:Y31"/>
    <mergeCell ref="Z31:AA31"/>
    <mergeCell ref="AB31:AC31"/>
    <mergeCell ref="AD31:AE31"/>
    <mergeCell ref="AF31:AF32"/>
    <mergeCell ref="L31:L32"/>
    <mergeCell ref="M31:M32"/>
    <mergeCell ref="N31:O31"/>
    <mergeCell ref="P31:Q31"/>
    <mergeCell ref="R31:S31"/>
    <mergeCell ref="T31:U31"/>
    <mergeCell ref="A30:C30"/>
    <mergeCell ref="E30:M30"/>
    <mergeCell ref="N30:AE30"/>
    <mergeCell ref="AF30:AI30"/>
    <mergeCell ref="A31:A32"/>
    <mergeCell ref="B31:G32"/>
    <mergeCell ref="H31:H32"/>
    <mergeCell ref="I31:I32"/>
    <mergeCell ref="J31:J32"/>
    <mergeCell ref="K31:K32"/>
    <mergeCell ref="AG23:AG24"/>
    <mergeCell ref="AH23:AH24"/>
    <mergeCell ref="AI23:AI24"/>
    <mergeCell ref="B25:G25"/>
    <mergeCell ref="A26:AI26"/>
    <mergeCell ref="A29:AI29"/>
    <mergeCell ref="V23:W23"/>
    <mergeCell ref="X23:Y23"/>
    <mergeCell ref="Z23:AA23"/>
    <mergeCell ref="AB23:AC23"/>
    <mergeCell ref="AD23:AE23"/>
    <mergeCell ref="AF23:AF24"/>
    <mergeCell ref="L23:L24"/>
    <mergeCell ref="M23:M24"/>
    <mergeCell ref="N23:O23"/>
    <mergeCell ref="P23:Q23"/>
    <mergeCell ref="R23:S23"/>
    <mergeCell ref="T23:U23"/>
    <mergeCell ref="A23:A24"/>
    <mergeCell ref="B23:G24"/>
    <mergeCell ref="H23:H24"/>
    <mergeCell ref="I23:I24"/>
    <mergeCell ref="J23:J24"/>
    <mergeCell ref="K23:K24"/>
    <mergeCell ref="AI9:AI17"/>
    <mergeCell ref="A18:AI18"/>
    <mergeCell ref="A21:AI21"/>
    <mergeCell ref="A22:C22"/>
    <mergeCell ref="E22:M22"/>
    <mergeCell ref="N22:AE22"/>
    <mergeCell ref="AF22:AI22"/>
    <mergeCell ref="AC9:AC17"/>
    <mergeCell ref="AD9:AD17"/>
    <mergeCell ref="AE9:AE17"/>
    <mergeCell ref="AF9:AF17"/>
    <mergeCell ref="AG9:AG17"/>
    <mergeCell ref="AH9:AH17"/>
    <mergeCell ref="W9:W17"/>
    <mergeCell ref="X9:X17"/>
    <mergeCell ref="Y9:Y17"/>
    <mergeCell ref="Z9:Z17"/>
    <mergeCell ref="AA9:AA17"/>
    <mergeCell ref="AB9:AB17"/>
    <mergeCell ref="Q9:Q17"/>
    <mergeCell ref="R9:R17"/>
    <mergeCell ref="S9:S17"/>
    <mergeCell ref="T9:T17"/>
    <mergeCell ref="U9:U17"/>
    <mergeCell ref="V9:V17"/>
    <mergeCell ref="K9:K17"/>
    <mergeCell ref="L9:L17"/>
    <mergeCell ref="M9:M17"/>
    <mergeCell ref="N9:N17"/>
    <mergeCell ref="O9:O17"/>
    <mergeCell ref="P9:P17"/>
    <mergeCell ref="AG4:AG5"/>
    <mergeCell ref="AH4:AH5"/>
    <mergeCell ref="AI4:AI5"/>
    <mergeCell ref="B6:G6"/>
    <mergeCell ref="A7:AI7"/>
    <mergeCell ref="A9:A17"/>
    <mergeCell ref="G9:G17"/>
    <mergeCell ref="H9:H17"/>
    <mergeCell ref="I9:I17"/>
    <mergeCell ref="J9:J17"/>
    <mergeCell ref="V4:W4"/>
    <mergeCell ref="X4:Y4"/>
    <mergeCell ref="Z4:AA4"/>
    <mergeCell ref="AB4:AC4"/>
    <mergeCell ref="AD4:AE4"/>
    <mergeCell ref="AF4:AF5"/>
    <mergeCell ref="L4:L5"/>
    <mergeCell ref="M4:M5"/>
    <mergeCell ref="N4:O4"/>
    <mergeCell ref="P4:Q4"/>
    <mergeCell ref="R4:S4"/>
    <mergeCell ref="T4:U4"/>
    <mergeCell ref="A3:C3"/>
    <mergeCell ref="E3:M3"/>
    <mergeCell ref="N3:AE3"/>
    <mergeCell ref="AF3:AI3"/>
    <mergeCell ref="A4:A5"/>
    <mergeCell ref="B4:G5"/>
    <mergeCell ref="H4:H5"/>
    <mergeCell ref="I4:I5"/>
    <mergeCell ref="J4:J5"/>
    <mergeCell ref="K4:K5"/>
    <mergeCell ref="A1:AI1"/>
    <mergeCell ref="A2:G2"/>
    <mergeCell ref="H2:M2"/>
    <mergeCell ref="N2:P2"/>
    <mergeCell ref="Q2:S2"/>
    <mergeCell ref="T2:AI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K151"/>
  <sheetViews>
    <sheetView tabSelected="1" zoomScale="60" zoomScaleNormal="60" zoomScalePageLayoutView="0" workbookViewId="0" topLeftCell="A1">
      <selection activeCell="I52" sqref="I52:I53"/>
    </sheetView>
  </sheetViews>
  <sheetFormatPr defaultColWidth="11.421875" defaultRowHeight="15"/>
  <cols>
    <col min="1" max="1" width="4.57421875" style="77" customWidth="1"/>
    <col min="2" max="2" width="15.8515625" style="62" customWidth="1"/>
    <col min="3" max="3" width="17.57421875" style="62" customWidth="1"/>
    <col min="4" max="4" width="27.7109375" style="77" customWidth="1"/>
    <col min="5" max="5" width="14.28125" style="77" customWidth="1"/>
    <col min="6" max="6" width="11.421875" style="77" customWidth="1"/>
    <col min="7" max="7" width="13.57421875" style="77" customWidth="1"/>
    <col min="8" max="8" width="19.28125" style="63" customWidth="1"/>
    <col min="9" max="9" width="15.7109375" style="63" customWidth="1"/>
    <col min="10" max="10" width="11.421875" style="63" customWidth="1"/>
    <col min="11" max="12" width="11.421875" style="77" customWidth="1"/>
    <col min="13" max="13" width="6.57421875" style="77" customWidth="1"/>
    <col min="14" max="14" width="6.140625" style="77" customWidth="1"/>
    <col min="15" max="32" width="9.421875" style="77" customWidth="1"/>
    <col min="33" max="33" width="5.140625" style="62" customWidth="1"/>
    <col min="34" max="34" width="5.421875" style="77" customWidth="1"/>
    <col min="35" max="35" width="4.8515625" style="77" customWidth="1"/>
    <col min="36" max="36" width="7.140625" style="77" customWidth="1"/>
    <col min="37" max="16384" width="11.421875" style="77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">
      <c r="B2" s="502" t="s">
        <v>745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4"/>
    </row>
    <row r="3" spans="2:36" ht="12.75" thickBot="1">
      <c r="B3" s="505" t="s">
        <v>574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7"/>
    </row>
    <row r="4" spans="2:36" ht="33.75" customHeight="1">
      <c r="B4" s="515" t="s">
        <v>466</v>
      </c>
      <c r="C4" s="516"/>
      <c r="D4" s="516"/>
      <c r="E4" s="516"/>
      <c r="F4" s="516"/>
      <c r="G4" s="516"/>
      <c r="H4" s="517"/>
      <c r="I4" s="511" t="s">
        <v>795</v>
      </c>
      <c r="J4" s="512"/>
      <c r="K4" s="512"/>
      <c r="L4" s="512"/>
      <c r="M4" s="512"/>
      <c r="N4" s="512"/>
      <c r="O4" s="511" t="s">
        <v>385</v>
      </c>
      <c r="P4" s="512"/>
      <c r="Q4" s="512"/>
      <c r="R4" s="512"/>
      <c r="S4" s="512"/>
      <c r="T4" s="513"/>
      <c r="U4" s="518" t="s">
        <v>386</v>
      </c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20"/>
    </row>
    <row r="5" spans="2:36" ht="35.25" customHeight="1" thickBot="1">
      <c r="B5" s="473" t="s">
        <v>796</v>
      </c>
      <c r="C5" s="474"/>
      <c r="D5" s="475"/>
      <c r="E5" s="419"/>
      <c r="F5" s="474" t="s">
        <v>387</v>
      </c>
      <c r="G5" s="474"/>
      <c r="H5" s="474"/>
      <c r="I5" s="474"/>
      <c r="J5" s="474"/>
      <c r="K5" s="474"/>
      <c r="L5" s="474"/>
      <c r="M5" s="474"/>
      <c r="N5" s="475"/>
      <c r="O5" s="476" t="s">
        <v>388</v>
      </c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8"/>
      <c r="AG5" s="479" t="s">
        <v>389</v>
      </c>
      <c r="AH5" s="480"/>
      <c r="AI5" s="480"/>
      <c r="AJ5" s="481"/>
    </row>
    <row r="6" spans="2:36" ht="36" customHeight="1">
      <c r="B6" s="461" t="s">
        <v>390</v>
      </c>
      <c r="C6" s="463" t="s">
        <v>391</v>
      </c>
      <c r="D6" s="464"/>
      <c r="E6" s="464"/>
      <c r="F6" s="464"/>
      <c r="G6" s="464"/>
      <c r="H6" s="464"/>
      <c r="I6" s="467" t="s">
        <v>392</v>
      </c>
      <c r="J6" s="469" t="s">
        <v>393</v>
      </c>
      <c r="K6" s="469" t="s">
        <v>394</v>
      </c>
      <c r="L6" s="471" t="s">
        <v>575</v>
      </c>
      <c r="M6" s="456" t="s">
        <v>396</v>
      </c>
      <c r="N6" s="458" t="s">
        <v>397</v>
      </c>
      <c r="O6" s="460" t="s">
        <v>398</v>
      </c>
      <c r="P6" s="452"/>
      <c r="Q6" s="451" t="s">
        <v>399</v>
      </c>
      <c r="R6" s="452"/>
      <c r="S6" s="451" t="s">
        <v>400</v>
      </c>
      <c r="T6" s="452"/>
      <c r="U6" s="451" t="s">
        <v>401</v>
      </c>
      <c r="V6" s="452"/>
      <c r="W6" s="451" t="s">
        <v>402</v>
      </c>
      <c r="X6" s="452"/>
      <c r="Y6" s="451" t="s">
        <v>403</v>
      </c>
      <c r="Z6" s="452"/>
      <c r="AA6" s="451" t="s">
        <v>404</v>
      </c>
      <c r="AB6" s="452"/>
      <c r="AC6" s="451" t="s">
        <v>405</v>
      </c>
      <c r="AD6" s="452"/>
      <c r="AE6" s="451" t="s">
        <v>406</v>
      </c>
      <c r="AF6" s="453"/>
      <c r="AG6" s="454" t="s">
        <v>407</v>
      </c>
      <c r="AH6" s="443" t="s">
        <v>408</v>
      </c>
      <c r="AI6" s="445" t="s">
        <v>409</v>
      </c>
      <c r="AJ6" s="447" t="s">
        <v>410</v>
      </c>
    </row>
    <row r="7" spans="2:36" ht="80.25" customHeight="1" thickBot="1">
      <c r="B7" s="462"/>
      <c r="C7" s="465"/>
      <c r="D7" s="466"/>
      <c r="E7" s="466"/>
      <c r="F7" s="466"/>
      <c r="G7" s="466"/>
      <c r="H7" s="466"/>
      <c r="I7" s="468"/>
      <c r="J7" s="470" t="s">
        <v>393</v>
      </c>
      <c r="K7" s="470"/>
      <c r="L7" s="472"/>
      <c r="M7" s="457"/>
      <c r="N7" s="459"/>
      <c r="O7" s="5" t="s">
        <v>411</v>
      </c>
      <c r="P7" s="6" t="s">
        <v>412</v>
      </c>
      <c r="Q7" s="7" t="s">
        <v>411</v>
      </c>
      <c r="R7" s="6" t="s">
        <v>412</v>
      </c>
      <c r="S7" s="7" t="s">
        <v>411</v>
      </c>
      <c r="T7" s="6" t="s">
        <v>412</v>
      </c>
      <c r="U7" s="7" t="s">
        <v>411</v>
      </c>
      <c r="V7" s="6" t="s">
        <v>412</v>
      </c>
      <c r="W7" s="7" t="s">
        <v>411</v>
      </c>
      <c r="X7" s="6" t="s">
        <v>412</v>
      </c>
      <c r="Y7" s="7" t="s">
        <v>411</v>
      </c>
      <c r="Z7" s="6" t="s">
        <v>412</v>
      </c>
      <c r="AA7" s="7" t="s">
        <v>411</v>
      </c>
      <c r="AB7" s="6" t="s">
        <v>413</v>
      </c>
      <c r="AC7" s="7" t="s">
        <v>411</v>
      </c>
      <c r="AD7" s="6" t="s">
        <v>413</v>
      </c>
      <c r="AE7" s="7" t="s">
        <v>411</v>
      </c>
      <c r="AF7" s="8" t="s">
        <v>413</v>
      </c>
      <c r="AG7" s="455"/>
      <c r="AH7" s="444"/>
      <c r="AI7" s="446"/>
      <c r="AJ7" s="448"/>
    </row>
    <row r="8" spans="2:36" ht="108" customHeight="1" thickBot="1">
      <c r="B8" s="9" t="s">
        <v>414</v>
      </c>
      <c r="C8" s="449" t="s">
        <v>797</v>
      </c>
      <c r="D8" s="450"/>
      <c r="E8" s="450"/>
      <c r="F8" s="450"/>
      <c r="G8" s="450"/>
      <c r="H8" s="450"/>
      <c r="I8" s="431" t="s">
        <v>798</v>
      </c>
      <c r="J8" s="432" t="s">
        <v>799</v>
      </c>
      <c r="K8" s="433">
        <v>1</v>
      </c>
      <c r="L8" s="12"/>
      <c r="M8" s="13"/>
      <c r="N8" s="14"/>
      <c r="O8" s="15">
        <f aca="true" t="shared" si="0" ref="O8:AD8">O10+O13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SUM(O8,Q8,S8,U8,W8,Y8,AA8,AC8)</f>
        <v>0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4"/>
    </row>
    <row r="10" spans="2:36" ht="108" customHeight="1" thickBot="1">
      <c r="B10" s="88" t="s">
        <v>416</v>
      </c>
      <c r="C10" s="87" t="s">
        <v>417</v>
      </c>
      <c r="D10" s="87" t="s">
        <v>418</v>
      </c>
      <c r="E10" s="87" t="s">
        <v>419</v>
      </c>
      <c r="F10" s="87" t="s">
        <v>420</v>
      </c>
      <c r="G10" s="87" t="s">
        <v>421</v>
      </c>
      <c r="H10" s="86" t="s">
        <v>422</v>
      </c>
      <c r="I10" s="85" t="s">
        <v>423</v>
      </c>
      <c r="J10" s="84"/>
      <c r="K10" s="84"/>
      <c r="L10" s="84"/>
      <c r="M10" s="84"/>
      <c r="N10" s="83"/>
      <c r="O10" s="82">
        <f aca="true" t="shared" si="1" ref="O10:AD10">SUM(O11:O11)</f>
        <v>0</v>
      </c>
      <c r="P10" s="28">
        <f t="shared" si="1"/>
        <v>0</v>
      </c>
      <c r="Q10" s="81">
        <f t="shared" si="1"/>
        <v>0</v>
      </c>
      <c r="R10" s="28">
        <f t="shared" si="1"/>
        <v>0</v>
      </c>
      <c r="S10" s="81">
        <f t="shared" si="1"/>
        <v>0</v>
      </c>
      <c r="T10" s="28">
        <f t="shared" si="1"/>
        <v>0</v>
      </c>
      <c r="U10" s="81">
        <f t="shared" si="1"/>
        <v>0</v>
      </c>
      <c r="V10" s="28">
        <f t="shared" si="1"/>
        <v>0</v>
      </c>
      <c r="W10" s="81">
        <f t="shared" si="1"/>
        <v>0</v>
      </c>
      <c r="X10" s="28">
        <f t="shared" si="1"/>
        <v>0</v>
      </c>
      <c r="Y10" s="81">
        <f t="shared" si="1"/>
        <v>0</v>
      </c>
      <c r="Z10" s="28">
        <f t="shared" si="1"/>
        <v>0</v>
      </c>
      <c r="AA10" s="81">
        <f t="shared" si="1"/>
        <v>0</v>
      </c>
      <c r="AB10" s="28">
        <f t="shared" si="1"/>
        <v>0</v>
      </c>
      <c r="AC10" s="81">
        <f t="shared" si="1"/>
        <v>0</v>
      </c>
      <c r="AD10" s="28">
        <f t="shared" si="1"/>
        <v>0</v>
      </c>
      <c r="AE10" s="81">
        <f>SUM(O10,Q10,S10,U10,W10,Y10,AA10,AC10)</f>
        <v>0</v>
      </c>
      <c r="AF10" s="28">
        <f>SUM(P10,R10,T10,V10,X10,Z10,AB10,AD10)</f>
        <v>0</v>
      </c>
      <c r="AG10" s="80">
        <f>SUM(AG11:AG11)</f>
        <v>0</v>
      </c>
      <c r="AH10" s="79"/>
      <c r="AI10" s="79"/>
      <c r="AJ10" s="78"/>
    </row>
    <row r="11" spans="2:36" ht="108" customHeight="1" thickBot="1">
      <c r="B11" s="33" t="s">
        <v>800</v>
      </c>
      <c r="C11" s="34"/>
      <c r="D11" s="35"/>
      <c r="E11" s="35"/>
      <c r="F11" s="36"/>
      <c r="G11" s="35"/>
      <c r="H11" s="37" t="s">
        <v>801</v>
      </c>
      <c r="I11" s="421" t="s">
        <v>802</v>
      </c>
      <c r="J11" s="37">
        <v>0</v>
      </c>
      <c r="K11" s="38">
        <v>50</v>
      </c>
      <c r="L11" s="39"/>
      <c r="M11" s="39"/>
      <c r="N11" s="40"/>
      <c r="O11" s="41"/>
      <c r="P11" s="42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5"/>
      <c r="AG11" s="46"/>
      <c r="AH11" s="47"/>
      <c r="AI11" s="47"/>
      <c r="AJ11" s="48"/>
    </row>
    <row r="12" spans="2:36" ht="4.5" customHeight="1" thickBot="1"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2"/>
    </row>
    <row r="13" spans="2:36" ht="108" customHeight="1" thickBot="1">
      <c r="B13" s="88" t="s">
        <v>416</v>
      </c>
      <c r="C13" s="87" t="s">
        <v>417</v>
      </c>
      <c r="D13" s="87" t="s">
        <v>418</v>
      </c>
      <c r="E13" s="87" t="s">
        <v>424</v>
      </c>
      <c r="F13" s="87" t="s">
        <v>420</v>
      </c>
      <c r="G13" s="87" t="s">
        <v>421</v>
      </c>
      <c r="H13" s="86" t="s">
        <v>422</v>
      </c>
      <c r="I13" s="85" t="s">
        <v>423</v>
      </c>
      <c r="J13" s="87"/>
      <c r="K13" s="49"/>
      <c r="L13" s="49"/>
      <c r="M13" s="84"/>
      <c r="N13" s="83"/>
      <c r="O13" s="82">
        <f aca="true" t="shared" si="2" ref="O13:AD13">SUM(O14:O14)</f>
        <v>0</v>
      </c>
      <c r="P13" s="28">
        <f t="shared" si="2"/>
        <v>0</v>
      </c>
      <c r="Q13" s="81">
        <f t="shared" si="2"/>
        <v>0</v>
      </c>
      <c r="R13" s="28">
        <f t="shared" si="2"/>
        <v>0</v>
      </c>
      <c r="S13" s="81">
        <f t="shared" si="2"/>
        <v>0</v>
      </c>
      <c r="T13" s="28">
        <f t="shared" si="2"/>
        <v>0</v>
      </c>
      <c r="U13" s="81">
        <f t="shared" si="2"/>
        <v>0</v>
      </c>
      <c r="V13" s="28">
        <f t="shared" si="2"/>
        <v>0</v>
      </c>
      <c r="W13" s="81">
        <f t="shared" si="2"/>
        <v>0</v>
      </c>
      <c r="X13" s="28">
        <f t="shared" si="2"/>
        <v>0</v>
      </c>
      <c r="Y13" s="81">
        <f t="shared" si="2"/>
        <v>0</v>
      </c>
      <c r="Z13" s="28">
        <f t="shared" si="2"/>
        <v>0</v>
      </c>
      <c r="AA13" s="81">
        <f t="shared" si="2"/>
        <v>0</v>
      </c>
      <c r="AB13" s="28">
        <f t="shared" si="2"/>
        <v>0</v>
      </c>
      <c r="AC13" s="81">
        <f t="shared" si="2"/>
        <v>0</v>
      </c>
      <c r="AD13" s="28">
        <f t="shared" si="2"/>
        <v>0</v>
      </c>
      <c r="AE13" s="81">
        <f>SUM(O13,Q13,S13,U13,W13,Y13,AA13,AC13)</f>
        <v>0</v>
      </c>
      <c r="AF13" s="28">
        <f>SUM(P13,R13,T13,V13,X13,Z13,AB13,AD13)</f>
        <v>0</v>
      </c>
      <c r="AG13" s="80">
        <f>SUM(AG14:AG14)</f>
        <v>0</v>
      </c>
      <c r="AH13" s="79"/>
      <c r="AI13" s="79"/>
      <c r="AJ13" s="78"/>
    </row>
    <row r="14" spans="2:37" ht="108" customHeight="1" thickBot="1">
      <c r="B14" s="33" t="s">
        <v>800</v>
      </c>
      <c r="C14" s="34"/>
      <c r="D14" s="35"/>
      <c r="E14" s="35"/>
      <c r="F14" s="50"/>
      <c r="G14" s="35"/>
      <c r="H14" s="421" t="s">
        <v>803</v>
      </c>
      <c r="I14" s="425" t="s">
        <v>804</v>
      </c>
      <c r="J14" s="37">
        <v>0</v>
      </c>
      <c r="K14" s="65">
        <v>1</v>
      </c>
      <c r="L14" s="53"/>
      <c r="M14" s="54"/>
      <c r="N14" s="55"/>
      <c r="O14" s="56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57"/>
      <c r="AH14" s="47"/>
      <c r="AI14" s="54"/>
      <c r="AJ14" s="58"/>
      <c r="AK14" s="59"/>
    </row>
    <row r="15" spans="2:36" ht="4.5" customHeight="1" thickBot="1">
      <c r="B15" s="482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4"/>
    </row>
    <row r="16" spans="2:36" ht="108" customHeight="1" thickBot="1">
      <c r="B16" s="88" t="s">
        <v>416</v>
      </c>
      <c r="C16" s="87" t="s">
        <v>417</v>
      </c>
      <c r="D16" s="87" t="s">
        <v>418</v>
      </c>
      <c r="E16" s="87" t="s">
        <v>419</v>
      </c>
      <c r="F16" s="87" t="s">
        <v>420</v>
      </c>
      <c r="G16" s="87" t="s">
        <v>421</v>
      </c>
      <c r="H16" s="86" t="s">
        <v>422</v>
      </c>
      <c r="I16" s="85" t="s">
        <v>423</v>
      </c>
      <c r="J16" s="84"/>
      <c r="K16" s="84"/>
      <c r="L16" s="84"/>
      <c r="M16" s="84"/>
      <c r="N16" s="83"/>
      <c r="O16" s="82">
        <f aca="true" t="shared" si="3" ref="O16:AD16">SUM(O17:O17)</f>
        <v>0</v>
      </c>
      <c r="P16" s="28">
        <f t="shared" si="3"/>
        <v>0</v>
      </c>
      <c r="Q16" s="81">
        <f t="shared" si="3"/>
        <v>0</v>
      </c>
      <c r="R16" s="28">
        <f t="shared" si="3"/>
        <v>0</v>
      </c>
      <c r="S16" s="81">
        <f t="shared" si="3"/>
        <v>0</v>
      </c>
      <c r="T16" s="28">
        <f t="shared" si="3"/>
        <v>0</v>
      </c>
      <c r="U16" s="81">
        <f t="shared" si="3"/>
        <v>0</v>
      </c>
      <c r="V16" s="28">
        <f t="shared" si="3"/>
        <v>0</v>
      </c>
      <c r="W16" s="81">
        <f t="shared" si="3"/>
        <v>0</v>
      </c>
      <c r="X16" s="28">
        <f t="shared" si="3"/>
        <v>0</v>
      </c>
      <c r="Y16" s="81">
        <f t="shared" si="3"/>
        <v>0</v>
      </c>
      <c r="Z16" s="28">
        <f t="shared" si="3"/>
        <v>0</v>
      </c>
      <c r="AA16" s="81">
        <f t="shared" si="3"/>
        <v>0</v>
      </c>
      <c r="AB16" s="28">
        <f t="shared" si="3"/>
        <v>0</v>
      </c>
      <c r="AC16" s="81">
        <f t="shared" si="3"/>
        <v>0</v>
      </c>
      <c r="AD16" s="28">
        <f t="shared" si="3"/>
        <v>0</v>
      </c>
      <c r="AE16" s="81">
        <f>SUM(O16,Q16,S16,U16,W16,Y16,AA16,AC16)</f>
        <v>0</v>
      </c>
      <c r="AF16" s="28">
        <f>SUM(P16,R16,T16,V16,X16,Z16,AB16,AD16)</f>
        <v>0</v>
      </c>
      <c r="AG16" s="80">
        <f>SUM(AG17:AG17)</f>
        <v>0</v>
      </c>
      <c r="AH16" s="79"/>
      <c r="AI16" s="79"/>
      <c r="AJ16" s="78"/>
    </row>
    <row r="17" spans="2:36" ht="108" customHeight="1" thickBot="1">
      <c r="B17" s="33" t="s">
        <v>800</v>
      </c>
      <c r="C17" s="34"/>
      <c r="D17" s="35"/>
      <c r="E17" s="35"/>
      <c r="F17" s="36"/>
      <c r="G17" s="35"/>
      <c r="H17" s="421" t="s">
        <v>805</v>
      </c>
      <c r="I17" s="425" t="s">
        <v>806</v>
      </c>
      <c r="J17" s="37">
        <v>70</v>
      </c>
      <c r="K17" s="64">
        <v>1</v>
      </c>
      <c r="L17" s="39"/>
      <c r="M17" s="39"/>
      <c r="N17" s="40"/>
      <c r="O17" s="41"/>
      <c r="P17" s="42"/>
      <c r="Q17" s="43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5"/>
      <c r="AF17" s="45"/>
      <c r="AG17" s="46"/>
      <c r="AH17" s="47"/>
      <c r="AI17" s="47"/>
      <c r="AJ17" s="48"/>
    </row>
    <row r="18" spans="2:36" ht="4.5" customHeight="1" thickBot="1">
      <c r="B18" s="440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2"/>
    </row>
    <row r="19" spans="2:36" ht="108" customHeight="1" thickBot="1">
      <c r="B19" s="88" t="s">
        <v>416</v>
      </c>
      <c r="C19" s="87" t="s">
        <v>417</v>
      </c>
      <c r="D19" s="87" t="s">
        <v>418</v>
      </c>
      <c r="E19" s="87" t="s">
        <v>424</v>
      </c>
      <c r="F19" s="87" t="s">
        <v>420</v>
      </c>
      <c r="G19" s="87" t="s">
        <v>421</v>
      </c>
      <c r="H19" s="86" t="s">
        <v>422</v>
      </c>
      <c r="I19" s="85" t="s">
        <v>423</v>
      </c>
      <c r="J19" s="87"/>
      <c r="K19" s="49"/>
      <c r="L19" s="49"/>
      <c r="M19" s="84"/>
      <c r="N19" s="83"/>
      <c r="O19" s="82">
        <f aca="true" t="shared" si="4" ref="O19:AD19">SUM(O20:O20)</f>
        <v>0</v>
      </c>
      <c r="P19" s="28">
        <f t="shared" si="4"/>
        <v>0</v>
      </c>
      <c r="Q19" s="81">
        <f t="shared" si="4"/>
        <v>0</v>
      </c>
      <c r="R19" s="28">
        <f t="shared" si="4"/>
        <v>0</v>
      </c>
      <c r="S19" s="81">
        <f t="shared" si="4"/>
        <v>0</v>
      </c>
      <c r="T19" s="28">
        <f t="shared" si="4"/>
        <v>0</v>
      </c>
      <c r="U19" s="81">
        <f t="shared" si="4"/>
        <v>0</v>
      </c>
      <c r="V19" s="28">
        <f t="shared" si="4"/>
        <v>0</v>
      </c>
      <c r="W19" s="81">
        <f t="shared" si="4"/>
        <v>0</v>
      </c>
      <c r="X19" s="28">
        <f t="shared" si="4"/>
        <v>0</v>
      </c>
      <c r="Y19" s="81">
        <f t="shared" si="4"/>
        <v>0</v>
      </c>
      <c r="Z19" s="28">
        <f t="shared" si="4"/>
        <v>0</v>
      </c>
      <c r="AA19" s="81">
        <f t="shared" si="4"/>
        <v>0</v>
      </c>
      <c r="AB19" s="28">
        <f t="shared" si="4"/>
        <v>0</v>
      </c>
      <c r="AC19" s="81">
        <f t="shared" si="4"/>
        <v>0</v>
      </c>
      <c r="AD19" s="28">
        <f t="shared" si="4"/>
        <v>0</v>
      </c>
      <c r="AE19" s="81">
        <f>SUM(O19,Q19,S19,U19,W19,Y19,AA19,AC19)</f>
        <v>0</v>
      </c>
      <c r="AF19" s="28">
        <f>SUM(P19,R19,T19,V19,X19,Z19,AB19,AD19)</f>
        <v>0</v>
      </c>
      <c r="AG19" s="80">
        <f>SUM(AG20:AG20)</f>
        <v>0</v>
      </c>
      <c r="AH19" s="79"/>
      <c r="AI19" s="79"/>
      <c r="AJ19" s="78"/>
    </row>
    <row r="20" spans="2:36" ht="108" customHeight="1" thickBot="1">
      <c r="B20" s="33" t="s">
        <v>800</v>
      </c>
      <c r="C20" s="34"/>
      <c r="D20" s="35"/>
      <c r="E20" s="35"/>
      <c r="F20" s="50"/>
      <c r="G20" s="35"/>
      <c r="H20" s="421" t="s">
        <v>807</v>
      </c>
      <c r="I20" s="425" t="s">
        <v>808</v>
      </c>
      <c r="J20" s="37">
        <v>0</v>
      </c>
      <c r="K20" s="65">
        <v>1</v>
      </c>
      <c r="L20" s="53"/>
      <c r="M20" s="54"/>
      <c r="N20" s="55"/>
      <c r="O20" s="5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57"/>
      <c r="AH20" s="47"/>
      <c r="AI20" s="54"/>
      <c r="AJ20" s="58"/>
    </row>
    <row r="21" spans="2:36" ht="4.5" customHeight="1" thickBot="1">
      <c r="B21" s="440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2"/>
    </row>
    <row r="22" spans="2:36" ht="108" customHeight="1" thickBot="1">
      <c r="B22" s="88" t="s">
        <v>416</v>
      </c>
      <c r="C22" s="87" t="s">
        <v>417</v>
      </c>
      <c r="D22" s="87" t="s">
        <v>418</v>
      </c>
      <c r="E22" s="87" t="s">
        <v>419</v>
      </c>
      <c r="F22" s="87" t="s">
        <v>420</v>
      </c>
      <c r="G22" s="87" t="s">
        <v>421</v>
      </c>
      <c r="H22" s="86" t="s">
        <v>422</v>
      </c>
      <c r="I22" s="85" t="s">
        <v>423</v>
      </c>
      <c r="J22" s="84"/>
      <c r="K22" s="84"/>
      <c r="L22" s="84"/>
      <c r="M22" s="84"/>
      <c r="N22" s="83"/>
      <c r="O22" s="82">
        <f aca="true" t="shared" si="5" ref="O22:AD22">SUM(O23:O23)</f>
        <v>0</v>
      </c>
      <c r="P22" s="28">
        <f t="shared" si="5"/>
        <v>0</v>
      </c>
      <c r="Q22" s="81">
        <f t="shared" si="5"/>
        <v>0</v>
      </c>
      <c r="R22" s="28">
        <f t="shared" si="5"/>
        <v>0</v>
      </c>
      <c r="S22" s="81">
        <f t="shared" si="5"/>
        <v>0</v>
      </c>
      <c r="T22" s="28">
        <f t="shared" si="5"/>
        <v>0</v>
      </c>
      <c r="U22" s="81">
        <f t="shared" si="5"/>
        <v>0</v>
      </c>
      <c r="V22" s="28">
        <f t="shared" si="5"/>
        <v>0</v>
      </c>
      <c r="W22" s="81">
        <f t="shared" si="5"/>
        <v>0</v>
      </c>
      <c r="X22" s="28">
        <f t="shared" si="5"/>
        <v>0</v>
      </c>
      <c r="Y22" s="81">
        <f t="shared" si="5"/>
        <v>0</v>
      </c>
      <c r="Z22" s="28">
        <f t="shared" si="5"/>
        <v>0</v>
      </c>
      <c r="AA22" s="81">
        <f t="shared" si="5"/>
        <v>0</v>
      </c>
      <c r="AB22" s="28">
        <f t="shared" si="5"/>
        <v>0</v>
      </c>
      <c r="AC22" s="81">
        <f t="shared" si="5"/>
        <v>0</v>
      </c>
      <c r="AD22" s="28">
        <f t="shared" si="5"/>
        <v>0</v>
      </c>
      <c r="AE22" s="81">
        <f>SUM(O22,Q22,S22,U22,W22,Y22,AA22,AC22)</f>
        <v>0</v>
      </c>
      <c r="AF22" s="28">
        <f>SUM(P22,R22,T22,V22,X22,Z22,AB22,AD22)</f>
        <v>0</v>
      </c>
      <c r="AG22" s="80">
        <f>SUM(AG23:AG23)</f>
        <v>0</v>
      </c>
      <c r="AH22" s="79"/>
      <c r="AI22" s="79"/>
      <c r="AJ22" s="78"/>
    </row>
    <row r="23" spans="2:36" ht="108" customHeight="1" thickBot="1">
      <c r="B23" s="33" t="s">
        <v>800</v>
      </c>
      <c r="C23" s="34"/>
      <c r="D23" s="35"/>
      <c r="E23" s="35"/>
      <c r="F23" s="36"/>
      <c r="G23" s="35"/>
      <c r="H23" s="421" t="s">
        <v>809</v>
      </c>
      <c r="I23" s="425" t="s">
        <v>804</v>
      </c>
      <c r="J23" s="90">
        <v>0.33</v>
      </c>
      <c r="K23" s="64">
        <v>1</v>
      </c>
      <c r="L23" s="39"/>
      <c r="M23" s="39"/>
      <c r="N23" s="40"/>
      <c r="O23" s="41"/>
      <c r="P23" s="42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  <c r="AF23" s="45"/>
      <c r="AG23" s="46"/>
      <c r="AH23" s="47"/>
      <c r="AI23" s="47"/>
      <c r="AJ23" s="48"/>
    </row>
    <row r="24" spans="2:36" ht="4.5" customHeight="1" thickBot="1">
      <c r="B24" s="440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2"/>
    </row>
    <row r="25" spans="2:36" ht="108" customHeight="1" thickBot="1">
      <c r="B25" s="88" t="s">
        <v>416</v>
      </c>
      <c r="C25" s="87" t="s">
        <v>417</v>
      </c>
      <c r="D25" s="87" t="s">
        <v>418</v>
      </c>
      <c r="E25" s="87" t="s">
        <v>424</v>
      </c>
      <c r="F25" s="87" t="s">
        <v>420</v>
      </c>
      <c r="G25" s="87" t="s">
        <v>421</v>
      </c>
      <c r="H25" s="86" t="s">
        <v>422</v>
      </c>
      <c r="I25" s="85" t="s">
        <v>423</v>
      </c>
      <c r="J25" s="87"/>
      <c r="K25" s="49"/>
      <c r="L25" s="49"/>
      <c r="M25" s="84"/>
      <c r="N25" s="83"/>
      <c r="O25" s="82">
        <f aca="true" t="shared" si="6" ref="O25:AD25">SUM(O26:O26)</f>
        <v>0</v>
      </c>
      <c r="P25" s="28">
        <f t="shared" si="6"/>
        <v>0</v>
      </c>
      <c r="Q25" s="81">
        <f t="shared" si="6"/>
        <v>0</v>
      </c>
      <c r="R25" s="28">
        <f t="shared" si="6"/>
        <v>0</v>
      </c>
      <c r="S25" s="81">
        <f t="shared" si="6"/>
        <v>0</v>
      </c>
      <c r="T25" s="28">
        <f t="shared" si="6"/>
        <v>0</v>
      </c>
      <c r="U25" s="81">
        <f t="shared" si="6"/>
        <v>0</v>
      </c>
      <c r="V25" s="28">
        <f t="shared" si="6"/>
        <v>0</v>
      </c>
      <c r="W25" s="81">
        <f t="shared" si="6"/>
        <v>0</v>
      </c>
      <c r="X25" s="28">
        <f t="shared" si="6"/>
        <v>0</v>
      </c>
      <c r="Y25" s="81">
        <f t="shared" si="6"/>
        <v>0</v>
      </c>
      <c r="Z25" s="28">
        <f t="shared" si="6"/>
        <v>0</v>
      </c>
      <c r="AA25" s="81">
        <f t="shared" si="6"/>
        <v>0</v>
      </c>
      <c r="AB25" s="28">
        <f t="shared" si="6"/>
        <v>0</v>
      </c>
      <c r="AC25" s="81">
        <f t="shared" si="6"/>
        <v>0</v>
      </c>
      <c r="AD25" s="28">
        <f t="shared" si="6"/>
        <v>0</v>
      </c>
      <c r="AE25" s="81">
        <f>SUM(O25,Q25,S25,U25,W25,Y25,AA25,AC25)</f>
        <v>0</v>
      </c>
      <c r="AF25" s="28">
        <f>SUM(P25,R25,T25,V25,X25,Z25,AB25,AD25)</f>
        <v>0</v>
      </c>
      <c r="AG25" s="80">
        <f>SUM(AG26:AG26)</f>
        <v>0</v>
      </c>
      <c r="AH25" s="79"/>
      <c r="AI25" s="79"/>
      <c r="AJ25" s="78"/>
    </row>
    <row r="26" spans="2:36" ht="108" customHeight="1" thickBot="1">
      <c r="B26" s="33" t="s">
        <v>800</v>
      </c>
      <c r="C26" s="34"/>
      <c r="D26" s="35"/>
      <c r="E26" s="35"/>
      <c r="F26" s="50"/>
      <c r="G26" s="35"/>
      <c r="H26" s="421" t="s">
        <v>810</v>
      </c>
      <c r="I26" s="421" t="s">
        <v>811</v>
      </c>
      <c r="J26" s="37">
        <v>73</v>
      </c>
      <c r="K26" s="65">
        <v>0.9</v>
      </c>
      <c r="L26" s="53"/>
      <c r="M26" s="54"/>
      <c r="N26" s="55"/>
      <c r="O26" s="56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57"/>
      <c r="AH26" s="47"/>
      <c r="AI26" s="54"/>
      <c r="AJ26" s="58"/>
    </row>
    <row r="27" spans="2:36" ht="4.5" customHeight="1" thickBot="1">
      <c r="B27" s="440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2"/>
    </row>
    <row r="28" spans="2:36" ht="108" customHeight="1" thickBot="1">
      <c r="B28" s="88" t="s">
        <v>416</v>
      </c>
      <c r="C28" s="87" t="s">
        <v>417</v>
      </c>
      <c r="D28" s="87" t="s">
        <v>418</v>
      </c>
      <c r="E28" s="87" t="s">
        <v>419</v>
      </c>
      <c r="F28" s="87" t="s">
        <v>420</v>
      </c>
      <c r="G28" s="87" t="s">
        <v>421</v>
      </c>
      <c r="H28" s="86" t="s">
        <v>422</v>
      </c>
      <c r="I28" s="85" t="s">
        <v>423</v>
      </c>
      <c r="J28" s="84"/>
      <c r="K28" s="84"/>
      <c r="L28" s="84"/>
      <c r="M28" s="84"/>
      <c r="N28" s="83"/>
      <c r="O28" s="82">
        <f aca="true" t="shared" si="7" ref="O28:AD28">SUM(O29:O29)</f>
        <v>0</v>
      </c>
      <c r="P28" s="28">
        <f t="shared" si="7"/>
        <v>0</v>
      </c>
      <c r="Q28" s="81">
        <f t="shared" si="7"/>
        <v>0</v>
      </c>
      <c r="R28" s="28">
        <f t="shared" si="7"/>
        <v>0</v>
      </c>
      <c r="S28" s="81">
        <f t="shared" si="7"/>
        <v>0</v>
      </c>
      <c r="T28" s="28">
        <f t="shared" si="7"/>
        <v>0</v>
      </c>
      <c r="U28" s="81">
        <f t="shared" si="7"/>
        <v>0</v>
      </c>
      <c r="V28" s="28">
        <f t="shared" si="7"/>
        <v>0</v>
      </c>
      <c r="W28" s="81">
        <f t="shared" si="7"/>
        <v>0</v>
      </c>
      <c r="X28" s="28">
        <f t="shared" si="7"/>
        <v>0</v>
      </c>
      <c r="Y28" s="81">
        <f t="shared" si="7"/>
        <v>0</v>
      </c>
      <c r="Z28" s="28">
        <f t="shared" si="7"/>
        <v>0</v>
      </c>
      <c r="AA28" s="81">
        <f t="shared" si="7"/>
        <v>0</v>
      </c>
      <c r="AB28" s="28">
        <f t="shared" si="7"/>
        <v>0</v>
      </c>
      <c r="AC28" s="81">
        <f t="shared" si="7"/>
        <v>0</v>
      </c>
      <c r="AD28" s="28">
        <f t="shared" si="7"/>
        <v>0</v>
      </c>
      <c r="AE28" s="81">
        <f>SUM(O28,Q28,S28,U28,W28,Y28,AA28,AC28)</f>
        <v>0</v>
      </c>
      <c r="AF28" s="28">
        <f>SUM(P28,R28,T28,V28,X28,Z28,AB28,AD28)</f>
        <v>0</v>
      </c>
      <c r="AG28" s="80">
        <f>SUM(AG29:AG29)</f>
        <v>0</v>
      </c>
      <c r="AH28" s="79"/>
      <c r="AI28" s="79"/>
      <c r="AJ28" s="78"/>
    </row>
    <row r="29" spans="2:36" ht="108" customHeight="1" thickBot="1">
      <c r="B29" s="33" t="s">
        <v>812</v>
      </c>
      <c r="C29" s="34"/>
      <c r="D29" s="35"/>
      <c r="E29" s="35"/>
      <c r="F29" s="36"/>
      <c r="G29" s="35"/>
      <c r="H29" s="421" t="s">
        <v>813</v>
      </c>
      <c r="I29" s="37" t="s">
        <v>814</v>
      </c>
      <c r="J29" s="37">
        <v>0</v>
      </c>
      <c r="K29" s="64">
        <v>1</v>
      </c>
      <c r="L29" s="39"/>
      <c r="M29" s="39"/>
      <c r="N29" s="40"/>
      <c r="O29" s="41"/>
      <c r="P29" s="42"/>
      <c r="Q29" s="43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  <c r="AF29" s="45"/>
      <c r="AG29" s="46"/>
      <c r="AH29" s="47"/>
      <c r="AI29" s="47"/>
      <c r="AJ29" s="48"/>
    </row>
    <row r="30" spans="2:36" ht="4.5" customHeight="1" thickBot="1">
      <c r="B30" s="440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2"/>
    </row>
    <row r="31" spans="2:36" ht="108" customHeight="1" thickBot="1">
      <c r="B31" s="88" t="s">
        <v>416</v>
      </c>
      <c r="C31" s="87" t="s">
        <v>417</v>
      </c>
      <c r="D31" s="87" t="s">
        <v>418</v>
      </c>
      <c r="E31" s="87" t="s">
        <v>424</v>
      </c>
      <c r="F31" s="87" t="s">
        <v>420</v>
      </c>
      <c r="G31" s="87" t="s">
        <v>421</v>
      </c>
      <c r="H31" s="86" t="s">
        <v>422</v>
      </c>
      <c r="I31" s="85" t="s">
        <v>423</v>
      </c>
      <c r="J31" s="87"/>
      <c r="K31" s="49"/>
      <c r="L31" s="49"/>
      <c r="M31" s="84"/>
      <c r="N31" s="83"/>
      <c r="O31" s="82">
        <f aca="true" t="shared" si="8" ref="O31:AD31">SUM(O32:O32)</f>
        <v>0</v>
      </c>
      <c r="P31" s="28">
        <f t="shared" si="8"/>
        <v>0</v>
      </c>
      <c r="Q31" s="81">
        <f t="shared" si="8"/>
        <v>0</v>
      </c>
      <c r="R31" s="28">
        <f t="shared" si="8"/>
        <v>0</v>
      </c>
      <c r="S31" s="81">
        <f t="shared" si="8"/>
        <v>0</v>
      </c>
      <c r="T31" s="28">
        <f t="shared" si="8"/>
        <v>0</v>
      </c>
      <c r="U31" s="81">
        <f t="shared" si="8"/>
        <v>0</v>
      </c>
      <c r="V31" s="28">
        <f t="shared" si="8"/>
        <v>0</v>
      </c>
      <c r="W31" s="81">
        <f t="shared" si="8"/>
        <v>0</v>
      </c>
      <c r="X31" s="28">
        <f t="shared" si="8"/>
        <v>0</v>
      </c>
      <c r="Y31" s="81">
        <f t="shared" si="8"/>
        <v>0</v>
      </c>
      <c r="Z31" s="28">
        <f t="shared" si="8"/>
        <v>0</v>
      </c>
      <c r="AA31" s="81">
        <f t="shared" si="8"/>
        <v>0</v>
      </c>
      <c r="AB31" s="28">
        <f t="shared" si="8"/>
        <v>0</v>
      </c>
      <c r="AC31" s="81">
        <f t="shared" si="8"/>
        <v>0</v>
      </c>
      <c r="AD31" s="28">
        <f t="shared" si="8"/>
        <v>0</v>
      </c>
      <c r="AE31" s="81">
        <f>SUM(O31,Q31,S31,U31,W31,Y31,AA31,AC31)</f>
        <v>0</v>
      </c>
      <c r="AF31" s="28">
        <f>SUM(P31,R31,T31,V31,X31,Z31,AB31,AD31)</f>
        <v>0</v>
      </c>
      <c r="AG31" s="80">
        <f>SUM(AG32:AG32)</f>
        <v>0</v>
      </c>
      <c r="AH31" s="79"/>
      <c r="AI31" s="79"/>
      <c r="AJ31" s="78"/>
    </row>
    <row r="32" spans="2:36" ht="108" customHeight="1" thickBot="1">
      <c r="B32" s="33" t="s">
        <v>815</v>
      </c>
      <c r="C32" s="34"/>
      <c r="D32" s="35"/>
      <c r="E32" s="35"/>
      <c r="F32" s="50"/>
      <c r="G32" s="35"/>
      <c r="H32" s="421" t="s">
        <v>816</v>
      </c>
      <c r="I32" s="421" t="s">
        <v>817</v>
      </c>
      <c r="J32" s="37">
        <v>0</v>
      </c>
      <c r="K32" s="65">
        <v>1</v>
      </c>
      <c r="L32" s="53"/>
      <c r="M32" s="54"/>
      <c r="N32" s="55"/>
      <c r="O32" s="56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57"/>
      <c r="AH32" s="47"/>
      <c r="AI32" s="54"/>
      <c r="AJ32" s="58"/>
    </row>
    <row r="33" spans="2:36" ht="4.5" customHeight="1" thickBot="1">
      <c r="B33" s="440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2"/>
    </row>
    <row r="34" spans="2:36" ht="108" customHeight="1" thickBot="1">
      <c r="B34" s="88" t="s">
        <v>416</v>
      </c>
      <c r="C34" s="87" t="s">
        <v>417</v>
      </c>
      <c r="D34" s="87" t="s">
        <v>418</v>
      </c>
      <c r="E34" s="87" t="s">
        <v>419</v>
      </c>
      <c r="F34" s="87" t="s">
        <v>420</v>
      </c>
      <c r="G34" s="87" t="s">
        <v>421</v>
      </c>
      <c r="H34" s="86" t="s">
        <v>422</v>
      </c>
      <c r="I34" s="85" t="s">
        <v>423</v>
      </c>
      <c r="J34" s="84"/>
      <c r="K34" s="84"/>
      <c r="L34" s="84"/>
      <c r="M34" s="84"/>
      <c r="N34" s="83"/>
      <c r="O34" s="82">
        <f aca="true" t="shared" si="9" ref="O34:AD34">SUM(O35:O35)</f>
        <v>0</v>
      </c>
      <c r="P34" s="28">
        <f t="shared" si="9"/>
        <v>0</v>
      </c>
      <c r="Q34" s="81">
        <f t="shared" si="9"/>
        <v>0</v>
      </c>
      <c r="R34" s="28">
        <f t="shared" si="9"/>
        <v>0</v>
      </c>
      <c r="S34" s="81">
        <f t="shared" si="9"/>
        <v>0</v>
      </c>
      <c r="T34" s="28">
        <f t="shared" si="9"/>
        <v>0</v>
      </c>
      <c r="U34" s="81">
        <f t="shared" si="9"/>
        <v>0</v>
      </c>
      <c r="V34" s="28">
        <f t="shared" si="9"/>
        <v>0</v>
      </c>
      <c r="W34" s="81">
        <f t="shared" si="9"/>
        <v>0</v>
      </c>
      <c r="X34" s="28">
        <f t="shared" si="9"/>
        <v>0</v>
      </c>
      <c r="Y34" s="81">
        <f t="shared" si="9"/>
        <v>0</v>
      </c>
      <c r="Z34" s="28">
        <f t="shared" si="9"/>
        <v>0</v>
      </c>
      <c r="AA34" s="81">
        <f t="shared" si="9"/>
        <v>0</v>
      </c>
      <c r="AB34" s="28">
        <f t="shared" si="9"/>
        <v>0</v>
      </c>
      <c r="AC34" s="81">
        <f t="shared" si="9"/>
        <v>0</v>
      </c>
      <c r="AD34" s="28">
        <f t="shared" si="9"/>
        <v>0</v>
      </c>
      <c r="AE34" s="81">
        <f>SUM(O34,Q34,S34,U34,W34,Y34,AA34,AC34)</f>
        <v>0</v>
      </c>
      <c r="AF34" s="28">
        <f>SUM(P34,R34,T34,V34,X34,Z34,AB34,AD34)</f>
        <v>0</v>
      </c>
      <c r="AG34" s="80">
        <f>SUM(AG35:AG35)</f>
        <v>0</v>
      </c>
      <c r="AH34" s="79"/>
      <c r="AI34" s="79"/>
      <c r="AJ34" s="78"/>
    </row>
    <row r="35" spans="2:36" ht="108" customHeight="1" thickBot="1">
      <c r="B35" s="33" t="s">
        <v>818</v>
      </c>
      <c r="C35" s="34"/>
      <c r="D35" s="35"/>
      <c r="E35" s="35"/>
      <c r="F35" s="36"/>
      <c r="G35" s="35"/>
      <c r="H35" s="421" t="s">
        <v>819</v>
      </c>
      <c r="I35" s="421" t="s">
        <v>820</v>
      </c>
      <c r="J35" s="37">
        <v>100</v>
      </c>
      <c r="K35" s="64">
        <v>1</v>
      </c>
      <c r="L35" s="39"/>
      <c r="M35" s="39"/>
      <c r="N35" s="40"/>
      <c r="O35" s="41"/>
      <c r="P35" s="42"/>
      <c r="Q35" s="43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  <c r="AF35" s="45"/>
      <c r="AG35" s="46"/>
      <c r="AH35" s="47"/>
      <c r="AI35" s="47"/>
      <c r="AJ35" s="48"/>
    </row>
    <row r="36" spans="2:36" ht="4.5" customHeight="1" thickBot="1">
      <c r="B36" s="440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2"/>
    </row>
    <row r="37" spans="2:36" ht="35.25" customHeight="1" thickBot="1">
      <c r="B37" s="473" t="s">
        <v>821</v>
      </c>
      <c r="C37" s="474"/>
      <c r="D37" s="475"/>
      <c r="E37" s="419"/>
      <c r="F37" s="474" t="s">
        <v>387</v>
      </c>
      <c r="G37" s="474"/>
      <c r="H37" s="474"/>
      <c r="I37" s="474"/>
      <c r="J37" s="474"/>
      <c r="K37" s="474"/>
      <c r="L37" s="474"/>
      <c r="M37" s="474"/>
      <c r="N37" s="475"/>
      <c r="O37" s="476" t="s">
        <v>388</v>
      </c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8"/>
      <c r="AG37" s="479" t="s">
        <v>389</v>
      </c>
      <c r="AH37" s="480"/>
      <c r="AI37" s="480"/>
      <c r="AJ37" s="481"/>
    </row>
    <row r="38" spans="2:36" ht="35.25" customHeight="1">
      <c r="B38" s="461" t="s">
        <v>390</v>
      </c>
      <c r="C38" s="463" t="s">
        <v>391</v>
      </c>
      <c r="D38" s="464"/>
      <c r="E38" s="464"/>
      <c r="F38" s="464"/>
      <c r="G38" s="464"/>
      <c r="H38" s="464"/>
      <c r="I38" s="467" t="s">
        <v>392</v>
      </c>
      <c r="J38" s="469" t="s">
        <v>393</v>
      </c>
      <c r="K38" s="469" t="s">
        <v>394</v>
      </c>
      <c r="L38" s="471" t="s">
        <v>575</v>
      </c>
      <c r="M38" s="456" t="s">
        <v>396</v>
      </c>
      <c r="N38" s="458" t="s">
        <v>397</v>
      </c>
      <c r="O38" s="460" t="s">
        <v>398</v>
      </c>
      <c r="P38" s="452"/>
      <c r="Q38" s="451" t="s">
        <v>399</v>
      </c>
      <c r="R38" s="452"/>
      <c r="S38" s="451" t="s">
        <v>400</v>
      </c>
      <c r="T38" s="452"/>
      <c r="U38" s="451" t="s">
        <v>401</v>
      </c>
      <c r="V38" s="452"/>
      <c r="W38" s="451" t="s">
        <v>402</v>
      </c>
      <c r="X38" s="452"/>
      <c r="Y38" s="451" t="s">
        <v>403</v>
      </c>
      <c r="Z38" s="452"/>
      <c r="AA38" s="451" t="s">
        <v>404</v>
      </c>
      <c r="AB38" s="452"/>
      <c r="AC38" s="451" t="s">
        <v>405</v>
      </c>
      <c r="AD38" s="452"/>
      <c r="AE38" s="451" t="s">
        <v>406</v>
      </c>
      <c r="AF38" s="453"/>
      <c r="AG38" s="454" t="s">
        <v>407</v>
      </c>
      <c r="AH38" s="443" t="s">
        <v>408</v>
      </c>
      <c r="AI38" s="445" t="s">
        <v>409</v>
      </c>
      <c r="AJ38" s="447" t="s">
        <v>410</v>
      </c>
    </row>
    <row r="39" spans="2:36" ht="80.25" customHeight="1" thickBot="1">
      <c r="B39" s="462"/>
      <c r="C39" s="465"/>
      <c r="D39" s="466"/>
      <c r="E39" s="466"/>
      <c r="F39" s="466"/>
      <c r="G39" s="466"/>
      <c r="H39" s="466"/>
      <c r="I39" s="468"/>
      <c r="J39" s="470" t="s">
        <v>393</v>
      </c>
      <c r="K39" s="470"/>
      <c r="L39" s="472"/>
      <c r="M39" s="457"/>
      <c r="N39" s="459"/>
      <c r="O39" s="5" t="s">
        <v>411</v>
      </c>
      <c r="P39" s="6" t="s">
        <v>412</v>
      </c>
      <c r="Q39" s="7" t="s">
        <v>411</v>
      </c>
      <c r="R39" s="6" t="s">
        <v>412</v>
      </c>
      <c r="S39" s="7" t="s">
        <v>411</v>
      </c>
      <c r="T39" s="6" t="s">
        <v>412</v>
      </c>
      <c r="U39" s="7" t="s">
        <v>411</v>
      </c>
      <c r="V39" s="6" t="s">
        <v>412</v>
      </c>
      <c r="W39" s="7" t="s">
        <v>411</v>
      </c>
      <c r="X39" s="6" t="s">
        <v>412</v>
      </c>
      <c r="Y39" s="7" t="s">
        <v>411</v>
      </c>
      <c r="Z39" s="6" t="s">
        <v>412</v>
      </c>
      <c r="AA39" s="7" t="s">
        <v>411</v>
      </c>
      <c r="AB39" s="6" t="s">
        <v>413</v>
      </c>
      <c r="AC39" s="7" t="s">
        <v>411</v>
      </c>
      <c r="AD39" s="6" t="s">
        <v>413</v>
      </c>
      <c r="AE39" s="7" t="s">
        <v>411</v>
      </c>
      <c r="AF39" s="8" t="s">
        <v>413</v>
      </c>
      <c r="AG39" s="455"/>
      <c r="AH39" s="444"/>
      <c r="AI39" s="446"/>
      <c r="AJ39" s="448"/>
    </row>
    <row r="40" spans="2:36" ht="108" customHeight="1" thickBot="1">
      <c r="B40" s="9" t="s">
        <v>414</v>
      </c>
      <c r="C40" s="449" t="s">
        <v>822</v>
      </c>
      <c r="D40" s="450"/>
      <c r="E40" s="450"/>
      <c r="F40" s="450"/>
      <c r="G40" s="450"/>
      <c r="H40" s="514"/>
      <c r="I40" s="434" t="s">
        <v>823</v>
      </c>
      <c r="J40" s="11" t="s">
        <v>824</v>
      </c>
      <c r="K40" s="12">
        <v>-15</v>
      </c>
      <c r="L40" s="12"/>
      <c r="M40" s="13"/>
      <c r="N40" s="14"/>
      <c r="O40" s="15" t="e">
        <f>SUM(O41,#REF!,#REF!,O48)</f>
        <v>#REF!</v>
      </c>
      <c r="P40" s="16" t="e">
        <f>SUM(P41,#REF!,#REF!,P48)</f>
        <v>#REF!</v>
      </c>
      <c r="Q40" s="16" t="e">
        <f>SUM(Q41,#REF!,#REF!,Q48)</f>
        <v>#REF!</v>
      </c>
      <c r="R40" s="16" t="e">
        <f>SUM(R41,#REF!,#REF!,R48)</f>
        <v>#REF!</v>
      </c>
      <c r="S40" s="16" t="e">
        <f>SUM(S41,#REF!,#REF!,S48)</f>
        <v>#REF!</v>
      </c>
      <c r="T40" s="16" t="e">
        <f>SUM(T41,#REF!,#REF!,T48)</f>
        <v>#REF!</v>
      </c>
      <c r="U40" s="16" t="e">
        <f>SUM(U41,#REF!,#REF!,U48)</f>
        <v>#REF!</v>
      </c>
      <c r="V40" s="16" t="e">
        <f>SUM(V41,#REF!,#REF!,V48)</f>
        <v>#REF!</v>
      </c>
      <c r="W40" s="16" t="e">
        <f>SUM(W41,#REF!,#REF!,W48)</f>
        <v>#REF!</v>
      </c>
      <c r="X40" s="16" t="e">
        <f>SUM(X41,#REF!,#REF!,X48)</f>
        <v>#REF!</v>
      </c>
      <c r="Y40" s="16" t="e">
        <f>SUM(Y41,#REF!,#REF!,Y48)</f>
        <v>#REF!</v>
      </c>
      <c r="Z40" s="16" t="e">
        <f>SUM(Z41,#REF!,#REF!,Z48)</f>
        <v>#REF!</v>
      </c>
      <c r="AA40" s="16" t="e">
        <f>SUM(AA41,#REF!,#REF!,AA48)</f>
        <v>#REF!</v>
      </c>
      <c r="AB40" s="16" t="e">
        <f>SUM(AB41,#REF!,#REF!,AB48)</f>
        <v>#REF!</v>
      </c>
      <c r="AC40" s="16" t="e">
        <f>SUM(AC41,#REF!,#REF!,AC48)</f>
        <v>#REF!</v>
      </c>
      <c r="AD40" s="16" t="e">
        <f>SUM(AD41,#REF!,#REF!,AD48)</f>
        <v>#REF!</v>
      </c>
      <c r="AE40" s="16" t="e">
        <f>SUM(O40,Q40,S40,U40,W40,Y40,AA40,AC40)</f>
        <v>#REF!</v>
      </c>
      <c r="AF40" s="17" t="e">
        <f>SUM(P40,R40,T40,V40,X40,Z40,AB40,AD40)</f>
        <v>#REF!</v>
      </c>
      <c r="AG40" s="18" t="e">
        <f>AG41+#REF!</f>
        <v>#REF!</v>
      </c>
      <c r="AH40" s="19"/>
      <c r="AI40" s="19"/>
      <c r="AJ40" s="20"/>
    </row>
    <row r="41" spans="2:36" ht="4.5" customHeight="1" thickBot="1">
      <c r="B41" s="440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2"/>
    </row>
    <row r="42" spans="2:36" ht="108" customHeight="1" thickBot="1">
      <c r="B42" s="88" t="s">
        <v>416</v>
      </c>
      <c r="C42" s="87" t="s">
        <v>417</v>
      </c>
      <c r="D42" s="87" t="s">
        <v>418</v>
      </c>
      <c r="E42" s="87" t="s">
        <v>424</v>
      </c>
      <c r="F42" s="87" t="s">
        <v>420</v>
      </c>
      <c r="G42" s="87" t="s">
        <v>421</v>
      </c>
      <c r="H42" s="86" t="s">
        <v>422</v>
      </c>
      <c r="I42" s="85" t="s">
        <v>423</v>
      </c>
      <c r="J42" s="87"/>
      <c r="K42" s="49"/>
      <c r="L42" s="49"/>
      <c r="M42" s="84"/>
      <c r="N42" s="83"/>
      <c r="O42" s="82">
        <f aca="true" t="shared" si="10" ref="O42:AD42">SUM(O43:O43)</f>
        <v>0</v>
      </c>
      <c r="P42" s="28">
        <f t="shared" si="10"/>
        <v>0</v>
      </c>
      <c r="Q42" s="81">
        <f t="shared" si="10"/>
        <v>0</v>
      </c>
      <c r="R42" s="28">
        <f t="shared" si="10"/>
        <v>0</v>
      </c>
      <c r="S42" s="81">
        <f t="shared" si="10"/>
        <v>0</v>
      </c>
      <c r="T42" s="28">
        <f t="shared" si="10"/>
        <v>0</v>
      </c>
      <c r="U42" s="81">
        <f t="shared" si="10"/>
        <v>0</v>
      </c>
      <c r="V42" s="28">
        <f t="shared" si="10"/>
        <v>0</v>
      </c>
      <c r="W42" s="81">
        <f t="shared" si="10"/>
        <v>0</v>
      </c>
      <c r="X42" s="28">
        <f t="shared" si="10"/>
        <v>0</v>
      </c>
      <c r="Y42" s="81">
        <f t="shared" si="10"/>
        <v>0</v>
      </c>
      <c r="Z42" s="28">
        <f t="shared" si="10"/>
        <v>0</v>
      </c>
      <c r="AA42" s="81">
        <f t="shared" si="10"/>
        <v>0</v>
      </c>
      <c r="AB42" s="28">
        <f t="shared" si="10"/>
        <v>0</v>
      </c>
      <c r="AC42" s="81">
        <f t="shared" si="10"/>
        <v>0</v>
      </c>
      <c r="AD42" s="28">
        <f t="shared" si="10"/>
        <v>0</v>
      </c>
      <c r="AE42" s="81">
        <f>SUM(O42,Q42,S42,U42,W42,Y42,AA42,AC42)</f>
        <v>0</v>
      </c>
      <c r="AF42" s="28">
        <f>SUM(P42,R42,T42,V42,X42,Z42,AB42,AD42)</f>
        <v>0</v>
      </c>
      <c r="AG42" s="80">
        <f>SUM(AG43:AG43)</f>
        <v>0</v>
      </c>
      <c r="AH42" s="79"/>
      <c r="AI42" s="79"/>
      <c r="AJ42" s="78"/>
    </row>
    <row r="43" spans="2:36" ht="108" customHeight="1" thickBot="1">
      <c r="B43" s="435" t="s">
        <v>825</v>
      </c>
      <c r="C43" s="34"/>
      <c r="D43" s="35"/>
      <c r="E43" s="35"/>
      <c r="F43" s="50"/>
      <c r="G43" s="35"/>
      <c r="H43" s="421" t="s">
        <v>826</v>
      </c>
      <c r="I43" s="421" t="s">
        <v>827</v>
      </c>
      <c r="J43" s="37">
        <v>7</v>
      </c>
      <c r="K43" s="65">
        <v>1</v>
      </c>
      <c r="L43" s="53"/>
      <c r="M43" s="54"/>
      <c r="N43" s="55"/>
      <c r="O43" s="56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57"/>
      <c r="AH43" s="47"/>
      <c r="AI43" s="54"/>
      <c r="AJ43" s="58"/>
    </row>
    <row r="44" spans="2:36" ht="35.25" customHeight="1" thickBot="1">
      <c r="B44" s="473" t="s">
        <v>828</v>
      </c>
      <c r="C44" s="474"/>
      <c r="D44" s="475"/>
      <c r="E44" s="419"/>
      <c r="F44" s="474" t="s">
        <v>387</v>
      </c>
      <c r="G44" s="474"/>
      <c r="H44" s="474"/>
      <c r="I44" s="474"/>
      <c r="J44" s="474"/>
      <c r="K44" s="474"/>
      <c r="L44" s="474"/>
      <c r="M44" s="474"/>
      <c r="N44" s="475"/>
      <c r="O44" s="476" t="s">
        <v>388</v>
      </c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8"/>
      <c r="AG44" s="479" t="s">
        <v>389</v>
      </c>
      <c r="AH44" s="480"/>
      <c r="AI44" s="480"/>
      <c r="AJ44" s="481"/>
    </row>
    <row r="45" spans="2:36" ht="35.25" customHeight="1">
      <c r="B45" s="461" t="s">
        <v>390</v>
      </c>
      <c r="C45" s="463" t="s">
        <v>391</v>
      </c>
      <c r="D45" s="464"/>
      <c r="E45" s="464"/>
      <c r="F45" s="464"/>
      <c r="G45" s="464"/>
      <c r="H45" s="464"/>
      <c r="I45" s="467" t="s">
        <v>392</v>
      </c>
      <c r="J45" s="469" t="s">
        <v>393</v>
      </c>
      <c r="K45" s="469" t="s">
        <v>394</v>
      </c>
      <c r="L45" s="471" t="s">
        <v>575</v>
      </c>
      <c r="M45" s="456" t="s">
        <v>396</v>
      </c>
      <c r="N45" s="458" t="s">
        <v>397</v>
      </c>
      <c r="O45" s="460" t="s">
        <v>398</v>
      </c>
      <c r="P45" s="452"/>
      <c r="Q45" s="451" t="s">
        <v>399</v>
      </c>
      <c r="R45" s="452"/>
      <c r="S45" s="451" t="s">
        <v>400</v>
      </c>
      <c r="T45" s="452"/>
      <c r="U45" s="451" t="s">
        <v>401</v>
      </c>
      <c r="V45" s="452"/>
      <c r="W45" s="451" t="s">
        <v>402</v>
      </c>
      <c r="X45" s="452"/>
      <c r="Y45" s="451" t="s">
        <v>403</v>
      </c>
      <c r="Z45" s="452"/>
      <c r="AA45" s="451" t="s">
        <v>404</v>
      </c>
      <c r="AB45" s="452"/>
      <c r="AC45" s="451" t="s">
        <v>405</v>
      </c>
      <c r="AD45" s="452"/>
      <c r="AE45" s="451" t="s">
        <v>406</v>
      </c>
      <c r="AF45" s="453"/>
      <c r="AG45" s="454" t="s">
        <v>407</v>
      </c>
      <c r="AH45" s="443" t="s">
        <v>408</v>
      </c>
      <c r="AI45" s="445" t="s">
        <v>409</v>
      </c>
      <c r="AJ45" s="447" t="s">
        <v>410</v>
      </c>
    </row>
    <row r="46" spans="2:36" ht="80.25" customHeight="1" thickBot="1">
      <c r="B46" s="462"/>
      <c r="C46" s="465"/>
      <c r="D46" s="466"/>
      <c r="E46" s="466"/>
      <c r="F46" s="466"/>
      <c r="G46" s="466"/>
      <c r="H46" s="466"/>
      <c r="I46" s="468"/>
      <c r="J46" s="470" t="s">
        <v>393</v>
      </c>
      <c r="K46" s="470"/>
      <c r="L46" s="472"/>
      <c r="M46" s="457"/>
      <c r="N46" s="459"/>
      <c r="O46" s="5" t="s">
        <v>411</v>
      </c>
      <c r="P46" s="6" t="s">
        <v>412</v>
      </c>
      <c r="Q46" s="7" t="s">
        <v>411</v>
      </c>
      <c r="R46" s="6" t="s">
        <v>412</v>
      </c>
      <c r="S46" s="7" t="s">
        <v>411</v>
      </c>
      <c r="T46" s="6" t="s">
        <v>412</v>
      </c>
      <c r="U46" s="7" t="s">
        <v>411</v>
      </c>
      <c r="V46" s="6" t="s">
        <v>412</v>
      </c>
      <c r="W46" s="7" t="s">
        <v>411</v>
      </c>
      <c r="X46" s="6" t="s">
        <v>412</v>
      </c>
      <c r="Y46" s="7" t="s">
        <v>411</v>
      </c>
      <c r="Z46" s="6" t="s">
        <v>412</v>
      </c>
      <c r="AA46" s="7" t="s">
        <v>411</v>
      </c>
      <c r="AB46" s="6" t="s">
        <v>413</v>
      </c>
      <c r="AC46" s="7" t="s">
        <v>411</v>
      </c>
      <c r="AD46" s="6" t="s">
        <v>413</v>
      </c>
      <c r="AE46" s="7" t="s">
        <v>411</v>
      </c>
      <c r="AF46" s="8" t="s">
        <v>413</v>
      </c>
      <c r="AG46" s="455"/>
      <c r="AH46" s="444"/>
      <c r="AI46" s="446"/>
      <c r="AJ46" s="448"/>
    </row>
    <row r="47" spans="2:36" ht="108" customHeight="1" thickBot="1">
      <c r="B47" s="9" t="s">
        <v>414</v>
      </c>
      <c r="C47" s="449" t="s">
        <v>829</v>
      </c>
      <c r="D47" s="450"/>
      <c r="E47" s="450"/>
      <c r="F47" s="450"/>
      <c r="G47" s="450"/>
      <c r="H47" s="450"/>
      <c r="I47" s="434" t="s">
        <v>830</v>
      </c>
      <c r="J47" s="11" t="s">
        <v>831</v>
      </c>
      <c r="K47" s="434" t="s">
        <v>830</v>
      </c>
      <c r="L47" s="12"/>
      <c r="M47" s="13"/>
      <c r="N47" s="14"/>
      <c r="O47" s="15">
        <f aca="true" t="shared" si="11" ref="O47:AD47">SUM(O49,O56,O63,O70)</f>
        <v>0</v>
      </c>
      <c r="P47" s="16">
        <f t="shared" si="11"/>
        <v>0</v>
      </c>
      <c r="Q47" s="16">
        <f t="shared" si="11"/>
        <v>0</v>
      </c>
      <c r="R47" s="16">
        <f t="shared" si="11"/>
        <v>0</v>
      </c>
      <c r="S47" s="16">
        <f t="shared" si="11"/>
        <v>0</v>
      </c>
      <c r="T47" s="16">
        <f t="shared" si="11"/>
        <v>0</v>
      </c>
      <c r="U47" s="16">
        <f t="shared" si="11"/>
        <v>0</v>
      </c>
      <c r="V47" s="16">
        <f t="shared" si="11"/>
        <v>0</v>
      </c>
      <c r="W47" s="16">
        <f t="shared" si="11"/>
        <v>0</v>
      </c>
      <c r="X47" s="16">
        <f t="shared" si="11"/>
        <v>0</v>
      </c>
      <c r="Y47" s="16">
        <f t="shared" si="11"/>
        <v>0</v>
      </c>
      <c r="Z47" s="16">
        <f t="shared" si="11"/>
        <v>0</v>
      </c>
      <c r="AA47" s="16">
        <f t="shared" si="11"/>
        <v>0</v>
      </c>
      <c r="AB47" s="16">
        <f t="shared" si="11"/>
        <v>0</v>
      </c>
      <c r="AC47" s="16">
        <f t="shared" si="11"/>
        <v>0</v>
      </c>
      <c r="AD47" s="16">
        <f t="shared" si="11"/>
        <v>0</v>
      </c>
      <c r="AE47" s="16">
        <f>SUM(O47,Q47,S47,U47,W47,Y47,AA47,AC47)</f>
        <v>0</v>
      </c>
      <c r="AF47" s="17">
        <f>SUM(P47,R47,T47,V47,X47,Z47,AB47,AD47)</f>
        <v>0</v>
      </c>
      <c r="AG47" s="18">
        <f>AG49+AG56</f>
        <v>0</v>
      </c>
      <c r="AH47" s="19"/>
      <c r="AI47" s="19"/>
      <c r="AJ47" s="20"/>
    </row>
    <row r="48" spans="2:36" ht="108" customHeight="1" thickBot="1">
      <c r="B48" s="88" t="s">
        <v>416</v>
      </c>
      <c r="C48" s="87" t="s">
        <v>417</v>
      </c>
      <c r="D48" s="87" t="s">
        <v>418</v>
      </c>
      <c r="E48" s="87" t="s">
        <v>419</v>
      </c>
      <c r="F48" s="87" t="s">
        <v>420</v>
      </c>
      <c r="G48" s="87" t="s">
        <v>421</v>
      </c>
      <c r="H48" s="86" t="s">
        <v>422</v>
      </c>
      <c r="I48" s="85" t="s">
        <v>423</v>
      </c>
      <c r="J48" s="84"/>
      <c r="K48" s="84"/>
      <c r="L48" s="84"/>
      <c r="M48" s="84"/>
      <c r="N48" s="83"/>
      <c r="O48" s="82">
        <f aca="true" t="shared" si="12" ref="O48:AD48">SUM(O49:O49)</f>
        <v>0</v>
      </c>
      <c r="P48" s="28">
        <f t="shared" si="12"/>
        <v>0</v>
      </c>
      <c r="Q48" s="81">
        <f t="shared" si="12"/>
        <v>0</v>
      </c>
      <c r="R48" s="28">
        <f t="shared" si="12"/>
        <v>0</v>
      </c>
      <c r="S48" s="81">
        <f t="shared" si="12"/>
        <v>0</v>
      </c>
      <c r="T48" s="28">
        <f t="shared" si="12"/>
        <v>0</v>
      </c>
      <c r="U48" s="81">
        <f t="shared" si="12"/>
        <v>0</v>
      </c>
      <c r="V48" s="28">
        <f t="shared" si="12"/>
        <v>0</v>
      </c>
      <c r="W48" s="81">
        <f t="shared" si="12"/>
        <v>0</v>
      </c>
      <c r="X48" s="28">
        <f t="shared" si="12"/>
        <v>0</v>
      </c>
      <c r="Y48" s="81">
        <f t="shared" si="12"/>
        <v>0</v>
      </c>
      <c r="Z48" s="28">
        <f t="shared" si="12"/>
        <v>0</v>
      </c>
      <c r="AA48" s="81">
        <f t="shared" si="12"/>
        <v>0</v>
      </c>
      <c r="AB48" s="28">
        <f t="shared" si="12"/>
        <v>0</v>
      </c>
      <c r="AC48" s="81">
        <f t="shared" si="12"/>
        <v>0</v>
      </c>
      <c r="AD48" s="28">
        <f t="shared" si="12"/>
        <v>0</v>
      </c>
      <c r="AE48" s="81">
        <f>SUM(O48,Q48,S48,U48,W48,Y48,AA48,AC48)</f>
        <v>0</v>
      </c>
      <c r="AF48" s="28">
        <f>SUM(P48,R48,T48,V48,X48,Z48,AB48,AD48)</f>
        <v>0</v>
      </c>
      <c r="AG48" s="80">
        <f>SUM(AG49:AG49)</f>
        <v>0</v>
      </c>
      <c r="AH48" s="79"/>
      <c r="AI48" s="79"/>
      <c r="AJ48" s="78"/>
    </row>
    <row r="49" spans="2:36" ht="108" customHeight="1" thickBot="1">
      <c r="B49" s="435" t="s">
        <v>832</v>
      </c>
      <c r="C49" s="34"/>
      <c r="D49" s="35"/>
      <c r="E49" s="35"/>
      <c r="F49" s="36"/>
      <c r="G49" s="35"/>
      <c r="H49" s="421" t="s">
        <v>833</v>
      </c>
      <c r="I49" s="425" t="s">
        <v>834</v>
      </c>
      <c r="J49" s="37">
        <v>0</v>
      </c>
      <c r="K49" s="64">
        <v>1</v>
      </c>
      <c r="L49" s="39"/>
      <c r="M49" s="39"/>
      <c r="N49" s="40"/>
      <c r="O49" s="41"/>
      <c r="P49" s="42"/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45"/>
      <c r="AG49" s="46"/>
      <c r="AH49" s="47"/>
      <c r="AI49" s="47"/>
      <c r="AJ49" s="48"/>
    </row>
    <row r="50" spans="2:36" ht="4.5" customHeight="1" thickBot="1">
      <c r="B50" s="440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2"/>
    </row>
    <row r="51" spans="2:36" ht="35.25" customHeight="1" thickBot="1">
      <c r="B51" s="473" t="s">
        <v>828</v>
      </c>
      <c r="C51" s="474"/>
      <c r="D51" s="475"/>
      <c r="E51" s="419"/>
      <c r="F51" s="474" t="s">
        <v>387</v>
      </c>
      <c r="G51" s="474"/>
      <c r="H51" s="474"/>
      <c r="I51" s="474"/>
      <c r="J51" s="474"/>
      <c r="K51" s="474"/>
      <c r="L51" s="474"/>
      <c r="M51" s="474"/>
      <c r="N51" s="475"/>
      <c r="O51" s="476" t="s">
        <v>388</v>
      </c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8"/>
      <c r="AG51" s="479" t="s">
        <v>389</v>
      </c>
      <c r="AH51" s="480"/>
      <c r="AI51" s="480"/>
      <c r="AJ51" s="481"/>
    </row>
    <row r="52" spans="2:36" ht="35.25" customHeight="1">
      <c r="B52" s="461" t="s">
        <v>390</v>
      </c>
      <c r="C52" s="463" t="s">
        <v>391</v>
      </c>
      <c r="D52" s="464"/>
      <c r="E52" s="464"/>
      <c r="F52" s="464"/>
      <c r="G52" s="464"/>
      <c r="H52" s="464"/>
      <c r="I52" s="467" t="s">
        <v>392</v>
      </c>
      <c r="J52" s="469" t="s">
        <v>393</v>
      </c>
      <c r="K52" s="469" t="s">
        <v>394</v>
      </c>
      <c r="L52" s="471" t="s">
        <v>575</v>
      </c>
      <c r="M52" s="456" t="s">
        <v>396</v>
      </c>
      <c r="N52" s="458" t="s">
        <v>397</v>
      </c>
      <c r="O52" s="460" t="s">
        <v>398</v>
      </c>
      <c r="P52" s="452"/>
      <c r="Q52" s="451" t="s">
        <v>399</v>
      </c>
      <c r="R52" s="452"/>
      <c r="S52" s="451" t="s">
        <v>400</v>
      </c>
      <c r="T52" s="452"/>
      <c r="U52" s="451" t="s">
        <v>401</v>
      </c>
      <c r="V52" s="452"/>
      <c r="W52" s="451" t="s">
        <v>402</v>
      </c>
      <c r="X52" s="452"/>
      <c r="Y52" s="451" t="s">
        <v>403</v>
      </c>
      <c r="Z52" s="452"/>
      <c r="AA52" s="451" t="s">
        <v>404</v>
      </c>
      <c r="AB52" s="452"/>
      <c r="AC52" s="451" t="s">
        <v>405</v>
      </c>
      <c r="AD52" s="452"/>
      <c r="AE52" s="451" t="s">
        <v>406</v>
      </c>
      <c r="AF52" s="453"/>
      <c r="AG52" s="454" t="s">
        <v>407</v>
      </c>
      <c r="AH52" s="443" t="s">
        <v>408</v>
      </c>
      <c r="AI52" s="445" t="s">
        <v>409</v>
      </c>
      <c r="AJ52" s="447" t="s">
        <v>410</v>
      </c>
    </row>
    <row r="53" spans="2:36" ht="80.25" customHeight="1" thickBot="1">
      <c r="B53" s="462"/>
      <c r="C53" s="465"/>
      <c r="D53" s="466"/>
      <c r="E53" s="466"/>
      <c r="F53" s="466"/>
      <c r="G53" s="466"/>
      <c r="H53" s="466"/>
      <c r="I53" s="468"/>
      <c r="J53" s="470" t="s">
        <v>393</v>
      </c>
      <c r="K53" s="470"/>
      <c r="L53" s="472"/>
      <c r="M53" s="457"/>
      <c r="N53" s="459"/>
      <c r="O53" s="5" t="s">
        <v>411</v>
      </c>
      <c r="P53" s="6" t="s">
        <v>412</v>
      </c>
      <c r="Q53" s="7" t="s">
        <v>411</v>
      </c>
      <c r="R53" s="6" t="s">
        <v>412</v>
      </c>
      <c r="S53" s="7" t="s">
        <v>411</v>
      </c>
      <c r="T53" s="6" t="s">
        <v>412</v>
      </c>
      <c r="U53" s="7" t="s">
        <v>411</v>
      </c>
      <c r="V53" s="6" t="s">
        <v>412</v>
      </c>
      <c r="W53" s="7" t="s">
        <v>411</v>
      </c>
      <c r="X53" s="6" t="s">
        <v>412</v>
      </c>
      <c r="Y53" s="7" t="s">
        <v>411</v>
      </c>
      <c r="Z53" s="6" t="s">
        <v>412</v>
      </c>
      <c r="AA53" s="7" t="s">
        <v>411</v>
      </c>
      <c r="AB53" s="6" t="s">
        <v>413</v>
      </c>
      <c r="AC53" s="7" t="s">
        <v>411</v>
      </c>
      <c r="AD53" s="6" t="s">
        <v>413</v>
      </c>
      <c r="AE53" s="7" t="s">
        <v>411</v>
      </c>
      <c r="AF53" s="8" t="s">
        <v>413</v>
      </c>
      <c r="AG53" s="455"/>
      <c r="AH53" s="444"/>
      <c r="AI53" s="446"/>
      <c r="AJ53" s="448"/>
    </row>
    <row r="54" spans="2:36" ht="108" customHeight="1" thickBot="1">
      <c r="B54" s="9" t="s">
        <v>414</v>
      </c>
      <c r="C54" s="449" t="s">
        <v>835</v>
      </c>
      <c r="D54" s="450"/>
      <c r="E54" s="450"/>
      <c r="F54" s="450"/>
      <c r="G54" s="450"/>
      <c r="H54" s="450"/>
      <c r="I54" s="434" t="s">
        <v>836</v>
      </c>
      <c r="J54" s="434" t="s">
        <v>837</v>
      </c>
      <c r="K54" s="428" t="s">
        <v>836</v>
      </c>
      <c r="L54" s="12"/>
      <c r="M54" s="13"/>
      <c r="N54" s="14"/>
      <c r="O54" s="15">
        <f aca="true" t="shared" si="13" ref="O54:AD54">SUM(O56,O63,O70,O77)</f>
        <v>0</v>
      </c>
      <c r="P54" s="16">
        <f t="shared" si="13"/>
        <v>0</v>
      </c>
      <c r="Q54" s="16">
        <f t="shared" si="13"/>
        <v>0</v>
      </c>
      <c r="R54" s="16">
        <f t="shared" si="13"/>
        <v>0</v>
      </c>
      <c r="S54" s="16">
        <f t="shared" si="13"/>
        <v>0</v>
      </c>
      <c r="T54" s="16">
        <f t="shared" si="13"/>
        <v>0</v>
      </c>
      <c r="U54" s="16">
        <f t="shared" si="13"/>
        <v>0</v>
      </c>
      <c r="V54" s="16">
        <f t="shared" si="13"/>
        <v>0</v>
      </c>
      <c r="W54" s="16">
        <f t="shared" si="13"/>
        <v>0</v>
      </c>
      <c r="X54" s="16">
        <f t="shared" si="13"/>
        <v>0</v>
      </c>
      <c r="Y54" s="16">
        <f t="shared" si="13"/>
        <v>0</v>
      </c>
      <c r="Z54" s="16">
        <f t="shared" si="13"/>
        <v>0</v>
      </c>
      <c r="AA54" s="16">
        <f t="shared" si="13"/>
        <v>0</v>
      </c>
      <c r="AB54" s="16">
        <f t="shared" si="13"/>
        <v>0</v>
      </c>
      <c r="AC54" s="16">
        <f t="shared" si="13"/>
        <v>0</v>
      </c>
      <c r="AD54" s="16">
        <f t="shared" si="13"/>
        <v>0</v>
      </c>
      <c r="AE54" s="16">
        <f>SUM(O54,Q54,S54,U54,W54,Y54,AA54,AC54)</f>
        <v>0</v>
      </c>
      <c r="AF54" s="17">
        <f>SUM(P54,R54,T54,V54,X54,Z54,AB54,AD54)</f>
        <v>0</v>
      </c>
      <c r="AG54" s="18">
        <f>AG56+AG63</f>
        <v>0</v>
      </c>
      <c r="AH54" s="19"/>
      <c r="AI54" s="19"/>
      <c r="AJ54" s="20"/>
    </row>
    <row r="55" spans="2:36" ht="108" customHeight="1" thickBot="1">
      <c r="B55" s="88" t="s">
        <v>416</v>
      </c>
      <c r="C55" s="87" t="s">
        <v>417</v>
      </c>
      <c r="D55" s="87" t="s">
        <v>418</v>
      </c>
      <c r="E55" s="87" t="s">
        <v>424</v>
      </c>
      <c r="F55" s="87" t="s">
        <v>420</v>
      </c>
      <c r="G55" s="87" t="s">
        <v>421</v>
      </c>
      <c r="H55" s="86" t="s">
        <v>422</v>
      </c>
      <c r="I55" s="85" t="s">
        <v>423</v>
      </c>
      <c r="J55" s="87"/>
      <c r="K55" s="49"/>
      <c r="L55" s="49"/>
      <c r="M55" s="84"/>
      <c r="N55" s="83"/>
      <c r="O55" s="82">
        <f aca="true" t="shared" si="14" ref="O55:AD55">SUM(O56:O56)</f>
        <v>0</v>
      </c>
      <c r="P55" s="28">
        <f t="shared" si="14"/>
        <v>0</v>
      </c>
      <c r="Q55" s="81">
        <f t="shared" si="14"/>
        <v>0</v>
      </c>
      <c r="R55" s="28">
        <f t="shared" si="14"/>
        <v>0</v>
      </c>
      <c r="S55" s="81">
        <f t="shared" si="14"/>
        <v>0</v>
      </c>
      <c r="T55" s="28">
        <f t="shared" si="14"/>
        <v>0</v>
      </c>
      <c r="U55" s="81">
        <f t="shared" si="14"/>
        <v>0</v>
      </c>
      <c r="V55" s="28">
        <f t="shared" si="14"/>
        <v>0</v>
      </c>
      <c r="W55" s="81">
        <f t="shared" si="14"/>
        <v>0</v>
      </c>
      <c r="X55" s="28">
        <f t="shared" si="14"/>
        <v>0</v>
      </c>
      <c r="Y55" s="81">
        <f t="shared" si="14"/>
        <v>0</v>
      </c>
      <c r="Z55" s="28">
        <f t="shared" si="14"/>
        <v>0</v>
      </c>
      <c r="AA55" s="81">
        <f t="shared" si="14"/>
        <v>0</v>
      </c>
      <c r="AB55" s="28">
        <f t="shared" si="14"/>
        <v>0</v>
      </c>
      <c r="AC55" s="81">
        <f t="shared" si="14"/>
        <v>0</v>
      </c>
      <c r="AD55" s="28">
        <f t="shared" si="14"/>
        <v>0</v>
      </c>
      <c r="AE55" s="81">
        <f>SUM(O55,Q55,S55,U55,W55,Y55,AA55,AC55)</f>
        <v>0</v>
      </c>
      <c r="AF55" s="28">
        <f>SUM(P55,R55,T55,V55,X55,Z55,AB55,AD55)</f>
        <v>0</v>
      </c>
      <c r="AG55" s="80">
        <f>SUM(AG56:AG56)</f>
        <v>0</v>
      </c>
      <c r="AH55" s="79"/>
      <c r="AI55" s="79"/>
      <c r="AJ55" s="78"/>
    </row>
    <row r="56" spans="2:36" ht="108" customHeight="1" thickBot="1">
      <c r="B56" s="33" t="s">
        <v>838</v>
      </c>
      <c r="C56" s="34"/>
      <c r="D56" s="35"/>
      <c r="E56" s="35"/>
      <c r="F56" s="50"/>
      <c r="G56" s="35"/>
      <c r="H56" s="51" t="s">
        <v>839</v>
      </c>
      <c r="I56" s="421" t="s">
        <v>840</v>
      </c>
      <c r="J56" s="37">
        <v>0</v>
      </c>
      <c r="K56" s="65">
        <v>1</v>
      </c>
      <c r="L56" s="53"/>
      <c r="M56" s="54"/>
      <c r="N56" s="55"/>
      <c r="O56" s="56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57"/>
      <c r="AH56" s="47"/>
      <c r="AI56" s="54"/>
      <c r="AJ56" s="58"/>
    </row>
    <row r="57" spans="2:36" ht="4.5" customHeight="1" thickBot="1">
      <c r="B57" s="440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2"/>
    </row>
    <row r="58" spans="2:36" ht="35.25" customHeight="1" thickBot="1">
      <c r="B58" s="473" t="s">
        <v>828</v>
      </c>
      <c r="C58" s="474"/>
      <c r="D58" s="475"/>
      <c r="E58" s="419"/>
      <c r="F58" s="474" t="s">
        <v>387</v>
      </c>
      <c r="G58" s="474"/>
      <c r="H58" s="474"/>
      <c r="I58" s="474"/>
      <c r="J58" s="474"/>
      <c r="K58" s="474"/>
      <c r="L58" s="474"/>
      <c r="M58" s="474"/>
      <c r="N58" s="475"/>
      <c r="O58" s="476" t="s">
        <v>388</v>
      </c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8"/>
      <c r="AG58" s="479" t="s">
        <v>389</v>
      </c>
      <c r="AH58" s="480"/>
      <c r="AI58" s="480"/>
      <c r="AJ58" s="481"/>
    </row>
    <row r="59" spans="2:36" ht="35.25" customHeight="1">
      <c r="B59" s="461" t="s">
        <v>390</v>
      </c>
      <c r="C59" s="463" t="s">
        <v>391</v>
      </c>
      <c r="D59" s="464"/>
      <c r="E59" s="464"/>
      <c r="F59" s="464"/>
      <c r="G59" s="464"/>
      <c r="H59" s="464"/>
      <c r="I59" s="467" t="s">
        <v>392</v>
      </c>
      <c r="J59" s="469" t="s">
        <v>393</v>
      </c>
      <c r="K59" s="469" t="s">
        <v>394</v>
      </c>
      <c r="L59" s="471" t="s">
        <v>575</v>
      </c>
      <c r="M59" s="456" t="s">
        <v>396</v>
      </c>
      <c r="N59" s="458" t="s">
        <v>397</v>
      </c>
      <c r="O59" s="460" t="s">
        <v>398</v>
      </c>
      <c r="P59" s="452"/>
      <c r="Q59" s="451" t="s">
        <v>399</v>
      </c>
      <c r="R59" s="452"/>
      <c r="S59" s="451" t="s">
        <v>400</v>
      </c>
      <c r="T59" s="452"/>
      <c r="U59" s="451" t="s">
        <v>401</v>
      </c>
      <c r="V59" s="452"/>
      <c r="W59" s="451" t="s">
        <v>402</v>
      </c>
      <c r="X59" s="452"/>
      <c r="Y59" s="451" t="s">
        <v>403</v>
      </c>
      <c r="Z59" s="452"/>
      <c r="AA59" s="451" t="s">
        <v>404</v>
      </c>
      <c r="AB59" s="452"/>
      <c r="AC59" s="451" t="s">
        <v>405</v>
      </c>
      <c r="AD59" s="452"/>
      <c r="AE59" s="451" t="s">
        <v>406</v>
      </c>
      <c r="AF59" s="453"/>
      <c r="AG59" s="454" t="s">
        <v>407</v>
      </c>
      <c r="AH59" s="443" t="s">
        <v>408</v>
      </c>
      <c r="AI59" s="445" t="s">
        <v>409</v>
      </c>
      <c r="AJ59" s="447" t="s">
        <v>410</v>
      </c>
    </row>
    <row r="60" spans="2:36" ht="80.25" customHeight="1" thickBot="1">
      <c r="B60" s="462"/>
      <c r="C60" s="465"/>
      <c r="D60" s="466"/>
      <c r="E60" s="466"/>
      <c r="F60" s="466"/>
      <c r="G60" s="466"/>
      <c r="H60" s="466"/>
      <c r="I60" s="468"/>
      <c r="J60" s="470" t="s">
        <v>393</v>
      </c>
      <c r="K60" s="470"/>
      <c r="L60" s="472"/>
      <c r="M60" s="457"/>
      <c r="N60" s="459"/>
      <c r="O60" s="5" t="s">
        <v>411</v>
      </c>
      <c r="P60" s="6" t="s">
        <v>412</v>
      </c>
      <c r="Q60" s="7" t="s">
        <v>411</v>
      </c>
      <c r="R60" s="6" t="s">
        <v>412</v>
      </c>
      <c r="S60" s="7" t="s">
        <v>411</v>
      </c>
      <c r="T60" s="6" t="s">
        <v>412</v>
      </c>
      <c r="U60" s="7" t="s">
        <v>411</v>
      </c>
      <c r="V60" s="6" t="s">
        <v>412</v>
      </c>
      <c r="W60" s="7" t="s">
        <v>411</v>
      </c>
      <c r="X60" s="6" t="s">
        <v>412</v>
      </c>
      <c r="Y60" s="7" t="s">
        <v>411</v>
      </c>
      <c r="Z60" s="6" t="s">
        <v>412</v>
      </c>
      <c r="AA60" s="7" t="s">
        <v>411</v>
      </c>
      <c r="AB60" s="6" t="s">
        <v>413</v>
      </c>
      <c r="AC60" s="7" t="s">
        <v>411</v>
      </c>
      <c r="AD60" s="6" t="s">
        <v>413</v>
      </c>
      <c r="AE60" s="7" t="s">
        <v>411</v>
      </c>
      <c r="AF60" s="8" t="s">
        <v>413</v>
      </c>
      <c r="AG60" s="455"/>
      <c r="AH60" s="444"/>
      <c r="AI60" s="446"/>
      <c r="AJ60" s="448"/>
    </row>
    <row r="61" spans="2:36" ht="108" customHeight="1" thickBot="1">
      <c r="B61" s="9" t="s">
        <v>414</v>
      </c>
      <c r="C61" s="449" t="s">
        <v>841</v>
      </c>
      <c r="D61" s="450"/>
      <c r="E61" s="450"/>
      <c r="F61" s="450"/>
      <c r="G61" s="450"/>
      <c r="H61" s="450"/>
      <c r="I61" s="428">
        <v>0.06</v>
      </c>
      <c r="J61" s="91">
        <v>0.02</v>
      </c>
      <c r="K61" s="12"/>
      <c r="L61" s="12"/>
      <c r="M61" s="13"/>
      <c r="N61" s="14"/>
      <c r="O61" s="15">
        <f aca="true" t="shared" si="15" ref="O61:AD61">SUM(O63,O70,O77,O84)</f>
        <v>0</v>
      </c>
      <c r="P61" s="16">
        <f t="shared" si="15"/>
        <v>0</v>
      </c>
      <c r="Q61" s="16">
        <f t="shared" si="15"/>
        <v>0</v>
      </c>
      <c r="R61" s="16">
        <f t="shared" si="15"/>
        <v>0</v>
      </c>
      <c r="S61" s="16">
        <f t="shared" si="15"/>
        <v>0</v>
      </c>
      <c r="T61" s="16">
        <f t="shared" si="15"/>
        <v>0</v>
      </c>
      <c r="U61" s="16">
        <f t="shared" si="15"/>
        <v>0</v>
      </c>
      <c r="V61" s="16">
        <f t="shared" si="15"/>
        <v>0</v>
      </c>
      <c r="W61" s="16">
        <f t="shared" si="15"/>
        <v>0</v>
      </c>
      <c r="X61" s="16">
        <f t="shared" si="15"/>
        <v>0</v>
      </c>
      <c r="Y61" s="16">
        <f t="shared" si="15"/>
        <v>0</v>
      </c>
      <c r="Z61" s="16">
        <f t="shared" si="15"/>
        <v>0</v>
      </c>
      <c r="AA61" s="16">
        <f t="shared" si="15"/>
        <v>0</v>
      </c>
      <c r="AB61" s="16">
        <f t="shared" si="15"/>
        <v>0</v>
      </c>
      <c r="AC61" s="16">
        <f t="shared" si="15"/>
        <v>0</v>
      </c>
      <c r="AD61" s="16">
        <f t="shared" si="15"/>
        <v>0</v>
      </c>
      <c r="AE61" s="16">
        <f>SUM(O61,Q61,S61,U61,W61,Y61,AA61,AC61)</f>
        <v>0</v>
      </c>
      <c r="AF61" s="17">
        <f>SUM(P61,R61,T61,V61,X61,Z61,AB61,AD61)</f>
        <v>0</v>
      </c>
      <c r="AG61" s="18">
        <f>AG63+AG70</f>
        <v>0</v>
      </c>
      <c r="AH61" s="19"/>
      <c r="AI61" s="19"/>
      <c r="AJ61" s="20"/>
    </row>
    <row r="62" spans="2:36" ht="108" customHeight="1" thickBot="1">
      <c r="B62" s="88" t="s">
        <v>416</v>
      </c>
      <c r="C62" s="87" t="s">
        <v>417</v>
      </c>
      <c r="D62" s="87" t="s">
        <v>418</v>
      </c>
      <c r="E62" s="87" t="s">
        <v>419</v>
      </c>
      <c r="F62" s="87" t="s">
        <v>420</v>
      </c>
      <c r="G62" s="87" t="s">
        <v>421</v>
      </c>
      <c r="H62" s="86" t="s">
        <v>422</v>
      </c>
      <c r="I62" s="85" t="s">
        <v>423</v>
      </c>
      <c r="J62" s="84"/>
      <c r="K62" s="84"/>
      <c r="L62" s="84"/>
      <c r="M62" s="84"/>
      <c r="N62" s="83"/>
      <c r="O62" s="82">
        <f aca="true" t="shared" si="16" ref="O62:AD62">SUM(O63:O63)</f>
        <v>0</v>
      </c>
      <c r="P62" s="28">
        <f t="shared" si="16"/>
        <v>0</v>
      </c>
      <c r="Q62" s="81">
        <f t="shared" si="16"/>
        <v>0</v>
      </c>
      <c r="R62" s="28">
        <f t="shared" si="16"/>
        <v>0</v>
      </c>
      <c r="S62" s="81">
        <f t="shared" si="16"/>
        <v>0</v>
      </c>
      <c r="T62" s="28">
        <f t="shared" si="16"/>
        <v>0</v>
      </c>
      <c r="U62" s="81">
        <f t="shared" si="16"/>
        <v>0</v>
      </c>
      <c r="V62" s="28">
        <f t="shared" si="16"/>
        <v>0</v>
      </c>
      <c r="W62" s="81">
        <f t="shared" si="16"/>
        <v>0</v>
      </c>
      <c r="X62" s="28">
        <f t="shared" si="16"/>
        <v>0</v>
      </c>
      <c r="Y62" s="81">
        <f t="shared" si="16"/>
        <v>0</v>
      </c>
      <c r="Z62" s="28">
        <f t="shared" si="16"/>
        <v>0</v>
      </c>
      <c r="AA62" s="81">
        <f t="shared" si="16"/>
        <v>0</v>
      </c>
      <c r="AB62" s="28">
        <f t="shared" si="16"/>
        <v>0</v>
      </c>
      <c r="AC62" s="81">
        <f t="shared" si="16"/>
        <v>0</v>
      </c>
      <c r="AD62" s="28">
        <f t="shared" si="16"/>
        <v>0</v>
      </c>
      <c r="AE62" s="81">
        <f>SUM(O62,Q62,S62,U62,W62,Y62,AA62,AC62)</f>
        <v>0</v>
      </c>
      <c r="AF62" s="28">
        <f>SUM(P62,R62,T62,V62,X62,Z62,AB62,AD62)</f>
        <v>0</v>
      </c>
      <c r="AG62" s="80">
        <f>SUM(AG63:AG63)</f>
        <v>0</v>
      </c>
      <c r="AH62" s="79"/>
      <c r="AI62" s="79"/>
      <c r="AJ62" s="78"/>
    </row>
    <row r="63" spans="2:36" ht="108" customHeight="1" thickBot="1">
      <c r="B63" s="435" t="s">
        <v>842</v>
      </c>
      <c r="C63" s="34"/>
      <c r="D63" s="35"/>
      <c r="E63" s="35"/>
      <c r="F63" s="36"/>
      <c r="G63" s="35"/>
      <c r="H63" s="421" t="s">
        <v>843</v>
      </c>
      <c r="I63" s="421" t="s">
        <v>844</v>
      </c>
      <c r="J63" s="37">
        <v>0</v>
      </c>
      <c r="K63" s="38">
        <v>1</v>
      </c>
      <c r="L63" s="39"/>
      <c r="M63" s="39"/>
      <c r="N63" s="40"/>
      <c r="O63" s="41"/>
      <c r="P63" s="42"/>
      <c r="Q63" s="43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45"/>
      <c r="AG63" s="46"/>
      <c r="AH63" s="47"/>
      <c r="AI63" s="47"/>
      <c r="AJ63" s="48"/>
    </row>
    <row r="64" spans="2:36" ht="4.5" customHeight="1" thickBot="1">
      <c r="B64" s="440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2"/>
    </row>
    <row r="65" spans="2:36" ht="35.25" customHeight="1" thickBot="1">
      <c r="B65" s="473" t="s">
        <v>828</v>
      </c>
      <c r="C65" s="474"/>
      <c r="D65" s="475"/>
      <c r="E65" s="419"/>
      <c r="F65" s="474" t="s">
        <v>387</v>
      </c>
      <c r="G65" s="474"/>
      <c r="H65" s="474"/>
      <c r="I65" s="474"/>
      <c r="J65" s="474"/>
      <c r="K65" s="474"/>
      <c r="L65" s="474"/>
      <c r="M65" s="474"/>
      <c r="N65" s="475"/>
      <c r="O65" s="476" t="s">
        <v>388</v>
      </c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8"/>
      <c r="AG65" s="479" t="s">
        <v>389</v>
      </c>
      <c r="AH65" s="480"/>
      <c r="AI65" s="480"/>
      <c r="AJ65" s="481"/>
    </row>
    <row r="66" spans="2:36" ht="35.25" customHeight="1">
      <c r="B66" s="461" t="s">
        <v>390</v>
      </c>
      <c r="C66" s="463" t="s">
        <v>391</v>
      </c>
      <c r="D66" s="464"/>
      <c r="E66" s="464"/>
      <c r="F66" s="464"/>
      <c r="G66" s="464"/>
      <c r="H66" s="464"/>
      <c r="I66" s="467" t="s">
        <v>392</v>
      </c>
      <c r="J66" s="469" t="s">
        <v>393</v>
      </c>
      <c r="K66" s="469" t="s">
        <v>394</v>
      </c>
      <c r="L66" s="471" t="s">
        <v>575</v>
      </c>
      <c r="M66" s="456" t="s">
        <v>396</v>
      </c>
      <c r="N66" s="458" t="s">
        <v>397</v>
      </c>
      <c r="O66" s="460" t="s">
        <v>398</v>
      </c>
      <c r="P66" s="452"/>
      <c r="Q66" s="451" t="s">
        <v>399</v>
      </c>
      <c r="R66" s="452"/>
      <c r="S66" s="451" t="s">
        <v>400</v>
      </c>
      <c r="T66" s="452"/>
      <c r="U66" s="451" t="s">
        <v>401</v>
      </c>
      <c r="V66" s="452"/>
      <c r="W66" s="451" t="s">
        <v>402</v>
      </c>
      <c r="X66" s="452"/>
      <c r="Y66" s="451" t="s">
        <v>403</v>
      </c>
      <c r="Z66" s="452"/>
      <c r="AA66" s="451" t="s">
        <v>404</v>
      </c>
      <c r="AB66" s="452"/>
      <c r="AC66" s="451" t="s">
        <v>405</v>
      </c>
      <c r="AD66" s="452"/>
      <c r="AE66" s="451" t="s">
        <v>406</v>
      </c>
      <c r="AF66" s="453"/>
      <c r="AG66" s="454" t="s">
        <v>407</v>
      </c>
      <c r="AH66" s="443" t="s">
        <v>408</v>
      </c>
      <c r="AI66" s="445" t="s">
        <v>409</v>
      </c>
      <c r="AJ66" s="447" t="s">
        <v>410</v>
      </c>
    </row>
    <row r="67" spans="2:36" ht="80.25" customHeight="1" thickBot="1">
      <c r="B67" s="462"/>
      <c r="C67" s="465"/>
      <c r="D67" s="466"/>
      <c r="E67" s="466"/>
      <c r="F67" s="466"/>
      <c r="G67" s="466"/>
      <c r="H67" s="466"/>
      <c r="I67" s="468"/>
      <c r="J67" s="470" t="s">
        <v>393</v>
      </c>
      <c r="K67" s="470"/>
      <c r="L67" s="472"/>
      <c r="M67" s="457"/>
      <c r="N67" s="459"/>
      <c r="O67" s="5" t="s">
        <v>411</v>
      </c>
      <c r="P67" s="6" t="s">
        <v>412</v>
      </c>
      <c r="Q67" s="7" t="s">
        <v>411</v>
      </c>
      <c r="R67" s="6" t="s">
        <v>412</v>
      </c>
      <c r="S67" s="7" t="s">
        <v>411</v>
      </c>
      <c r="T67" s="6" t="s">
        <v>412</v>
      </c>
      <c r="U67" s="7" t="s">
        <v>411</v>
      </c>
      <c r="V67" s="6" t="s">
        <v>412</v>
      </c>
      <c r="W67" s="7" t="s">
        <v>411</v>
      </c>
      <c r="X67" s="6" t="s">
        <v>412</v>
      </c>
      <c r="Y67" s="7" t="s">
        <v>411</v>
      </c>
      <c r="Z67" s="6" t="s">
        <v>412</v>
      </c>
      <c r="AA67" s="7" t="s">
        <v>411</v>
      </c>
      <c r="AB67" s="6" t="s">
        <v>413</v>
      </c>
      <c r="AC67" s="7" t="s">
        <v>411</v>
      </c>
      <c r="AD67" s="6" t="s">
        <v>413</v>
      </c>
      <c r="AE67" s="7" t="s">
        <v>411</v>
      </c>
      <c r="AF67" s="8" t="s">
        <v>413</v>
      </c>
      <c r="AG67" s="455"/>
      <c r="AH67" s="444"/>
      <c r="AI67" s="446"/>
      <c r="AJ67" s="448"/>
    </row>
    <row r="68" spans="2:36" ht="108" customHeight="1" thickBot="1">
      <c r="B68" s="9" t="s">
        <v>414</v>
      </c>
      <c r="C68" s="449" t="s">
        <v>845</v>
      </c>
      <c r="D68" s="450"/>
      <c r="E68" s="450"/>
      <c r="F68" s="450"/>
      <c r="G68" s="450"/>
      <c r="H68" s="450"/>
      <c r="I68" s="434" t="s">
        <v>846</v>
      </c>
      <c r="J68" s="434" t="s">
        <v>847</v>
      </c>
      <c r="K68" s="434" t="s">
        <v>846</v>
      </c>
      <c r="L68" s="12"/>
      <c r="M68" s="13"/>
      <c r="N68" s="14"/>
      <c r="O68" s="15">
        <f aca="true" t="shared" si="17" ref="O68:AD68">SUM(O70,O77,O84,O91)</f>
        <v>0</v>
      </c>
      <c r="P68" s="16">
        <f t="shared" si="17"/>
        <v>0</v>
      </c>
      <c r="Q68" s="16">
        <f t="shared" si="17"/>
        <v>0</v>
      </c>
      <c r="R68" s="16">
        <f t="shared" si="17"/>
        <v>0</v>
      </c>
      <c r="S68" s="16">
        <f t="shared" si="17"/>
        <v>0</v>
      </c>
      <c r="T68" s="16">
        <f t="shared" si="17"/>
        <v>0</v>
      </c>
      <c r="U68" s="16">
        <f t="shared" si="17"/>
        <v>0</v>
      </c>
      <c r="V68" s="16">
        <f t="shared" si="17"/>
        <v>0</v>
      </c>
      <c r="W68" s="16">
        <f t="shared" si="17"/>
        <v>0</v>
      </c>
      <c r="X68" s="16">
        <f t="shared" si="17"/>
        <v>0</v>
      </c>
      <c r="Y68" s="16">
        <f t="shared" si="17"/>
        <v>0</v>
      </c>
      <c r="Z68" s="16">
        <f t="shared" si="17"/>
        <v>0</v>
      </c>
      <c r="AA68" s="16">
        <f t="shared" si="17"/>
        <v>0</v>
      </c>
      <c r="AB68" s="16">
        <f t="shared" si="17"/>
        <v>0</v>
      </c>
      <c r="AC68" s="16">
        <f t="shared" si="17"/>
        <v>0</v>
      </c>
      <c r="AD68" s="16">
        <f t="shared" si="17"/>
        <v>0</v>
      </c>
      <c r="AE68" s="16">
        <f>SUM(O68,Q68,S68,U68,W68,Y68,AA68,AC68)</f>
        <v>0</v>
      </c>
      <c r="AF68" s="17">
        <f>SUM(P68,R68,T68,V68,X68,Z68,AB68,AD68)</f>
        <v>0</v>
      </c>
      <c r="AG68" s="18">
        <f>AG70+AG77</f>
        <v>0</v>
      </c>
      <c r="AH68" s="19"/>
      <c r="AI68" s="19"/>
      <c r="AJ68" s="20"/>
    </row>
    <row r="69" spans="2:36" ht="108" customHeight="1" thickBot="1">
      <c r="B69" s="88" t="s">
        <v>416</v>
      </c>
      <c r="C69" s="87" t="s">
        <v>417</v>
      </c>
      <c r="D69" s="87" t="s">
        <v>418</v>
      </c>
      <c r="E69" s="87" t="s">
        <v>424</v>
      </c>
      <c r="F69" s="87" t="s">
        <v>420</v>
      </c>
      <c r="G69" s="87" t="s">
        <v>421</v>
      </c>
      <c r="H69" s="86" t="s">
        <v>422</v>
      </c>
      <c r="I69" s="85" t="s">
        <v>423</v>
      </c>
      <c r="J69" s="87"/>
      <c r="K69" s="49"/>
      <c r="L69" s="49"/>
      <c r="M69" s="84"/>
      <c r="N69" s="83"/>
      <c r="O69" s="82">
        <f aca="true" t="shared" si="18" ref="O69:AD69">SUM(O70:O70)</f>
        <v>0</v>
      </c>
      <c r="P69" s="28">
        <f t="shared" si="18"/>
        <v>0</v>
      </c>
      <c r="Q69" s="81">
        <f t="shared" si="18"/>
        <v>0</v>
      </c>
      <c r="R69" s="28">
        <f t="shared" si="18"/>
        <v>0</v>
      </c>
      <c r="S69" s="81">
        <f t="shared" si="18"/>
        <v>0</v>
      </c>
      <c r="T69" s="28">
        <f t="shared" si="18"/>
        <v>0</v>
      </c>
      <c r="U69" s="81">
        <f t="shared" si="18"/>
        <v>0</v>
      </c>
      <c r="V69" s="28">
        <f t="shared" si="18"/>
        <v>0</v>
      </c>
      <c r="W69" s="81">
        <f t="shared" si="18"/>
        <v>0</v>
      </c>
      <c r="X69" s="28">
        <f t="shared" si="18"/>
        <v>0</v>
      </c>
      <c r="Y69" s="81">
        <f t="shared" si="18"/>
        <v>0</v>
      </c>
      <c r="Z69" s="28">
        <f t="shared" si="18"/>
        <v>0</v>
      </c>
      <c r="AA69" s="81">
        <f t="shared" si="18"/>
        <v>0</v>
      </c>
      <c r="AB69" s="28">
        <f t="shared" si="18"/>
        <v>0</v>
      </c>
      <c r="AC69" s="81">
        <f t="shared" si="18"/>
        <v>0</v>
      </c>
      <c r="AD69" s="28">
        <f t="shared" si="18"/>
        <v>0</v>
      </c>
      <c r="AE69" s="81">
        <f>SUM(O69,Q69,S69,U69,W69,Y69,AA69,AC69)</f>
        <v>0</v>
      </c>
      <c r="AF69" s="28">
        <f>SUM(P69,R69,T69,V69,X69,Z69,AB69,AD69)</f>
        <v>0</v>
      </c>
      <c r="AG69" s="80">
        <f>SUM(AG70:AG70)</f>
        <v>0</v>
      </c>
      <c r="AH69" s="79"/>
      <c r="AI69" s="79"/>
      <c r="AJ69" s="78"/>
    </row>
    <row r="70" spans="2:36" ht="108" customHeight="1" thickBot="1">
      <c r="B70" s="435" t="s">
        <v>842</v>
      </c>
      <c r="C70" s="34"/>
      <c r="D70" s="35"/>
      <c r="E70" s="35"/>
      <c r="F70" s="50"/>
      <c r="G70" s="35"/>
      <c r="H70" s="421" t="s">
        <v>848</v>
      </c>
      <c r="I70" s="421" t="s">
        <v>849</v>
      </c>
      <c r="J70" s="37">
        <v>1</v>
      </c>
      <c r="K70" s="65">
        <v>1</v>
      </c>
      <c r="L70" s="53"/>
      <c r="M70" s="54"/>
      <c r="N70" s="55"/>
      <c r="O70" s="56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57"/>
      <c r="AH70" s="47"/>
      <c r="AI70" s="54"/>
      <c r="AJ70" s="58"/>
    </row>
    <row r="71" spans="2:36" ht="4.5" customHeight="1" thickBot="1">
      <c r="B71" s="482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4"/>
    </row>
    <row r="72" spans="2:36" ht="35.25" customHeight="1" thickBot="1">
      <c r="B72" s="473" t="s">
        <v>828</v>
      </c>
      <c r="C72" s="474"/>
      <c r="D72" s="475"/>
      <c r="E72" s="419"/>
      <c r="F72" s="474" t="s">
        <v>387</v>
      </c>
      <c r="G72" s="474"/>
      <c r="H72" s="474"/>
      <c r="I72" s="474"/>
      <c r="J72" s="474"/>
      <c r="K72" s="474"/>
      <c r="L72" s="474"/>
      <c r="M72" s="474"/>
      <c r="N72" s="475"/>
      <c r="O72" s="476" t="s">
        <v>388</v>
      </c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7"/>
      <c r="AC72" s="477"/>
      <c r="AD72" s="477"/>
      <c r="AE72" s="477"/>
      <c r="AF72" s="478"/>
      <c r="AG72" s="479" t="s">
        <v>389</v>
      </c>
      <c r="AH72" s="480"/>
      <c r="AI72" s="480"/>
      <c r="AJ72" s="481"/>
    </row>
    <row r="73" spans="2:36" ht="35.25" customHeight="1">
      <c r="B73" s="461" t="s">
        <v>390</v>
      </c>
      <c r="C73" s="463" t="s">
        <v>391</v>
      </c>
      <c r="D73" s="464"/>
      <c r="E73" s="464"/>
      <c r="F73" s="464"/>
      <c r="G73" s="464"/>
      <c r="H73" s="464"/>
      <c r="I73" s="467" t="s">
        <v>392</v>
      </c>
      <c r="J73" s="469" t="s">
        <v>393</v>
      </c>
      <c r="K73" s="469" t="s">
        <v>394</v>
      </c>
      <c r="L73" s="471" t="s">
        <v>575</v>
      </c>
      <c r="M73" s="456" t="s">
        <v>396</v>
      </c>
      <c r="N73" s="458" t="s">
        <v>397</v>
      </c>
      <c r="O73" s="460" t="s">
        <v>398</v>
      </c>
      <c r="P73" s="452"/>
      <c r="Q73" s="451" t="s">
        <v>399</v>
      </c>
      <c r="R73" s="452"/>
      <c r="S73" s="451" t="s">
        <v>400</v>
      </c>
      <c r="T73" s="452"/>
      <c r="U73" s="451" t="s">
        <v>401</v>
      </c>
      <c r="V73" s="452"/>
      <c r="W73" s="451" t="s">
        <v>402</v>
      </c>
      <c r="X73" s="452"/>
      <c r="Y73" s="451" t="s">
        <v>403</v>
      </c>
      <c r="Z73" s="452"/>
      <c r="AA73" s="451" t="s">
        <v>404</v>
      </c>
      <c r="AB73" s="452"/>
      <c r="AC73" s="451" t="s">
        <v>405</v>
      </c>
      <c r="AD73" s="452"/>
      <c r="AE73" s="451" t="s">
        <v>406</v>
      </c>
      <c r="AF73" s="453"/>
      <c r="AG73" s="454" t="s">
        <v>407</v>
      </c>
      <c r="AH73" s="443" t="s">
        <v>408</v>
      </c>
      <c r="AI73" s="445" t="s">
        <v>409</v>
      </c>
      <c r="AJ73" s="447" t="s">
        <v>410</v>
      </c>
    </row>
    <row r="74" spans="2:36" ht="80.25" customHeight="1" thickBot="1">
      <c r="B74" s="462"/>
      <c r="C74" s="465"/>
      <c r="D74" s="466"/>
      <c r="E74" s="466"/>
      <c r="F74" s="466"/>
      <c r="G74" s="466"/>
      <c r="H74" s="466"/>
      <c r="I74" s="468"/>
      <c r="J74" s="470" t="s">
        <v>393</v>
      </c>
      <c r="K74" s="470"/>
      <c r="L74" s="472"/>
      <c r="M74" s="457"/>
      <c r="N74" s="459"/>
      <c r="O74" s="5" t="s">
        <v>411</v>
      </c>
      <c r="P74" s="6" t="s">
        <v>412</v>
      </c>
      <c r="Q74" s="7" t="s">
        <v>411</v>
      </c>
      <c r="R74" s="6" t="s">
        <v>412</v>
      </c>
      <c r="S74" s="7" t="s">
        <v>411</v>
      </c>
      <c r="T74" s="6" t="s">
        <v>412</v>
      </c>
      <c r="U74" s="7" t="s">
        <v>411</v>
      </c>
      <c r="V74" s="6" t="s">
        <v>412</v>
      </c>
      <c r="W74" s="7" t="s">
        <v>411</v>
      </c>
      <c r="X74" s="6" t="s">
        <v>412</v>
      </c>
      <c r="Y74" s="7" t="s">
        <v>411</v>
      </c>
      <c r="Z74" s="6" t="s">
        <v>412</v>
      </c>
      <c r="AA74" s="7" t="s">
        <v>411</v>
      </c>
      <c r="AB74" s="6" t="s">
        <v>413</v>
      </c>
      <c r="AC74" s="7" t="s">
        <v>411</v>
      </c>
      <c r="AD74" s="6" t="s">
        <v>413</v>
      </c>
      <c r="AE74" s="7" t="s">
        <v>411</v>
      </c>
      <c r="AF74" s="8" t="s">
        <v>413</v>
      </c>
      <c r="AG74" s="455"/>
      <c r="AH74" s="444"/>
      <c r="AI74" s="446"/>
      <c r="AJ74" s="448"/>
    </row>
    <row r="75" spans="2:36" ht="108" customHeight="1" thickBot="1">
      <c r="B75" s="9" t="s">
        <v>414</v>
      </c>
      <c r="C75" s="449" t="s">
        <v>850</v>
      </c>
      <c r="D75" s="450"/>
      <c r="E75" s="450"/>
      <c r="F75" s="450"/>
      <c r="G75" s="450"/>
      <c r="H75" s="450"/>
      <c r="I75" s="10" t="s">
        <v>851</v>
      </c>
      <c r="J75" s="11">
        <v>0</v>
      </c>
      <c r="K75" s="12">
        <v>0</v>
      </c>
      <c r="L75" s="12"/>
      <c r="M75" s="13"/>
      <c r="N75" s="14"/>
      <c r="O75" s="15">
        <f aca="true" t="shared" si="19" ref="O75:AD75">SUM(O77,O84,O91,O98)</f>
        <v>0</v>
      </c>
      <c r="P75" s="16">
        <f t="shared" si="19"/>
        <v>0</v>
      </c>
      <c r="Q75" s="16">
        <f t="shared" si="19"/>
        <v>0</v>
      </c>
      <c r="R75" s="16">
        <f t="shared" si="19"/>
        <v>0</v>
      </c>
      <c r="S75" s="16">
        <f t="shared" si="19"/>
        <v>0</v>
      </c>
      <c r="T75" s="16">
        <f t="shared" si="19"/>
        <v>0</v>
      </c>
      <c r="U75" s="16">
        <f t="shared" si="19"/>
        <v>0</v>
      </c>
      <c r="V75" s="16">
        <f t="shared" si="19"/>
        <v>0</v>
      </c>
      <c r="W75" s="16">
        <f t="shared" si="19"/>
        <v>0</v>
      </c>
      <c r="X75" s="16">
        <f t="shared" si="19"/>
        <v>0</v>
      </c>
      <c r="Y75" s="16">
        <f t="shared" si="19"/>
        <v>0</v>
      </c>
      <c r="Z75" s="16">
        <f t="shared" si="19"/>
        <v>0</v>
      </c>
      <c r="AA75" s="16">
        <f t="shared" si="19"/>
        <v>0</v>
      </c>
      <c r="AB75" s="16">
        <f t="shared" si="19"/>
        <v>0</v>
      </c>
      <c r="AC75" s="16">
        <f t="shared" si="19"/>
        <v>0</v>
      </c>
      <c r="AD75" s="16">
        <f t="shared" si="19"/>
        <v>0</v>
      </c>
      <c r="AE75" s="16">
        <f>SUM(O75,Q75,S75,U75,W75,Y75,AA75,AC75)</f>
        <v>0</v>
      </c>
      <c r="AF75" s="17">
        <f>SUM(P75,R75,T75,V75,X75,Z75,AB75,AD75)</f>
        <v>0</v>
      </c>
      <c r="AG75" s="18">
        <f>AG77+AG84</f>
        <v>0</v>
      </c>
      <c r="AH75" s="19"/>
      <c r="AI75" s="19"/>
      <c r="AJ75" s="20"/>
    </row>
    <row r="76" spans="2:36" ht="108" customHeight="1" thickBot="1">
      <c r="B76" s="88" t="s">
        <v>416</v>
      </c>
      <c r="C76" s="87" t="s">
        <v>417</v>
      </c>
      <c r="D76" s="87" t="s">
        <v>418</v>
      </c>
      <c r="E76" s="87" t="s">
        <v>419</v>
      </c>
      <c r="F76" s="87" t="s">
        <v>420</v>
      </c>
      <c r="G76" s="87" t="s">
        <v>421</v>
      </c>
      <c r="H76" s="86" t="s">
        <v>422</v>
      </c>
      <c r="I76" s="85" t="s">
        <v>423</v>
      </c>
      <c r="J76" s="84"/>
      <c r="K76" s="84"/>
      <c r="L76" s="84"/>
      <c r="M76" s="84"/>
      <c r="N76" s="83"/>
      <c r="O76" s="82">
        <f aca="true" t="shared" si="20" ref="O76:AD76">SUM(O77:O77)</f>
        <v>0</v>
      </c>
      <c r="P76" s="28">
        <f t="shared" si="20"/>
        <v>0</v>
      </c>
      <c r="Q76" s="81">
        <f t="shared" si="20"/>
        <v>0</v>
      </c>
      <c r="R76" s="28">
        <f t="shared" si="20"/>
        <v>0</v>
      </c>
      <c r="S76" s="81">
        <f t="shared" si="20"/>
        <v>0</v>
      </c>
      <c r="T76" s="28">
        <f t="shared" si="20"/>
        <v>0</v>
      </c>
      <c r="U76" s="81">
        <f t="shared" si="20"/>
        <v>0</v>
      </c>
      <c r="V76" s="28">
        <f t="shared" si="20"/>
        <v>0</v>
      </c>
      <c r="W76" s="81">
        <f t="shared" si="20"/>
        <v>0</v>
      </c>
      <c r="X76" s="28">
        <f t="shared" si="20"/>
        <v>0</v>
      </c>
      <c r="Y76" s="81">
        <f t="shared" si="20"/>
        <v>0</v>
      </c>
      <c r="Z76" s="28">
        <f t="shared" si="20"/>
        <v>0</v>
      </c>
      <c r="AA76" s="81">
        <f t="shared" si="20"/>
        <v>0</v>
      </c>
      <c r="AB76" s="28">
        <f t="shared" si="20"/>
        <v>0</v>
      </c>
      <c r="AC76" s="81">
        <f t="shared" si="20"/>
        <v>0</v>
      </c>
      <c r="AD76" s="28">
        <f t="shared" si="20"/>
        <v>0</v>
      </c>
      <c r="AE76" s="81">
        <f>SUM(O76,Q76,S76,U76,W76,Y76,AA76,AC76)</f>
        <v>0</v>
      </c>
      <c r="AF76" s="28">
        <f>SUM(P76,R76,T76,V76,X76,Z76,AB76,AD76)</f>
        <v>0</v>
      </c>
      <c r="AG76" s="80">
        <f>SUM(AG77:AG77)</f>
        <v>0</v>
      </c>
      <c r="AH76" s="79"/>
      <c r="AI76" s="79"/>
      <c r="AJ76" s="78"/>
    </row>
    <row r="77" spans="2:36" ht="108" customHeight="1" thickBot="1">
      <c r="B77" s="33" t="s">
        <v>852</v>
      </c>
      <c r="C77" s="34"/>
      <c r="D77" s="35"/>
      <c r="E77" s="35"/>
      <c r="F77" s="36"/>
      <c r="G77" s="35"/>
      <c r="H77" s="436" t="s">
        <v>853</v>
      </c>
      <c r="I77" s="437" t="s">
        <v>854</v>
      </c>
      <c r="J77" s="37">
        <v>1</v>
      </c>
      <c r="K77" s="64">
        <v>1</v>
      </c>
      <c r="L77" s="39"/>
      <c r="M77" s="39"/>
      <c r="N77" s="40"/>
      <c r="O77" s="41"/>
      <c r="P77" s="42"/>
      <c r="Q77" s="43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5"/>
      <c r="AF77" s="45"/>
      <c r="AG77" s="46"/>
      <c r="AH77" s="47"/>
      <c r="AI77" s="47"/>
      <c r="AJ77" s="48"/>
    </row>
    <row r="78" spans="2:36" ht="35.25" customHeight="1" thickBot="1">
      <c r="B78" s="473" t="s">
        <v>828</v>
      </c>
      <c r="C78" s="474"/>
      <c r="D78" s="475"/>
      <c r="E78" s="419"/>
      <c r="F78" s="474" t="s">
        <v>387</v>
      </c>
      <c r="G78" s="474"/>
      <c r="H78" s="474"/>
      <c r="I78" s="474"/>
      <c r="J78" s="474"/>
      <c r="K78" s="474"/>
      <c r="L78" s="474"/>
      <c r="M78" s="474"/>
      <c r="N78" s="475"/>
      <c r="O78" s="476" t="s">
        <v>388</v>
      </c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8"/>
      <c r="AG78" s="479" t="s">
        <v>389</v>
      </c>
      <c r="AH78" s="480"/>
      <c r="AI78" s="480"/>
      <c r="AJ78" s="481"/>
    </row>
    <row r="79" spans="2:36" ht="35.25" customHeight="1">
      <c r="B79" s="461" t="s">
        <v>390</v>
      </c>
      <c r="C79" s="463" t="s">
        <v>391</v>
      </c>
      <c r="D79" s="464"/>
      <c r="E79" s="464"/>
      <c r="F79" s="464"/>
      <c r="G79" s="464"/>
      <c r="H79" s="464"/>
      <c r="I79" s="467" t="s">
        <v>392</v>
      </c>
      <c r="J79" s="469" t="s">
        <v>393</v>
      </c>
      <c r="K79" s="469" t="s">
        <v>394</v>
      </c>
      <c r="L79" s="471" t="s">
        <v>575</v>
      </c>
      <c r="M79" s="456" t="s">
        <v>396</v>
      </c>
      <c r="N79" s="458" t="s">
        <v>397</v>
      </c>
      <c r="O79" s="460" t="s">
        <v>398</v>
      </c>
      <c r="P79" s="452"/>
      <c r="Q79" s="451" t="s">
        <v>399</v>
      </c>
      <c r="R79" s="452"/>
      <c r="S79" s="451" t="s">
        <v>400</v>
      </c>
      <c r="T79" s="452"/>
      <c r="U79" s="451" t="s">
        <v>401</v>
      </c>
      <c r="V79" s="452"/>
      <c r="W79" s="451" t="s">
        <v>402</v>
      </c>
      <c r="X79" s="452"/>
      <c r="Y79" s="451" t="s">
        <v>403</v>
      </c>
      <c r="Z79" s="452"/>
      <c r="AA79" s="451" t="s">
        <v>404</v>
      </c>
      <c r="AB79" s="452"/>
      <c r="AC79" s="451" t="s">
        <v>405</v>
      </c>
      <c r="AD79" s="452"/>
      <c r="AE79" s="451" t="s">
        <v>406</v>
      </c>
      <c r="AF79" s="453"/>
      <c r="AG79" s="454" t="s">
        <v>407</v>
      </c>
      <c r="AH79" s="443" t="s">
        <v>408</v>
      </c>
      <c r="AI79" s="445" t="s">
        <v>409</v>
      </c>
      <c r="AJ79" s="447" t="s">
        <v>410</v>
      </c>
    </row>
    <row r="80" spans="2:36" ht="80.25" customHeight="1" thickBot="1">
      <c r="B80" s="462"/>
      <c r="C80" s="465"/>
      <c r="D80" s="466"/>
      <c r="E80" s="466"/>
      <c r="F80" s="466"/>
      <c r="G80" s="466"/>
      <c r="H80" s="466"/>
      <c r="I80" s="468"/>
      <c r="J80" s="470" t="s">
        <v>393</v>
      </c>
      <c r="K80" s="470"/>
      <c r="L80" s="472"/>
      <c r="M80" s="457"/>
      <c r="N80" s="459"/>
      <c r="O80" s="5" t="s">
        <v>411</v>
      </c>
      <c r="P80" s="6" t="s">
        <v>412</v>
      </c>
      <c r="Q80" s="7" t="s">
        <v>411</v>
      </c>
      <c r="R80" s="6" t="s">
        <v>412</v>
      </c>
      <c r="S80" s="7" t="s">
        <v>411</v>
      </c>
      <c r="T80" s="6" t="s">
        <v>412</v>
      </c>
      <c r="U80" s="7" t="s">
        <v>411</v>
      </c>
      <c r="V80" s="6" t="s">
        <v>412</v>
      </c>
      <c r="W80" s="7" t="s">
        <v>411</v>
      </c>
      <c r="X80" s="6" t="s">
        <v>412</v>
      </c>
      <c r="Y80" s="7" t="s">
        <v>411</v>
      </c>
      <c r="Z80" s="6" t="s">
        <v>412</v>
      </c>
      <c r="AA80" s="7" t="s">
        <v>411</v>
      </c>
      <c r="AB80" s="6" t="s">
        <v>413</v>
      </c>
      <c r="AC80" s="7" t="s">
        <v>411</v>
      </c>
      <c r="AD80" s="6" t="s">
        <v>413</v>
      </c>
      <c r="AE80" s="7" t="s">
        <v>411</v>
      </c>
      <c r="AF80" s="8" t="s">
        <v>413</v>
      </c>
      <c r="AG80" s="455"/>
      <c r="AH80" s="444"/>
      <c r="AI80" s="446"/>
      <c r="AJ80" s="448"/>
    </row>
    <row r="81" spans="2:36" ht="108" customHeight="1" thickBot="1">
      <c r="B81" s="9" t="s">
        <v>414</v>
      </c>
      <c r="C81" s="449" t="s">
        <v>855</v>
      </c>
      <c r="D81" s="450"/>
      <c r="E81" s="450"/>
      <c r="F81" s="450"/>
      <c r="G81" s="450"/>
      <c r="H81" s="450"/>
      <c r="I81" s="434" t="s">
        <v>851</v>
      </c>
      <c r="J81" s="434">
        <v>0</v>
      </c>
      <c r="K81" s="434">
        <v>0</v>
      </c>
      <c r="L81" s="12"/>
      <c r="M81" s="13"/>
      <c r="N81" s="14"/>
      <c r="O81" s="15">
        <f aca="true" t="shared" si="21" ref="O81:AD81">SUM(O83,O90,O97,O104)</f>
        <v>0</v>
      </c>
      <c r="P81" s="16">
        <f t="shared" si="21"/>
        <v>0</v>
      </c>
      <c r="Q81" s="16">
        <f t="shared" si="21"/>
        <v>0</v>
      </c>
      <c r="R81" s="16">
        <f t="shared" si="21"/>
        <v>0</v>
      </c>
      <c r="S81" s="16">
        <f t="shared" si="21"/>
        <v>0</v>
      </c>
      <c r="T81" s="16">
        <f t="shared" si="21"/>
        <v>0</v>
      </c>
      <c r="U81" s="16">
        <f t="shared" si="21"/>
        <v>0</v>
      </c>
      <c r="V81" s="16">
        <f t="shared" si="21"/>
        <v>0</v>
      </c>
      <c r="W81" s="16">
        <f t="shared" si="21"/>
        <v>0</v>
      </c>
      <c r="X81" s="16">
        <f t="shared" si="21"/>
        <v>0</v>
      </c>
      <c r="Y81" s="16">
        <f t="shared" si="21"/>
        <v>0</v>
      </c>
      <c r="Z81" s="16">
        <f t="shared" si="21"/>
        <v>0</v>
      </c>
      <c r="AA81" s="16">
        <f t="shared" si="21"/>
        <v>0</v>
      </c>
      <c r="AB81" s="16">
        <f t="shared" si="21"/>
        <v>0</v>
      </c>
      <c r="AC81" s="16">
        <f t="shared" si="21"/>
        <v>0</v>
      </c>
      <c r="AD81" s="16">
        <f t="shared" si="21"/>
        <v>0</v>
      </c>
      <c r="AE81" s="16">
        <f>SUM(O81,Q81,S81,U81,W81,Y81,AA81,AC81)</f>
        <v>0</v>
      </c>
      <c r="AF81" s="17">
        <f>SUM(P81,R81,T81,V81,X81,Z81,AB81,AD81)</f>
        <v>0</v>
      </c>
      <c r="AG81" s="18">
        <f>AG83+AG90</f>
        <v>0</v>
      </c>
      <c r="AH81" s="19"/>
      <c r="AI81" s="19"/>
      <c r="AJ81" s="20"/>
    </row>
    <row r="82" spans="2:36" ht="108" customHeight="1" thickBot="1">
      <c r="B82" s="88"/>
      <c r="C82" s="87" t="s">
        <v>417</v>
      </c>
      <c r="D82" s="87" t="s">
        <v>418</v>
      </c>
      <c r="E82" s="87" t="s">
        <v>424</v>
      </c>
      <c r="F82" s="87" t="s">
        <v>420</v>
      </c>
      <c r="G82" s="87" t="s">
        <v>421</v>
      </c>
      <c r="H82" s="86" t="s">
        <v>422</v>
      </c>
      <c r="I82" s="85" t="s">
        <v>423</v>
      </c>
      <c r="J82" s="87"/>
      <c r="K82" s="49"/>
      <c r="L82" s="49"/>
      <c r="M82" s="84"/>
      <c r="N82" s="83"/>
      <c r="O82" s="82">
        <f aca="true" t="shared" si="22" ref="O82:AD82">SUM(O83:O83)</f>
        <v>0</v>
      </c>
      <c r="P82" s="28">
        <f t="shared" si="22"/>
        <v>0</v>
      </c>
      <c r="Q82" s="81">
        <f t="shared" si="22"/>
        <v>0</v>
      </c>
      <c r="R82" s="28">
        <f t="shared" si="22"/>
        <v>0</v>
      </c>
      <c r="S82" s="81">
        <f t="shared" si="22"/>
        <v>0</v>
      </c>
      <c r="T82" s="28">
        <f t="shared" si="22"/>
        <v>0</v>
      </c>
      <c r="U82" s="81">
        <f t="shared" si="22"/>
        <v>0</v>
      </c>
      <c r="V82" s="28">
        <f t="shared" si="22"/>
        <v>0</v>
      </c>
      <c r="W82" s="81">
        <f t="shared" si="22"/>
        <v>0</v>
      </c>
      <c r="X82" s="28">
        <f t="shared" si="22"/>
        <v>0</v>
      </c>
      <c r="Y82" s="81">
        <f t="shared" si="22"/>
        <v>0</v>
      </c>
      <c r="Z82" s="28">
        <f t="shared" si="22"/>
        <v>0</v>
      </c>
      <c r="AA82" s="81">
        <f t="shared" si="22"/>
        <v>0</v>
      </c>
      <c r="AB82" s="28">
        <f t="shared" si="22"/>
        <v>0</v>
      </c>
      <c r="AC82" s="81">
        <f t="shared" si="22"/>
        <v>0</v>
      </c>
      <c r="AD82" s="28">
        <f t="shared" si="22"/>
        <v>0</v>
      </c>
      <c r="AE82" s="81">
        <f>SUM(O82,Q82,S82,U82,W82,Y82,AA82,AC82)</f>
        <v>0</v>
      </c>
      <c r="AF82" s="28">
        <f>SUM(P82,R82,T82,V82,X82,Z82,AB82,AD82)</f>
        <v>0</v>
      </c>
      <c r="AG82" s="80">
        <f>SUM(AG83:AG83)</f>
        <v>0</v>
      </c>
      <c r="AH82" s="79"/>
      <c r="AI82" s="79"/>
      <c r="AJ82" s="78"/>
    </row>
    <row r="83" spans="2:36" ht="108" customHeight="1" thickBot="1">
      <c r="B83" s="435" t="s">
        <v>838</v>
      </c>
      <c r="C83" s="34"/>
      <c r="D83" s="35"/>
      <c r="E83" s="35"/>
      <c r="F83" s="50"/>
      <c r="G83" s="35"/>
      <c r="H83" s="51" t="s">
        <v>856</v>
      </c>
      <c r="I83" s="437" t="s">
        <v>857</v>
      </c>
      <c r="J83" s="37">
        <v>1</v>
      </c>
      <c r="K83" s="65">
        <v>1</v>
      </c>
      <c r="L83" s="53"/>
      <c r="M83" s="54"/>
      <c r="N83" s="55"/>
      <c r="O83" s="5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57"/>
      <c r="AH83" s="47"/>
      <c r="AI83" s="54"/>
      <c r="AJ83" s="58"/>
    </row>
    <row r="84" spans="2:36" ht="4.5" customHeight="1" thickBot="1">
      <c r="B84" s="440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2"/>
    </row>
    <row r="85" spans="2:36" ht="35.25" customHeight="1" thickBot="1">
      <c r="B85" s="473" t="s">
        <v>828</v>
      </c>
      <c r="C85" s="474"/>
      <c r="D85" s="475"/>
      <c r="E85" s="419"/>
      <c r="F85" s="474" t="s">
        <v>387</v>
      </c>
      <c r="G85" s="474"/>
      <c r="H85" s="474"/>
      <c r="I85" s="474"/>
      <c r="J85" s="474"/>
      <c r="K85" s="474"/>
      <c r="L85" s="474"/>
      <c r="M85" s="474"/>
      <c r="N85" s="475"/>
      <c r="O85" s="476" t="s">
        <v>388</v>
      </c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8"/>
      <c r="AG85" s="479" t="s">
        <v>389</v>
      </c>
      <c r="AH85" s="480"/>
      <c r="AI85" s="480"/>
      <c r="AJ85" s="481"/>
    </row>
    <row r="86" spans="2:36" ht="35.25" customHeight="1">
      <c r="B86" s="461" t="s">
        <v>390</v>
      </c>
      <c r="C86" s="463" t="s">
        <v>391</v>
      </c>
      <c r="D86" s="464"/>
      <c r="E86" s="464"/>
      <c r="F86" s="464"/>
      <c r="G86" s="464"/>
      <c r="H86" s="464"/>
      <c r="I86" s="467" t="s">
        <v>392</v>
      </c>
      <c r="J86" s="469" t="s">
        <v>393</v>
      </c>
      <c r="K86" s="469" t="s">
        <v>394</v>
      </c>
      <c r="L86" s="471" t="s">
        <v>575</v>
      </c>
      <c r="M86" s="456" t="s">
        <v>396</v>
      </c>
      <c r="N86" s="458" t="s">
        <v>397</v>
      </c>
      <c r="O86" s="460" t="s">
        <v>398</v>
      </c>
      <c r="P86" s="452"/>
      <c r="Q86" s="451" t="s">
        <v>399</v>
      </c>
      <c r="R86" s="452"/>
      <c r="S86" s="451" t="s">
        <v>400</v>
      </c>
      <c r="T86" s="452"/>
      <c r="U86" s="451" t="s">
        <v>401</v>
      </c>
      <c r="V86" s="452"/>
      <c r="W86" s="451" t="s">
        <v>402</v>
      </c>
      <c r="X86" s="452"/>
      <c r="Y86" s="451" t="s">
        <v>403</v>
      </c>
      <c r="Z86" s="452"/>
      <c r="AA86" s="451" t="s">
        <v>404</v>
      </c>
      <c r="AB86" s="452"/>
      <c r="AC86" s="451" t="s">
        <v>405</v>
      </c>
      <c r="AD86" s="452"/>
      <c r="AE86" s="451" t="s">
        <v>406</v>
      </c>
      <c r="AF86" s="453"/>
      <c r="AG86" s="454" t="s">
        <v>407</v>
      </c>
      <c r="AH86" s="443" t="s">
        <v>408</v>
      </c>
      <c r="AI86" s="445" t="s">
        <v>409</v>
      </c>
      <c r="AJ86" s="447" t="s">
        <v>410</v>
      </c>
    </row>
    <row r="87" spans="2:36" ht="80.25" customHeight="1" thickBot="1">
      <c r="B87" s="462"/>
      <c r="C87" s="465"/>
      <c r="D87" s="466"/>
      <c r="E87" s="466"/>
      <c r="F87" s="466"/>
      <c r="G87" s="466"/>
      <c r="H87" s="466"/>
      <c r="I87" s="468"/>
      <c r="J87" s="470" t="s">
        <v>393</v>
      </c>
      <c r="K87" s="470"/>
      <c r="L87" s="472"/>
      <c r="M87" s="457"/>
      <c r="N87" s="459"/>
      <c r="O87" s="5" t="s">
        <v>411</v>
      </c>
      <c r="P87" s="6" t="s">
        <v>412</v>
      </c>
      <c r="Q87" s="7" t="s">
        <v>411</v>
      </c>
      <c r="R87" s="6" t="s">
        <v>412</v>
      </c>
      <c r="S87" s="7" t="s">
        <v>411</v>
      </c>
      <c r="T87" s="6" t="s">
        <v>412</v>
      </c>
      <c r="U87" s="7" t="s">
        <v>411</v>
      </c>
      <c r="V87" s="6" t="s">
        <v>412</v>
      </c>
      <c r="W87" s="7" t="s">
        <v>411</v>
      </c>
      <c r="X87" s="6" t="s">
        <v>412</v>
      </c>
      <c r="Y87" s="7" t="s">
        <v>411</v>
      </c>
      <c r="Z87" s="6" t="s">
        <v>412</v>
      </c>
      <c r="AA87" s="7" t="s">
        <v>411</v>
      </c>
      <c r="AB87" s="6" t="s">
        <v>413</v>
      </c>
      <c r="AC87" s="7" t="s">
        <v>411</v>
      </c>
      <c r="AD87" s="6" t="s">
        <v>413</v>
      </c>
      <c r="AE87" s="7" t="s">
        <v>411</v>
      </c>
      <c r="AF87" s="8" t="s">
        <v>413</v>
      </c>
      <c r="AG87" s="455"/>
      <c r="AH87" s="444"/>
      <c r="AI87" s="446"/>
      <c r="AJ87" s="448"/>
    </row>
    <row r="88" spans="2:36" ht="108" customHeight="1" thickBot="1">
      <c r="B88" s="9" t="s">
        <v>414</v>
      </c>
      <c r="C88" s="449" t="s">
        <v>858</v>
      </c>
      <c r="D88" s="450"/>
      <c r="E88" s="450"/>
      <c r="F88" s="450"/>
      <c r="G88" s="450"/>
      <c r="H88" s="450"/>
      <c r="I88" s="10" t="s">
        <v>859</v>
      </c>
      <c r="J88" s="11">
        <v>0</v>
      </c>
      <c r="K88" s="12">
        <v>0</v>
      </c>
      <c r="L88" s="12"/>
      <c r="M88" s="13"/>
      <c r="N88" s="14"/>
      <c r="O88" s="15">
        <f aca="true" t="shared" si="23" ref="O88:AD88">SUM(O90,O97,O104,O115)</f>
        <v>0</v>
      </c>
      <c r="P88" s="16">
        <f t="shared" si="23"/>
        <v>0</v>
      </c>
      <c r="Q88" s="16">
        <f t="shared" si="23"/>
        <v>0</v>
      </c>
      <c r="R88" s="16">
        <f t="shared" si="23"/>
        <v>0</v>
      </c>
      <c r="S88" s="16">
        <f t="shared" si="23"/>
        <v>0</v>
      </c>
      <c r="T88" s="16">
        <f t="shared" si="23"/>
        <v>0</v>
      </c>
      <c r="U88" s="16">
        <f t="shared" si="23"/>
        <v>0</v>
      </c>
      <c r="V88" s="16">
        <f t="shared" si="23"/>
        <v>0</v>
      </c>
      <c r="W88" s="16">
        <f t="shared" si="23"/>
        <v>0</v>
      </c>
      <c r="X88" s="16">
        <f t="shared" si="23"/>
        <v>0</v>
      </c>
      <c r="Y88" s="16">
        <f t="shared" si="23"/>
        <v>0</v>
      </c>
      <c r="Z88" s="16">
        <f t="shared" si="23"/>
        <v>0</v>
      </c>
      <c r="AA88" s="16">
        <f t="shared" si="23"/>
        <v>0</v>
      </c>
      <c r="AB88" s="16">
        <f t="shared" si="23"/>
        <v>0</v>
      </c>
      <c r="AC88" s="16">
        <f t="shared" si="23"/>
        <v>0</v>
      </c>
      <c r="AD88" s="16">
        <f t="shared" si="23"/>
        <v>0</v>
      </c>
      <c r="AE88" s="16">
        <f>SUM(O88,Q88,S88,U88,W88,Y88,AA88,AC88)</f>
        <v>0</v>
      </c>
      <c r="AF88" s="17">
        <f>SUM(P88,R88,T88,V88,X88,Z88,AB88,AD88)</f>
        <v>0</v>
      </c>
      <c r="AG88" s="18">
        <f>AG90+AG97</f>
        <v>0</v>
      </c>
      <c r="AH88" s="19"/>
      <c r="AI88" s="19"/>
      <c r="AJ88" s="20"/>
    </row>
    <row r="89" spans="2:36" ht="108" customHeight="1" thickBot="1">
      <c r="B89" s="88" t="s">
        <v>416</v>
      </c>
      <c r="C89" s="87" t="s">
        <v>417</v>
      </c>
      <c r="D89" s="87" t="s">
        <v>418</v>
      </c>
      <c r="E89" s="87" t="s">
        <v>419</v>
      </c>
      <c r="F89" s="87" t="s">
        <v>420</v>
      </c>
      <c r="G89" s="87" t="s">
        <v>421</v>
      </c>
      <c r="H89" s="86" t="s">
        <v>422</v>
      </c>
      <c r="I89" s="85" t="s">
        <v>423</v>
      </c>
      <c r="J89" s="84"/>
      <c r="K89" s="84"/>
      <c r="L89" s="84"/>
      <c r="M89" s="84"/>
      <c r="N89" s="83"/>
      <c r="O89" s="82">
        <f aca="true" t="shared" si="24" ref="O89:AD89">SUM(O90:O90)</f>
        <v>0</v>
      </c>
      <c r="P89" s="28">
        <f t="shared" si="24"/>
        <v>0</v>
      </c>
      <c r="Q89" s="81">
        <f t="shared" si="24"/>
        <v>0</v>
      </c>
      <c r="R89" s="28">
        <f t="shared" si="24"/>
        <v>0</v>
      </c>
      <c r="S89" s="81">
        <f t="shared" si="24"/>
        <v>0</v>
      </c>
      <c r="T89" s="28">
        <f t="shared" si="24"/>
        <v>0</v>
      </c>
      <c r="U89" s="81">
        <f t="shared" si="24"/>
        <v>0</v>
      </c>
      <c r="V89" s="28">
        <f t="shared" si="24"/>
        <v>0</v>
      </c>
      <c r="W89" s="81">
        <f t="shared" si="24"/>
        <v>0</v>
      </c>
      <c r="X89" s="28">
        <f t="shared" si="24"/>
        <v>0</v>
      </c>
      <c r="Y89" s="81">
        <f t="shared" si="24"/>
        <v>0</v>
      </c>
      <c r="Z89" s="28">
        <f t="shared" si="24"/>
        <v>0</v>
      </c>
      <c r="AA89" s="81">
        <f t="shared" si="24"/>
        <v>0</v>
      </c>
      <c r="AB89" s="28">
        <f t="shared" si="24"/>
        <v>0</v>
      </c>
      <c r="AC89" s="81">
        <f t="shared" si="24"/>
        <v>0</v>
      </c>
      <c r="AD89" s="28">
        <f t="shared" si="24"/>
        <v>0</v>
      </c>
      <c r="AE89" s="81">
        <f>SUM(O89,Q89,S89,U89,W89,Y89,AA89,AC89)</f>
        <v>0</v>
      </c>
      <c r="AF89" s="28">
        <f>SUM(P89,R89,T89,V89,X89,Z89,AB89,AD89)</f>
        <v>0</v>
      </c>
      <c r="AG89" s="80">
        <f>SUM(AG90:AG90)</f>
        <v>0</v>
      </c>
      <c r="AH89" s="79"/>
      <c r="AI89" s="79"/>
      <c r="AJ89" s="78"/>
    </row>
    <row r="90" spans="2:36" ht="108" customHeight="1" thickBot="1">
      <c r="B90" s="435" t="s">
        <v>832</v>
      </c>
      <c r="C90" s="34"/>
      <c r="D90" s="35"/>
      <c r="E90" s="35"/>
      <c r="F90" s="36"/>
      <c r="G90" s="35"/>
      <c r="H90" s="421" t="s">
        <v>860</v>
      </c>
      <c r="I90" s="425" t="s">
        <v>861</v>
      </c>
      <c r="J90" s="37">
        <v>0</v>
      </c>
      <c r="K90" s="64">
        <v>1</v>
      </c>
      <c r="L90" s="39"/>
      <c r="M90" s="39"/>
      <c r="N90" s="40"/>
      <c r="O90" s="41"/>
      <c r="P90" s="42"/>
      <c r="Q90" s="43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5"/>
      <c r="AF90" s="45"/>
      <c r="AG90" s="46"/>
      <c r="AH90" s="47"/>
      <c r="AI90" s="47"/>
      <c r="AJ90" s="48"/>
    </row>
    <row r="91" spans="2:36" ht="4.5" customHeight="1" thickBot="1">
      <c r="B91" s="482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4"/>
    </row>
    <row r="92" spans="2:36" ht="35.25" customHeight="1" thickBot="1">
      <c r="B92" s="473" t="s">
        <v>828</v>
      </c>
      <c r="C92" s="474"/>
      <c r="D92" s="475"/>
      <c r="E92" s="419"/>
      <c r="F92" s="474" t="s">
        <v>387</v>
      </c>
      <c r="G92" s="474"/>
      <c r="H92" s="474"/>
      <c r="I92" s="474"/>
      <c r="J92" s="474"/>
      <c r="K92" s="474"/>
      <c r="L92" s="474"/>
      <c r="M92" s="474"/>
      <c r="N92" s="475"/>
      <c r="O92" s="476" t="s">
        <v>388</v>
      </c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8"/>
      <c r="AG92" s="479" t="s">
        <v>389</v>
      </c>
      <c r="AH92" s="480"/>
      <c r="AI92" s="480"/>
      <c r="AJ92" s="481"/>
    </row>
    <row r="93" spans="2:36" ht="35.25" customHeight="1">
      <c r="B93" s="461" t="s">
        <v>390</v>
      </c>
      <c r="C93" s="463" t="s">
        <v>391</v>
      </c>
      <c r="D93" s="464"/>
      <c r="E93" s="464"/>
      <c r="F93" s="464"/>
      <c r="G93" s="464"/>
      <c r="H93" s="464"/>
      <c r="I93" s="467" t="s">
        <v>392</v>
      </c>
      <c r="J93" s="469" t="s">
        <v>393</v>
      </c>
      <c r="K93" s="469" t="s">
        <v>394</v>
      </c>
      <c r="L93" s="471" t="s">
        <v>575</v>
      </c>
      <c r="M93" s="456" t="s">
        <v>396</v>
      </c>
      <c r="N93" s="458" t="s">
        <v>397</v>
      </c>
      <c r="O93" s="460" t="s">
        <v>398</v>
      </c>
      <c r="P93" s="452"/>
      <c r="Q93" s="451" t="s">
        <v>399</v>
      </c>
      <c r="R93" s="452"/>
      <c r="S93" s="451" t="s">
        <v>400</v>
      </c>
      <c r="T93" s="452"/>
      <c r="U93" s="451" t="s">
        <v>401</v>
      </c>
      <c r="V93" s="452"/>
      <c r="W93" s="451" t="s">
        <v>402</v>
      </c>
      <c r="X93" s="452"/>
      <c r="Y93" s="451" t="s">
        <v>403</v>
      </c>
      <c r="Z93" s="452"/>
      <c r="AA93" s="451" t="s">
        <v>404</v>
      </c>
      <c r="AB93" s="452"/>
      <c r="AC93" s="451" t="s">
        <v>405</v>
      </c>
      <c r="AD93" s="452"/>
      <c r="AE93" s="451" t="s">
        <v>406</v>
      </c>
      <c r="AF93" s="453"/>
      <c r="AG93" s="454" t="s">
        <v>407</v>
      </c>
      <c r="AH93" s="443" t="s">
        <v>408</v>
      </c>
      <c r="AI93" s="445" t="s">
        <v>409</v>
      </c>
      <c r="AJ93" s="447" t="s">
        <v>410</v>
      </c>
    </row>
    <row r="94" spans="2:36" ht="80.25" customHeight="1" thickBot="1">
      <c r="B94" s="462"/>
      <c r="C94" s="465"/>
      <c r="D94" s="466"/>
      <c r="E94" s="466"/>
      <c r="F94" s="466"/>
      <c r="G94" s="466"/>
      <c r="H94" s="466"/>
      <c r="I94" s="468"/>
      <c r="J94" s="470" t="s">
        <v>393</v>
      </c>
      <c r="K94" s="470"/>
      <c r="L94" s="472"/>
      <c r="M94" s="457"/>
      <c r="N94" s="459"/>
      <c r="O94" s="5" t="s">
        <v>411</v>
      </c>
      <c r="P94" s="6" t="s">
        <v>412</v>
      </c>
      <c r="Q94" s="7" t="s">
        <v>411</v>
      </c>
      <c r="R94" s="6" t="s">
        <v>412</v>
      </c>
      <c r="S94" s="7" t="s">
        <v>411</v>
      </c>
      <c r="T94" s="6" t="s">
        <v>412</v>
      </c>
      <c r="U94" s="7" t="s">
        <v>411</v>
      </c>
      <c r="V94" s="6" t="s">
        <v>412</v>
      </c>
      <c r="W94" s="7" t="s">
        <v>411</v>
      </c>
      <c r="X94" s="6" t="s">
        <v>412</v>
      </c>
      <c r="Y94" s="7" t="s">
        <v>411</v>
      </c>
      <c r="Z94" s="6" t="s">
        <v>412</v>
      </c>
      <c r="AA94" s="7" t="s">
        <v>411</v>
      </c>
      <c r="AB94" s="6" t="s">
        <v>413</v>
      </c>
      <c r="AC94" s="7" t="s">
        <v>411</v>
      </c>
      <c r="AD94" s="6" t="s">
        <v>413</v>
      </c>
      <c r="AE94" s="7" t="s">
        <v>411</v>
      </c>
      <c r="AF94" s="8" t="s">
        <v>413</v>
      </c>
      <c r="AG94" s="455"/>
      <c r="AH94" s="444"/>
      <c r="AI94" s="446"/>
      <c r="AJ94" s="448"/>
    </row>
    <row r="95" spans="2:36" ht="108" customHeight="1" thickBot="1">
      <c r="B95" s="9" t="s">
        <v>414</v>
      </c>
      <c r="C95" s="449" t="s">
        <v>862</v>
      </c>
      <c r="D95" s="450"/>
      <c r="E95" s="450"/>
      <c r="F95" s="450"/>
      <c r="G95" s="450"/>
      <c r="H95" s="450"/>
      <c r="I95" s="434" t="s">
        <v>863</v>
      </c>
      <c r="J95" s="434" t="s">
        <v>864</v>
      </c>
      <c r="K95" s="434" t="s">
        <v>863</v>
      </c>
      <c r="L95" s="12"/>
      <c r="M95" s="13"/>
      <c r="N95" s="14"/>
      <c r="O95" s="15">
        <f aca="true" t="shared" si="25" ref="O95:AD95">SUM(O97,O104,O115,O118)</f>
        <v>0</v>
      </c>
      <c r="P95" s="16">
        <f t="shared" si="25"/>
        <v>0</v>
      </c>
      <c r="Q95" s="16">
        <f t="shared" si="25"/>
        <v>0</v>
      </c>
      <c r="R95" s="16">
        <f t="shared" si="25"/>
        <v>0</v>
      </c>
      <c r="S95" s="16">
        <f t="shared" si="25"/>
        <v>0</v>
      </c>
      <c r="T95" s="16">
        <f t="shared" si="25"/>
        <v>0</v>
      </c>
      <c r="U95" s="16">
        <f t="shared" si="25"/>
        <v>0</v>
      </c>
      <c r="V95" s="16">
        <f t="shared" si="25"/>
        <v>0</v>
      </c>
      <c r="W95" s="16">
        <f t="shared" si="25"/>
        <v>0</v>
      </c>
      <c r="X95" s="16">
        <f t="shared" si="25"/>
        <v>0</v>
      </c>
      <c r="Y95" s="16">
        <f t="shared" si="25"/>
        <v>0</v>
      </c>
      <c r="Z95" s="16">
        <f t="shared" si="25"/>
        <v>0</v>
      </c>
      <c r="AA95" s="16">
        <f t="shared" si="25"/>
        <v>0</v>
      </c>
      <c r="AB95" s="16">
        <f t="shared" si="25"/>
        <v>0</v>
      </c>
      <c r="AC95" s="16">
        <f t="shared" si="25"/>
        <v>0</v>
      </c>
      <c r="AD95" s="16">
        <f t="shared" si="25"/>
        <v>0</v>
      </c>
      <c r="AE95" s="16">
        <f>SUM(O95,Q95,S95,U95,W95,Y95,AA95,AC95)</f>
        <v>0</v>
      </c>
      <c r="AF95" s="17">
        <f>SUM(P95,R95,T95,V95,X95,Z95,AB95,AD95)</f>
        <v>0</v>
      </c>
      <c r="AG95" s="18">
        <f>AG97+AG104</f>
        <v>0</v>
      </c>
      <c r="AH95" s="19"/>
      <c r="AI95" s="19"/>
      <c r="AJ95" s="20"/>
    </row>
    <row r="96" spans="2:36" ht="108" customHeight="1" thickBot="1">
      <c r="B96" s="88" t="s">
        <v>416</v>
      </c>
      <c r="C96" s="87" t="s">
        <v>417</v>
      </c>
      <c r="D96" s="87" t="s">
        <v>418</v>
      </c>
      <c r="E96" s="87" t="s">
        <v>419</v>
      </c>
      <c r="F96" s="87" t="s">
        <v>420</v>
      </c>
      <c r="G96" s="87" t="s">
        <v>421</v>
      </c>
      <c r="H96" s="86" t="s">
        <v>422</v>
      </c>
      <c r="I96" s="85" t="s">
        <v>423</v>
      </c>
      <c r="J96" s="84"/>
      <c r="K96" s="84"/>
      <c r="L96" s="84"/>
      <c r="M96" s="84"/>
      <c r="N96" s="83"/>
      <c r="O96" s="82">
        <f aca="true" t="shared" si="26" ref="O96:AD96">SUM(O97:O97)</f>
        <v>0</v>
      </c>
      <c r="P96" s="28">
        <f t="shared" si="26"/>
        <v>0</v>
      </c>
      <c r="Q96" s="81">
        <f t="shared" si="26"/>
        <v>0</v>
      </c>
      <c r="R96" s="28">
        <f t="shared" si="26"/>
        <v>0</v>
      </c>
      <c r="S96" s="81">
        <f t="shared" si="26"/>
        <v>0</v>
      </c>
      <c r="T96" s="28">
        <f t="shared" si="26"/>
        <v>0</v>
      </c>
      <c r="U96" s="81">
        <f t="shared" si="26"/>
        <v>0</v>
      </c>
      <c r="V96" s="28">
        <f t="shared" si="26"/>
        <v>0</v>
      </c>
      <c r="W96" s="81">
        <f t="shared" si="26"/>
        <v>0</v>
      </c>
      <c r="X96" s="28">
        <f t="shared" si="26"/>
        <v>0</v>
      </c>
      <c r="Y96" s="81">
        <f t="shared" si="26"/>
        <v>0</v>
      </c>
      <c r="Z96" s="28">
        <f t="shared" si="26"/>
        <v>0</v>
      </c>
      <c r="AA96" s="81">
        <f t="shared" si="26"/>
        <v>0</v>
      </c>
      <c r="AB96" s="28">
        <f t="shared" si="26"/>
        <v>0</v>
      </c>
      <c r="AC96" s="81">
        <f t="shared" si="26"/>
        <v>0</v>
      </c>
      <c r="AD96" s="28">
        <f t="shared" si="26"/>
        <v>0</v>
      </c>
      <c r="AE96" s="81">
        <f>SUM(O96,Q96,S96,U96,W96,Y96,AA96,AC96)</f>
        <v>0</v>
      </c>
      <c r="AF96" s="28">
        <f>SUM(P96,R96,T96,V96,X96,Z96,AB96,AD96)</f>
        <v>0</v>
      </c>
      <c r="AG96" s="80">
        <f>SUM(AG97:AG97)</f>
        <v>0</v>
      </c>
      <c r="AH96" s="79"/>
      <c r="AI96" s="79"/>
      <c r="AJ96" s="78"/>
    </row>
    <row r="97" spans="2:36" ht="108" customHeight="1" thickBot="1">
      <c r="B97" s="33" t="s">
        <v>818</v>
      </c>
      <c r="C97" s="34"/>
      <c r="D97" s="35"/>
      <c r="E97" s="35"/>
      <c r="F97" s="36"/>
      <c r="G97" s="35"/>
      <c r="H97" s="37" t="s">
        <v>865</v>
      </c>
      <c r="I97" s="421" t="s">
        <v>866</v>
      </c>
      <c r="J97" s="37">
        <v>0</v>
      </c>
      <c r="K97" s="38">
        <v>4</v>
      </c>
      <c r="L97" s="39"/>
      <c r="M97" s="39"/>
      <c r="N97" s="40"/>
      <c r="O97" s="41"/>
      <c r="P97" s="42"/>
      <c r="Q97" s="43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5"/>
      <c r="AF97" s="45"/>
      <c r="AG97" s="46"/>
      <c r="AH97" s="47"/>
      <c r="AI97" s="47"/>
      <c r="AJ97" s="48"/>
    </row>
    <row r="98" spans="2:36" ht="4.5" customHeight="1" thickBot="1">
      <c r="B98" s="440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42"/>
    </row>
    <row r="99" spans="2:36" ht="35.25" customHeight="1" thickBot="1">
      <c r="B99" s="473" t="s">
        <v>828</v>
      </c>
      <c r="C99" s="474"/>
      <c r="D99" s="475"/>
      <c r="E99" s="419"/>
      <c r="F99" s="474" t="s">
        <v>387</v>
      </c>
      <c r="G99" s="474"/>
      <c r="H99" s="474"/>
      <c r="I99" s="474"/>
      <c r="J99" s="474"/>
      <c r="K99" s="474"/>
      <c r="L99" s="474"/>
      <c r="M99" s="474"/>
      <c r="N99" s="475"/>
      <c r="O99" s="476" t="s">
        <v>388</v>
      </c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7"/>
      <c r="AC99" s="477"/>
      <c r="AD99" s="477"/>
      <c r="AE99" s="477"/>
      <c r="AF99" s="478"/>
      <c r="AG99" s="479" t="s">
        <v>389</v>
      </c>
      <c r="AH99" s="480"/>
      <c r="AI99" s="480"/>
      <c r="AJ99" s="481"/>
    </row>
    <row r="100" spans="2:36" ht="35.25" customHeight="1">
      <c r="B100" s="461" t="s">
        <v>390</v>
      </c>
      <c r="C100" s="463" t="s">
        <v>391</v>
      </c>
      <c r="D100" s="464"/>
      <c r="E100" s="464"/>
      <c r="F100" s="464"/>
      <c r="G100" s="464"/>
      <c r="H100" s="464"/>
      <c r="I100" s="467" t="s">
        <v>392</v>
      </c>
      <c r="J100" s="469" t="s">
        <v>393</v>
      </c>
      <c r="K100" s="469" t="s">
        <v>394</v>
      </c>
      <c r="L100" s="471" t="s">
        <v>575</v>
      </c>
      <c r="M100" s="456" t="s">
        <v>396</v>
      </c>
      <c r="N100" s="458" t="s">
        <v>397</v>
      </c>
      <c r="O100" s="460" t="s">
        <v>398</v>
      </c>
      <c r="P100" s="452"/>
      <c r="Q100" s="451" t="s">
        <v>399</v>
      </c>
      <c r="R100" s="452"/>
      <c r="S100" s="451" t="s">
        <v>400</v>
      </c>
      <c r="T100" s="452"/>
      <c r="U100" s="451" t="s">
        <v>401</v>
      </c>
      <c r="V100" s="452"/>
      <c r="W100" s="451" t="s">
        <v>402</v>
      </c>
      <c r="X100" s="452"/>
      <c r="Y100" s="451" t="s">
        <v>403</v>
      </c>
      <c r="Z100" s="452"/>
      <c r="AA100" s="451" t="s">
        <v>404</v>
      </c>
      <c r="AB100" s="452"/>
      <c r="AC100" s="451" t="s">
        <v>405</v>
      </c>
      <c r="AD100" s="452"/>
      <c r="AE100" s="451" t="s">
        <v>406</v>
      </c>
      <c r="AF100" s="453"/>
      <c r="AG100" s="454" t="s">
        <v>407</v>
      </c>
      <c r="AH100" s="443" t="s">
        <v>408</v>
      </c>
      <c r="AI100" s="445" t="s">
        <v>409</v>
      </c>
      <c r="AJ100" s="447" t="s">
        <v>410</v>
      </c>
    </row>
    <row r="101" spans="2:36" ht="80.25" customHeight="1" thickBot="1">
      <c r="B101" s="462"/>
      <c r="C101" s="465"/>
      <c r="D101" s="466"/>
      <c r="E101" s="466"/>
      <c r="F101" s="466"/>
      <c r="G101" s="466"/>
      <c r="H101" s="466"/>
      <c r="I101" s="468"/>
      <c r="J101" s="470" t="s">
        <v>393</v>
      </c>
      <c r="K101" s="470"/>
      <c r="L101" s="472"/>
      <c r="M101" s="457"/>
      <c r="N101" s="459"/>
      <c r="O101" s="5" t="s">
        <v>411</v>
      </c>
      <c r="P101" s="6" t="s">
        <v>412</v>
      </c>
      <c r="Q101" s="7" t="s">
        <v>411</v>
      </c>
      <c r="R101" s="6" t="s">
        <v>412</v>
      </c>
      <c r="S101" s="7" t="s">
        <v>411</v>
      </c>
      <c r="T101" s="6" t="s">
        <v>412</v>
      </c>
      <c r="U101" s="7" t="s">
        <v>411</v>
      </c>
      <c r="V101" s="6" t="s">
        <v>412</v>
      </c>
      <c r="W101" s="7" t="s">
        <v>411</v>
      </c>
      <c r="X101" s="6" t="s">
        <v>412</v>
      </c>
      <c r="Y101" s="7" t="s">
        <v>411</v>
      </c>
      <c r="Z101" s="6" t="s">
        <v>412</v>
      </c>
      <c r="AA101" s="7" t="s">
        <v>411</v>
      </c>
      <c r="AB101" s="6" t="s">
        <v>413</v>
      </c>
      <c r="AC101" s="7" t="s">
        <v>411</v>
      </c>
      <c r="AD101" s="6" t="s">
        <v>413</v>
      </c>
      <c r="AE101" s="7" t="s">
        <v>411</v>
      </c>
      <c r="AF101" s="8" t="s">
        <v>413</v>
      </c>
      <c r="AG101" s="455"/>
      <c r="AH101" s="444"/>
      <c r="AI101" s="446"/>
      <c r="AJ101" s="448"/>
    </row>
    <row r="102" spans="2:36" ht="108" customHeight="1" thickBot="1">
      <c r="B102" s="9" t="s">
        <v>414</v>
      </c>
      <c r="C102" s="449" t="s">
        <v>867</v>
      </c>
      <c r="D102" s="450"/>
      <c r="E102" s="450"/>
      <c r="F102" s="450"/>
      <c r="G102" s="450"/>
      <c r="H102" s="450"/>
      <c r="I102" s="434" t="s">
        <v>868</v>
      </c>
      <c r="J102" s="434" t="s">
        <v>869</v>
      </c>
      <c r="K102" s="434" t="s">
        <v>868</v>
      </c>
      <c r="L102" s="12"/>
      <c r="M102" s="13"/>
      <c r="N102" s="14"/>
      <c r="O102" s="15">
        <f aca="true" t="shared" si="27" ref="O102:AD102">SUM(O104,O115,O118,O121)</f>
        <v>0</v>
      </c>
      <c r="P102" s="16">
        <f t="shared" si="27"/>
        <v>0</v>
      </c>
      <c r="Q102" s="16">
        <f t="shared" si="27"/>
        <v>0</v>
      </c>
      <c r="R102" s="16">
        <f t="shared" si="27"/>
        <v>0</v>
      </c>
      <c r="S102" s="16">
        <f t="shared" si="27"/>
        <v>0</v>
      </c>
      <c r="T102" s="16">
        <f t="shared" si="27"/>
        <v>0</v>
      </c>
      <c r="U102" s="16">
        <f t="shared" si="27"/>
        <v>0</v>
      </c>
      <c r="V102" s="16">
        <f t="shared" si="27"/>
        <v>0</v>
      </c>
      <c r="W102" s="16">
        <f t="shared" si="27"/>
        <v>0</v>
      </c>
      <c r="X102" s="16">
        <f t="shared" si="27"/>
        <v>0</v>
      </c>
      <c r="Y102" s="16">
        <f t="shared" si="27"/>
        <v>0</v>
      </c>
      <c r="Z102" s="16">
        <f t="shared" si="27"/>
        <v>0</v>
      </c>
      <c r="AA102" s="16">
        <f t="shared" si="27"/>
        <v>0</v>
      </c>
      <c r="AB102" s="16">
        <f t="shared" si="27"/>
        <v>0</v>
      </c>
      <c r="AC102" s="16">
        <f t="shared" si="27"/>
        <v>0</v>
      </c>
      <c r="AD102" s="16">
        <f t="shared" si="27"/>
        <v>0</v>
      </c>
      <c r="AE102" s="16">
        <f>SUM(O102,Q102,S102,U102,W102,Y102,AA102,AC102)</f>
        <v>0</v>
      </c>
      <c r="AF102" s="17">
        <f>SUM(P102,R102,T102,V102,X102,Z102,AB102,AD102)</f>
        <v>0</v>
      </c>
      <c r="AG102" s="18">
        <f>AG104+AG115</f>
        <v>0</v>
      </c>
      <c r="AH102" s="19"/>
      <c r="AI102" s="19"/>
      <c r="AJ102" s="20"/>
    </row>
    <row r="103" spans="2:36" ht="108" customHeight="1" thickBot="1">
      <c r="B103" s="88" t="s">
        <v>416</v>
      </c>
      <c r="C103" s="87" t="s">
        <v>417</v>
      </c>
      <c r="D103" s="87" t="s">
        <v>418</v>
      </c>
      <c r="E103" s="87" t="s">
        <v>424</v>
      </c>
      <c r="F103" s="87" t="s">
        <v>420</v>
      </c>
      <c r="G103" s="87" t="s">
        <v>421</v>
      </c>
      <c r="H103" s="86" t="s">
        <v>422</v>
      </c>
      <c r="I103" s="85" t="s">
        <v>423</v>
      </c>
      <c r="J103" s="87"/>
      <c r="K103" s="49"/>
      <c r="L103" s="49"/>
      <c r="M103" s="84"/>
      <c r="N103" s="83"/>
      <c r="O103" s="82">
        <f aca="true" t="shared" si="28" ref="O103:AD103">SUM(O104:O104)</f>
        <v>0</v>
      </c>
      <c r="P103" s="28">
        <f t="shared" si="28"/>
        <v>0</v>
      </c>
      <c r="Q103" s="81">
        <f t="shared" si="28"/>
        <v>0</v>
      </c>
      <c r="R103" s="28">
        <f t="shared" si="28"/>
        <v>0</v>
      </c>
      <c r="S103" s="81">
        <f t="shared" si="28"/>
        <v>0</v>
      </c>
      <c r="T103" s="28">
        <f t="shared" si="28"/>
        <v>0</v>
      </c>
      <c r="U103" s="81">
        <f t="shared" si="28"/>
        <v>0</v>
      </c>
      <c r="V103" s="28">
        <f t="shared" si="28"/>
        <v>0</v>
      </c>
      <c r="W103" s="81">
        <f t="shared" si="28"/>
        <v>0</v>
      </c>
      <c r="X103" s="28">
        <f t="shared" si="28"/>
        <v>0</v>
      </c>
      <c r="Y103" s="81">
        <f t="shared" si="28"/>
        <v>0</v>
      </c>
      <c r="Z103" s="28">
        <f t="shared" si="28"/>
        <v>0</v>
      </c>
      <c r="AA103" s="81">
        <f t="shared" si="28"/>
        <v>0</v>
      </c>
      <c r="AB103" s="28">
        <f t="shared" si="28"/>
        <v>0</v>
      </c>
      <c r="AC103" s="81">
        <f t="shared" si="28"/>
        <v>0</v>
      </c>
      <c r="AD103" s="28">
        <f t="shared" si="28"/>
        <v>0</v>
      </c>
      <c r="AE103" s="81">
        <f>SUM(O103,Q103,S103,U103,W103,Y103,AA103,AC103)</f>
        <v>0</v>
      </c>
      <c r="AF103" s="28">
        <f>SUM(P103,R103,T103,V103,X103,Z103,AB103,AD103)</f>
        <v>0</v>
      </c>
      <c r="AG103" s="80">
        <f>SUM(AG104:AG104)</f>
        <v>0</v>
      </c>
      <c r="AH103" s="79"/>
      <c r="AI103" s="79"/>
      <c r="AJ103" s="78"/>
    </row>
    <row r="104" spans="2:36" ht="108" customHeight="1" thickBot="1">
      <c r="B104" s="435" t="s">
        <v>832</v>
      </c>
      <c r="C104" s="34"/>
      <c r="D104" s="35"/>
      <c r="E104" s="35"/>
      <c r="F104" s="50"/>
      <c r="G104" s="35"/>
      <c r="H104" s="421" t="s">
        <v>870</v>
      </c>
      <c r="I104" s="421" t="s">
        <v>871</v>
      </c>
      <c r="J104" s="37">
        <v>0</v>
      </c>
      <c r="K104" s="52">
        <v>10</v>
      </c>
      <c r="L104" s="53"/>
      <c r="M104" s="54"/>
      <c r="N104" s="55"/>
      <c r="O104" s="56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57"/>
      <c r="AH104" s="47"/>
      <c r="AI104" s="54"/>
      <c r="AJ104" s="58"/>
    </row>
    <row r="105" spans="2:36" ht="4.5" customHeight="1" thickBot="1">
      <c r="B105" s="440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1"/>
      <c r="AH105" s="441"/>
      <c r="AI105" s="441"/>
      <c r="AJ105" s="442"/>
    </row>
    <row r="106" spans="2:36" ht="35.25" customHeight="1" thickBot="1">
      <c r="B106" s="473" t="s">
        <v>828</v>
      </c>
      <c r="C106" s="474"/>
      <c r="D106" s="475"/>
      <c r="E106" s="419"/>
      <c r="F106" s="474" t="s">
        <v>387</v>
      </c>
      <c r="G106" s="474"/>
      <c r="H106" s="474"/>
      <c r="I106" s="474"/>
      <c r="J106" s="474"/>
      <c r="K106" s="474"/>
      <c r="L106" s="474"/>
      <c r="M106" s="474"/>
      <c r="N106" s="475"/>
      <c r="O106" s="476" t="s">
        <v>388</v>
      </c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8"/>
      <c r="AG106" s="479" t="s">
        <v>389</v>
      </c>
      <c r="AH106" s="480"/>
      <c r="AI106" s="480"/>
      <c r="AJ106" s="481"/>
    </row>
    <row r="107" spans="2:36" ht="35.25" customHeight="1">
      <c r="B107" s="461" t="s">
        <v>390</v>
      </c>
      <c r="C107" s="463" t="s">
        <v>391</v>
      </c>
      <c r="D107" s="464"/>
      <c r="E107" s="464"/>
      <c r="F107" s="464"/>
      <c r="G107" s="464"/>
      <c r="H107" s="464"/>
      <c r="I107" s="467" t="s">
        <v>392</v>
      </c>
      <c r="J107" s="469" t="s">
        <v>393</v>
      </c>
      <c r="K107" s="469" t="s">
        <v>394</v>
      </c>
      <c r="L107" s="471" t="s">
        <v>575</v>
      </c>
      <c r="M107" s="456" t="s">
        <v>396</v>
      </c>
      <c r="N107" s="458" t="s">
        <v>397</v>
      </c>
      <c r="O107" s="460" t="s">
        <v>398</v>
      </c>
      <c r="P107" s="452"/>
      <c r="Q107" s="451" t="s">
        <v>399</v>
      </c>
      <c r="R107" s="452"/>
      <c r="S107" s="451" t="s">
        <v>400</v>
      </c>
      <c r="T107" s="452"/>
      <c r="U107" s="451" t="s">
        <v>401</v>
      </c>
      <c r="V107" s="452"/>
      <c r="W107" s="451" t="s">
        <v>402</v>
      </c>
      <c r="X107" s="452"/>
      <c r="Y107" s="451" t="s">
        <v>403</v>
      </c>
      <c r="Z107" s="452"/>
      <c r="AA107" s="451" t="s">
        <v>404</v>
      </c>
      <c r="AB107" s="452"/>
      <c r="AC107" s="451" t="s">
        <v>405</v>
      </c>
      <c r="AD107" s="452"/>
      <c r="AE107" s="451" t="s">
        <v>406</v>
      </c>
      <c r="AF107" s="453"/>
      <c r="AG107" s="454" t="s">
        <v>407</v>
      </c>
      <c r="AH107" s="443" t="s">
        <v>408</v>
      </c>
      <c r="AI107" s="445" t="s">
        <v>409</v>
      </c>
      <c r="AJ107" s="447" t="s">
        <v>410</v>
      </c>
    </row>
    <row r="108" spans="2:36" ht="80.25" customHeight="1" thickBot="1">
      <c r="B108" s="462"/>
      <c r="C108" s="465"/>
      <c r="D108" s="466"/>
      <c r="E108" s="466"/>
      <c r="F108" s="466"/>
      <c r="G108" s="466"/>
      <c r="H108" s="466"/>
      <c r="I108" s="468"/>
      <c r="J108" s="470" t="s">
        <v>393</v>
      </c>
      <c r="K108" s="470"/>
      <c r="L108" s="472"/>
      <c r="M108" s="457"/>
      <c r="N108" s="459"/>
      <c r="O108" s="5" t="s">
        <v>411</v>
      </c>
      <c r="P108" s="6" t="s">
        <v>412</v>
      </c>
      <c r="Q108" s="7" t="s">
        <v>411</v>
      </c>
      <c r="R108" s="6" t="s">
        <v>412</v>
      </c>
      <c r="S108" s="7" t="s">
        <v>411</v>
      </c>
      <c r="T108" s="6" t="s">
        <v>412</v>
      </c>
      <c r="U108" s="7" t="s">
        <v>411</v>
      </c>
      <c r="V108" s="6" t="s">
        <v>412</v>
      </c>
      <c r="W108" s="7" t="s">
        <v>411</v>
      </c>
      <c r="X108" s="6" t="s">
        <v>412</v>
      </c>
      <c r="Y108" s="7" t="s">
        <v>411</v>
      </c>
      <c r="Z108" s="6" t="s">
        <v>412</v>
      </c>
      <c r="AA108" s="7" t="s">
        <v>411</v>
      </c>
      <c r="AB108" s="6" t="s">
        <v>413</v>
      </c>
      <c r="AC108" s="7" t="s">
        <v>411</v>
      </c>
      <c r="AD108" s="6" t="s">
        <v>413</v>
      </c>
      <c r="AE108" s="7" t="s">
        <v>411</v>
      </c>
      <c r="AF108" s="8" t="s">
        <v>413</v>
      </c>
      <c r="AG108" s="455"/>
      <c r="AH108" s="444"/>
      <c r="AI108" s="446"/>
      <c r="AJ108" s="448"/>
    </row>
    <row r="109" spans="2:36" ht="108" customHeight="1" thickBot="1">
      <c r="B109" s="9" t="s">
        <v>414</v>
      </c>
      <c r="C109" s="449" t="s">
        <v>872</v>
      </c>
      <c r="D109" s="450"/>
      <c r="E109" s="450"/>
      <c r="F109" s="450"/>
      <c r="G109" s="450"/>
      <c r="H109" s="450"/>
      <c r="I109" s="434" t="s">
        <v>859</v>
      </c>
      <c r="J109" s="11">
        <v>0</v>
      </c>
      <c r="K109" s="12">
        <v>0</v>
      </c>
      <c r="L109" s="12"/>
      <c r="M109" s="13"/>
      <c r="N109" s="14"/>
      <c r="O109" s="15">
        <f aca="true" t="shared" si="29" ref="O109:AD109">SUM(O115,O118,O121,O124)</f>
        <v>0</v>
      </c>
      <c r="P109" s="16">
        <f t="shared" si="29"/>
        <v>0</v>
      </c>
      <c r="Q109" s="16">
        <f t="shared" si="29"/>
        <v>0</v>
      </c>
      <c r="R109" s="16">
        <f t="shared" si="29"/>
        <v>0</v>
      </c>
      <c r="S109" s="16">
        <f t="shared" si="29"/>
        <v>0</v>
      </c>
      <c r="T109" s="16">
        <f t="shared" si="29"/>
        <v>0</v>
      </c>
      <c r="U109" s="16">
        <f t="shared" si="29"/>
        <v>0</v>
      </c>
      <c r="V109" s="16">
        <f t="shared" si="29"/>
        <v>0</v>
      </c>
      <c r="W109" s="16">
        <f t="shared" si="29"/>
        <v>0</v>
      </c>
      <c r="X109" s="16">
        <f t="shared" si="29"/>
        <v>0</v>
      </c>
      <c r="Y109" s="16">
        <f t="shared" si="29"/>
        <v>0</v>
      </c>
      <c r="Z109" s="16">
        <f t="shared" si="29"/>
        <v>0</v>
      </c>
      <c r="AA109" s="16">
        <f t="shared" si="29"/>
        <v>0</v>
      </c>
      <c r="AB109" s="16">
        <f t="shared" si="29"/>
        <v>0</v>
      </c>
      <c r="AC109" s="16">
        <f t="shared" si="29"/>
        <v>0</v>
      </c>
      <c r="AD109" s="16">
        <f t="shared" si="29"/>
        <v>0</v>
      </c>
      <c r="AE109" s="16">
        <f>SUM(O109,Q109,S109,U109,W109,Y109,AA109,AC109)</f>
        <v>0</v>
      </c>
      <c r="AF109" s="17">
        <f>SUM(P109,R109,T109,V109,X109,Z109,AB109,AD109)</f>
        <v>0</v>
      </c>
      <c r="AG109" s="18" t="e">
        <f>AG115+AG118</f>
        <v>#VALUE!</v>
      </c>
      <c r="AH109" s="19"/>
      <c r="AI109" s="19"/>
      <c r="AJ109" s="20"/>
    </row>
    <row r="110" spans="2:36" ht="35.25" customHeight="1" thickBot="1">
      <c r="B110" s="473" t="s">
        <v>828</v>
      </c>
      <c r="C110" s="474"/>
      <c r="D110" s="475"/>
      <c r="E110" s="419"/>
      <c r="F110" s="474" t="s">
        <v>387</v>
      </c>
      <c r="G110" s="474"/>
      <c r="H110" s="474"/>
      <c r="I110" s="474"/>
      <c r="J110" s="474"/>
      <c r="K110" s="474"/>
      <c r="L110" s="474"/>
      <c r="M110" s="474"/>
      <c r="N110" s="475"/>
      <c r="O110" s="476" t="s">
        <v>388</v>
      </c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8"/>
      <c r="AG110" s="479" t="s">
        <v>389</v>
      </c>
      <c r="AH110" s="480"/>
      <c r="AI110" s="480"/>
      <c r="AJ110" s="481"/>
    </row>
    <row r="111" spans="2:36" ht="35.25" customHeight="1">
      <c r="B111" s="461" t="s">
        <v>390</v>
      </c>
      <c r="C111" s="463" t="s">
        <v>391</v>
      </c>
      <c r="D111" s="464"/>
      <c r="E111" s="464"/>
      <c r="F111" s="464"/>
      <c r="G111" s="464"/>
      <c r="H111" s="464"/>
      <c r="I111" s="467" t="s">
        <v>392</v>
      </c>
      <c r="J111" s="469" t="s">
        <v>393</v>
      </c>
      <c r="K111" s="469" t="s">
        <v>394</v>
      </c>
      <c r="L111" s="471" t="s">
        <v>575</v>
      </c>
      <c r="M111" s="456" t="s">
        <v>396</v>
      </c>
      <c r="N111" s="458" t="s">
        <v>397</v>
      </c>
      <c r="O111" s="460" t="s">
        <v>398</v>
      </c>
      <c r="P111" s="452"/>
      <c r="Q111" s="451" t="s">
        <v>399</v>
      </c>
      <c r="R111" s="452"/>
      <c r="S111" s="451" t="s">
        <v>400</v>
      </c>
      <c r="T111" s="452"/>
      <c r="U111" s="451" t="s">
        <v>401</v>
      </c>
      <c r="V111" s="452"/>
      <c r="W111" s="451" t="s">
        <v>402</v>
      </c>
      <c r="X111" s="452"/>
      <c r="Y111" s="451" t="s">
        <v>403</v>
      </c>
      <c r="Z111" s="452"/>
      <c r="AA111" s="451" t="s">
        <v>404</v>
      </c>
      <c r="AB111" s="452"/>
      <c r="AC111" s="451" t="s">
        <v>405</v>
      </c>
      <c r="AD111" s="452"/>
      <c r="AE111" s="451" t="s">
        <v>406</v>
      </c>
      <c r="AF111" s="453"/>
      <c r="AG111" s="454" t="s">
        <v>407</v>
      </c>
      <c r="AH111" s="443" t="s">
        <v>408</v>
      </c>
      <c r="AI111" s="445" t="s">
        <v>409</v>
      </c>
      <c r="AJ111" s="447" t="s">
        <v>410</v>
      </c>
    </row>
    <row r="112" spans="2:36" ht="80.25" customHeight="1" thickBot="1">
      <c r="B112" s="462"/>
      <c r="C112" s="465"/>
      <c r="D112" s="466"/>
      <c r="E112" s="466"/>
      <c r="F112" s="466"/>
      <c r="G112" s="466"/>
      <c r="H112" s="466"/>
      <c r="I112" s="468"/>
      <c r="J112" s="470" t="s">
        <v>393</v>
      </c>
      <c r="K112" s="470"/>
      <c r="L112" s="472"/>
      <c r="M112" s="457"/>
      <c r="N112" s="459"/>
      <c r="O112" s="5" t="s">
        <v>411</v>
      </c>
      <c r="P112" s="6" t="s">
        <v>412</v>
      </c>
      <c r="Q112" s="7" t="s">
        <v>411</v>
      </c>
      <c r="R112" s="6" t="s">
        <v>412</v>
      </c>
      <c r="S112" s="7" t="s">
        <v>411</v>
      </c>
      <c r="T112" s="6" t="s">
        <v>412</v>
      </c>
      <c r="U112" s="7" t="s">
        <v>411</v>
      </c>
      <c r="V112" s="6" t="s">
        <v>412</v>
      </c>
      <c r="W112" s="7" t="s">
        <v>411</v>
      </c>
      <c r="X112" s="6" t="s">
        <v>412</v>
      </c>
      <c r="Y112" s="7" t="s">
        <v>411</v>
      </c>
      <c r="Z112" s="6" t="s">
        <v>412</v>
      </c>
      <c r="AA112" s="7" t="s">
        <v>411</v>
      </c>
      <c r="AB112" s="6" t="s">
        <v>413</v>
      </c>
      <c r="AC112" s="7" t="s">
        <v>411</v>
      </c>
      <c r="AD112" s="6" t="s">
        <v>413</v>
      </c>
      <c r="AE112" s="7" t="s">
        <v>411</v>
      </c>
      <c r="AF112" s="8" t="s">
        <v>413</v>
      </c>
      <c r="AG112" s="455"/>
      <c r="AH112" s="444"/>
      <c r="AI112" s="446"/>
      <c r="AJ112" s="448"/>
    </row>
    <row r="113" spans="2:36" ht="108" customHeight="1" thickBot="1">
      <c r="B113" s="9" t="s">
        <v>414</v>
      </c>
      <c r="C113" s="449" t="s">
        <v>873</v>
      </c>
      <c r="D113" s="450"/>
      <c r="E113" s="450"/>
      <c r="F113" s="450"/>
      <c r="G113" s="450"/>
      <c r="H113" s="450"/>
      <c r="I113" s="10" t="s">
        <v>859</v>
      </c>
      <c r="J113" s="11">
        <v>0</v>
      </c>
      <c r="K113" s="12">
        <v>0</v>
      </c>
      <c r="L113" s="12"/>
      <c r="M113" s="13"/>
      <c r="N113" s="14"/>
      <c r="O113" s="15">
        <f aca="true" t="shared" si="30" ref="O113:AD113">SUM(O115,O118,O121,O124)</f>
        <v>0</v>
      </c>
      <c r="P113" s="16">
        <f t="shared" si="30"/>
        <v>0</v>
      </c>
      <c r="Q113" s="16">
        <f t="shared" si="30"/>
        <v>0</v>
      </c>
      <c r="R113" s="16">
        <f t="shared" si="30"/>
        <v>0</v>
      </c>
      <c r="S113" s="16">
        <f t="shared" si="30"/>
        <v>0</v>
      </c>
      <c r="T113" s="16">
        <f t="shared" si="30"/>
        <v>0</v>
      </c>
      <c r="U113" s="16">
        <f t="shared" si="30"/>
        <v>0</v>
      </c>
      <c r="V113" s="16">
        <f t="shared" si="30"/>
        <v>0</v>
      </c>
      <c r="W113" s="16">
        <f t="shared" si="30"/>
        <v>0</v>
      </c>
      <c r="X113" s="16">
        <f t="shared" si="30"/>
        <v>0</v>
      </c>
      <c r="Y113" s="16">
        <f t="shared" si="30"/>
        <v>0</v>
      </c>
      <c r="Z113" s="16">
        <f t="shared" si="30"/>
        <v>0</v>
      </c>
      <c r="AA113" s="16">
        <f t="shared" si="30"/>
        <v>0</v>
      </c>
      <c r="AB113" s="16">
        <f t="shared" si="30"/>
        <v>0</v>
      </c>
      <c r="AC113" s="16">
        <f t="shared" si="30"/>
        <v>0</v>
      </c>
      <c r="AD113" s="16">
        <f t="shared" si="30"/>
        <v>0</v>
      </c>
      <c r="AE113" s="16">
        <f>SUM(O113,Q113,S113,U113,W113,Y113,AA113,AC113)</f>
        <v>0</v>
      </c>
      <c r="AF113" s="17">
        <f>SUM(P113,R113,T113,V113,X113,Z113,AB113,AD113)</f>
        <v>0</v>
      </c>
      <c r="AG113" s="18" t="e">
        <f>AG115+AG118</f>
        <v>#VALUE!</v>
      </c>
      <c r="AH113" s="19"/>
      <c r="AI113" s="19"/>
      <c r="AJ113" s="20"/>
    </row>
    <row r="114" spans="2:36" ht="108" customHeight="1" thickBot="1">
      <c r="B114" s="88" t="s">
        <v>416</v>
      </c>
      <c r="C114" s="87" t="s">
        <v>417</v>
      </c>
      <c r="D114" s="87" t="s">
        <v>418</v>
      </c>
      <c r="E114" s="87" t="s">
        <v>419</v>
      </c>
      <c r="F114" s="87" t="s">
        <v>420</v>
      </c>
      <c r="G114" s="87" t="s">
        <v>421</v>
      </c>
      <c r="H114" s="86" t="s">
        <v>422</v>
      </c>
      <c r="I114" s="85" t="s">
        <v>423</v>
      </c>
      <c r="J114" s="84"/>
      <c r="K114" s="84"/>
      <c r="L114" s="84"/>
      <c r="M114" s="84"/>
      <c r="N114" s="83"/>
      <c r="O114" s="82">
        <f aca="true" t="shared" si="31" ref="O114:AD114">SUM(O115:O115)</f>
        <v>0</v>
      </c>
      <c r="P114" s="28">
        <f t="shared" si="31"/>
        <v>0</v>
      </c>
      <c r="Q114" s="81">
        <f t="shared" si="31"/>
        <v>0</v>
      </c>
      <c r="R114" s="28">
        <f t="shared" si="31"/>
        <v>0</v>
      </c>
      <c r="S114" s="81">
        <f t="shared" si="31"/>
        <v>0</v>
      </c>
      <c r="T114" s="28">
        <f t="shared" si="31"/>
        <v>0</v>
      </c>
      <c r="U114" s="81">
        <f t="shared" si="31"/>
        <v>0</v>
      </c>
      <c r="V114" s="28">
        <f t="shared" si="31"/>
        <v>0</v>
      </c>
      <c r="W114" s="81">
        <f t="shared" si="31"/>
        <v>0</v>
      </c>
      <c r="X114" s="28">
        <f t="shared" si="31"/>
        <v>0</v>
      </c>
      <c r="Y114" s="81">
        <f t="shared" si="31"/>
        <v>0</v>
      </c>
      <c r="Z114" s="28">
        <f t="shared" si="31"/>
        <v>0</v>
      </c>
      <c r="AA114" s="81">
        <f t="shared" si="31"/>
        <v>0</v>
      </c>
      <c r="AB114" s="28">
        <f t="shared" si="31"/>
        <v>0</v>
      </c>
      <c r="AC114" s="81">
        <f t="shared" si="31"/>
        <v>0</v>
      </c>
      <c r="AD114" s="28">
        <f t="shared" si="31"/>
        <v>0</v>
      </c>
      <c r="AE114" s="81">
        <f>SUM(O114,Q114,S114,U114,W114,Y114,AA114,AC114)</f>
        <v>0</v>
      </c>
      <c r="AF114" s="28">
        <f>SUM(P114,R114,T114,V114,X114,Z114,AB114,AD114)</f>
        <v>0</v>
      </c>
      <c r="AG114" s="80">
        <f>SUM(AG115:AG115)</f>
        <v>0</v>
      </c>
      <c r="AH114" s="79"/>
      <c r="AI114" s="79"/>
      <c r="AJ114" s="78"/>
    </row>
    <row r="115" spans="2:36" ht="108" customHeight="1" thickBot="1">
      <c r="B115" s="33" t="s">
        <v>852</v>
      </c>
      <c r="C115" s="34"/>
      <c r="D115" s="35"/>
      <c r="E115" s="35"/>
      <c r="F115" s="36"/>
      <c r="G115" s="35"/>
      <c r="H115" s="37" t="s">
        <v>874</v>
      </c>
      <c r="I115" s="437" t="s">
        <v>854</v>
      </c>
      <c r="J115" s="37">
        <v>0</v>
      </c>
      <c r="K115" s="64">
        <v>1</v>
      </c>
      <c r="L115" s="39"/>
      <c r="M115" s="39"/>
      <c r="N115" s="40"/>
      <c r="O115" s="41"/>
      <c r="P115" s="42"/>
      <c r="Q115" s="43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5"/>
      <c r="AF115" s="45"/>
      <c r="AG115" s="46"/>
      <c r="AH115" s="47"/>
      <c r="AI115" s="47"/>
      <c r="AJ115" s="48"/>
    </row>
    <row r="116" spans="2:36" ht="4.5" customHeight="1" thickBot="1">
      <c r="B116" s="440"/>
      <c r="C116" s="441"/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2"/>
    </row>
    <row r="117" spans="2:36" ht="35.25" customHeight="1" thickBot="1">
      <c r="B117" s="473" t="s">
        <v>875</v>
      </c>
      <c r="C117" s="474"/>
      <c r="D117" s="475"/>
      <c r="E117" s="419"/>
      <c r="F117" s="474" t="s">
        <v>387</v>
      </c>
      <c r="G117" s="474"/>
      <c r="H117" s="474"/>
      <c r="I117" s="474"/>
      <c r="J117" s="474"/>
      <c r="K117" s="474"/>
      <c r="L117" s="474"/>
      <c r="M117" s="474"/>
      <c r="N117" s="475"/>
      <c r="O117" s="476" t="s">
        <v>388</v>
      </c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7"/>
      <c r="AE117" s="477"/>
      <c r="AF117" s="478"/>
      <c r="AG117" s="479" t="s">
        <v>389</v>
      </c>
      <c r="AH117" s="480"/>
      <c r="AI117" s="480"/>
      <c r="AJ117" s="481"/>
    </row>
    <row r="118" spans="2:36" ht="35.25" customHeight="1">
      <c r="B118" s="461" t="s">
        <v>390</v>
      </c>
      <c r="C118" s="463" t="s">
        <v>391</v>
      </c>
      <c r="D118" s="464"/>
      <c r="E118" s="464"/>
      <c r="F118" s="464"/>
      <c r="G118" s="464"/>
      <c r="H118" s="464"/>
      <c r="I118" s="467" t="s">
        <v>392</v>
      </c>
      <c r="J118" s="469" t="s">
        <v>393</v>
      </c>
      <c r="K118" s="469" t="s">
        <v>394</v>
      </c>
      <c r="L118" s="471" t="s">
        <v>575</v>
      </c>
      <c r="M118" s="456" t="s">
        <v>396</v>
      </c>
      <c r="N118" s="458" t="s">
        <v>397</v>
      </c>
      <c r="O118" s="460" t="s">
        <v>398</v>
      </c>
      <c r="P118" s="452"/>
      <c r="Q118" s="451" t="s">
        <v>399</v>
      </c>
      <c r="R118" s="452"/>
      <c r="S118" s="451" t="s">
        <v>400</v>
      </c>
      <c r="T118" s="452"/>
      <c r="U118" s="451" t="s">
        <v>401</v>
      </c>
      <c r="V118" s="452"/>
      <c r="W118" s="451" t="s">
        <v>402</v>
      </c>
      <c r="X118" s="452"/>
      <c r="Y118" s="451" t="s">
        <v>403</v>
      </c>
      <c r="Z118" s="452"/>
      <c r="AA118" s="451" t="s">
        <v>404</v>
      </c>
      <c r="AB118" s="452"/>
      <c r="AC118" s="451" t="s">
        <v>405</v>
      </c>
      <c r="AD118" s="452"/>
      <c r="AE118" s="451" t="s">
        <v>406</v>
      </c>
      <c r="AF118" s="453"/>
      <c r="AG118" s="454" t="s">
        <v>407</v>
      </c>
      <c r="AH118" s="443" t="s">
        <v>408</v>
      </c>
      <c r="AI118" s="445" t="s">
        <v>409</v>
      </c>
      <c r="AJ118" s="447" t="s">
        <v>410</v>
      </c>
    </row>
    <row r="119" spans="2:36" ht="80.25" customHeight="1" thickBot="1">
      <c r="B119" s="462"/>
      <c r="C119" s="465"/>
      <c r="D119" s="466"/>
      <c r="E119" s="466"/>
      <c r="F119" s="466"/>
      <c r="G119" s="466"/>
      <c r="H119" s="466"/>
      <c r="I119" s="468"/>
      <c r="J119" s="470" t="s">
        <v>393</v>
      </c>
      <c r="K119" s="470"/>
      <c r="L119" s="472"/>
      <c r="M119" s="457"/>
      <c r="N119" s="459"/>
      <c r="O119" s="5" t="s">
        <v>411</v>
      </c>
      <c r="P119" s="6" t="s">
        <v>412</v>
      </c>
      <c r="Q119" s="7" t="s">
        <v>411</v>
      </c>
      <c r="R119" s="6" t="s">
        <v>412</v>
      </c>
      <c r="S119" s="7" t="s">
        <v>411</v>
      </c>
      <c r="T119" s="6" t="s">
        <v>412</v>
      </c>
      <c r="U119" s="7" t="s">
        <v>411</v>
      </c>
      <c r="V119" s="6" t="s">
        <v>412</v>
      </c>
      <c r="W119" s="7" t="s">
        <v>411</v>
      </c>
      <c r="X119" s="6" t="s">
        <v>412</v>
      </c>
      <c r="Y119" s="7" t="s">
        <v>411</v>
      </c>
      <c r="Z119" s="6" t="s">
        <v>412</v>
      </c>
      <c r="AA119" s="7" t="s">
        <v>411</v>
      </c>
      <c r="AB119" s="6" t="s">
        <v>413</v>
      </c>
      <c r="AC119" s="7" t="s">
        <v>411</v>
      </c>
      <c r="AD119" s="6" t="s">
        <v>413</v>
      </c>
      <c r="AE119" s="7" t="s">
        <v>411</v>
      </c>
      <c r="AF119" s="8" t="s">
        <v>413</v>
      </c>
      <c r="AG119" s="455"/>
      <c r="AH119" s="444"/>
      <c r="AI119" s="446"/>
      <c r="AJ119" s="448"/>
    </row>
    <row r="120" spans="2:36" ht="108" customHeight="1" thickBot="1">
      <c r="B120" s="9" t="s">
        <v>414</v>
      </c>
      <c r="C120" s="449" t="s">
        <v>876</v>
      </c>
      <c r="D120" s="450"/>
      <c r="E120" s="450"/>
      <c r="F120" s="450"/>
      <c r="G120" s="450"/>
      <c r="H120" s="450"/>
      <c r="I120" s="438" t="s">
        <v>877</v>
      </c>
      <c r="J120" s="432" t="s">
        <v>878</v>
      </c>
      <c r="K120" s="12" t="s">
        <v>879</v>
      </c>
      <c r="L120" s="12"/>
      <c r="M120" s="13"/>
      <c r="N120" s="14"/>
      <c r="O120" s="15">
        <f aca="true" t="shared" si="32" ref="O120:AD120">O122+O125</f>
        <v>0</v>
      </c>
      <c r="P120" s="16">
        <f t="shared" si="32"/>
        <v>0</v>
      </c>
      <c r="Q120" s="16">
        <f t="shared" si="32"/>
        <v>0</v>
      </c>
      <c r="R120" s="16">
        <f t="shared" si="32"/>
        <v>0</v>
      </c>
      <c r="S120" s="16">
        <f t="shared" si="32"/>
        <v>0</v>
      </c>
      <c r="T120" s="16">
        <f t="shared" si="32"/>
        <v>0</v>
      </c>
      <c r="U120" s="16">
        <f t="shared" si="32"/>
        <v>0</v>
      </c>
      <c r="V120" s="16">
        <f t="shared" si="32"/>
        <v>0</v>
      </c>
      <c r="W120" s="16">
        <f t="shared" si="32"/>
        <v>0</v>
      </c>
      <c r="X120" s="16">
        <f t="shared" si="32"/>
        <v>0</v>
      </c>
      <c r="Y120" s="16">
        <f t="shared" si="32"/>
        <v>0</v>
      </c>
      <c r="Z120" s="16">
        <f t="shared" si="32"/>
        <v>0</v>
      </c>
      <c r="AA120" s="16">
        <f t="shared" si="32"/>
        <v>0</v>
      </c>
      <c r="AB120" s="16">
        <f t="shared" si="32"/>
        <v>0</v>
      </c>
      <c r="AC120" s="16">
        <f t="shared" si="32"/>
        <v>0</v>
      </c>
      <c r="AD120" s="16">
        <f t="shared" si="32"/>
        <v>0</v>
      </c>
      <c r="AE120" s="16">
        <f>SUM(O120,Q120,S120,U120,W120,Y120,AA120,AC120)</f>
        <v>0</v>
      </c>
      <c r="AF120" s="17">
        <f>SUM(P120,R120,T120,V120,X120,Z120,AB120,AD120)</f>
        <v>0</v>
      </c>
      <c r="AG120" s="18">
        <f>AG122+AG125</f>
        <v>0</v>
      </c>
      <c r="AH120" s="19"/>
      <c r="AI120" s="19"/>
      <c r="AJ120" s="20"/>
    </row>
    <row r="121" spans="2:36" ht="4.5" customHeight="1" thickBot="1">
      <c r="B121" s="482"/>
      <c r="C121" s="483"/>
      <c r="D121" s="483"/>
      <c r="E121" s="483"/>
      <c r="F121" s="483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483"/>
      <c r="W121" s="483"/>
      <c r="X121" s="483"/>
      <c r="Y121" s="483"/>
      <c r="Z121" s="483"/>
      <c r="AA121" s="483"/>
      <c r="AB121" s="483"/>
      <c r="AC121" s="483"/>
      <c r="AD121" s="483"/>
      <c r="AE121" s="483"/>
      <c r="AF121" s="483"/>
      <c r="AG121" s="483"/>
      <c r="AH121" s="483"/>
      <c r="AI121" s="483"/>
      <c r="AJ121" s="484"/>
    </row>
    <row r="122" spans="2:36" ht="108" customHeight="1" thickBot="1">
      <c r="B122" s="88" t="s">
        <v>416</v>
      </c>
      <c r="C122" s="87" t="s">
        <v>417</v>
      </c>
      <c r="D122" s="87" t="s">
        <v>418</v>
      </c>
      <c r="E122" s="87" t="s">
        <v>419</v>
      </c>
      <c r="F122" s="87" t="s">
        <v>420</v>
      </c>
      <c r="G122" s="87" t="s">
        <v>421</v>
      </c>
      <c r="H122" s="86" t="s">
        <v>422</v>
      </c>
      <c r="I122" s="85" t="s">
        <v>423</v>
      </c>
      <c r="J122" s="84"/>
      <c r="K122" s="84"/>
      <c r="L122" s="84"/>
      <c r="M122" s="84"/>
      <c r="N122" s="83"/>
      <c r="O122" s="82">
        <f aca="true" t="shared" si="33" ref="O122:AD122">SUM(O123:O123)</f>
        <v>0</v>
      </c>
      <c r="P122" s="28">
        <f t="shared" si="33"/>
        <v>0</v>
      </c>
      <c r="Q122" s="81">
        <f t="shared" si="33"/>
        <v>0</v>
      </c>
      <c r="R122" s="28">
        <f t="shared" si="33"/>
        <v>0</v>
      </c>
      <c r="S122" s="81">
        <f t="shared" si="33"/>
        <v>0</v>
      </c>
      <c r="T122" s="28">
        <f t="shared" si="33"/>
        <v>0</v>
      </c>
      <c r="U122" s="81">
        <f t="shared" si="33"/>
        <v>0</v>
      </c>
      <c r="V122" s="28">
        <f t="shared" si="33"/>
        <v>0</v>
      </c>
      <c r="W122" s="81">
        <f t="shared" si="33"/>
        <v>0</v>
      </c>
      <c r="X122" s="28">
        <f t="shared" si="33"/>
        <v>0</v>
      </c>
      <c r="Y122" s="81">
        <f t="shared" si="33"/>
        <v>0</v>
      </c>
      <c r="Z122" s="28">
        <f t="shared" si="33"/>
        <v>0</v>
      </c>
      <c r="AA122" s="81">
        <f t="shared" si="33"/>
        <v>0</v>
      </c>
      <c r="AB122" s="28">
        <f t="shared" si="33"/>
        <v>0</v>
      </c>
      <c r="AC122" s="81">
        <f t="shared" si="33"/>
        <v>0</v>
      </c>
      <c r="AD122" s="28">
        <f t="shared" si="33"/>
        <v>0</v>
      </c>
      <c r="AE122" s="81">
        <f>SUM(O122,Q122,S122,U122,W122,Y122,AA122,AC122)</f>
        <v>0</v>
      </c>
      <c r="AF122" s="28">
        <f>SUM(P122,R122,T122,V122,X122,Z122,AB122,AD122)</f>
        <v>0</v>
      </c>
      <c r="AG122" s="80">
        <f>SUM(AG123:AG123)</f>
        <v>0</v>
      </c>
      <c r="AH122" s="79"/>
      <c r="AI122" s="79"/>
      <c r="AJ122" s="78"/>
    </row>
    <row r="123" spans="2:36" ht="108" customHeight="1" thickBot="1">
      <c r="B123" s="33" t="s">
        <v>818</v>
      </c>
      <c r="C123" s="34"/>
      <c r="D123" s="35"/>
      <c r="E123" s="35"/>
      <c r="F123" s="36"/>
      <c r="G123" s="35"/>
      <c r="H123" s="421" t="s">
        <v>880</v>
      </c>
      <c r="I123" s="421" t="s">
        <v>881</v>
      </c>
      <c r="J123" s="37">
        <v>0</v>
      </c>
      <c r="K123" s="64">
        <v>1</v>
      </c>
      <c r="L123" s="39"/>
      <c r="M123" s="39"/>
      <c r="N123" s="40"/>
      <c r="O123" s="41"/>
      <c r="P123" s="42"/>
      <c r="Q123" s="43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5"/>
      <c r="AF123" s="45"/>
      <c r="AG123" s="46"/>
      <c r="AH123" s="47"/>
      <c r="AI123" s="47"/>
      <c r="AJ123" s="48"/>
    </row>
    <row r="124" spans="2:36" ht="4.5" customHeight="1" thickBot="1">
      <c r="B124" s="440"/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  <c r="Y124" s="441"/>
      <c r="Z124" s="441"/>
      <c r="AA124" s="441"/>
      <c r="AB124" s="441"/>
      <c r="AC124" s="441"/>
      <c r="AD124" s="441"/>
      <c r="AE124" s="441"/>
      <c r="AF124" s="441"/>
      <c r="AG124" s="441"/>
      <c r="AH124" s="441"/>
      <c r="AI124" s="441"/>
      <c r="AJ124" s="442"/>
    </row>
    <row r="125" spans="2:36" ht="108" customHeight="1" thickBot="1">
      <c r="B125" s="88" t="s">
        <v>416</v>
      </c>
      <c r="C125" s="87" t="s">
        <v>417</v>
      </c>
      <c r="D125" s="87" t="s">
        <v>418</v>
      </c>
      <c r="E125" s="87" t="s">
        <v>424</v>
      </c>
      <c r="F125" s="87" t="s">
        <v>420</v>
      </c>
      <c r="G125" s="87" t="s">
        <v>421</v>
      </c>
      <c r="H125" s="86" t="s">
        <v>422</v>
      </c>
      <c r="I125" s="85" t="s">
        <v>423</v>
      </c>
      <c r="J125" s="87"/>
      <c r="K125" s="49"/>
      <c r="L125" s="49"/>
      <c r="M125" s="84"/>
      <c r="N125" s="83"/>
      <c r="O125" s="82">
        <f aca="true" t="shared" si="34" ref="O125:AD125">SUM(O126:O126)</f>
        <v>0</v>
      </c>
      <c r="P125" s="28">
        <f t="shared" si="34"/>
        <v>0</v>
      </c>
      <c r="Q125" s="81">
        <f t="shared" si="34"/>
        <v>0</v>
      </c>
      <c r="R125" s="28">
        <f t="shared" si="34"/>
        <v>0</v>
      </c>
      <c r="S125" s="81">
        <f t="shared" si="34"/>
        <v>0</v>
      </c>
      <c r="T125" s="28">
        <f t="shared" si="34"/>
        <v>0</v>
      </c>
      <c r="U125" s="81">
        <f t="shared" si="34"/>
        <v>0</v>
      </c>
      <c r="V125" s="28">
        <f t="shared" si="34"/>
        <v>0</v>
      </c>
      <c r="W125" s="81">
        <f t="shared" si="34"/>
        <v>0</v>
      </c>
      <c r="X125" s="28">
        <f t="shared" si="34"/>
        <v>0</v>
      </c>
      <c r="Y125" s="81">
        <f t="shared" si="34"/>
        <v>0</v>
      </c>
      <c r="Z125" s="28">
        <f t="shared" si="34"/>
        <v>0</v>
      </c>
      <c r="AA125" s="81">
        <f t="shared" si="34"/>
        <v>0</v>
      </c>
      <c r="AB125" s="28">
        <f t="shared" si="34"/>
        <v>0</v>
      </c>
      <c r="AC125" s="81">
        <f t="shared" si="34"/>
        <v>0</v>
      </c>
      <c r="AD125" s="28">
        <f t="shared" si="34"/>
        <v>0</v>
      </c>
      <c r="AE125" s="81">
        <f>SUM(O125,Q125,S125,U125,W125,Y125,AA125,AC125)</f>
        <v>0</v>
      </c>
      <c r="AF125" s="28">
        <f>SUM(P125,R125,T125,V125,X125,Z125,AB125,AD125)</f>
        <v>0</v>
      </c>
      <c r="AG125" s="80">
        <f>SUM(AG126:AG126)</f>
        <v>0</v>
      </c>
      <c r="AH125" s="79"/>
      <c r="AI125" s="79"/>
      <c r="AJ125" s="78"/>
    </row>
    <row r="126" spans="2:36" ht="108" customHeight="1" thickBot="1">
      <c r="B126" s="33" t="s">
        <v>818</v>
      </c>
      <c r="C126" s="34"/>
      <c r="D126" s="35"/>
      <c r="E126" s="35"/>
      <c r="F126" s="50"/>
      <c r="G126" s="35"/>
      <c r="H126" s="421" t="s">
        <v>882</v>
      </c>
      <c r="I126" s="421" t="s">
        <v>854</v>
      </c>
      <c r="J126" s="37">
        <v>0</v>
      </c>
      <c r="K126" s="65">
        <v>1</v>
      </c>
      <c r="L126" s="53"/>
      <c r="M126" s="54"/>
      <c r="N126" s="55"/>
      <c r="O126" s="56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57"/>
      <c r="AH126" s="47"/>
      <c r="AI126" s="54"/>
      <c r="AJ126" s="58"/>
    </row>
    <row r="127" spans="2:36" ht="4.5" customHeight="1" thickBot="1">
      <c r="B127" s="440"/>
      <c r="C127" s="441"/>
      <c r="D127" s="441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  <c r="Y127" s="441"/>
      <c r="Z127" s="441"/>
      <c r="AA127" s="441"/>
      <c r="AB127" s="441"/>
      <c r="AC127" s="441"/>
      <c r="AD127" s="441"/>
      <c r="AE127" s="441"/>
      <c r="AF127" s="441"/>
      <c r="AG127" s="441"/>
      <c r="AH127" s="441"/>
      <c r="AI127" s="441"/>
      <c r="AJ127" s="442"/>
    </row>
    <row r="128" spans="2:36" ht="35.25" customHeight="1" thickBot="1">
      <c r="B128" s="473" t="s">
        <v>875</v>
      </c>
      <c r="C128" s="474"/>
      <c r="D128" s="475"/>
      <c r="E128" s="419"/>
      <c r="F128" s="474" t="s">
        <v>387</v>
      </c>
      <c r="G128" s="474"/>
      <c r="H128" s="474"/>
      <c r="I128" s="474"/>
      <c r="J128" s="474"/>
      <c r="K128" s="474"/>
      <c r="L128" s="474"/>
      <c r="M128" s="474"/>
      <c r="N128" s="475"/>
      <c r="O128" s="476" t="s">
        <v>388</v>
      </c>
      <c r="P128" s="477"/>
      <c r="Q128" s="477"/>
      <c r="R128" s="477"/>
      <c r="S128" s="477"/>
      <c r="T128" s="477"/>
      <c r="U128" s="477"/>
      <c r="V128" s="477"/>
      <c r="W128" s="477"/>
      <c r="X128" s="477"/>
      <c r="Y128" s="477"/>
      <c r="Z128" s="477"/>
      <c r="AA128" s="477"/>
      <c r="AB128" s="477"/>
      <c r="AC128" s="477"/>
      <c r="AD128" s="477"/>
      <c r="AE128" s="477"/>
      <c r="AF128" s="478"/>
      <c r="AG128" s="479" t="s">
        <v>389</v>
      </c>
      <c r="AH128" s="480"/>
      <c r="AI128" s="480"/>
      <c r="AJ128" s="481"/>
    </row>
    <row r="129" spans="2:36" ht="35.25" customHeight="1">
      <c r="B129" s="461" t="s">
        <v>390</v>
      </c>
      <c r="C129" s="463" t="s">
        <v>391</v>
      </c>
      <c r="D129" s="464"/>
      <c r="E129" s="464"/>
      <c r="F129" s="464"/>
      <c r="G129" s="464"/>
      <c r="H129" s="464"/>
      <c r="I129" s="467" t="s">
        <v>392</v>
      </c>
      <c r="J129" s="469" t="s">
        <v>393</v>
      </c>
      <c r="K129" s="469" t="s">
        <v>394</v>
      </c>
      <c r="L129" s="471" t="s">
        <v>575</v>
      </c>
      <c r="M129" s="456" t="s">
        <v>396</v>
      </c>
      <c r="N129" s="458" t="s">
        <v>397</v>
      </c>
      <c r="O129" s="460" t="s">
        <v>398</v>
      </c>
      <c r="P129" s="452"/>
      <c r="Q129" s="451" t="s">
        <v>399</v>
      </c>
      <c r="R129" s="452"/>
      <c r="S129" s="451" t="s">
        <v>400</v>
      </c>
      <c r="T129" s="452"/>
      <c r="U129" s="451" t="s">
        <v>401</v>
      </c>
      <c r="V129" s="452"/>
      <c r="W129" s="451" t="s">
        <v>402</v>
      </c>
      <c r="X129" s="452"/>
      <c r="Y129" s="451" t="s">
        <v>403</v>
      </c>
      <c r="Z129" s="452"/>
      <c r="AA129" s="451" t="s">
        <v>404</v>
      </c>
      <c r="AB129" s="452"/>
      <c r="AC129" s="451" t="s">
        <v>405</v>
      </c>
      <c r="AD129" s="452"/>
      <c r="AE129" s="451" t="s">
        <v>406</v>
      </c>
      <c r="AF129" s="453"/>
      <c r="AG129" s="454" t="s">
        <v>407</v>
      </c>
      <c r="AH129" s="443" t="s">
        <v>408</v>
      </c>
      <c r="AI129" s="445" t="s">
        <v>409</v>
      </c>
      <c r="AJ129" s="447" t="s">
        <v>410</v>
      </c>
    </row>
    <row r="130" spans="2:36" ht="80.25" customHeight="1" thickBot="1">
      <c r="B130" s="462"/>
      <c r="C130" s="465"/>
      <c r="D130" s="466"/>
      <c r="E130" s="466"/>
      <c r="F130" s="466"/>
      <c r="G130" s="466"/>
      <c r="H130" s="466"/>
      <c r="I130" s="468"/>
      <c r="J130" s="470" t="s">
        <v>393</v>
      </c>
      <c r="K130" s="470"/>
      <c r="L130" s="472"/>
      <c r="M130" s="457"/>
      <c r="N130" s="459"/>
      <c r="O130" s="5" t="s">
        <v>411</v>
      </c>
      <c r="P130" s="6" t="s">
        <v>412</v>
      </c>
      <c r="Q130" s="7" t="s">
        <v>411</v>
      </c>
      <c r="R130" s="6" t="s">
        <v>412</v>
      </c>
      <c r="S130" s="7" t="s">
        <v>411</v>
      </c>
      <c r="T130" s="6" t="s">
        <v>412</v>
      </c>
      <c r="U130" s="7" t="s">
        <v>411</v>
      </c>
      <c r="V130" s="6" t="s">
        <v>412</v>
      </c>
      <c r="W130" s="7" t="s">
        <v>411</v>
      </c>
      <c r="X130" s="6" t="s">
        <v>412</v>
      </c>
      <c r="Y130" s="7" t="s">
        <v>411</v>
      </c>
      <c r="Z130" s="6" t="s">
        <v>412</v>
      </c>
      <c r="AA130" s="7" t="s">
        <v>411</v>
      </c>
      <c r="AB130" s="6" t="s">
        <v>413</v>
      </c>
      <c r="AC130" s="7" t="s">
        <v>411</v>
      </c>
      <c r="AD130" s="6" t="s">
        <v>413</v>
      </c>
      <c r="AE130" s="7" t="s">
        <v>411</v>
      </c>
      <c r="AF130" s="8" t="s">
        <v>413</v>
      </c>
      <c r="AG130" s="455"/>
      <c r="AH130" s="444"/>
      <c r="AI130" s="446"/>
      <c r="AJ130" s="448"/>
    </row>
    <row r="131" spans="2:36" ht="108" customHeight="1" thickBot="1">
      <c r="B131" s="9" t="s">
        <v>414</v>
      </c>
      <c r="C131" s="449" t="s">
        <v>883</v>
      </c>
      <c r="D131" s="450"/>
      <c r="E131" s="450"/>
      <c r="F131" s="450"/>
      <c r="G131" s="450"/>
      <c r="H131" s="450"/>
      <c r="I131" s="439" t="s">
        <v>884</v>
      </c>
      <c r="J131" s="11" t="s">
        <v>885</v>
      </c>
      <c r="K131" s="12" t="s">
        <v>886</v>
      </c>
      <c r="L131" s="12"/>
      <c r="M131" s="13"/>
      <c r="N131" s="14"/>
      <c r="O131" s="15" t="e">
        <f aca="true" t="shared" si="35" ref="O131:AD131">O133+O136</f>
        <v>#VALUE!</v>
      </c>
      <c r="P131" s="16">
        <f t="shared" si="35"/>
        <v>0</v>
      </c>
      <c r="Q131" s="16">
        <f t="shared" si="35"/>
        <v>0</v>
      </c>
      <c r="R131" s="16">
        <f t="shared" si="35"/>
        <v>0</v>
      </c>
      <c r="S131" s="16">
        <f t="shared" si="35"/>
        <v>0</v>
      </c>
      <c r="T131" s="16">
        <f t="shared" si="35"/>
        <v>0</v>
      </c>
      <c r="U131" s="16">
        <f t="shared" si="35"/>
        <v>0</v>
      </c>
      <c r="V131" s="16">
        <f t="shared" si="35"/>
        <v>0</v>
      </c>
      <c r="W131" s="16">
        <f t="shared" si="35"/>
        <v>0</v>
      </c>
      <c r="X131" s="16">
        <f t="shared" si="35"/>
        <v>0</v>
      </c>
      <c r="Y131" s="16">
        <f t="shared" si="35"/>
        <v>0</v>
      </c>
      <c r="Z131" s="16">
        <f t="shared" si="35"/>
        <v>0</v>
      </c>
      <c r="AA131" s="16">
        <f t="shared" si="35"/>
        <v>0</v>
      </c>
      <c r="AB131" s="16">
        <f t="shared" si="35"/>
        <v>0</v>
      </c>
      <c r="AC131" s="16">
        <f t="shared" si="35"/>
        <v>0</v>
      </c>
      <c r="AD131" s="16">
        <f t="shared" si="35"/>
        <v>0</v>
      </c>
      <c r="AE131" s="16" t="e">
        <f>SUM(O131,Q131,S131,U131,W131,Y131,AA131,AC131)</f>
        <v>#VALUE!</v>
      </c>
      <c r="AF131" s="17">
        <f>SUM(P131,R131,T131,V131,X131,Z131,AB131,AD131)</f>
        <v>0</v>
      </c>
      <c r="AG131" s="18" t="e">
        <f>AG133+AG136</f>
        <v>#VALUE!</v>
      </c>
      <c r="AH131" s="19"/>
      <c r="AI131" s="19"/>
      <c r="AJ131" s="20"/>
    </row>
    <row r="132" spans="2:36" ht="4.5" customHeight="1" thickBot="1">
      <c r="B132" s="482"/>
      <c r="C132" s="483"/>
      <c r="D132" s="483"/>
      <c r="E132" s="483"/>
      <c r="F132" s="483"/>
      <c r="G132" s="483"/>
      <c r="H132" s="483"/>
      <c r="I132" s="483"/>
      <c r="J132" s="483"/>
      <c r="K132" s="483"/>
      <c r="L132" s="483"/>
      <c r="M132" s="483"/>
      <c r="N132" s="483"/>
      <c r="O132" s="483"/>
      <c r="P132" s="483"/>
      <c r="Q132" s="483"/>
      <c r="R132" s="483"/>
      <c r="S132" s="483"/>
      <c r="T132" s="483"/>
      <c r="U132" s="483"/>
      <c r="V132" s="483"/>
      <c r="W132" s="483"/>
      <c r="X132" s="483"/>
      <c r="Y132" s="483"/>
      <c r="Z132" s="483"/>
      <c r="AA132" s="483"/>
      <c r="AB132" s="483"/>
      <c r="AC132" s="483"/>
      <c r="AD132" s="483"/>
      <c r="AE132" s="483"/>
      <c r="AF132" s="483"/>
      <c r="AG132" s="483"/>
      <c r="AH132" s="483"/>
      <c r="AI132" s="483"/>
      <c r="AJ132" s="484"/>
    </row>
    <row r="133" spans="2:36" ht="108" customHeight="1" thickBot="1">
      <c r="B133" s="88" t="s">
        <v>416</v>
      </c>
      <c r="C133" s="87" t="s">
        <v>417</v>
      </c>
      <c r="D133" s="87" t="s">
        <v>418</v>
      </c>
      <c r="E133" s="87" t="s">
        <v>419</v>
      </c>
      <c r="F133" s="87" t="s">
        <v>420</v>
      </c>
      <c r="G133" s="87" t="s">
        <v>421</v>
      </c>
      <c r="H133" s="86" t="s">
        <v>422</v>
      </c>
      <c r="I133" s="85" t="s">
        <v>423</v>
      </c>
      <c r="J133" s="84"/>
      <c r="K133" s="84"/>
      <c r="L133" s="84"/>
      <c r="M133" s="84"/>
      <c r="N133" s="83"/>
      <c r="O133" s="82">
        <f aca="true" t="shared" si="36" ref="O133:AD133">SUM(O134:O134)</f>
        <v>0</v>
      </c>
      <c r="P133" s="28">
        <f t="shared" si="36"/>
        <v>0</v>
      </c>
      <c r="Q133" s="81">
        <f t="shared" si="36"/>
        <v>0</v>
      </c>
      <c r="R133" s="28">
        <f t="shared" si="36"/>
        <v>0</v>
      </c>
      <c r="S133" s="81">
        <f t="shared" si="36"/>
        <v>0</v>
      </c>
      <c r="T133" s="28">
        <f t="shared" si="36"/>
        <v>0</v>
      </c>
      <c r="U133" s="81">
        <f t="shared" si="36"/>
        <v>0</v>
      </c>
      <c r="V133" s="28">
        <f t="shared" si="36"/>
        <v>0</v>
      </c>
      <c r="W133" s="81">
        <f t="shared" si="36"/>
        <v>0</v>
      </c>
      <c r="X133" s="28">
        <f t="shared" si="36"/>
        <v>0</v>
      </c>
      <c r="Y133" s="81">
        <f t="shared" si="36"/>
        <v>0</v>
      </c>
      <c r="Z133" s="28">
        <f t="shared" si="36"/>
        <v>0</v>
      </c>
      <c r="AA133" s="81">
        <f t="shared" si="36"/>
        <v>0</v>
      </c>
      <c r="AB133" s="28">
        <f t="shared" si="36"/>
        <v>0</v>
      </c>
      <c r="AC133" s="81">
        <f t="shared" si="36"/>
        <v>0</v>
      </c>
      <c r="AD133" s="28">
        <f t="shared" si="36"/>
        <v>0</v>
      </c>
      <c r="AE133" s="81">
        <f>SUM(O133,Q133,S133,U133,W133,Y133,AA133,AC133)</f>
        <v>0</v>
      </c>
      <c r="AF133" s="28">
        <f>SUM(P133,R133,T133,V133,X133,Z133,AB133,AD133)</f>
        <v>0</v>
      </c>
      <c r="AG133" s="80">
        <f>SUM(AG134:AG134)</f>
        <v>0</v>
      </c>
      <c r="AH133" s="79"/>
      <c r="AI133" s="79"/>
      <c r="AJ133" s="78"/>
    </row>
    <row r="134" spans="2:36" ht="108" customHeight="1" thickBot="1">
      <c r="B134" s="33" t="s">
        <v>818</v>
      </c>
      <c r="C134" s="34"/>
      <c r="D134" s="35"/>
      <c r="E134" s="35"/>
      <c r="F134" s="36"/>
      <c r="G134" s="35"/>
      <c r="H134" s="421" t="s">
        <v>887</v>
      </c>
      <c r="I134" s="421" t="s">
        <v>1</v>
      </c>
      <c r="J134" s="37">
        <v>0</v>
      </c>
      <c r="K134" s="38">
        <v>1</v>
      </c>
      <c r="L134" s="39"/>
      <c r="M134" s="39"/>
      <c r="N134" s="40"/>
      <c r="O134" s="41"/>
      <c r="P134" s="42"/>
      <c r="Q134" s="43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5"/>
      <c r="AF134" s="45"/>
      <c r="AG134" s="46"/>
      <c r="AH134" s="47"/>
      <c r="AI134" s="47"/>
      <c r="AJ134" s="48"/>
    </row>
    <row r="135" spans="2:36" ht="4.5" customHeight="1" thickBot="1">
      <c r="B135" s="440"/>
      <c r="C135" s="441"/>
      <c r="D135" s="441"/>
      <c r="E135" s="441"/>
      <c r="F135" s="441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  <c r="U135" s="441"/>
      <c r="V135" s="441"/>
      <c r="W135" s="441"/>
      <c r="X135" s="441"/>
      <c r="Y135" s="441"/>
      <c r="Z135" s="441"/>
      <c r="AA135" s="441"/>
      <c r="AB135" s="441"/>
      <c r="AC135" s="441"/>
      <c r="AD135" s="441"/>
      <c r="AE135" s="441"/>
      <c r="AF135" s="441"/>
      <c r="AG135" s="441"/>
      <c r="AH135" s="441"/>
      <c r="AI135" s="441"/>
      <c r="AJ135" s="442"/>
    </row>
    <row r="136" spans="2:36" ht="35.25" customHeight="1" thickBot="1">
      <c r="B136" s="473" t="s">
        <v>875</v>
      </c>
      <c r="C136" s="474"/>
      <c r="D136" s="475"/>
      <c r="E136" s="419"/>
      <c r="F136" s="474" t="s">
        <v>387</v>
      </c>
      <c r="G136" s="474"/>
      <c r="H136" s="474"/>
      <c r="I136" s="474"/>
      <c r="J136" s="474"/>
      <c r="K136" s="474"/>
      <c r="L136" s="474"/>
      <c r="M136" s="474"/>
      <c r="N136" s="475"/>
      <c r="O136" s="476" t="s">
        <v>388</v>
      </c>
      <c r="P136" s="477"/>
      <c r="Q136" s="477"/>
      <c r="R136" s="477"/>
      <c r="S136" s="477"/>
      <c r="T136" s="477"/>
      <c r="U136" s="477"/>
      <c r="V136" s="477"/>
      <c r="W136" s="477"/>
      <c r="X136" s="477"/>
      <c r="Y136" s="477"/>
      <c r="Z136" s="477"/>
      <c r="AA136" s="477"/>
      <c r="AB136" s="477"/>
      <c r="AC136" s="477"/>
      <c r="AD136" s="477"/>
      <c r="AE136" s="477"/>
      <c r="AF136" s="478"/>
      <c r="AG136" s="479" t="s">
        <v>389</v>
      </c>
      <c r="AH136" s="480"/>
      <c r="AI136" s="480"/>
      <c r="AJ136" s="481"/>
    </row>
    <row r="137" spans="2:36" ht="35.25" customHeight="1">
      <c r="B137" s="461" t="s">
        <v>390</v>
      </c>
      <c r="C137" s="463" t="s">
        <v>391</v>
      </c>
      <c r="D137" s="464"/>
      <c r="E137" s="464"/>
      <c r="F137" s="464"/>
      <c r="G137" s="464"/>
      <c r="H137" s="464"/>
      <c r="I137" s="467" t="s">
        <v>392</v>
      </c>
      <c r="J137" s="469" t="s">
        <v>393</v>
      </c>
      <c r="K137" s="469" t="s">
        <v>394</v>
      </c>
      <c r="L137" s="471" t="s">
        <v>575</v>
      </c>
      <c r="M137" s="456" t="s">
        <v>396</v>
      </c>
      <c r="N137" s="458" t="s">
        <v>397</v>
      </c>
      <c r="O137" s="460" t="s">
        <v>398</v>
      </c>
      <c r="P137" s="452"/>
      <c r="Q137" s="451" t="s">
        <v>399</v>
      </c>
      <c r="R137" s="452"/>
      <c r="S137" s="451" t="s">
        <v>400</v>
      </c>
      <c r="T137" s="452"/>
      <c r="U137" s="451" t="s">
        <v>401</v>
      </c>
      <c r="V137" s="452"/>
      <c r="W137" s="451" t="s">
        <v>402</v>
      </c>
      <c r="X137" s="452"/>
      <c r="Y137" s="451" t="s">
        <v>403</v>
      </c>
      <c r="Z137" s="452"/>
      <c r="AA137" s="451" t="s">
        <v>404</v>
      </c>
      <c r="AB137" s="452"/>
      <c r="AC137" s="451" t="s">
        <v>405</v>
      </c>
      <c r="AD137" s="452"/>
      <c r="AE137" s="451" t="s">
        <v>406</v>
      </c>
      <c r="AF137" s="453"/>
      <c r="AG137" s="454" t="s">
        <v>407</v>
      </c>
      <c r="AH137" s="443" t="s">
        <v>408</v>
      </c>
      <c r="AI137" s="445" t="s">
        <v>409</v>
      </c>
      <c r="AJ137" s="447" t="s">
        <v>410</v>
      </c>
    </row>
    <row r="138" spans="2:36" ht="80.25" customHeight="1" thickBot="1">
      <c r="B138" s="462"/>
      <c r="C138" s="465"/>
      <c r="D138" s="466"/>
      <c r="E138" s="466"/>
      <c r="F138" s="466"/>
      <c r="G138" s="466"/>
      <c r="H138" s="466"/>
      <c r="I138" s="468"/>
      <c r="J138" s="470" t="s">
        <v>393</v>
      </c>
      <c r="K138" s="470"/>
      <c r="L138" s="472"/>
      <c r="M138" s="457"/>
      <c r="N138" s="459"/>
      <c r="O138" s="5" t="s">
        <v>411</v>
      </c>
      <c r="P138" s="6" t="s">
        <v>412</v>
      </c>
      <c r="Q138" s="7" t="s">
        <v>411</v>
      </c>
      <c r="R138" s="6" t="s">
        <v>412</v>
      </c>
      <c r="S138" s="7" t="s">
        <v>411</v>
      </c>
      <c r="T138" s="6" t="s">
        <v>412</v>
      </c>
      <c r="U138" s="7" t="s">
        <v>411</v>
      </c>
      <c r="V138" s="6" t="s">
        <v>412</v>
      </c>
      <c r="W138" s="7" t="s">
        <v>411</v>
      </c>
      <c r="X138" s="6" t="s">
        <v>412</v>
      </c>
      <c r="Y138" s="7" t="s">
        <v>411</v>
      </c>
      <c r="Z138" s="6" t="s">
        <v>412</v>
      </c>
      <c r="AA138" s="7" t="s">
        <v>411</v>
      </c>
      <c r="AB138" s="6" t="s">
        <v>413</v>
      </c>
      <c r="AC138" s="7" t="s">
        <v>411</v>
      </c>
      <c r="AD138" s="6" t="s">
        <v>413</v>
      </c>
      <c r="AE138" s="7" t="s">
        <v>411</v>
      </c>
      <c r="AF138" s="8" t="s">
        <v>413</v>
      </c>
      <c r="AG138" s="455"/>
      <c r="AH138" s="444"/>
      <c r="AI138" s="446"/>
      <c r="AJ138" s="448"/>
    </row>
    <row r="139" spans="2:36" ht="108" customHeight="1" thickBot="1">
      <c r="B139" s="9" t="s">
        <v>414</v>
      </c>
      <c r="C139" s="449" t="s">
        <v>888</v>
      </c>
      <c r="D139" s="450"/>
      <c r="E139" s="450"/>
      <c r="F139" s="450"/>
      <c r="G139" s="450"/>
      <c r="H139" s="450"/>
      <c r="I139" s="10" t="s">
        <v>889</v>
      </c>
      <c r="J139" s="11" t="s">
        <v>890</v>
      </c>
      <c r="K139" s="12" t="s">
        <v>891</v>
      </c>
      <c r="L139" s="12"/>
      <c r="M139" s="13"/>
      <c r="N139" s="14"/>
      <c r="O139" s="15" t="e">
        <f>SUM(#REF!,O141,O144,O147)</f>
        <v>#REF!</v>
      </c>
      <c r="P139" s="16" t="e">
        <f>SUM(#REF!,P141,P144,P147)</f>
        <v>#REF!</v>
      </c>
      <c r="Q139" s="16" t="e">
        <f>SUM(#REF!,Q141,Q144,Q147)</f>
        <v>#REF!</v>
      </c>
      <c r="R139" s="16" t="e">
        <f>SUM(#REF!,R141,R144,R147)</f>
        <v>#REF!</v>
      </c>
      <c r="S139" s="16" t="e">
        <f>SUM(#REF!,S141,S144,S147)</f>
        <v>#REF!</v>
      </c>
      <c r="T139" s="16" t="e">
        <f>SUM(#REF!,T141,T144,T147)</f>
        <v>#REF!</v>
      </c>
      <c r="U139" s="16" t="e">
        <f>SUM(#REF!,U141,U144,U147)</f>
        <v>#REF!</v>
      </c>
      <c r="V139" s="16" t="e">
        <f>SUM(#REF!,V141,V144,V147)</f>
        <v>#REF!</v>
      </c>
      <c r="W139" s="16" t="e">
        <f>SUM(#REF!,W141,W144,W147)</f>
        <v>#REF!</v>
      </c>
      <c r="X139" s="16" t="e">
        <f>SUM(#REF!,X141,X144,X147)</f>
        <v>#REF!</v>
      </c>
      <c r="Y139" s="16" t="e">
        <f>SUM(#REF!,Y141,Y144,Y147)</f>
        <v>#REF!</v>
      </c>
      <c r="Z139" s="16" t="e">
        <f>SUM(#REF!,Z141,Z144,Z147)</f>
        <v>#REF!</v>
      </c>
      <c r="AA139" s="16" t="e">
        <f>SUM(#REF!,AA141,AA144,AA147)</f>
        <v>#REF!</v>
      </c>
      <c r="AB139" s="16" t="e">
        <f>SUM(#REF!,AB141,AB144,AB147)</f>
        <v>#REF!</v>
      </c>
      <c r="AC139" s="16" t="e">
        <f>SUM(#REF!,AC141,AC144,AC147)</f>
        <v>#REF!</v>
      </c>
      <c r="AD139" s="16" t="e">
        <f>SUM(#REF!,AD141,AD144,AD147)</f>
        <v>#REF!</v>
      </c>
      <c r="AE139" s="16" t="e">
        <f>SUM(O139,Q139,S139,U139,W139,Y139,AA139,AC139)</f>
        <v>#REF!</v>
      </c>
      <c r="AF139" s="17" t="e">
        <f>SUM(P139,R139,T139,V139,X139,Z139,AB139,AD139)</f>
        <v>#REF!</v>
      </c>
      <c r="AG139" s="18" t="e">
        <f>#REF!+AG141</f>
        <v>#REF!</v>
      </c>
      <c r="AH139" s="19"/>
      <c r="AI139" s="19"/>
      <c r="AJ139" s="20"/>
    </row>
    <row r="140" spans="2:36" ht="4.5" customHeight="1" thickBot="1">
      <c r="B140" s="482"/>
      <c r="C140" s="483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483"/>
      <c r="R140" s="483"/>
      <c r="S140" s="483"/>
      <c r="T140" s="483"/>
      <c r="U140" s="483"/>
      <c r="V140" s="483"/>
      <c r="W140" s="483"/>
      <c r="X140" s="483"/>
      <c r="Y140" s="483"/>
      <c r="Z140" s="483"/>
      <c r="AA140" s="483"/>
      <c r="AB140" s="483"/>
      <c r="AC140" s="483"/>
      <c r="AD140" s="483"/>
      <c r="AE140" s="483"/>
      <c r="AF140" s="483"/>
      <c r="AG140" s="483"/>
      <c r="AH140" s="483"/>
      <c r="AI140" s="483"/>
      <c r="AJ140" s="484"/>
    </row>
    <row r="141" spans="2:36" ht="108" customHeight="1" thickBot="1">
      <c r="B141" s="88" t="s">
        <v>416</v>
      </c>
      <c r="C141" s="87" t="s">
        <v>417</v>
      </c>
      <c r="D141" s="87" t="s">
        <v>418</v>
      </c>
      <c r="E141" s="87" t="s">
        <v>419</v>
      </c>
      <c r="F141" s="87" t="s">
        <v>420</v>
      </c>
      <c r="G141" s="87" t="s">
        <v>421</v>
      </c>
      <c r="H141" s="86" t="s">
        <v>422</v>
      </c>
      <c r="I141" s="85" t="s">
        <v>423</v>
      </c>
      <c r="J141" s="84"/>
      <c r="K141" s="84"/>
      <c r="L141" s="84"/>
      <c r="M141" s="84"/>
      <c r="N141" s="83"/>
      <c r="O141" s="82">
        <f aca="true" t="shared" si="37" ref="O141:AD141">SUM(O142:O142)</f>
        <v>0</v>
      </c>
      <c r="P141" s="28">
        <f t="shared" si="37"/>
        <v>0</v>
      </c>
      <c r="Q141" s="81">
        <f t="shared" si="37"/>
        <v>0</v>
      </c>
      <c r="R141" s="28">
        <f t="shared" si="37"/>
        <v>0</v>
      </c>
      <c r="S141" s="81">
        <f t="shared" si="37"/>
        <v>0</v>
      </c>
      <c r="T141" s="28">
        <f t="shared" si="37"/>
        <v>0</v>
      </c>
      <c r="U141" s="81">
        <f t="shared" si="37"/>
        <v>0</v>
      </c>
      <c r="V141" s="28">
        <f t="shared" si="37"/>
        <v>0</v>
      </c>
      <c r="W141" s="81">
        <f t="shared" si="37"/>
        <v>0</v>
      </c>
      <c r="X141" s="28">
        <f t="shared" si="37"/>
        <v>0</v>
      </c>
      <c r="Y141" s="81">
        <f t="shared" si="37"/>
        <v>0</v>
      </c>
      <c r="Z141" s="28">
        <f t="shared" si="37"/>
        <v>0</v>
      </c>
      <c r="AA141" s="81">
        <f t="shared" si="37"/>
        <v>0</v>
      </c>
      <c r="AB141" s="28">
        <f t="shared" si="37"/>
        <v>0</v>
      </c>
      <c r="AC141" s="81">
        <f t="shared" si="37"/>
        <v>0</v>
      </c>
      <c r="AD141" s="28">
        <f t="shared" si="37"/>
        <v>0</v>
      </c>
      <c r="AE141" s="81">
        <f>SUM(O141,Q141,S141,U141,W141,Y141,AA141,AC141)</f>
        <v>0</v>
      </c>
      <c r="AF141" s="28">
        <f>SUM(P141,R141,T141,V141,X141,Z141,AB141,AD141)</f>
        <v>0</v>
      </c>
      <c r="AG141" s="80">
        <f>SUM(AG142:AG142)</f>
        <v>0</v>
      </c>
      <c r="AH141" s="79"/>
      <c r="AI141" s="79"/>
      <c r="AJ141" s="78"/>
    </row>
    <row r="142" spans="2:36" ht="108" customHeight="1" thickBot="1">
      <c r="B142" s="33" t="s">
        <v>818</v>
      </c>
      <c r="C142" s="34"/>
      <c r="D142" s="35"/>
      <c r="E142" s="35"/>
      <c r="F142" s="36"/>
      <c r="G142" s="35"/>
      <c r="H142" s="37" t="s">
        <v>892</v>
      </c>
      <c r="I142" s="421" t="s">
        <v>893</v>
      </c>
      <c r="J142" s="37">
        <v>0</v>
      </c>
      <c r="K142" s="64">
        <v>1</v>
      </c>
      <c r="L142" s="39"/>
      <c r="M142" s="39"/>
      <c r="N142" s="40"/>
      <c r="O142" s="41"/>
      <c r="P142" s="42"/>
      <c r="Q142" s="43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5"/>
      <c r="AF142" s="45"/>
      <c r="AG142" s="46"/>
      <c r="AH142" s="47"/>
      <c r="AI142" s="47"/>
      <c r="AJ142" s="48"/>
    </row>
    <row r="143" spans="2:36" ht="0.75" customHeight="1" thickBot="1">
      <c r="B143" s="440"/>
      <c r="C143" s="441"/>
      <c r="D143" s="441"/>
      <c r="E143" s="441"/>
      <c r="F143" s="441"/>
      <c r="G143" s="441"/>
      <c r="H143" s="441"/>
      <c r="I143" s="441"/>
      <c r="J143" s="441"/>
      <c r="K143" s="441"/>
      <c r="L143" s="441"/>
      <c r="M143" s="441"/>
      <c r="N143" s="441"/>
      <c r="O143" s="441"/>
      <c r="P143" s="441"/>
      <c r="Q143" s="441"/>
      <c r="R143" s="441"/>
      <c r="S143" s="441"/>
      <c r="T143" s="441"/>
      <c r="U143" s="441"/>
      <c r="V143" s="441"/>
      <c r="W143" s="441"/>
      <c r="X143" s="441"/>
      <c r="Y143" s="441"/>
      <c r="Z143" s="441"/>
      <c r="AA143" s="441"/>
      <c r="AB143" s="441"/>
      <c r="AC143" s="441"/>
      <c r="AD143" s="441"/>
      <c r="AE143" s="441"/>
      <c r="AF143" s="441"/>
      <c r="AG143" s="441"/>
      <c r="AH143" s="441"/>
      <c r="AI143" s="441"/>
      <c r="AJ143" s="442"/>
    </row>
    <row r="144" spans="2:36" ht="35.25" customHeight="1" thickBot="1">
      <c r="B144" s="473" t="s">
        <v>894</v>
      </c>
      <c r="C144" s="474"/>
      <c r="D144" s="475"/>
      <c r="E144" s="419"/>
      <c r="F144" s="474" t="s">
        <v>387</v>
      </c>
      <c r="G144" s="474"/>
      <c r="H144" s="474"/>
      <c r="I144" s="474"/>
      <c r="J144" s="474"/>
      <c r="K144" s="474"/>
      <c r="L144" s="474"/>
      <c r="M144" s="474"/>
      <c r="N144" s="475"/>
      <c r="O144" s="476" t="s">
        <v>388</v>
      </c>
      <c r="P144" s="477"/>
      <c r="Q144" s="477"/>
      <c r="R144" s="477"/>
      <c r="S144" s="477"/>
      <c r="T144" s="477"/>
      <c r="U144" s="477"/>
      <c r="V144" s="477"/>
      <c r="W144" s="477"/>
      <c r="X144" s="477"/>
      <c r="Y144" s="477"/>
      <c r="Z144" s="477"/>
      <c r="AA144" s="477"/>
      <c r="AB144" s="477"/>
      <c r="AC144" s="477"/>
      <c r="AD144" s="477"/>
      <c r="AE144" s="477"/>
      <c r="AF144" s="478"/>
      <c r="AG144" s="479" t="s">
        <v>389</v>
      </c>
      <c r="AH144" s="480"/>
      <c r="AI144" s="480"/>
      <c r="AJ144" s="481"/>
    </row>
    <row r="145" spans="2:36" ht="35.25" customHeight="1">
      <c r="B145" s="461" t="s">
        <v>390</v>
      </c>
      <c r="C145" s="463" t="s">
        <v>391</v>
      </c>
      <c r="D145" s="464"/>
      <c r="E145" s="464"/>
      <c r="F145" s="464"/>
      <c r="G145" s="464"/>
      <c r="H145" s="464"/>
      <c r="I145" s="467" t="s">
        <v>392</v>
      </c>
      <c r="J145" s="469" t="s">
        <v>393</v>
      </c>
      <c r="K145" s="469" t="s">
        <v>394</v>
      </c>
      <c r="L145" s="471" t="s">
        <v>575</v>
      </c>
      <c r="M145" s="456" t="s">
        <v>396</v>
      </c>
      <c r="N145" s="458" t="s">
        <v>397</v>
      </c>
      <c r="O145" s="460" t="s">
        <v>398</v>
      </c>
      <c r="P145" s="452"/>
      <c r="Q145" s="451" t="s">
        <v>399</v>
      </c>
      <c r="R145" s="452"/>
      <c r="S145" s="451" t="s">
        <v>400</v>
      </c>
      <c r="T145" s="452"/>
      <c r="U145" s="451" t="s">
        <v>401</v>
      </c>
      <c r="V145" s="452"/>
      <c r="W145" s="451" t="s">
        <v>402</v>
      </c>
      <c r="X145" s="452"/>
      <c r="Y145" s="451" t="s">
        <v>403</v>
      </c>
      <c r="Z145" s="452"/>
      <c r="AA145" s="451" t="s">
        <v>404</v>
      </c>
      <c r="AB145" s="452"/>
      <c r="AC145" s="451" t="s">
        <v>405</v>
      </c>
      <c r="AD145" s="452"/>
      <c r="AE145" s="451" t="s">
        <v>406</v>
      </c>
      <c r="AF145" s="453"/>
      <c r="AG145" s="454" t="s">
        <v>407</v>
      </c>
      <c r="AH145" s="443" t="s">
        <v>408</v>
      </c>
      <c r="AI145" s="445" t="s">
        <v>409</v>
      </c>
      <c r="AJ145" s="447" t="s">
        <v>410</v>
      </c>
    </row>
    <row r="146" spans="2:36" ht="80.25" customHeight="1" thickBot="1">
      <c r="B146" s="462"/>
      <c r="C146" s="465"/>
      <c r="D146" s="466"/>
      <c r="E146" s="466"/>
      <c r="F146" s="466"/>
      <c r="G146" s="466"/>
      <c r="H146" s="466"/>
      <c r="I146" s="468"/>
      <c r="J146" s="470" t="s">
        <v>393</v>
      </c>
      <c r="K146" s="470"/>
      <c r="L146" s="472"/>
      <c r="M146" s="457"/>
      <c r="N146" s="459"/>
      <c r="O146" s="5" t="s">
        <v>411</v>
      </c>
      <c r="P146" s="6" t="s">
        <v>412</v>
      </c>
      <c r="Q146" s="7" t="s">
        <v>411</v>
      </c>
      <c r="R146" s="6" t="s">
        <v>412</v>
      </c>
      <c r="S146" s="7" t="s">
        <v>411</v>
      </c>
      <c r="T146" s="6" t="s">
        <v>412</v>
      </c>
      <c r="U146" s="7" t="s">
        <v>411</v>
      </c>
      <c r="V146" s="6" t="s">
        <v>412</v>
      </c>
      <c r="W146" s="7" t="s">
        <v>411</v>
      </c>
      <c r="X146" s="6" t="s">
        <v>412</v>
      </c>
      <c r="Y146" s="7" t="s">
        <v>411</v>
      </c>
      <c r="Z146" s="6" t="s">
        <v>412</v>
      </c>
      <c r="AA146" s="7" t="s">
        <v>411</v>
      </c>
      <c r="AB146" s="6" t="s">
        <v>413</v>
      </c>
      <c r="AC146" s="7" t="s">
        <v>411</v>
      </c>
      <c r="AD146" s="6" t="s">
        <v>413</v>
      </c>
      <c r="AE146" s="7" t="s">
        <v>411</v>
      </c>
      <c r="AF146" s="8" t="s">
        <v>413</v>
      </c>
      <c r="AG146" s="455"/>
      <c r="AH146" s="444"/>
      <c r="AI146" s="446"/>
      <c r="AJ146" s="448"/>
    </row>
    <row r="147" spans="2:36" ht="108" customHeight="1" thickBot="1">
      <c r="B147" s="9" t="s">
        <v>414</v>
      </c>
      <c r="C147" s="449" t="s">
        <v>426</v>
      </c>
      <c r="D147" s="450"/>
      <c r="E147" s="450"/>
      <c r="F147" s="450"/>
      <c r="G147" s="450"/>
      <c r="H147" s="450"/>
      <c r="I147" s="10" t="s">
        <v>415</v>
      </c>
      <c r="J147" s="11"/>
      <c r="K147" s="12"/>
      <c r="L147" s="12"/>
      <c r="M147" s="13"/>
      <c r="N147" s="14"/>
      <c r="O147" s="15">
        <f aca="true" t="shared" si="38" ref="O147:AD147">SUM(O151,O154,O157,O160)</f>
        <v>0</v>
      </c>
      <c r="P147" s="16">
        <f t="shared" si="38"/>
        <v>0</v>
      </c>
      <c r="Q147" s="16">
        <f t="shared" si="38"/>
        <v>0</v>
      </c>
      <c r="R147" s="16">
        <f t="shared" si="38"/>
        <v>0</v>
      </c>
      <c r="S147" s="16">
        <f t="shared" si="38"/>
        <v>0</v>
      </c>
      <c r="T147" s="16">
        <f t="shared" si="38"/>
        <v>0</v>
      </c>
      <c r="U147" s="16">
        <f t="shared" si="38"/>
        <v>0</v>
      </c>
      <c r="V147" s="16">
        <f t="shared" si="38"/>
        <v>0</v>
      </c>
      <c r="W147" s="16">
        <f t="shared" si="38"/>
        <v>0</v>
      </c>
      <c r="X147" s="16">
        <f t="shared" si="38"/>
        <v>0</v>
      </c>
      <c r="Y147" s="16">
        <f t="shared" si="38"/>
        <v>0</v>
      </c>
      <c r="Z147" s="16">
        <f t="shared" si="38"/>
        <v>0</v>
      </c>
      <c r="AA147" s="16">
        <f t="shared" si="38"/>
        <v>0</v>
      </c>
      <c r="AB147" s="16">
        <f t="shared" si="38"/>
        <v>0</v>
      </c>
      <c r="AC147" s="16">
        <f t="shared" si="38"/>
        <v>0</v>
      </c>
      <c r="AD147" s="16">
        <f t="shared" si="38"/>
        <v>0</v>
      </c>
      <c r="AE147" s="16">
        <f>SUM(O147,Q147,S147,U147,W147,Y147,AA147,AC147)</f>
        <v>0</v>
      </c>
      <c r="AF147" s="17">
        <f>SUM(P147,R147,T147,V147,X147,Z147,AB147,AD147)</f>
        <v>0</v>
      </c>
      <c r="AG147" s="18">
        <f>AG151+AG154</f>
        <v>0</v>
      </c>
      <c r="AH147" s="19"/>
      <c r="AI147" s="19"/>
      <c r="AJ147" s="20"/>
    </row>
    <row r="148" spans="2:36" ht="108" customHeight="1" thickBot="1">
      <c r="B148" s="88" t="s">
        <v>416</v>
      </c>
      <c r="C148" s="87" t="s">
        <v>417</v>
      </c>
      <c r="D148" s="87" t="s">
        <v>418</v>
      </c>
      <c r="E148" s="87" t="s">
        <v>419</v>
      </c>
      <c r="F148" s="87" t="s">
        <v>420</v>
      </c>
      <c r="G148" s="87" t="s">
        <v>421</v>
      </c>
      <c r="H148" s="86" t="s">
        <v>422</v>
      </c>
      <c r="I148" s="85" t="s">
        <v>423</v>
      </c>
      <c r="J148" s="84"/>
      <c r="K148" s="84"/>
      <c r="L148" s="84"/>
      <c r="M148" s="84"/>
      <c r="N148" s="83"/>
      <c r="O148" s="82">
        <f aca="true" t="shared" si="39" ref="O148:AD148">SUM(O149:O149)</f>
        <v>0</v>
      </c>
      <c r="P148" s="28">
        <f t="shared" si="39"/>
        <v>0</v>
      </c>
      <c r="Q148" s="81">
        <f t="shared" si="39"/>
        <v>0</v>
      </c>
      <c r="R148" s="28">
        <f t="shared" si="39"/>
        <v>0</v>
      </c>
      <c r="S148" s="81">
        <f t="shared" si="39"/>
        <v>0</v>
      </c>
      <c r="T148" s="28">
        <f t="shared" si="39"/>
        <v>0</v>
      </c>
      <c r="U148" s="81">
        <f t="shared" si="39"/>
        <v>0</v>
      </c>
      <c r="V148" s="28">
        <f t="shared" si="39"/>
        <v>0</v>
      </c>
      <c r="W148" s="81">
        <f t="shared" si="39"/>
        <v>0</v>
      </c>
      <c r="X148" s="28">
        <f t="shared" si="39"/>
        <v>0</v>
      </c>
      <c r="Y148" s="81">
        <f t="shared" si="39"/>
        <v>0</v>
      </c>
      <c r="Z148" s="28">
        <f t="shared" si="39"/>
        <v>0</v>
      </c>
      <c r="AA148" s="81">
        <f t="shared" si="39"/>
        <v>0</v>
      </c>
      <c r="AB148" s="28">
        <f t="shared" si="39"/>
        <v>0</v>
      </c>
      <c r="AC148" s="81">
        <f t="shared" si="39"/>
        <v>0</v>
      </c>
      <c r="AD148" s="28">
        <f t="shared" si="39"/>
        <v>0</v>
      </c>
      <c r="AE148" s="81">
        <f>SUM(O148,Q148,S148,U148,W148,Y148,AA148,AC148)</f>
        <v>0</v>
      </c>
      <c r="AF148" s="28">
        <f>SUM(P148,R148,T148,V148,X148,Z148,AB148,AD148)</f>
        <v>0</v>
      </c>
      <c r="AG148" s="80">
        <f>SUM(AG149:AG149)</f>
        <v>0</v>
      </c>
      <c r="AH148" s="79"/>
      <c r="AI148" s="79"/>
      <c r="AJ148" s="78"/>
    </row>
    <row r="149" spans="2:36" ht="108" customHeight="1" thickBot="1">
      <c r="B149" s="33" t="s">
        <v>842</v>
      </c>
      <c r="C149" s="34"/>
      <c r="D149" s="35"/>
      <c r="E149" s="35"/>
      <c r="F149" s="36"/>
      <c r="G149" s="35"/>
      <c r="H149" s="425" t="s">
        <v>895</v>
      </c>
      <c r="I149" s="425" t="s">
        <v>896</v>
      </c>
      <c r="J149" s="37">
        <v>0</v>
      </c>
      <c r="K149" s="38" t="s">
        <v>897</v>
      </c>
      <c r="L149" s="39"/>
      <c r="M149" s="39"/>
      <c r="N149" s="40"/>
      <c r="O149" s="41"/>
      <c r="P149" s="42"/>
      <c r="Q149" s="43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5"/>
      <c r="AF149" s="45"/>
      <c r="AG149" s="46"/>
      <c r="AH149" s="47"/>
      <c r="AI149" s="47"/>
      <c r="AJ149" s="48"/>
    </row>
    <row r="150" spans="2:36" ht="108" customHeight="1" thickBot="1">
      <c r="B150" s="88" t="s">
        <v>416</v>
      </c>
      <c r="C150" s="87" t="s">
        <v>417</v>
      </c>
      <c r="D150" s="87" t="s">
        <v>418</v>
      </c>
      <c r="E150" s="87" t="s">
        <v>419</v>
      </c>
      <c r="F150" s="87" t="s">
        <v>420</v>
      </c>
      <c r="G150" s="87" t="s">
        <v>421</v>
      </c>
      <c r="H150" s="86" t="s">
        <v>422</v>
      </c>
      <c r="I150" s="85" t="s">
        <v>423</v>
      </c>
      <c r="J150" s="84"/>
      <c r="K150" s="84"/>
      <c r="L150" s="84"/>
      <c r="M150" s="84"/>
      <c r="N150" s="83"/>
      <c r="O150" s="82">
        <f aca="true" t="shared" si="40" ref="O150:AD150">SUM(O151:O151)</f>
        <v>0</v>
      </c>
      <c r="P150" s="28">
        <f t="shared" si="40"/>
        <v>0</v>
      </c>
      <c r="Q150" s="81">
        <f t="shared" si="40"/>
        <v>0</v>
      </c>
      <c r="R150" s="28">
        <f t="shared" si="40"/>
        <v>0</v>
      </c>
      <c r="S150" s="81">
        <f t="shared" si="40"/>
        <v>0</v>
      </c>
      <c r="T150" s="28">
        <f t="shared" si="40"/>
        <v>0</v>
      </c>
      <c r="U150" s="81">
        <f t="shared" si="40"/>
        <v>0</v>
      </c>
      <c r="V150" s="28">
        <f t="shared" si="40"/>
        <v>0</v>
      </c>
      <c r="W150" s="81">
        <f t="shared" si="40"/>
        <v>0</v>
      </c>
      <c r="X150" s="28">
        <f t="shared" si="40"/>
        <v>0</v>
      </c>
      <c r="Y150" s="81">
        <f t="shared" si="40"/>
        <v>0</v>
      </c>
      <c r="Z150" s="28">
        <f t="shared" si="40"/>
        <v>0</v>
      </c>
      <c r="AA150" s="81">
        <f t="shared" si="40"/>
        <v>0</v>
      </c>
      <c r="AB150" s="28">
        <f t="shared" si="40"/>
        <v>0</v>
      </c>
      <c r="AC150" s="81">
        <f t="shared" si="40"/>
        <v>0</v>
      </c>
      <c r="AD150" s="28">
        <f t="shared" si="40"/>
        <v>0</v>
      </c>
      <c r="AE150" s="81">
        <f>SUM(O150,Q150,S150,U150,W150,Y150,AA150,AC150)</f>
        <v>0</v>
      </c>
      <c r="AF150" s="28">
        <f>SUM(P150,R150,T150,V150,X150,Z150,AB150,AD150)</f>
        <v>0</v>
      </c>
      <c r="AG150" s="80">
        <f>SUM(AG151:AG151)</f>
        <v>0</v>
      </c>
      <c r="AH150" s="79"/>
      <c r="AI150" s="79"/>
      <c r="AJ150" s="78"/>
    </row>
    <row r="151" spans="2:36" ht="108" customHeight="1" thickBot="1">
      <c r="B151" s="33" t="s">
        <v>842</v>
      </c>
      <c r="C151" s="34"/>
      <c r="D151" s="35"/>
      <c r="E151" s="35"/>
      <c r="F151" s="36"/>
      <c r="G151" s="35"/>
      <c r="H151" s="430" t="s">
        <v>898</v>
      </c>
      <c r="I151" s="430" t="s">
        <v>899</v>
      </c>
      <c r="J151" s="37">
        <v>0</v>
      </c>
      <c r="K151" s="38" t="s">
        <v>900</v>
      </c>
      <c r="L151" s="39"/>
      <c r="M151" s="39"/>
      <c r="N151" s="40"/>
      <c r="O151" s="41"/>
      <c r="P151" s="42"/>
      <c r="Q151" s="43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5"/>
      <c r="AF151" s="45"/>
      <c r="AG151" s="46"/>
      <c r="AH151" s="47"/>
      <c r="AI151" s="47"/>
      <c r="AJ151" s="48"/>
    </row>
  </sheetData>
  <sheetProtection/>
  <mergeCells count="47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B15:AJ15"/>
    <mergeCell ref="B18:AJ18"/>
    <mergeCell ref="B21:AJ21"/>
    <mergeCell ref="B24:AJ24"/>
    <mergeCell ref="B27:AJ27"/>
    <mergeCell ref="B30:AJ30"/>
    <mergeCell ref="B33:AJ33"/>
    <mergeCell ref="B36:AJ36"/>
    <mergeCell ref="B37:D37"/>
    <mergeCell ref="F37:N37"/>
    <mergeCell ref="O37:AF37"/>
    <mergeCell ref="AG37:AJ37"/>
    <mergeCell ref="U38:V38"/>
    <mergeCell ref="B38:B39"/>
    <mergeCell ref="C38:H39"/>
    <mergeCell ref="I38:I39"/>
    <mergeCell ref="J38:J39"/>
    <mergeCell ref="K38:K39"/>
    <mergeCell ref="L38:L39"/>
    <mergeCell ref="Y38:Z38"/>
    <mergeCell ref="AA38:AB38"/>
    <mergeCell ref="AC38:AD38"/>
    <mergeCell ref="AE38:AF38"/>
    <mergeCell ref="AG38:AG39"/>
    <mergeCell ref="M38:M39"/>
    <mergeCell ref="N38:N39"/>
    <mergeCell ref="O38:P38"/>
    <mergeCell ref="Q38:R38"/>
    <mergeCell ref="S38:T38"/>
    <mergeCell ref="AH38:AH39"/>
    <mergeCell ref="AI38:AI39"/>
    <mergeCell ref="AJ38:AJ39"/>
    <mergeCell ref="C40:H40"/>
    <mergeCell ref="B41:AJ41"/>
    <mergeCell ref="B44:D44"/>
    <mergeCell ref="F44:N44"/>
    <mergeCell ref="O44:AF44"/>
    <mergeCell ref="AG44:AJ44"/>
    <mergeCell ref="W38:X38"/>
    <mergeCell ref="U45:V45"/>
    <mergeCell ref="B45:B46"/>
    <mergeCell ref="C45:H46"/>
    <mergeCell ref="I45:I46"/>
    <mergeCell ref="J45:J46"/>
    <mergeCell ref="K45:K46"/>
    <mergeCell ref="L45:L46"/>
    <mergeCell ref="Y45:Z45"/>
    <mergeCell ref="AA45:AB45"/>
    <mergeCell ref="AC45:AD45"/>
    <mergeCell ref="AE45:AF45"/>
    <mergeCell ref="AG45:AG46"/>
    <mergeCell ref="M45:M46"/>
    <mergeCell ref="N45:N46"/>
    <mergeCell ref="O45:P45"/>
    <mergeCell ref="Q45:R45"/>
    <mergeCell ref="S45:T45"/>
    <mergeCell ref="AH45:AH46"/>
    <mergeCell ref="AI45:AI46"/>
    <mergeCell ref="AJ45:AJ46"/>
    <mergeCell ref="C47:H47"/>
    <mergeCell ref="B50:AJ50"/>
    <mergeCell ref="B51:D51"/>
    <mergeCell ref="F51:N51"/>
    <mergeCell ref="O51:AF51"/>
    <mergeCell ref="AG51:AJ51"/>
    <mergeCell ref="W45:X45"/>
    <mergeCell ref="U52:V52"/>
    <mergeCell ref="B52:B53"/>
    <mergeCell ref="C52:H53"/>
    <mergeCell ref="I52:I53"/>
    <mergeCell ref="J52:J53"/>
    <mergeCell ref="K52:K53"/>
    <mergeCell ref="L52:L53"/>
    <mergeCell ref="Y52:Z52"/>
    <mergeCell ref="AA52:AB52"/>
    <mergeCell ref="AC52:AD52"/>
    <mergeCell ref="AE52:AF52"/>
    <mergeCell ref="AG52:AG53"/>
    <mergeCell ref="M52:M53"/>
    <mergeCell ref="N52:N53"/>
    <mergeCell ref="O52:P52"/>
    <mergeCell ref="Q52:R52"/>
    <mergeCell ref="S52:T52"/>
    <mergeCell ref="AH52:AH53"/>
    <mergeCell ref="AI52:AI53"/>
    <mergeCell ref="AJ52:AJ53"/>
    <mergeCell ref="C54:H54"/>
    <mergeCell ref="B57:AJ57"/>
    <mergeCell ref="B58:D58"/>
    <mergeCell ref="F58:N58"/>
    <mergeCell ref="O58:AF58"/>
    <mergeCell ref="AG58:AJ58"/>
    <mergeCell ref="W52:X52"/>
    <mergeCell ref="U59:V59"/>
    <mergeCell ref="B59:B60"/>
    <mergeCell ref="C59:H60"/>
    <mergeCell ref="I59:I60"/>
    <mergeCell ref="J59:J60"/>
    <mergeCell ref="K59:K60"/>
    <mergeCell ref="L59:L60"/>
    <mergeCell ref="Y59:Z59"/>
    <mergeCell ref="AA59:AB59"/>
    <mergeCell ref="AC59:AD59"/>
    <mergeCell ref="AE59:AF59"/>
    <mergeCell ref="AG59:AG60"/>
    <mergeCell ref="M59:M60"/>
    <mergeCell ref="N59:N60"/>
    <mergeCell ref="O59:P59"/>
    <mergeCell ref="Q59:R59"/>
    <mergeCell ref="S59:T59"/>
    <mergeCell ref="AH59:AH60"/>
    <mergeCell ref="AI59:AI60"/>
    <mergeCell ref="AJ59:AJ60"/>
    <mergeCell ref="C61:H61"/>
    <mergeCell ref="B64:AJ64"/>
    <mergeCell ref="B65:D65"/>
    <mergeCell ref="F65:N65"/>
    <mergeCell ref="O65:AF65"/>
    <mergeCell ref="AG65:AJ65"/>
    <mergeCell ref="W59:X59"/>
    <mergeCell ref="U66:V66"/>
    <mergeCell ref="B66:B67"/>
    <mergeCell ref="C66:H67"/>
    <mergeCell ref="I66:I67"/>
    <mergeCell ref="J66:J67"/>
    <mergeCell ref="K66:K67"/>
    <mergeCell ref="L66:L67"/>
    <mergeCell ref="Y66:Z66"/>
    <mergeCell ref="AA66:AB66"/>
    <mergeCell ref="AC66:AD66"/>
    <mergeCell ref="AE66:AF66"/>
    <mergeCell ref="AG66:AG67"/>
    <mergeCell ref="M66:M67"/>
    <mergeCell ref="N66:N67"/>
    <mergeCell ref="O66:P66"/>
    <mergeCell ref="Q66:R66"/>
    <mergeCell ref="S66:T66"/>
    <mergeCell ref="AH66:AH67"/>
    <mergeCell ref="AI66:AI67"/>
    <mergeCell ref="AJ66:AJ67"/>
    <mergeCell ref="C68:H68"/>
    <mergeCell ref="B71:AJ71"/>
    <mergeCell ref="B72:D72"/>
    <mergeCell ref="F72:N72"/>
    <mergeCell ref="O72:AF72"/>
    <mergeCell ref="AG72:AJ72"/>
    <mergeCell ref="W66:X66"/>
    <mergeCell ref="B73:B74"/>
    <mergeCell ref="C73:H74"/>
    <mergeCell ref="I73:I74"/>
    <mergeCell ref="J73:J74"/>
    <mergeCell ref="K73:K74"/>
    <mergeCell ref="L73:L74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AH73:AH74"/>
    <mergeCell ref="AI73:AI74"/>
    <mergeCell ref="AJ73:AJ74"/>
    <mergeCell ref="C75:H75"/>
    <mergeCell ref="B78:D78"/>
    <mergeCell ref="F78:N78"/>
    <mergeCell ref="O78:AF78"/>
    <mergeCell ref="AG78:AJ78"/>
    <mergeCell ref="W73:X73"/>
    <mergeCell ref="Y73:Z73"/>
    <mergeCell ref="U79:V79"/>
    <mergeCell ref="B79:B80"/>
    <mergeCell ref="C79:H80"/>
    <mergeCell ref="I79:I80"/>
    <mergeCell ref="J79:J80"/>
    <mergeCell ref="K79:K80"/>
    <mergeCell ref="L79:L80"/>
    <mergeCell ref="Y79:Z79"/>
    <mergeCell ref="AA79:AB79"/>
    <mergeCell ref="AC79:AD79"/>
    <mergeCell ref="AE79:AF79"/>
    <mergeCell ref="AG79:AG80"/>
    <mergeCell ref="M79:M80"/>
    <mergeCell ref="N79:N80"/>
    <mergeCell ref="O79:P79"/>
    <mergeCell ref="Q79:R79"/>
    <mergeCell ref="S79:T79"/>
    <mergeCell ref="AH79:AH80"/>
    <mergeCell ref="AI79:AI80"/>
    <mergeCell ref="AJ79:AJ80"/>
    <mergeCell ref="C81:H81"/>
    <mergeCell ref="B84:AJ84"/>
    <mergeCell ref="B85:D85"/>
    <mergeCell ref="F85:N85"/>
    <mergeCell ref="O85:AF85"/>
    <mergeCell ref="AG85:AJ85"/>
    <mergeCell ref="W79:X79"/>
    <mergeCell ref="U86:V86"/>
    <mergeCell ref="B86:B87"/>
    <mergeCell ref="C86:H87"/>
    <mergeCell ref="I86:I87"/>
    <mergeCell ref="J86:J87"/>
    <mergeCell ref="K86:K87"/>
    <mergeCell ref="L86:L87"/>
    <mergeCell ref="Y86:Z86"/>
    <mergeCell ref="AA86:AB86"/>
    <mergeCell ref="AC86:AD86"/>
    <mergeCell ref="AE86:AF86"/>
    <mergeCell ref="AG86:AG87"/>
    <mergeCell ref="M86:M87"/>
    <mergeCell ref="N86:N87"/>
    <mergeCell ref="O86:P86"/>
    <mergeCell ref="Q86:R86"/>
    <mergeCell ref="S86:T86"/>
    <mergeCell ref="AH86:AH87"/>
    <mergeCell ref="AI86:AI87"/>
    <mergeCell ref="AJ86:AJ87"/>
    <mergeCell ref="C88:H88"/>
    <mergeCell ref="B91:AJ91"/>
    <mergeCell ref="B92:D92"/>
    <mergeCell ref="F92:N92"/>
    <mergeCell ref="O92:AF92"/>
    <mergeCell ref="AG92:AJ92"/>
    <mergeCell ref="W86:X86"/>
    <mergeCell ref="U93:V93"/>
    <mergeCell ref="B93:B94"/>
    <mergeCell ref="C93:H94"/>
    <mergeCell ref="I93:I94"/>
    <mergeCell ref="J93:J94"/>
    <mergeCell ref="K93:K94"/>
    <mergeCell ref="L93:L94"/>
    <mergeCell ref="Y93:Z93"/>
    <mergeCell ref="AA93:AB93"/>
    <mergeCell ref="AC93:AD93"/>
    <mergeCell ref="AE93:AF93"/>
    <mergeCell ref="AG93:AG94"/>
    <mergeCell ref="M93:M94"/>
    <mergeCell ref="N93:N94"/>
    <mergeCell ref="O93:P93"/>
    <mergeCell ref="Q93:R93"/>
    <mergeCell ref="S93:T93"/>
    <mergeCell ref="AH93:AH94"/>
    <mergeCell ref="AI93:AI94"/>
    <mergeCell ref="AJ93:AJ94"/>
    <mergeCell ref="C95:H95"/>
    <mergeCell ref="B98:AJ98"/>
    <mergeCell ref="B99:D99"/>
    <mergeCell ref="F99:N99"/>
    <mergeCell ref="O99:AF99"/>
    <mergeCell ref="AG99:AJ99"/>
    <mergeCell ref="W93:X93"/>
    <mergeCell ref="U100:V100"/>
    <mergeCell ref="B100:B101"/>
    <mergeCell ref="C100:H101"/>
    <mergeCell ref="I100:I101"/>
    <mergeCell ref="J100:J101"/>
    <mergeCell ref="K100:K101"/>
    <mergeCell ref="L100:L101"/>
    <mergeCell ref="Y100:Z100"/>
    <mergeCell ref="AA100:AB100"/>
    <mergeCell ref="AC100:AD100"/>
    <mergeCell ref="AE100:AF100"/>
    <mergeCell ref="AG100:AG101"/>
    <mergeCell ref="M100:M101"/>
    <mergeCell ref="N100:N101"/>
    <mergeCell ref="O100:P100"/>
    <mergeCell ref="Q100:R100"/>
    <mergeCell ref="S100:T100"/>
    <mergeCell ref="AH100:AH101"/>
    <mergeCell ref="AI100:AI101"/>
    <mergeCell ref="AJ100:AJ101"/>
    <mergeCell ref="C102:H102"/>
    <mergeCell ref="B105:AJ105"/>
    <mergeCell ref="B106:D106"/>
    <mergeCell ref="F106:N106"/>
    <mergeCell ref="O106:AF106"/>
    <mergeCell ref="AG106:AJ106"/>
    <mergeCell ref="W100:X100"/>
    <mergeCell ref="B107:B108"/>
    <mergeCell ref="C107:H108"/>
    <mergeCell ref="I107:I108"/>
    <mergeCell ref="J107:J108"/>
    <mergeCell ref="K107:K108"/>
    <mergeCell ref="L107:L108"/>
    <mergeCell ref="AA107:AB107"/>
    <mergeCell ref="AC107:AD107"/>
    <mergeCell ref="AE107:AF107"/>
    <mergeCell ref="AG107:AG108"/>
    <mergeCell ref="M107:M108"/>
    <mergeCell ref="N107:N108"/>
    <mergeCell ref="O107:P107"/>
    <mergeCell ref="Q107:R107"/>
    <mergeCell ref="S107:T107"/>
    <mergeCell ref="U107:V107"/>
    <mergeCell ref="AH107:AH108"/>
    <mergeCell ref="AI107:AI108"/>
    <mergeCell ref="AJ107:AJ108"/>
    <mergeCell ref="C109:H109"/>
    <mergeCell ref="B110:D110"/>
    <mergeCell ref="F110:N110"/>
    <mergeCell ref="O110:AF110"/>
    <mergeCell ref="AG110:AJ110"/>
    <mergeCell ref="W107:X107"/>
    <mergeCell ref="Y107:Z107"/>
    <mergeCell ref="U111:V111"/>
    <mergeCell ref="B111:B112"/>
    <mergeCell ref="C111:H112"/>
    <mergeCell ref="I111:I112"/>
    <mergeCell ref="J111:J112"/>
    <mergeCell ref="K111:K112"/>
    <mergeCell ref="L111:L112"/>
    <mergeCell ref="Y111:Z111"/>
    <mergeCell ref="AA111:AB111"/>
    <mergeCell ref="AC111:AD111"/>
    <mergeCell ref="AE111:AF111"/>
    <mergeCell ref="AG111:AG112"/>
    <mergeCell ref="M111:M112"/>
    <mergeCell ref="N111:N112"/>
    <mergeCell ref="O111:P111"/>
    <mergeCell ref="Q111:R111"/>
    <mergeCell ref="S111:T111"/>
    <mergeCell ref="AH111:AH112"/>
    <mergeCell ref="AI111:AI112"/>
    <mergeCell ref="AJ111:AJ112"/>
    <mergeCell ref="C113:H113"/>
    <mergeCell ref="B116:AJ116"/>
    <mergeCell ref="B117:D117"/>
    <mergeCell ref="F117:N117"/>
    <mergeCell ref="O117:AF117"/>
    <mergeCell ref="AG117:AJ117"/>
    <mergeCell ref="W111:X111"/>
    <mergeCell ref="B118:B119"/>
    <mergeCell ref="C118:H119"/>
    <mergeCell ref="I118:I119"/>
    <mergeCell ref="J118:J119"/>
    <mergeCell ref="K118:K119"/>
    <mergeCell ref="L118:L119"/>
    <mergeCell ref="AE118:AF118"/>
    <mergeCell ref="AG118:AG119"/>
    <mergeCell ref="M118:M119"/>
    <mergeCell ref="N118:N119"/>
    <mergeCell ref="O118:P118"/>
    <mergeCell ref="Q118:R118"/>
    <mergeCell ref="S118:T118"/>
    <mergeCell ref="U118:V118"/>
    <mergeCell ref="AH118:AH119"/>
    <mergeCell ref="AI118:AI119"/>
    <mergeCell ref="AJ118:AJ119"/>
    <mergeCell ref="C120:H120"/>
    <mergeCell ref="B121:AJ121"/>
    <mergeCell ref="B124:AJ124"/>
    <mergeCell ref="W118:X118"/>
    <mergeCell ref="Y118:Z118"/>
    <mergeCell ref="AA118:AB118"/>
    <mergeCell ref="AC118:AD118"/>
    <mergeCell ref="B127:AJ127"/>
    <mergeCell ref="B128:D128"/>
    <mergeCell ref="F128:N128"/>
    <mergeCell ref="O128:AF128"/>
    <mergeCell ref="AG128:AJ128"/>
    <mergeCell ref="B129:B130"/>
    <mergeCell ref="C129:H130"/>
    <mergeCell ref="I129:I130"/>
    <mergeCell ref="J129:J130"/>
    <mergeCell ref="K129:K130"/>
    <mergeCell ref="AC129:AD129"/>
    <mergeCell ref="AE129:AF129"/>
    <mergeCell ref="L129:L130"/>
    <mergeCell ref="M129:M130"/>
    <mergeCell ref="N129:N130"/>
    <mergeCell ref="O129:P129"/>
    <mergeCell ref="Q129:R129"/>
    <mergeCell ref="S129:T129"/>
    <mergeCell ref="AG129:AG130"/>
    <mergeCell ref="AH129:AH130"/>
    <mergeCell ref="AI129:AI130"/>
    <mergeCell ref="AJ129:AJ130"/>
    <mergeCell ref="C131:H131"/>
    <mergeCell ref="B132:AJ132"/>
    <mergeCell ref="U129:V129"/>
    <mergeCell ref="W129:X129"/>
    <mergeCell ref="Y129:Z129"/>
    <mergeCell ref="AA129:AB129"/>
    <mergeCell ref="B135:AJ135"/>
    <mergeCell ref="B136:D136"/>
    <mergeCell ref="F136:N136"/>
    <mergeCell ref="O136:AF136"/>
    <mergeCell ref="AG136:AJ136"/>
    <mergeCell ref="B137:B138"/>
    <mergeCell ref="C137:H138"/>
    <mergeCell ref="I137:I138"/>
    <mergeCell ref="J137:J138"/>
    <mergeCell ref="K137:K138"/>
    <mergeCell ref="AC137:AD137"/>
    <mergeCell ref="AE137:AF137"/>
    <mergeCell ref="L137:L138"/>
    <mergeCell ref="M137:M138"/>
    <mergeCell ref="N137:N138"/>
    <mergeCell ref="O137:P137"/>
    <mergeCell ref="Q137:R137"/>
    <mergeCell ref="S137:T137"/>
    <mergeCell ref="AG137:AG138"/>
    <mergeCell ref="AH137:AH138"/>
    <mergeCell ref="AI137:AI138"/>
    <mergeCell ref="AJ137:AJ138"/>
    <mergeCell ref="C139:H139"/>
    <mergeCell ref="B140:AJ140"/>
    <mergeCell ref="U137:V137"/>
    <mergeCell ref="W137:X137"/>
    <mergeCell ref="Y137:Z137"/>
    <mergeCell ref="AA137:AB137"/>
    <mergeCell ref="B143:AJ143"/>
    <mergeCell ref="B144:D144"/>
    <mergeCell ref="F144:N144"/>
    <mergeCell ref="O144:AF144"/>
    <mergeCell ref="AG144:AJ144"/>
    <mergeCell ref="B145:B146"/>
    <mergeCell ref="C145:H146"/>
    <mergeCell ref="I145:I146"/>
    <mergeCell ref="J145:J146"/>
    <mergeCell ref="K145:K146"/>
    <mergeCell ref="AE145:AF145"/>
    <mergeCell ref="L145:L146"/>
    <mergeCell ref="M145:M146"/>
    <mergeCell ref="N145:N146"/>
    <mergeCell ref="O145:P145"/>
    <mergeCell ref="Q145:R145"/>
    <mergeCell ref="S145:T145"/>
    <mergeCell ref="AG145:AG146"/>
    <mergeCell ref="AH145:AH146"/>
    <mergeCell ref="AI145:AI146"/>
    <mergeCell ref="AJ145:AJ146"/>
    <mergeCell ref="C147:H147"/>
    <mergeCell ref="U145:V145"/>
    <mergeCell ref="W145:X145"/>
    <mergeCell ref="Y145:Z145"/>
    <mergeCell ref="AA145:AB145"/>
    <mergeCell ref="AC145:AD1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K63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4.57421875" style="131" customWidth="1"/>
    <col min="2" max="2" width="30.7109375" style="199" customWidth="1"/>
    <col min="3" max="3" width="20.7109375" style="199" customWidth="1"/>
    <col min="4" max="7" width="20.7109375" style="131" customWidth="1"/>
    <col min="8" max="9" width="30.7109375" style="200" customWidth="1"/>
    <col min="10" max="10" width="20.7109375" style="200" customWidth="1"/>
    <col min="11" max="14" width="20.7109375" style="131" customWidth="1"/>
    <col min="15" max="32" width="10.7109375" style="131" customWidth="1"/>
    <col min="33" max="33" width="10.7109375" style="199" customWidth="1"/>
    <col min="34" max="36" width="10.7109375" style="131" customWidth="1"/>
    <col min="37" max="16384" width="11.421875" style="131" customWidth="1"/>
  </cols>
  <sheetData>
    <row r="1" spans="2:36" ht="13.5" thickBot="1">
      <c r="B1" s="129"/>
      <c r="C1" s="129"/>
      <c r="D1" s="129"/>
      <c r="E1" s="129"/>
      <c r="F1" s="129"/>
      <c r="G1" s="129"/>
      <c r="H1" s="130"/>
      <c r="I1" s="130"/>
      <c r="J1" s="130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</row>
    <row r="2" spans="2:36" ht="12.75">
      <c r="B2" s="565" t="s">
        <v>578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7"/>
    </row>
    <row r="3" spans="2:36" ht="13.5" thickBot="1">
      <c r="B3" s="568" t="s">
        <v>579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70"/>
    </row>
    <row r="4" spans="2:36" ht="33.75" customHeight="1" thickBot="1">
      <c r="B4" s="571" t="s">
        <v>520</v>
      </c>
      <c r="C4" s="572"/>
      <c r="D4" s="572"/>
      <c r="E4" s="572"/>
      <c r="F4" s="572"/>
      <c r="G4" s="572"/>
      <c r="H4" s="573"/>
      <c r="I4" s="574" t="s">
        <v>580</v>
      </c>
      <c r="J4" s="575"/>
      <c r="K4" s="575"/>
      <c r="L4" s="575"/>
      <c r="M4" s="575"/>
      <c r="N4" s="575"/>
      <c r="O4" s="574" t="s">
        <v>385</v>
      </c>
      <c r="P4" s="575"/>
      <c r="Q4" s="575"/>
      <c r="R4" s="576">
        <f>SUM(AE8,AE16,AE24,AE32,AE41,AE52)</f>
        <v>675264000</v>
      </c>
      <c r="S4" s="575"/>
      <c r="T4" s="577"/>
      <c r="U4" s="578" t="s">
        <v>386</v>
      </c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80"/>
    </row>
    <row r="5" spans="2:36" ht="35.25" customHeight="1" thickBot="1">
      <c r="B5" s="564" t="s">
        <v>581</v>
      </c>
      <c r="C5" s="552"/>
      <c r="D5" s="552"/>
      <c r="E5" s="553"/>
      <c r="F5" s="552" t="s">
        <v>582</v>
      </c>
      <c r="G5" s="552"/>
      <c r="H5" s="552"/>
      <c r="I5" s="552"/>
      <c r="J5" s="552"/>
      <c r="K5" s="552"/>
      <c r="L5" s="552"/>
      <c r="M5" s="552"/>
      <c r="N5" s="553"/>
      <c r="O5" s="554" t="s">
        <v>388</v>
      </c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6"/>
      <c r="AG5" s="557" t="s">
        <v>389</v>
      </c>
      <c r="AH5" s="552"/>
      <c r="AI5" s="552"/>
      <c r="AJ5" s="558"/>
    </row>
    <row r="6" spans="2:36" ht="36" customHeight="1">
      <c r="B6" s="539" t="s">
        <v>390</v>
      </c>
      <c r="C6" s="541" t="s">
        <v>391</v>
      </c>
      <c r="D6" s="541"/>
      <c r="E6" s="541"/>
      <c r="F6" s="541"/>
      <c r="G6" s="541"/>
      <c r="H6" s="541"/>
      <c r="I6" s="543" t="s">
        <v>392</v>
      </c>
      <c r="J6" s="545" t="s">
        <v>393</v>
      </c>
      <c r="K6" s="545" t="s">
        <v>394</v>
      </c>
      <c r="L6" s="547" t="s">
        <v>575</v>
      </c>
      <c r="M6" s="534" t="s">
        <v>396</v>
      </c>
      <c r="N6" s="562" t="s">
        <v>397</v>
      </c>
      <c r="O6" s="538" t="s">
        <v>398</v>
      </c>
      <c r="P6" s="531"/>
      <c r="Q6" s="531" t="s">
        <v>399</v>
      </c>
      <c r="R6" s="531"/>
      <c r="S6" s="531" t="s">
        <v>400</v>
      </c>
      <c r="T6" s="531"/>
      <c r="U6" s="531" t="s">
        <v>401</v>
      </c>
      <c r="V6" s="531"/>
      <c r="W6" s="531" t="s">
        <v>402</v>
      </c>
      <c r="X6" s="531"/>
      <c r="Y6" s="531" t="s">
        <v>403</v>
      </c>
      <c r="Z6" s="531"/>
      <c r="AA6" s="531" t="s">
        <v>404</v>
      </c>
      <c r="AB6" s="531"/>
      <c r="AC6" s="531" t="s">
        <v>405</v>
      </c>
      <c r="AD6" s="531"/>
      <c r="AE6" s="531" t="s">
        <v>406</v>
      </c>
      <c r="AF6" s="531"/>
      <c r="AG6" s="532" t="s">
        <v>407</v>
      </c>
      <c r="AH6" s="521" t="s">
        <v>408</v>
      </c>
      <c r="AI6" s="523" t="s">
        <v>409</v>
      </c>
      <c r="AJ6" s="525" t="s">
        <v>410</v>
      </c>
    </row>
    <row r="7" spans="2:36" ht="107.25" customHeight="1">
      <c r="B7" s="540"/>
      <c r="C7" s="542"/>
      <c r="D7" s="542"/>
      <c r="E7" s="542"/>
      <c r="F7" s="542"/>
      <c r="G7" s="542"/>
      <c r="H7" s="542"/>
      <c r="I7" s="544"/>
      <c r="J7" s="546" t="s">
        <v>393</v>
      </c>
      <c r="K7" s="546"/>
      <c r="L7" s="548"/>
      <c r="M7" s="535"/>
      <c r="N7" s="563"/>
      <c r="O7" s="132" t="s">
        <v>411</v>
      </c>
      <c r="P7" s="133" t="s">
        <v>412</v>
      </c>
      <c r="Q7" s="134" t="s">
        <v>411</v>
      </c>
      <c r="R7" s="133" t="s">
        <v>412</v>
      </c>
      <c r="S7" s="134" t="s">
        <v>411</v>
      </c>
      <c r="T7" s="133" t="s">
        <v>412</v>
      </c>
      <c r="U7" s="134" t="s">
        <v>411</v>
      </c>
      <c r="V7" s="133" t="s">
        <v>412</v>
      </c>
      <c r="W7" s="134" t="s">
        <v>411</v>
      </c>
      <c r="X7" s="133" t="s">
        <v>412</v>
      </c>
      <c r="Y7" s="134" t="s">
        <v>411</v>
      </c>
      <c r="Z7" s="133" t="s">
        <v>412</v>
      </c>
      <c r="AA7" s="134" t="s">
        <v>411</v>
      </c>
      <c r="AB7" s="133" t="s">
        <v>413</v>
      </c>
      <c r="AC7" s="134" t="s">
        <v>411</v>
      </c>
      <c r="AD7" s="133" t="s">
        <v>413</v>
      </c>
      <c r="AE7" s="134" t="s">
        <v>411</v>
      </c>
      <c r="AF7" s="133" t="s">
        <v>413</v>
      </c>
      <c r="AG7" s="533"/>
      <c r="AH7" s="522"/>
      <c r="AI7" s="524"/>
      <c r="AJ7" s="526"/>
    </row>
    <row r="8" spans="2:36" ht="108" customHeight="1">
      <c r="B8" s="135" t="s">
        <v>414</v>
      </c>
      <c r="C8" s="527" t="s">
        <v>140</v>
      </c>
      <c r="D8" s="527"/>
      <c r="E8" s="527"/>
      <c r="F8" s="527"/>
      <c r="G8" s="527"/>
      <c r="H8" s="527"/>
      <c r="I8" s="136" t="s">
        <v>137</v>
      </c>
      <c r="J8" s="137">
        <v>1694</v>
      </c>
      <c r="K8" s="138">
        <v>200</v>
      </c>
      <c r="L8" s="138"/>
      <c r="M8" s="139"/>
      <c r="N8" s="140"/>
      <c r="O8" s="141">
        <f>O9+O11</f>
        <v>0</v>
      </c>
      <c r="P8" s="142">
        <f>P9+P11</f>
        <v>0</v>
      </c>
      <c r="Q8" s="142">
        <f aca="true" t="shared" si="0" ref="Q8:AD8">Q9+Q11</f>
        <v>54000000</v>
      </c>
      <c r="R8" s="142">
        <f t="shared" si="0"/>
        <v>0</v>
      </c>
      <c r="S8" s="142">
        <f t="shared" si="0"/>
        <v>0</v>
      </c>
      <c r="T8" s="142">
        <f t="shared" si="0"/>
        <v>0</v>
      </c>
      <c r="U8" s="142">
        <f t="shared" si="0"/>
        <v>0</v>
      </c>
      <c r="V8" s="142">
        <f t="shared" si="0"/>
        <v>0</v>
      </c>
      <c r="W8" s="142">
        <f t="shared" si="0"/>
        <v>0</v>
      </c>
      <c r="X8" s="142">
        <f t="shared" si="0"/>
        <v>0</v>
      </c>
      <c r="Y8" s="142">
        <f t="shared" si="0"/>
        <v>0</v>
      </c>
      <c r="Z8" s="142">
        <f t="shared" si="0"/>
        <v>0</v>
      </c>
      <c r="AA8" s="142">
        <f t="shared" si="0"/>
        <v>0</v>
      </c>
      <c r="AB8" s="142">
        <f t="shared" si="0"/>
        <v>0</v>
      </c>
      <c r="AC8" s="142">
        <f t="shared" si="0"/>
        <v>0</v>
      </c>
      <c r="AD8" s="142">
        <f t="shared" si="0"/>
        <v>0</v>
      </c>
      <c r="AE8" s="142">
        <f>SUM(O8,Q8,S8,U8,W8,Y8,AA8,AC8)</f>
        <v>54000000</v>
      </c>
      <c r="AF8" s="142">
        <f>SUM(P8,R8,T8,V8,X8,Z8,AB8,AD8)</f>
        <v>0</v>
      </c>
      <c r="AG8" s="143">
        <f>AG9+AG11</f>
        <v>0</v>
      </c>
      <c r="AH8" s="143"/>
      <c r="AI8" s="143"/>
      <c r="AJ8" s="144"/>
    </row>
    <row r="9" spans="2:36" ht="108" customHeight="1">
      <c r="B9" s="145" t="s">
        <v>416</v>
      </c>
      <c r="C9" s="146" t="s">
        <v>417</v>
      </c>
      <c r="D9" s="146" t="s">
        <v>418</v>
      </c>
      <c r="E9" s="146" t="s">
        <v>419</v>
      </c>
      <c r="F9" s="146" t="s">
        <v>420</v>
      </c>
      <c r="G9" s="146" t="s">
        <v>421</v>
      </c>
      <c r="H9" s="147" t="s">
        <v>422</v>
      </c>
      <c r="I9" s="146" t="s">
        <v>423</v>
      </c>
      <c r="J9" s="148"/>
      <c r="K9" s="148"/>
      <c r="L9" s="148"/>
      <c r="M9" s="148"/>
      <c r="N9" s="149"/>
      <c r="O9" s="150">
        <f aca="true" t="shared" si="1" ref="O9:AD9">SUM(O10:O10)</f>
        <v>0</v>
      </c>
      <c r="P9" s="151">
        <f t="shared" si="1"/>
        <v>0</v>
      </c>
      <c r="Q9" s="152">
        <f t="shared" si="1"/>
        <v>54000000</v>
      </c>
      <c r="R9" s="151">
        <f t="shared" si="1"/>
        <v>0</v>
      </c>
      <c r="S9" s="152">
        <f t="shared" si="1"/>
        <v>0</v>
      </c>
      <c r="T9" s="151">
        <f t="shared" si="1"/>
        <v>0</v>
      </c>
      <c r="U9" s="152">
        <f t="shared" si="1"/>
        <v>0</v>
      </c>
      <c r="V9" s="151">
        <f t="shared" si="1"/>
        <v>0</v>
      </c>
      <c r="W9" s="152">
        <f t="shared" si="1"/>
        <v>0</v>
      </c>
      <c r="X9" s="151">
        <f t="shared" si="1"/>
        <v>0</v>
      </c>
      <c r="Y9" s="152">
        <f t="shared" si="1"/>
        <v>0</v>
      </c>
      <c r="Z9" s="151">
        <f t="shared" si="1"/>
        <v>0</v>
      </c>
      <c r="AA9" s="152">
        <f t="shared" si="1"/>
        <v>0</v>
      </c>
      <c r="AB9" s="151">
        <f t="shared" si="1"/>
        <v>0</v>
      </c>
      <c r="AC9" s="152">
        <f t="shared" si="1"/>
        <v>0</v>
      </c>
      <c r="AD9" s="151">
        <f t="shared" si="1"/>
        <v>0</v>
      </c>
      <c r="AE9" s="152">
        <f>SUM(O9,Q9,S9,U9,W9,Y9,AA9,AC9)</f>
        <v>54000000</v>
      </c>
      <c r="AF9" s="151">
        <f>SUM(P9,R9,T9,V9,X9,Z9,AB9,AD9)</f>
        <v>0</v>
      </c>
      <c r="AG9" s="153">
        <f>SUM(AG10:AG10)</f>
        <v>0</v>
      </c>
      <c r="AH9" s="154"/>
      <c r="AI9" s="154"/>
      <c r="AJ9" s="155"/>
    </row>
    <row r="10" spans="2:36" s="169" customFormat="1" ht="108" customHeight="1">
      <c r="B10" s="156" t="s">
        <v>363</v>
      </c>
      <c r="C10" s="157"/>
      <c r="D10" s="157" t="s">
        <v>715</v>
      </c>
      <c r="E10" s="157" t="s">
        <v>716</v>
      </c>
      <c r="F10" s="158"/>
      <c r="G10" s="157"/>
      <c r="H10" s="159" t="s">
        <v>141</v>
      </c>
      <c r="I10" s="159" t="s">
        <v>142</v>
      </c>
      <c r="J10" s="157">
        <v>0</v>
      </c>
      <c r="K10" s="160">
        <v>100</v>
      </c>
      <c r="L10" s="161">
        <v>25</v>
      </c>
      <c r="M10" s="161"/>
      <c r="N10" s="162"/>
      <c r="O10" s="163"/>
      <c r="P10" s="164"/>
      <c r="Q10" s="165">
        <v>54000000</v>
      </c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6"/>
      <c r="AH10" s="167"/>
      <c r="AI10" s="167"/>
      <c r="AJ10" s="168"/>
    </row>
    <row r="11" spans="2:36" ht="108" customHeight="1">
      <c r="B11" s="145" t="s">
        <v>416</v>
      </c>
      <c r="C11" s="146" t="s">
        <v>417</v>
      </c>
      <c r="D11" s="146" t="s">
        <v>418</v>
      </c>
      <c r="E11" s="146" t="s">
        <v>424</v>
      </c>
      <c r="F11" s="146" t="s">
        <v>420</v>
      </c>
      <c r="G11" s="146" t="s">
        <v>421</v>
      </c>
      <c r="H11" s="147" t="s">
        <v>422</v>
      </c>
      <c r="I11" s="146" t="s">
        <v>423</v>
      </c>
      <c r="J11" s="146"/>
      <c r="K11" s="170"/>
      <c r="L11" s="170"/>
      <c r="M11" s="148"/>
      <c r="N11" s="149"/>
      <c r="O11" s="150">
        <f aca="true" t="shared" si="2" ref="O11:AD11">SUM(O12:O12)</f>
        <v>0</v>
      </c>
      <c r="P11" s="151">
        <f t="shared" si="2"/>
        <v>0</v>
      </c>
      <c r="Q11" s="152">
        <f t="shared" si="2"/>
        <v>0</v>
      </c>
      <c r="R11" s="151">
        <f t="shared" si="2"/>
        <v>0</v>
      </c>
      <c r="S11" s="152">
        <f t="shared" si="2"/>
        <v>0</v>
      </c>
      <c r="T11" s="151">
        <f t="shared" si="2"/>
        <v>0</v>
      </c>
      <c r="U11" s="152">
        <f t="shared" si="2"/>
        <v>0</v>
      </c>
      <c r="V11" s="151">
        <f t="shared" si="2"/>
        <v>0</v>
      </c>
      <c r="W11" s="152">
        <f t="shared" si="2"/>
        <v>0</v>
      </c>
      <c r="X11" s="151">
        <f t="shared" si="2"/>
        <v>0</v>
      </c>
      <c r="Y11" s="152">
        <f t="shared" si="2"/>
        <v>0</v>
      </c>
      <c r="Z11" s="151">
        <f t="shared" si="2"/>
        <v>0</v>
      </c>
      <c r="AA11" s="152">
        <f t="shared" si="2"/>
        <v>0</v>
      </c>
      <c r="AB11" s="151">
        <f t="shared" si="2"/>
        <v>0</v>
      </c>
      <c r="AC11" s="152">
        <f t="shared" si="2"/>
        <v>0</v>
      </c>
      <c r="AD11" s="151">
        <f t="shared" si="2"/>
        <v>0</v>
      </c>
      <c r="AE11" s="152">
        <f>SUM(O11,Q11,S11,U11,W11,Y11,AA11,AC11)</f>
        <v>0</v>
      </c>
      <c r="AF11" s="151">
        <f>SUM(P11,R11,T11,V11,X11,Z11,AB11,AD11)</f>
        <v>0</v>
      </c>
      <c r="AG11" s="153">
        <f>SUM(AG12:AG12)</f>
        <v>0</v>
      </c>
      <c r="AH11" s="154"/>
      <c r="AI11" s="154"/>
      <c r="AJ11" s="155"/>
    </row>
    <row r="12" spans="2:36" s="169" customFormat="1" ht="108" customHeight="1" thickBot="1">
      <c r="B12" s="171" t="s">
        <v>364</v>
      </c>
      <c r="C12" s="172"/>
      <c r="D12" s="172" t="s">
        <v>717</v>
      </c>
      <c r="E12" s="172" t="s">
        <v>716</v>
      </c>
      <c r="F12" s="173"/>
      <c r="G12" s="172"/>
      <c r="H12" s="174" t="s">
        <v>143</v>
      </c>
      <c r="I12" s="174" t="s">
        <v>144</v>
      </c>
      <c r="J12" s="172">
        <v>0</v>
      </c>
      <c r="K12" s="175">
        <v>1</v>
      </c>
      <c r="L12" s="176">
        <v>0</v>
      </c>
      <c r="M12" s="177"/>
      <c r="N12" s="178"/>
      <c r="O12" s="179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1"/>
      <c r="AH12" s="177"/>
      <c r="AI12" s="177"/>
      <c r="AJ12" s="182"/>
    </row>
    <row r="13" spans="2:37" ht="4.5" customHeight="1" thickBot="1">
      <c r="B13" s="559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1"/>
      <c r="AK13" s="169"/>
    </row>
    <row r="14" spans="2:36" ht="35.25" customHeight="1">
      <c r="B14" s="539" t="s">
        <v>390</v>
      </c>
      <c r="C14" s="541" t="s">
        <v>391</v>
      </c>
      <c r="D14" s="541"/>
      <c r="E14" s="541"/>
      <c r="F14" s="541"/>
      <c r="G14" s="541"/>
      <c r="H14" s="541"/>
      <c r="I14" s="543" t="s">
        <v>392</v>
      </c>
      <c r="J14" s="545" t="s">
        <v>393</v>
      </c>
      <c r="K14" s="545" t="s">
        <v>394</v>
      </c>
      <c r="L14" s="547" t="s">
        <v>575</v>
      </c>
      <c r="M14" s="534" t="s">
        <v>396</v>
      </c>
      <c r="N14" s="536" t="s">
        <v>397</v>
      </c>
      <c r="O14" s="538" t="s">
        <v>398</v>
      </c>
      <c r="P14" s="531"/>
      <c r="Q14" s="531" t="s">
        <v>399</v>
      </c>
      <c r="R14" s="531"/>
      <c r="S14" s="531" t="s">
        <v>400</v>
      </c>
      <c r="T14" s="531"/>
      <c r="U14" s="531" t="s">
        <v>401</v>
      </c>
      <c r="V14" s="531"/>
      <c r="W14" s="531" t="s">
        <v>402</v>
      </c>
      <c r="X14" s="531"/>
      <c r="Y14" s="531" t="s">
        <v>403</v>
      </c>
      <c r="Z14" s="531"/>
      <c r="AA14" s="531" t="s">
        <v>404</v>
      </c>
      <c r="AB14" s="531"/>
      <c r="AC14" s="531" t="s">
        <v>405</v>
      </c>
      <c r="AD14" s="531"/>
      <c r="AE14" s="531" t="s">
        <v>406</v>
      </c>
      <c r="AF14" s="531"/>
      <c r="AG14" s="532" t="s">
        <v>407</v>
      </c>
      <c r="AH14" s="521" t="s">
        <v>408</v>
      </c>
      <c r="AI14" s="523" t="s">
        <v>409</v>
      </c>
      <c r="AJ14" s="525" t="s">
        <v>410</v>
      </c>
    </row>
    <row r="15" spans="2:36" ht="81" customHeight="1">
      <c r="B15" s="540"/>
      <c r="C15" s="542"/>
      <c r="D15" s="542"/>
      <c r="E15" s="542"/>
      <c r="F15" s="542"/>
      <c r="G15" s="542"/>
      <c r="H15" s="542"/>
      <c r="I15" s="544"/>
      <c r="J15" s="546" t="s">
        <v>393</v>
      </c>
      <c r="K15" s="546"/>
      <c r="L15" s="548"/>
      <c r="M15" s="535"/>
      <c r="N15" s="537"/>
      <c r="O15" s="132" t="s">
        <v>411</v>
      </c>
      <c r="P15" s="133" t="s">
        <v>412</v>
      </c>
      <c r="Q15" s="134" t="s">
        <v>411</v>
      </c>
      <c r="R15" s="133" t="s">
        <v>412</v>
      </c>
      <c r="S15" s="134" t="s">
        <v>411</v>
      </c>
      <c r="T15" s="133" t="s">
        <v>412</v>
      </c>
      <c r="U15" s="134" t="s">
        <v>411</v>
      </c>
      <c r="V15" s="133" t="s">
        <v>412</v>
      </c>
      <c r="W15" s="134" t="s">
        <v>411</v>
      </c>
      <c r="X15" s="133" t="s">
        <v>412</v>
      </c>
      <c r="Y15" s="134" t="s">
        <v>411</v>
      </c>
      <c r="Z15" s="133" t="s">
        <v>412</v>
      </c>
      <c r="AA15" s="134" t="s">
        <v>411</v>
      </c>
      <c r="AB15" s="133" t="s">
        <v>413</v>
      </c>
      <c r="AC15" s="134" t="s">
        <v>411</v>
      </c>
      <c r="AD15" s="133" t="s">
        <v>413</v>
      </c>
      <c r="AE15" s="134" t="s">
        <v>411</v>
      </c>
      <c r="AF15" s="133" t="s">
        <v>413</v>
      </c>
      <c r="AG15" s="533"/>
      <c r="AH15" s="522"/>
      <c r="AI15" s="524"/>
      <c r="AJ15" s="526"/>
    </row>
    <row r="16" spans="2:36" ht="108" customHeight="1">
      <c r="B16" s="135" t="s">
        <v>414</v>
      </c>
      <c r="C16" s="527" t="s">
        <v>522</v>
      </c>
      <c r="D16" s="527"/>
      <c r="E16" s="527"/>
      <c r="F16" s="527"/>
      <c r="G16" s="527"/>
      <c r="H16" s="527"/>
      <c r="I16" s="136" t="s">
        <v>147</v>
      </c>
      <c r="J16" s="183">
        <v>0</v>
      </c>
      <c r="K16" s="138">
        <v>200</v>
      </c>
      <c r="L16" s="138"/>
      <c r="M16" s="139"/>
      <c r="N16" s="184"/>
      <c r="O16" s="141">
        <f>SUM(O17+O19)</f>
        <v>0</v>
      </c>
      <c r="P16" s="142">
        <f>SUM(P17+P19)</f>
        <v>0</v>
      </c>
      <c r="Q16" s="142">
        <f aca="true" t="shared" si="3" ref="Q16:AD16">SUM(Q17+Q19)</f>
        <v>0</v>
      </c>
      <c r="R16" s="142">
        <f t="shared" si="3"/>
        <v>0</v>
      </c>
      <c r="S16" s="142">
        <f t="shared" si="3"/>
        <v>0</v>
      </c>
      <c r="T16" s="142">
        <f t="shared" si="3"/>
        <v>0</v>
      </c>
      <c r="U16" s="142">
        <f t="shared" si="3"/>
        <v>0</v>
      </c>
      <c r="V16" s="142">
        <f t="shared" si="3"/>
        <v>0</v>
      </c>
      <c r="W16" s="142">
        <f t="shared" si="3"/>
        <v>0</v>
      </c>
      <c r="X16" s="142">
        <f t="shared" si="3"/>
        <v>0</v>
      </c>
      <c r="Y16" s="142">
        <f t="shared" si="3"/>
        <v>0</v>
      </c>
      <c r="Z16" s="142">
        <f t="shared" si="3"/>
        <v>0</v>
      </c>
      <c r="AA16" s="142">
        <f t="shared" si="3"/>
        <v>0</v>
      </c>
      <c r="AB16" s="142">
        <f t="shared" si="3"/>
        <v>0</v>
      </c>
      <c r="AC16" s="142">
        <f t="shared" si="3"/>
        <v>0</v>
      </c>
      <c r="AD16" s="142">
        <f t="shared" si="3"/>
        <v>0</v>
      </c>
      <c r="AE16" s="142">
        <f>SUM(O16,Q16,S16,U16,W16,Y16,AA16,AC16)</f>
        <v>0</v>
      </c>
      <c r="AF16" s="142">
        <f>SUM(P16,R16,T16,V16,X16,Z16,AB16,AD16)</f>
        <v>0</v>
      </c>
      <c r="AG16" s="143">
        <f>AG17+AG19</f>
        <v>0</v>
      </c>
      <c r="AH16" s="143"/>
      <c r="AI16" s="143"/>
      <c r="AJ16" s="144"/>
    </row>
    <row r="17" spans="2:36" ht="108" customHeight="1">
      <c r="B17" s="145" t="s">
        <v>416</v>
      </c>
      <c r="C17" s="146" t="s">
        <v>417</v>
      </c>
      <c r="D17" s="146" t="s">
        <v>418</v>
      </c>
      <c r="E17" s="146" t="s">
        <v>419</v>
      </c>
      <c r="F17" s="146" t="s">
        <v>420</v>
      </c>
      <c r="G17" s="146" t="s">
        <v>421</v>
      </c>
      <c r="H17" s="147" t="s">
        <v>422</v>
      </c>
      <c r="I17" s="146" t="s">
        <v>423</v>
      </c>
      <c r="J17" s="148"/>
      <c r="K17" s="148"/>
      <c r="L17" s="148"/>
      <c r="M17" s="148"/>
      <c r="N17" s="185"/>
      <c r="O17" s="150">
        <f aca="true" t="shared" si="4" ref="O17:AD17">SUM(O18:O18)</f>
        <v>0</v>
      </c>
      <c r="P17" s="151">
        <f t="shared" si="4"/>
        <v>0</v>
      </c>
      <c r="Q17" s="152">
        <f t="shared" si="4"/>
        <v>0</v>
      </c>
      <c r="R17" s="151">
        <f t="shared" si="4"/>
        <v>0</v>
      </c>
      <c r="S17" s="152">
        <f t="shared" si="4"/>
        <v>0</v>
      </c>
      <c r="T17" s="151">
        <f t="shared" si="4"/>
        <v>0</v>
      </c>
      <c r="U17" s="152">
        <f t="shared" si="4"/>
        <v>0</v>
      </c>
      <c r="V17" s="151">
        <f t="shared" si="4"/>
        <v>0</v>
      </c>
      <c r="W17" s="152">
        <f t="shared" si="4"/>
        <v>0</v>
      </c>
      <c r="X17" s="151">
        <f t="shared" si="4"/>
        <v>0</v>
      </c>
      <c r="Y17" s="152">
        <f t="shared" si="4"/>
        <v>0</v>
      </c>
      <c r="Z17" s="151">
        <f t="shared" si="4"/>
        <v>0</v>
      </c>
      <c r="AA17" s="152">
        <f t="shared" si="4"/>
        <v>0</v>
      </c>
      <c r="AB17" s="151">
        <f t="shared" si="4"/>
        <v>0</v>
      </c>
      <c r="AC17" s="152">
        <f t="shared" si="4"/>
        <v>0</v>
      </c>
      <c r="AD17" s="151">
        <f t="shared" si="4"/>
        <v>0</v>
      </c>
      <c r="AE17" s="152">
        <f>SUM(O17,Q17,S17,U17,W17,Y17,AA17,AC17)</f>
        <v>0</v>
      </c>
      <c r="AF17" s="151">
        <f>SUM(P17,R17,T17,V17,X17,Z17,AB17,AD17)</f>
        <v>0</v>
      </c>
      <c r="AG17" s="153">
        <f>SUM(AG18:AG18)</f>
        <v>0</v>
      </c>
      <c r="AH17" s="154"/>
      <c r="AI17" s="154"/>
      <c r="AJ17" s="155"/>
    </row>
    <row r="18" spans="2:36" s="169" customFormat="1" ht="108" customHeight="1">
      <c r="B18" s="156" t="s">
        <v>365</v>
      </c>
      <c r="C18" s="157"/>
      <c r="D18" s="157" t="s">
        <v>718</v>
      </c>
      <c r="E18" s="157" t="s">
        <v>716</v>
      </c>
      <c r="F18" s="158"/>
      <c r="G18" s="157"/>
      <c r="H18" s="157" t="s">
        <v>145</v>
      </c>
      <c r="I18" s="159" t="s">
        <v>146</v>
      </c>
      <c r="J18" s="157">
        <v>0</v>
      </c>
      <c r="K18" s="160">
        <v>100</v>
      </c>
      <c r="L18" s="161">
        <v>25</v>
      </c>
      <c r="M18" s="161"/>
      <c r="N18" s="186"/>
      <c r="O18" s="163"/>
      <c r="P18" s="164"/>
      <c r="Q18" s="165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6"/>
      <c r="AH18" s="167"/>
      <c r="AI18" s="167"/>
      <c r="AJ18" s="168"/>
    </row>
    <row r="19" spans="2:36" ht="108" customHeight="1">
      <c r="B19" s="145" t="s">
        <v>416</v>
      </c>
      <c r="C19" s="146" t="s">
        <v>417</v>
      </c>
      <c r="D19" s="146" t="s">
        <v>418</v>
      </c>
      <c r="E19" s="146" t="s">
        <v>424</v>
      </c>
      <c r="F19" s="146" t="s">
        <v>420</v>
      </c>
      <c r="G19" s="146" t="s">
        <v>421</v>
      </c>
      <c r="H19" s="147" t="s">
        <v>422</v>
      </c>
      <c r="I19" s="146" t="s">
        <v>423</v>
      </c>
      <c r="J19" s="146"/>
      <c r="K19" s="170"/>
      <c r="L19" s="170"/>
      <c r="M19" s="148"/>
      <c r="N19" s="185"/>
      <c r="O19" s="150">
        <f aca="true" t="shared" si="5" ref="O19:AD19">SUM(O20:O20)</f>
        <v>0</v>
      </c>
      <c r="P19" s="151">
        <f t="shared" si="5"/>
        <v>0</v>
      </c>
      <c r="Q19" s="152">
        <f t="shared" si="5"/>
        <v>0</v>
      </c>
      <c r="R19" s="151">
        <f t="shared" si="5"/>
        <v>0</v>
      </c>
      <c r="S19" s="152">
        <f t="shared" si="5"/>
        <v>0</v>
      </c>
      <c r="T19" s="151">
        <f t="shared" si="5"/>
        <v>0</v>
      </c>
      <c r="U19" s="152">
        <f t="shared" si="5"/>
        <v>0</v>
      </c>
      <c r="V19" s="151">
        <f t="shared" si="5"/>
        <v>0</v>
      </c>
      <c r="W19" s="152">
        <f t="shared" si="5"/>
        <v>0</v>
      </c>
      <c r="X19" s="151">
        <f t="shared" si="5"/>
        <v>0</v>
      </c>
      <c r="Y19" s="152">
        <f t="shared" si="5"/>
        <v>0</v>
      </c>
      <c r="Z19" s="151">
        <f t="shared" si="5"/>
        <v>0</v>
      </c>
      <c r="AA19" s="152">
        <f t="shared" si="5"/>
        <v>0</v>
      </c>
      <c r="AB19" s="151">
        <f t="shared" si="5"/>
        <v>0</v>
      </c>
      <c r="AC19" s="152">
        <f t="shared" si="5"/>
        <v>0</v>
      </c>
      <c r="AD19" s="151">
        <f t="shared" si="5"/>
        <v>0</v>
      </c>
      <c r="AE19" s="152">
        <f>SUM(O19,Q19,S19,U19,W19,Y19,AA19,AC19)</f>
        <v>0</v>
      </c>
      <c r="AF19" s="151">
        <f>SUM(P19,R19,T19,V19,X19,Z19,AB19,AD19)</f>
        <v>0</v>
      </c>
      <c r="AG19" s="153">
        <f>SUM(AG20:AG20)</f>
        <v>0</v>
      </c>
      <c r="AH19" s="154"/>
      <c r="AI19" s="154"/>
      <c r="AJ19" s="155"/>
    </row>
    <row r="20" spans="2:36" s="169" customFormat="1" ht="108" customHeight="1" thickBot="1">
      <c r="B20" s="171" t="s">
        <v>363</v>
      </c>
      <c r="C20" s="172"/>
      <c r="D20" s="172" t="s">
        <v>719</v>
      </c>
      <c r="E20" s="172" t="s">
        <v>716</v>
      </c>
      <c r="F20" s="173"/>
      <c r="G20" s="172"/>
      <c r="H20" s="174" t="s">
        <v>583</v>
      </c>
      <c r="I20" s="174" t="s">
        <v>148</v>
      </c>
      <c r="J20" s="172">
        <v>0</v>
      </c>
      <c r="K20" s="160">
        <v>100</v>
      </c>
      <c r="L20" s="176">
        <v>25</v>
      </c>
      <c r="M20" s="177"/>
      <c r="N20" s="187"/>
      <c r="O20" s="17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1"/>
      <c r="AH20" s="177"/>
      <c r="AI20" s="177"/>
      <c r="AJ20" s="182"/>
    </row>
    <row r="21" spans="2:36" ht="4.5" customHeight="1" thickBot="1">
      <c r="B21" s="528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30"/>
    </row>
    <row r="22" spans="2:36" ht="35.25" customHeight="1">
      <c r="B22" s="539" t="s">
        <v>390</v>
      </c>
      <c r="C22" s="541" t="s">
        <v>391</v>
      </c>
      <c r="D22" s="541"/>
      <c r="E22" s="541"/>
      <c r="F22" s="541"/>
      <c r="G22" s="541"/>
      <c r="H22" s="541"/>
      <c r="I22" s="543" t="s">
        <v>392</v>
      </c>
      <c r="J22" s="545" t="s">
        <v>393</v>
      </c>
      <c r="K22" s="545" t="s">
        <v>394</v>
      </c>
      <c r="L22" s="547" t="s">
        <v>575</v>
      </c>
      <c r="M22" s="534" t="s">
        <v>396</v>
      </c>
      <c r="N22" s="536" t="s">
        <v>397</v>
      </c>
      <c r="O22" s="538" t="s">
        <v>398</v>
      </c>
      <c r="P22" s="531"/>
      <c r="Q22" s="531" t="s">
        <v>399</v>
      </c>
      <c r="R22" s="531"/>
      <c r="S22" s="531" t="s">
        <v>400</v>
      </c>
      <c r="T22" s="531"/>
      <c r="U22" s="531" t="s">
        <v>401</v>
      </c>
      <c r="V22" s="531"/>
      <c r="W22" s="531" t="s">
        <v>402</v>
      </c>
      <c r="X22" s="531"/>
      <c r="Y22" s="531" t="s">
        <v>403</v>
      </c>
      <c r="Z22" s="531"/>
      <c r="AA22" s="531" t="s">
        <v>404</v>
      </c>
      <c r="AB22" s="531"/>
      <c r="AC22" s="531" t="s">
        <v>405</v>
      </c>
      <c r="AD22" s="531"/>
      <c r="AE22" s="531" t="s">
        <v>406</v>
      </c>
      <c r="AF22" s="531"/>
      <c r="AG22" s="532" t="s">
        <v>407</v>
      </c>
      <c r="AH22" s="521" t="s">
        <v>408</v>
      </c>
      <c r="AI22" s="523" t="s">
        <v>409</v>
      </c>
      <c r="AJ22" s="525" t="s">
        <v>410</v>
      </c>
    </row>
    <row r="23" spans="2:36" ht="80.25" customHeight="1">
      <c r="B23" s="540"/>
      <c r="C23" s="542"/>
      <c r="D23" s="542"/>
      <c r="E23" s="542"/>
      <c r="F23" s="542"/>
      <c r="G23" s="542"/>
      <c r="H23" s="542"/>
      <c r="I23" s="544"/>
      <c r="J23" s="546" t="s">
        <v>393</v>
      </c>
      <c r="K23" s="546"/>
      <c r="L23" s="548"/>
      <c r="M23" s="535"/>
      <c r="N23" s="537"/>
      <c r="O23" s="132" t="s">
        <v>411</v>
      </c>
      <c r="P23" s="133" t="s">
        <v>412</v>
      </c>
      <c r="Q23" s="134" t="s">
        <v>411</v>
      </c>
      <c r="R23" s="133" t="s">
        <v>412</v>
      </c>
      <c r="S23" s="134" t="s">
        <v>411</v>
      </c>
      <c r="T23" s="133" t="s">
        <v>412</v>
      </c>
      <c r="U23" s="134" t="s">
        <v>411</v>
      </c>
      <c r="V23" s="133" t="s">
        <v>412</v>
      </c>
      <c r="W23" s="134" t="s">
        <v>411</v>
      </c>
      <c r="X23" s="133" t="s">
        <v>412</v>
      </c>
      <c r="Y23" s="134" t="s">
        <v>411</v>
      </c>
      <c r="Z23" s="133" t="s">
        <v>412</v>
      </c>
      <c r="AA23" s="134" t="s">
        <v>411</v>
      </c>
      <c r="AB23" s="133" t="s">
        <v>413</v>
      </c>
      <c r="AC23" s="134" t="s">
        <v>411</v>
      </c>
      <c r="AD23" s="133" t="s">
        <v>413</v>
      </c>
      <c r="AE23" s="134" t="s">
        <v>411</v>
      </c>
      <c r="AF23" s="133" t="s">
        <v>413</v>
      </c>
      <c r="AG23" s="533"/>
      <c r="AH23" s="522"/>
      <c r="AI23" s="524"/>
      <c r="AJ23" s="526"/>
    </row>
    <row r="24" spans="2:36" ht="108" customHeight="1">
      <c r="B24" s="135" t="s">
        <v>414</v>
      </c>
      <c r="C24" s="527" t="s">
        <v>523</v>
      </c>
      <c r="D24" s="527"/>
      <c r="E24" s="527"/>
      <c r="F24" s="527"/>
      <c r="G24" s="527"/>
      <c r="H24" s="527"/>
      <c r="I24" s="136" t="s">
        <v>149</v>
      </c>
      <c r="J24" s="183">
        <v>1</v>
      </c>
      <c r="K24" s="188">
        <v>50</v>
      </c>
      <c r="L24" s="138"/>
      <c r="M24" s="139"/>
      <c r="N24" s="184"/>
      <c r="O24" s="141">
        <f>SUM(O25,O27)</f>
        <v>0</v>
      </c>
      <c r="P24" s="142">
        <f>SUM(P25,P27)</f>
        <v>0</v>
      </c>
      <c r="Q24" s="142">
        <f aca="true" t="shared" si="6" ref="Q24:AD24">SUM(Q25,Q27)</f>
        <v>0</v>
      </c>
      <c r="R24" s="142">
        <f t="shared" si="6"/>
        <v>0</v>
      </c>
      <c r="S24" s="142">
        <f t="shared" si="6"/>
        <v>0</v>
      </c>
      <c r="T24" s="142">
        <f t="shared" si="6"/>
        <v>0</v>
      </c>
      <c r="U24" s="142">
        <f t="shared" si="6"/>
        <v>0</v>
      </c>
      <c r="V24" s="142">
        <f t="shared" si="6"/>
        <v>0</v>
      </c>
      <c r="W24" s="142">
        <f t="shared" si="6"/>
        <v>0</v>
      </c>
      <c r="X24" s="142">
        <f t="shared" si="6"/>
        <v>0</v>
      </c>
      <c r="Y24" s="142">
        <f t="shared" si="6"/>
        <v>0</v>
      </c>
      <c r="Z24" s="142">
        <f t="shared" si="6"/>
        <v>0</v>
      </c>
      <c r="AA24" s="142">
        <f t="shared" si="6"/>
        <v>0</v>
      </c>
      <c r="AB24" s="142">
        <f t="shared" si="6"/>
        <v>0</v>
      </c>
      <c r="AC24" s="142">
        <f t="shared" si="6"/>
        <v>0</v>
      </c>
      <c r="AD24" s="142">
        <f t="shared" si="6"/>
        <v>0</v>
      </c>
      <c r="AE24" s="142">
        <f>SUM(O24,Q24,S24,U24,W24,Y24,AA24,AC24)</f>
        <v>0</v>
      </c>
      <c r="AF24" s="142">
        <f>SUM(P24,R24,T24,V24,X24,Z24,AB24,AD24)</f>
        <v>0</v>
      </c>
      <c r="AG24" s="143">
        <f>AG26+AG28</f>
        <v>0</v>
      </c>
      <c r="AH24" s="143"/>
      <c r="AI24" s="143"/>
      <c r="AJ24" s="144"/>
    </row>
    <row r="25" spans="2:36" ht="108" customHeight="1">
      <c r="B25" s="145" t="s">
        <v>416</v>
      </c>
      <c r="C25" s="146" t="s">
        <v>417</v>
      </c>
      <c r="D25" s="146" t="s">
        <v>418</v>
      </c>
      <c r="E25" s="146" t="s">
        <v>419</v>
      </c>
      <c r="F25" s="146" t="s">
        <v>420</v>
      </c>
      <c r="G25" s="146" t="s">
        <v>421</v>
      </c>
      <c r="H25" s="147" t="s">
        <v>422</v>
      </c>
      <c r="I25" s="146" t="s">
        <v>423</v>
      </c>
      <c r="J25" s="148"/>
      <c r="K25" s="148"/>
      <c r="L25" s="148"/>
      <c r="M25" s="148"/>
      <c r="N25" s="185"/>
      <c r="O25" s="150">
        <f aca="true" t="shared" si="7" ref="O25:AD25">SUM(O26:O26)</f>
        <v>0</v>
      </c>
      <c r="P25" s="151">
        <f t="shared" si="7"/>
        <v>0</v>
      </c>
      <c r="Q25" s="152">
        <f t="shared" si="7"/>
        <v>0</v>
      </c>
      <c r="R25" s="151">
        <f t="shared" si="7"/>
        <v>0</v>
      </c>
      <c r="S25" s="152">
        <f t="shared" si="7"/>
        <v>0</v>
      </c>
      <c r="T25" s="151">
        <f t="shared" si="7"/>
        <v>0</v>
      </c>
      <c r="U25" s="152">
        <f t="shared" si="7"/>
        <v>0</v>
      </c>
      <c r="V25" s="151">
        <f t="shared" si="7"/>
        <v>0</v>
      </c>
      <c r="W25" s="152">
        <f t="shared" si="7"/>
        <v>0</v>
      </c>
      <c r="X25" s="151">
        <f t="shared" si="7"/>
        <v>0</v>
      </c>
      <c r="Y25" s="152">
        <f t="shared" si="7"/>
        <v>0</v>
      </c>
      <c r="Z25" s="151">
        <f t="shared" si="7"/>
        <v>0</v>
      </c>
      <c r="AA25" s="152">
        <f t="shared" si="7"/>
        <v>0</v>
      </c>
      <c r="AB25" s="151">
        <f t="shared" si="7"/>
        <v>0</v>
      </c>
      <c r="AC25" s="152">
        <f t="shared" si="7"/>
        <v>0</v>
      </c>
      <c r="AD25" s="151">
        <f t="shared" si="7"/>
        <v>0</v>
      </c>
      <c r="AE25" s="152">
        <f>SUM(O25,Q25,S25,U25,W25,Y25,AA25,AC25)</f>
        <v>0</v>
      </c>
      <c r="AF25" s="151">
        <f>SUM(P25,R25,T25,V25,X25,Z25,AB25,AD25)</f>
        <v>0</v>
      </c>
      <c r="AG25" s="153">
        <f>SUM(AG26:AG26)</f>
        <v>0</v>
      </c>
      <c r="AH25" s="154"/>
      <c r="AI25" s="154"/>
      <c r="AJ25" s="155"/>
    </row>
    <row r="26" spans="2:36" s="169" customFormat="1" ht="108" customHeight="1">
      <c r="B26" s="156" t="s">
        <v>364</v>
      </c>
      <c r="C26" s="157"/>
      <c r="D26" s="157" t="s">
        <v>720</v>
      </c>
      <c r="E26" s="157" t="s">
        <v>716</v>
      </c>
      <c r="F26" s="158"/>
      <c r="G26" s="157"/>
      <c r="H26" s="159" t="s">
        <v>150</v>
      </c>
      <c r="I26" s="159" t="s">
        <v>151</v>
      </c>
      <c r="J26" s="157">
        <v>0</v>
      </c>
      <c r="K26" s="160">
        <v>50</v>
      </c>
      <c r="L26" s="161">
        <v>12.44</v>
      </c>
      <c r="M26" s="161"/>
      <c r="N26" s="186"/>
      <c r="O26" s="163"/>
      <c r="P26" s="164"/>
      <c r="Q26" s="165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6"/>
      <c r="AH26" s="167"/>
      <c r="AI26" s="167"/>
      <c r="AJ26" s="168"/>
    </row>
    <row r="27" spans="2:36" ht="108" customHeight="1">
      <c r="B27" s="145" t="s">
        <v>416</v>
      </c>
      <c r="C27" s="146" t="s">
        <v>417</v>
      </c>
      <c r="D27" s="146" t="s">
        <v>418</v>
      </c>
      <c r="E27" s="146" t="s">
        <v>424</v>
      </c>
      <c r="F27" s="146" t="s">
        <v>420</v>
      </c>
      <c r="G27" s="146" t="s">
        <v>421</v>
      </c>
      <c r="H27" s="147" t="s">
        <v>422</v>
      </c>
      <c r="I27" s="146" t="s">
        <v>423</v>
      </c>
      <c r="J27" s="146"/>
      <c r="K27" s="170"/>
      <c r="L27" s="170"/>
      <c r="M27" s="148"/>
      <c r="N27" s="185"/>
      <c r="O27" s="150">
        <f aca="true" t="shared" si="8" ref="O27:AD27">SUM(O28:O28)</f>
        <v>0</v>
      </c>
      <c r="P27" s="151">
        <f t="shared" si="8"/>
        <v>0</v>
      </c>
      <c r="Q27" s="152">
        <f t="shared" si="8"/>
        <v>0</v>
      </c>
      <c r="R27" s="151">
        <f t="shared" si="8"/>
        <v>0</v>
      </c>
      <c r="S27" s="152">
        <f t="shared" si="8"/>
        <v>0</v>
      </c>
      <c r="T27" s="151">
        <f t="shared" si="8"/>
        <v>0</v>
      </c>
      <c r="U27" s="152">
        <f t="shared" si="8"/>
        <v>0</v>
      </c>
      <c r="V27" s="151">
        <f t="shared" si="8"/>
        <v>0</v>
      </c>
      <c r="W27" s="152">
        <f t="shared" si="8"/>
        <v>0</v>
      </c>
      <c r="X27" s="151">
        <f t="shared" si="8"/>
        <v>0</v>
      </c>
      <c r="Y27" s="152">
        <f t="shared" si="8"/>
        <v>0</v>
      </c>
      <c r="Z27" s="151">
        <f t="shared" si="8"/>
        <v>0</v>
      </c>
      <c r="AA27" s="152">
        <f t="shared" si="8"/>
        <v>0</v>
      </c>
      <c r="AB27" s="151">
        <f t="shared" si="8"/>
        <v>0</v>
      </c>
      <c r="AC27" s="152">
        <f t="shared" si="8"/>
        <v>0</v>
      </c>
      <c r="AD27" s="151">
        <f t="shared" si="8"/>
        <v>0</v>
      </c>
      <c r="AE27" s="152">
        <f>SUM(O27,Q27,S27,U27,W27,Y27,AA27,AC27)</f>
        <v>0</v>
      </c>
      <c r="AF27" s="151">
        <f>SUM(P27,R27,T27,V27,X27,Z27,AB27,AD27)</f>
        <v>0</v>
      </c>
      <c r="AG27" s="153">
        <f>SUM(AG28:AG28)</f>
        <v>0</v>
      </c>
      <c r="AH27" s="154"/>
      <c r="AI27" s="154"/>
      <c r="AJ27" s="155"/>
    </row>
    <row r="28" spans="2:36" s="169" customFormat="1" ht="108" customHeight="1" thickBot="1">
      <c r="B28" s="171" t="s">
        <v>364</v>
      </c>
      <c r="C28" s="172"/>
      <c r="D28" s="172" t="s">
        <v>721</v>
      </c>
      <c r="E28" s="172" t="s">
        <v>716</v>
      </c>
      <c r="F28" s="173"/>
      <c r="G28" s="172"/>
      <c r="H28" s="174" t="s">
        <v>152</v>
      </c>
      <c r="I28" s="174" t="s">
        <v>153</v>
      </c>
      <c r="J28" s="172">
        <v>0</v>
      </c>
      <c r="K28" s="175">
        <v>1000</v>
      </c>
      <c r="L28" s="176">
        <v>250</v>
      </c>
      <c r="M28" s="177"/>
      <c r="N28" s="187"/>
      <c r="O28" s="179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1"/>
      <c r="AH28" s="177"/>
      <c r="AI28" s="177"/>
      <c r="AJ28" s="182"/>
    </row>
    <row r="29" spans="2:36" ht="4.5" customHeight="1" thickBot="1">
      <c r="B29" s="528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30"/>
    </row>
    <row r="30" spans="2:36" ht="35.25" customHeight="1">
      <c r="B30" s="539" t="s">
        <v>390</v>
      </c>
      <c r="C30" s="541" t="s">
        <v>391</v>
      </c>
      <c r="D30" s="541"/>
      <c r="E30" s="541"/>
      <c r="F30" s="541"/>
      <c r="G30" s="541"/>
      <c r="H30" s="541"/>
      <c r="I30" s="543" t="s">
        <v>392</v>
      </c>
      <c r="J30" s="545" t="s">
        <v>393</v>
      </c>
      <c r="K30" s="545" t="s">
        <v>394</v>
      </c>
      <c r="L30" s="547" t="s">
        <v>575</v>
      </c>
      <c r="M30" s="534" t="s">
        <v>396</v>
      </c>
      <c r="N30" s="536" t="s">
        <v>397</v>
      </c>
      <c r="O30" s="538" t="s">
        <v>398</v>
      </c>
      <c r="P30" s="531"/>
      <c r="Q30" s="531" t="s">
        <v>399</v>
      </c>
      <c r="R30" s="531"/>
      <c r="S30" s="531" t="s">
        <v>400</v>
      </c>
      <c r="T30" s="531"/>
      <c r="U30" s="531" t="s">
        <v>401</v>
      </c>
      <c r="V30" s="531"/>
      <c r="W30" s="531" t="s">
        <v>402</v>
      </c>
      <c r="X30" s="531"/>
      <c r="Y30" s="531" t="s">
        <v>403</v>
      </c>
      <c r="Z30" s="531"/>
      <c r="AA30" s="531" t="s">
        <v>404</v>
      </c>
      <c r="AB30" s="531"/>
      <c r="AC30" s="531" t="s">
        <v>405</v>
      </c>
      <c r="AD30" s="531"/>
      <c r="AE30" s="531" t="s">
        <v>406</v>
      </c>
      <c r="AF30" s="531"/>
      <c r="AG30" s="532" t="s">
        <v>407</v>
      </c>
      <c r="AH30" s="521" t="s">
        <v>408</v>
      </c>
      <c r="AI30" s="523" t="s">
        <v>409</v>
      </c>
      <c r="AJ30" s="525" t="s">
        <v>410</v>
      </c>
    </row>
    <row r="31" spans="2:36" ht="80.25" customHeight="1">
      <c r="B31" s="540"/>
      <c r="C31" s="542"/>
      <c r="D31" s="542"/>
      <c r="E31" s="542"/>
      <c r="F31" s="542"/>
      <c r="G31" s="542"/>
      <c r="H31" s="542"/>
      <c r="I31" s="544"/>
      <c r="J31" s="546" t="s">
        <v>393</v>
      </c>
      <c r="K31" s="546"/>
      <c r="L31" s="548"/>
      <c r="M31" s="535"/>
      <c r="N31" s="537"/>
      <c r="O31" s="132" t="s">
        <v>411</v>
      </c>
      <c r="P31" s="133" t="s">
        <v>412</v>
      </c>
      <c r="Q31" s="134" t="s">
        <v>411</v>
      </c>
      <c r="R31" s="133" t="s">
        <v>412</v>
      </c>
      <c r="S31" s="134" t="s">
        <v>411</v>
      </c>
      <c r="T31" s="133" t="s">
        <v>412</v>
      </c>
      <c r="U31" s="134" t="s">
        <v>411</v>
      </c>
      <c r="V31" s="133" t="s">
        <v>412</v>
      </c>
      <c r="W31" s="134" t="s">
        <v>411</v>
      </c>
      <c r="X31" s="133" t="s">
        <v>412</v>
      </c>
      <c r="Y31" s="134" t="s">
        <v>411</v>
      </c>
      <c r="Z31" s="133" t="s">
        <v>412</v>
      </c>
      <c r="AA31" s="134" t="s">
        <v>411</v>
      </c>
      <c r="AB31" s="133" t="s">
        <v>413</v>
      </c>
      <c r="AC31" s="134" t="s">
        <v>411</v>
      </c>
      <c r="AD31" s="133" t="s">
        <v>413</v>
      </c>
      <c r="AE31" s="134" t="s">
        <v>411</v>
      </c>
      <c r="AF31" s="133" t="s">
        <v>413</v>
      </c>
      <c r="AG31" s="533"/>
      <c r="AH31" s="522"/>
      <c r="AI31" s="524"/>
      <c r="AJ31" s="526"/>
    </row>
    <row r="32" spans="2:36" ht="108" customHeight="1">
      <c r="B32" s="135" t="s">
        <v>414</v>
      </c>
      <c r="C32" s="527" t="s">
        <v>524</v>
      </c>
      <c r="D32" s="527"/>
      <c r="E32" s="527"/>
      <c r="F32" s="527"/>
      <c r="G32" s="527"/>
      <c r="H32" s="527"/>
      <c r="I32" s="136" t="s">
        <v>154</v>
      </c>
      <c r="J32" s="137">
        <v>1</v>
      </c>
      <c r="K32" s="188">
        <v>100</v>
      </c>
      <c r="L32" s="138"/>
      <c r="M32" s="139"/>
      <c r="N32" s="184"/>
      <c r="O32" s="141">
        <f>SUM(O33,O35)</f>
        <v>0</v>
      </c>
      <c r="P32" s="142">
        <f>SUM(P33,P35)</f>
        <v>0</v>
      </c>
      <c r="Q32" s="142">
        <f aca="true" t="shared" si="9" ref="Q32:AD32">SUM(Q33,Q35)</f>
        <v>484030000</v>
      </c>
      <c r="R32" s="142">
        <f t="shared" si="9"/>
        <v>0</v>
      </c>
      <c r="S32" s="142">
        <f t="shared" si="9"/>
        <v>0</v>
      </c>
      <c r="T32" s="142">
        <f t="shared" si="9"/>
        <v>0</v>
      </c>
      <c r="U32" s="142">
        <f t="shared" si="9"/>
        <v>0</v>
      </c>
      <c r="V32" s="142">
        <f t="shared" si="9"/>
        <v>0</v>
      </c>
      <c r="W32" s="142">
        <f t="shared" si="9"/>
        <v>0</v>
      </c>
      <c r="X32" s="142">
        <f t="shared" si="9"/>
        <v>0</v>
      </c>
      <c r="Y32" s="142">
        <f t="shared" si="9"/>
        <v>0</v>
      </c>
      <c r="Z32" s="142">
        <f t="shared" si="9"/>
        <v>0</v>
      </c>
      <c r="AA32" s="142">
        <f t="shared" si="9"/>
        <v>0</v>
      </c>
      <c r="AB32" s="142">
        <f t="shared" si="9"/>
        <v>0</v>
      </c>
      <c r="AC32" s="142">
        <f t="shared" si="9"/>
        <v>0</v>
      </c>
      <c r="AD32" s="142">
        <f t="shared" si="9"/>
        <v>0</v>
      </c>
      <c r="AE32" s="142">
        <f>SUM(O32,Q32,S32,U32,W32,Y32,AA32,AC32)</f>
        <v>484030000</v>
      </c>
      <c r="AF32" s="142">
        <f>SUM(P32,R32,T32,V32,X32,Z32,AB32,AD32)</f>
        <v>0</v>
      </c>
      <c r="AG32" s="143">
        <f>AG34+AG36</f>
        <v>0</v>
      </c>
      <c r="AH32" s="143"/>
      <c r="AI32" s="143"/>
      <c r="AJ32" s="144"/>
    </row>
    <row r="33" spans="2:36" ht="108" customHeight="1">
      <c r="B33" s="145" t="s">
        <v>416</v>
      </c>
      <c r="C33" s="146" t="s">
        <v>417</v>
      </c>
      <c r="D33" s="146" t="s">
        <v>418</v>
      </c>
      <c r="E33" s="146" t="s">
        <v>419</v>
      </c>
      <c r="F33" s="146" t="s">
        <v>420</v>
      </c>
      <c r="G33" s="146" t="s">
        <v>421</v>
      </c>
      <c r="H33" s="147" t="s">
        <v>422</v>
      </c>
      <c r="I33" s="146" t="s">
        <v>423</v>
      </c>
      <c r="J33" s="148"/>
      <c r="K33" s="148"/>
      <c r="L33" s="148"/>
      <c r="M33" s="148"/>
      <c r="N33" s="185"/>
      <c r="O33" s="150">
        <f aca="true" t="shared" si="10" ref="O33:AD33">SUM(O34:O34)</f>
        <v>0</v>
      </c>
      <c r="P33" s="151">
        <f t="shared" si="10"/>
        <v>0</v>
      </c>
      <c r="Q33" s="152">
        <f t="shared" si="10"/>
        <v>0</v>
      </c>
      <c r="R33" s="151">
        <f t="shared" si="10"/>
        <v>0</v>
      </c>
      <c r="S33" s="152">
        <f t="shared" si="10"/>
        <v>0</v>
      </c>
      <c r="T33" s="151">
        <f t="shared" si="10"/>
        <v>0</v>
      </c>
      <c r="U33" s="152">
        <f t="shared" si="10"/>
        <v>0</v>
      </c>
      <c r="V33" s="151">
        <f t="shared" si="10"/>
        <v>0</v>
      </c>
      <c r="W33" s="152">
        <f t="shared" si="10"/>
        <v>0</v>
      </c>
      <c r="X33" s="151">
        <f t="shared" si="10"/>
        <v>0</v>
      </c>
      <c r="Y33" s="152">
        <f t="shared" si="10"/>
        <v>0</v>
      </c>
      <c r="Z33" s="151">
        <f t="shared" si="10"/>
        <v>0</v>
      </c>
      <c r="AA33" s="152">
        <f t="shared" si="10"/>
        <v>0</v>
      </c>
      <c r="AB33" s="151">
        <f t="shared" si="10"/>
        <v>0</v>
      </c>
      <c r="AC33" s="152">
        <f t="shared" si="10"/>
        <v>0</v>
      </c>
      <c r="AD33" s="151">
        <f t="shared" si="10"/>
        <v>0</v>
      </c>
      <c r="AE33" s="152">
        <f>SUM(O33,Q33,S33,U33,W33,Y33,AA33,AC33)</f>
        <v>0</v>
      </c>
      <c r="AF33" s="151">
        <f>SUM(P33,R33,T33,V33,X33,Z33,AB33,AD33)</f>
        <v>0</v>
      </c>
      <c r="AG33" s="153">
        <f>SUM(AG34:AG34)</f>
        <v>0</v>
      </c>
      <c r="AH33" s="154"/>
      <c r="AI33" s="154"/>
      <c r="AJ33" s="155"/>
    </row>
    <row r="34" spans="2:36" s="169" customFormat="1" ht="108" customHeight="1">
      <c r="B34" s="156" t="s">
        <v>366</v>
      </c>
      <c r="C34" s="157"/>
      <c r="D34" s="157" t="s">
        <v>722</v>
      </c>
      <c r="E34" s="157" t="s">
        <v>716</v>
      </c>
      <c r="F34" s="158"/>
      <c r="G34" s="157"/>
      <c r="H34" s="157" t="s">
        <v>155</v>
      </c>
      <c r="I34" s="159" t="s">
        <v>156</v>
      </c>
      <c r="J34" s="157">
        <v>0</v>
      </c>
      <c r="K34" s="189">
        <v>1</v>
      </c>
      <c r="L34" s="161">
        <v>0</v>
      </c>
      <c r="M34" s="161"/>
      <c r="N34" s="186"/>
      <c r="O34" s="163"/>
      <c r="P34" s="164"/>
      <c r="Q34" s="165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6"/>
      <c r="AH34" s="167"/>
      <c r="AI34" s="167"/>
      <c r="AJ34" s="168"/>
    </row>
    <row r="35" spans="2:36" ht="108" customHeight="1">
      <c r="B35" s="145" t="s">
        <v>416</v>
      </c>
      <c r="C35" s="146" t="s">
        <v>417</v>
      </c>
      <c r="D35" s="146" t="s">
        <v>418</v>
      </c>
      <c r="E35" s="146" t="s">
        <v>424</v>
      </c>
      <c r="F35" s="146" t="s">
        <v>420</v>
      </c>
      <c r="G35" s="146" t="s">
        <v>421</v>
      </c>
      <c r="H35" s="147" t="s">
        <v>422</v>
      </c>
      <c r="I35" s="146" t="s">
        <v>423</v>
      </c>
      <c r="J35" s="146"/>
      <c r="K35" s="170"/>
      <c r="L35" s="170"/>
      <c r="M35" s="148"/>
      <c r="N35" s="185"/>
      <c r="O35" s="150">
        <f aca="true" t="shared" si="11" ref="O35:AD35">SUM(O36:O36)</f>
        <v>0</v>
      </c>
      <c r="P35" s="151">
        <f t="shared" si="11"/>
        <v>0</v>
      </c>
      <c r="Q35" s="152">
        <f t="shared" si="11"/>
        <v>484030000</v>
      </c>
      <c r="R35" s="151">
        <f t="shared" si="11"/>
        <v>0</v>
      </c>
      <c r="S35" s="152">
        <f t="shared" si="11"/>
        <v>0</v>
      </c>
      <c r="T35" s="151">
        <f t="shared" si="11"/>
        <v>0</v>
      </c>
      <c r="U35" s="152">
        <f t="shared" si="11"/>
        <v>0</v>
      </c>
      <c r="V35" s="151">
        <f t="shared" si="11"/>
        <v>0</v>
      </c>
      <c r="W35" s="152">
        <f t="shared" si="11"/>
        <v>0</v>
      </c>
      <c r="X35" s="151">
        <f t="shared" si="11"/>
        <v>0</v>
      </c>
      <c r="Y35" s="152">
        <f t="shared" si="11"/>
        <v>0</v>
      </c>
      <c r="Z35" s="151">
        <f t="shared" si="11"/>
        <v>0</v>
      </c>
      <c r="AA35" s="152">
        <f t="shared" si="11"/>
        <v>0</v>
      </c>
      <c r="AB35" s="151">
        <f t="shared" si="11"/>
        <v>0</v>
      </c>
      <c r="AC35" s="152">
        <f t="shared" si="11"/>
        <v>0</v>
      </c>
      <c r="AD35" s="151">
        <f t="shared" si="11"/>
        <v>0</v>
      </c>
      <c r="AE35" s="152">
        <f>SUM(O35,Q35,S35,U35,W35,Y35,AA35,AC35)</f>
        <v>484030000</v>
      </c>
      <c r="AF35" s="151">
        <f>SUM(P35,R35,T35,V35,X35,Z35,AB35,AD35)</f>
        <v>0</v>
      </c>
      <c r="AG35" s="153">
        <f>SUM(AG36:AG36)</f>
        <v>0</v>
      </c>
      <c r="AH35" s="154"/>
      <c r="AI35" s="154"/>
      <c r="AJ35" s="155"/>
    </row>
    <row r="36" spans="2:36" s="169" customFormat="1" ht="108" customHeight="1" thickBot="1">
      <c r="B36" s="171" t="s">
        <v>367</v>
      </c>
      <c r="C36" s="172"/>
      <c r="D36" s="172" t="s">
        <v>723</v>
      </c>
      <c r="E36" s="172" t="s">
        <v>716</v>
      </c>
      <c r="F36" s="173"/>
      <c r="G36" s="172"/>
      <c r="H36" s="174" t="s">
        <v>157</v>
      </c>
      <c r="I36" s="174" t="s">
        <v>158</v>
      </c>
      <c r="J36" s="172">
        <v>0</v>
      </c>
      <c r="K36" s="175">
        <v>1</v>
      </c>
      <c r="L36" s="176">
        <v>1</v>
      </c>
      <c r="M36" s="177"/>
      <c r="N36" s="187"/>
      <c r="O36" s="179"/>
      <c r="P36" s="180"/>
      <c r="Q36" s="180">
        <v>484030000</v>
      </c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1"/>
      <c r="AH36" s="177"/>
      <c r="AI36" s="177"/>
      <c r="AJ36" s="182"/>
    </row>
    <row r="37" spans="2:36" ht="4.5" customHeight="1" thickBot="1">
      <c r="B37" s="528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30"/>
    </row>
    <row r="38" spans="2:36" ht="35.25" customHeight="1" thickBot="1">
      <c r="B38" s="549" t="s">
        <v>584</v>
      </c>
      <c r="C38" s="550"/>
      <c r="D38" s="550"/>
      <c r="E38" s="551"/>
      <c r="F38" s="552" t="s">
        <v>582</v>
      </c>
      <c r="G38" s="552"/>
      <c r="H38" s="552"/>
      <c r="I38" s="552"/>
      <c r="J38" s="552"/>
      <c r="K38" s="552"/>
      <c r="L38" s="552"/>
      <c r="M38" s="552"/>
      <c r="N38" s="553"/>
      <c r="O38" s="554" t="s">
        <v>388</v>
      </c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6"/>
      <c r="AG38" s="557" t="s">
        <v>389</v>
      </c>
      <c r="AH38" s="552"/>
      <c r="AI38" s="552"/>
      <c r="AJ38" s="558"/>
    </row>
    <row r="39" spans="2:36" ht="35.25" customHeight="1">
      <c r="B39" s="539" t="s">
        <v>390</v>
      </c>
      <c r="C39" s="541" t="s">
        <v>391</v>
      </c>
      <c r="D39" s="541"/>
      <c r="E39" s="541"/>
      <c r="F39" s="541"/>
      <c r="G39" s="541"/>
      <c r="H39" s="541"/>
      <c r="I39" s="543" t="s">
        <v>392</v>
      </c>
      <c r="J39" s="545" t="s">
        <v>393</v>
      </c>
      <c r="K39" s="545" t="s">
        <v>394</v>
      </c>
      <c r="L39" s="547" t="s">
        <v>575</v>
      </c>
      <c r="M39" s="534" t="s">
        <v>396</v>
      </c>
      <c r="N39" s="536" t="s">
        <v>397</v>
      </c>
      <c r="O39" s="538" t="s">
        <v>398</v>
      </c>
      <c r="P39" s="531"/>
      <c r="Q39" s="531" t="s">
        <v>399</v>
      </c>
      <c r="R39" s="531"/>
      <c r="S39" s="531" t="s">
        <v>400</v>
      </c>
      <c r="T39" s="531"/>
      <c r="U39" s="531" t="s">
        <v>401</v>
      </c>
      <c r="V39" s="531"/>
      <c r="W39" s="531" t="s">
        <v>402</v>
      </c>
      <c r="X39" s="531"/>
      <c r="Y39" s="531" t="s">
        <v>403</v>
      </c>
      <c r="Z39" s="531"/>
      <c r="AA39" s="531" t="s">
        <v>404</v>
      </c>
      <c r="AB39" s="531"/>
      <c r="AC39" s="531" t="s">
        <v>405</v>
      </c>
      <c r="AD39" s="531"/>
      <c r="AE39" s="531" t="s">
        <v>406</v>
      </c>
      <c r="AF39" s="531"/>
      <c r="AG39" s="532" t="s">
        <v>407</v>
      </c>
      <c r="AH39" s="521" t="s">
        <v>408</v>
      </c>
      <c r="AI39" s="523" t="s">
        <v>409</v>
      </c>
      <c r="AJ39" s="525" t="s">
        <v>410</v>
      </c>
    </row>
    <row r="40" spans="2:36" ht="80.25" customHeight="1">
      <c r="B40" s="540"/>
      <c r="C40" s="542"/>
      <c r="D40" s="542"/>
      <c r="E40" s="542"/>
      <c r="F40" s="542"/>
      <c r="G40" s="542"/>
      <c r="H40" s="542"/>
      <c r="I40" s="544"/>
      <c r="J40" s="546" t="s">
        <v>393</v>
      </c>
      <c r="K40" s="546"/>
      <c r="L40" s="548"/>
      <c r="M40" s="535"/>
      <c r="N40" s="537"/>
      <c r="O40" s="132" t="s">
        <v>411</v>
      </c>
      <c r="P40" s="133" t="s">
        <v>412</v>
      </c>
      <c r="Q40" s="134" t="s">
        <v>411</v>
      </c>
      <c r="R40" s="133" t="s">
        <v>412</v>
      </c>
      <c r="S40" s="134" t="s">
        <v>411</v>
      </c>
      <c r="T40" s="133" t="s">
        <v>412</v>
      </c>
      <c r="U40" s="134" t="s">
        <v>411</v>
      </c>
      <c r="V40" s="133" t="s">
        <v>412</v>
      </c>
      <c r="W40" s="134" t="s">
        <v>411</v>
      </c>
      <c r="X40" s="133" t="s">
        <v>412</v>
      </c>
      <c r="Y40" s="134" t="s">
        <v>411</v>
      </c>
      <c r="Z40" s="133" t="s">
        <v>412</v>
      </c>
      <c r="AA40" s="134" t="s">
        <v>411</v>
      </c>
      <c r="AB40" s="133" t="s">
        <v>413</v>
      </c>
      <c r="AC40" s="134" t="s">
        <v>411</v>
      </c>
      <c r="AD40" s="133" t="s">
        <v>413</v>
      </c>
      <c r="AE40" s="134" t="s">
        <v>411</v>
      </c>
      <c r="AF40" s="133" t="s">
        <v>413</v>
      </c>
      <c r="AG40" s="533"/>
      <c r="AH40" s="522"/>
      <c r="AI40" s="524"/>
      <c r="AJ40" s="526"/>
    </row>
    <row r="41" spans="2:36" ht="108" customHeight="1">
      <c r="B41" s="135" t="s">
        <v>414</v>
      </c>
      <c r="C41" s="527" t="s">
        <v>159</v>
      </c>
      <c r="D41" s="527"/>
      <c r="E41" s="527"/>
      <c r="F41" s="527"/>
      <c r="G41" s="527"/>
      <c r="H41" s="527"/>
      <c r="I41" s="136" t="s">
        <v>160</v>
      </c>
      <c r="J41" s="137">
        <v>1414</v>
      </c>
      <c r="K41" s="138">
        <v>100</v>
      </c>
      <c r="L41" s="138"/>
      <c r="M41" s="139"/>
      <c r="N41" s="184"/>
      <c r="O41" s="141">
        <f>SUM(O42,O44,O46)</f>
        <v>0</v>
      </c>
      <c r="P41" s="142">
        <f>SUM(P42,P44,P46)</f>
        <v>0</v>
      </c>
      <c r="Q41" s="142">
        <f aca="true" t="shared" si="12" ref="Q41:AD41">SUM(Q42,Q44,Q46)</f>
        <v>65234000</v>
      </c>
      <c r="R41" s="142">
        <f t="shared" si="12"/>
        <v>0</v>
      </c>
      <c r="S41" s="142">
        <f t="shared" si="12"/>
        <v>0</v>
      </c>
      <c r="T41" s="142">
        <f t="shared" si="12"/>
        <v>0</v>
      </c>
      <c r="U41" s="142">
        <f t="shared" si="12"/>
        <v>0</v>
      </c>
      <c r="V41" s="142">
        <f t="shared" si="12"/>
        <v>0</v>
      </c>
      <c r="W41" s="142">
        <f t="shared" si="12"/>
        <v>0</v>
      </c>
      <c r="X41" s="142">
        <f t="shared" si="12"/>
        <v>0</v>
      </c>
      <c r="Y41" s="142">
        <f t="shared" si="12"/>
        <v>0</v>
      </c>
      <c r="Z41" s="142">
        <f t="shared" si="12"/>
        <v>0</v>
      </c>
      <c r="AA41" s="142">
        <f t="shared" si="12"/>
        <v>0</v>
      </c>
      <c r="AB41" s="142">
        <f t="shared" si="12"/>
        <v>0</v>
      </c>
      <c r="AC41" s="142">
        <f t="shared" si="12"/>
        <v>0</v>
      </c>
      <c r="AD41" s="142">
        <f t="shared" si="12"/>
        <v>0</v>
      </c>
      <c r="AE41" s="142">
        <f>SUM(O41,Q41,S41,U41,W41,Y41,AA41,AC41)</f>
        <v>65234000</v>
      </c>
      <c r="AF41" s="142">
        <f>SUM(P41,R41,T41,V41,X41,Z41,AB41,AD41)</f>
        <v>0</v>
      </c>
      <c r="AG41" s="143">
        <f>AG43+AG45</f>
        <v>0</v>
      </c>
      <c r="AH41" s="143"/>
      <c r="AI41" s="143"/>
      <c r="AJ41" s="144"/>
    </row>
    <row r="42" spans="2:36" ht="108" customHeight="1">
      <c r="B42" s="145" t="s">
        <v>416</v>
      </c>
      <c r="C42" s="146" t="s">
        <v>417</v>
      </c>
      <c r="D42" s="146" t="s">
        <v>418</v>
      </c>
      <c r="E42" s="146" t="s">
        <v>419</v>
      </c>
      <c r="F42" s="146" t="s">
        <v>420</v>
      </c>
      <c r="G42" s="146" t="s">
        <v>421</v>
      </c>
      <c r="H42" s="147" t="s">
        <v>422</v>
      </c>
      <c r="I42" s="146" t="s">
        <v>423</v>
      </c>
      <c r="J42" s="148"/>
      <c r="K42" s="148"/>
      <c r="L42" s="148"/>
      <c r="M42" s="148"/>
      <c r="N42" s="185"/>
      <c r="O42" s="150">
        <f aca="true" t="shared" si="13" ref="O42:AD42">SUM(O43:O43)</f>
        <v>0</v>
      </c>
      <c r="P42" s="151">
        <f t="shared" si="13"/>
        <v>0</v>
      </c>
      <c r="Q42" s="152">
        <f t="shared" si="13"/>
        <v>21234000</v>
      </c>
      <c r="R42" s="151">
        <f t="shared" si="13"/>
        <v>0</v>
      </c>
      <c r="S42" s="152">
        <f t="shared" si="13"/>
        <v>0</v>
      </c>
      <c r="T42" s="151">
        <f t="shared" si="13"/>
        <v>0</v>
      </c>
      <c r="U42" s="152">
        <f t="shared" si="13"/>
        <v>0</v>
      </c>
      <c r="V42" s="151">
        <f t="shared" si="13"/>
        <v>0</v>
      </c>
      <c r="W42" s="152">
        <f t="shared" si="13"/>
        <v>0</v>
      </c>
      <c r="X42" s="151">
        <f t="shared" si="13"/>
        <v>0</v>
      </c>
      <c r="Y42" s="152">
        <f t="shared" si="13"/>
        <v>0</v>
      </c>
      <c r="Z42" s="151">
        <f t="shared" si="13"/>
        <v>0</v>
      </c>
      <c r="AA42" s="152">
        <f t="shared" si="13"/>
        <v>0</v>
      </c>
      <c r="AB42" s="151">
        <f t="shared" si="13"/>
        <v>0</v>
      </c>
      <c r="AC42" s="152">
        <f t="shared" si="13"/>
        <v>0</v>
      </c>
      <c r="AD42" s="151">
        <f t="shared" si="13"/>
        <v>0</v>
      </c>
      <c r="AE42" s="152">
        <f>SUM(O42,Q42,S42,U42,W42,Y42,AA42,AC42)</f>
        <v>21234000</v>
      </c>
      <c r="AF42" s="151">
        <f>SUM(P42,R42,T42,V42,X42,Z42,AB42,AD42)</f>
        <v>0</v>
      </c>
      <c r="AG42" s="153">
        <f>SUM(AG43:AG43)</f>
        <v>0</v>
      </c>
      <c r="AH42" s="154"/>
      <c r="AI42" s="154"/>
      <c r="AJ42" s="155"/>
    </row>
    <row r="43" spans="2:36" s="169" customFormat="1" ht="108" customHeight="1">
      <c r="B43" s="156" t="s">
        <v>368</v>
      </c>
      <c r="C43" s="157"/>
      <c r="D43" s="157" t="s">
        <v>724</v>
      </c>
      <c r="E43" s="157" t="s">
        <v>716</v>
      </c>
      <c r="F43" s="158"/>
      <c r="G43" s="157"/>
      <c r="H43" s="159" t="s">
        <v>161</v>
      </c>
      <c r="I43" s="159" t="s">
        <v>162</v>
      </c>
      <c r="J43" s="157">
        <v>0</v>
      </c>
      <c r="K43" s="160">
        <v>5</v>
      </c>
      <c r="L43" s="161">
        <v>2</v>
      </c>
      <c r="M43" s="161"/>
      <c r="N43" s="186"/>
      <c r="O43" s="163"/>
      <c r="P43" s="164"/>
      <c r="Q43" s="165">
        <v>21234000</v>
      </c>
      <c r="R43" s="165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6"/>
      <c r="AH43" s="167"/>
      <c r="AI43" s="167"/>
      <c r="AJ43" s="168"/>
    </row>
    <row r="44" spans="2:36" ht="108" customHeight="1">
      <c r="B44" s="145" t="s">
        <v>416</v>
      </c>
      <c r="C44" s="146" t="s">
        <v>417</v>
      </c>
      <c r="D44" s="146" t="s">
        <v>418</v>
      </c>
      <c r="E44" s="146" t="s">
        <v>424</v>
      </c>
      <c r="F44" s="146" t="s">
        <v>420</v>
      </c>
      <c r="G44" s="146" t="s">
        <v>421</v>
      </c>
      <c r="H44" s="147" t="s">
        <v>422</v>
      </c>
      <c r="I44" s="146" t="s">
        <v>423</v>
      </c>
      <c r="J44" s="146"/>
      <c r="K44" s="170"/>
      <c r="L44" s="170"/>
      <c r="M44" s="148"/>
      <c r="N44" s="185"/>
      <c r="O44" s="150">
        <f aca="true" t="shared" si="14" ref="O44:AD44">SUM(O45:O45)</f>
        <v>0</v>
      </c>
      <c r="P44" s="151">
        <f t="shared" si="14"/>
        <v>0</v>
      </c>
      <c r="Q44" s="152">
        <f t="shared" si="14"/>
        <v>34000000</v>
      </c>
      <c r="R44" s="151">
        <f t="shared" si="14"/>
        <v>0</v>
      </c>
      <c r="S44" s="152">
        <f t="shared" si="14"/>
        <v>0</v>
      </c>
      <c r="T44" s="151">
        <f t="shared" si="14"/>
        <v>0</v>
      </c>
      <c r="U44" s="152">
        <f t="shared" si="14"/>
        <v>0</v>
      </c>
      <c r="V44" s="151">
        <f t="shared" si="14"/>
        <v>0</v>
      </c>
      <c r="W44" s="152">
        <f t="shared" si="14"/>
        <v>0</v>
      </c>
      <c r="X44" s="151">
        <f t="shared" si="14"/>
        <v>0</v>
      </c>
      <c r="Y44" s="152">
        <f t="shared" si="14"/>
        <v>0</v>
      </c>
      <c r="Z44" s="151">
        <f t="shared" si="14"/>
        <v>0</v>
      </c>
      <c r="AA44" s="152">
        <f t="shared" si="14"/>
        <v>0</v>
      </c>
      <c r="AB44" s="151">
        <f t="shared" si="14"/>
        <v>0</v>
      </c>
      <c r="AC44" s="152">
        <f t="shared" si="14"/>
        <v>0</v>
      </c>
      <c r="AD44" s="151">
        <f t="shared" si="14"/>
        <v>0</v>
      </c>
      <c r="AE44" s="152">
        <f>SUM(O44,Q44,S44,U44,W44,Y44,AA44,AC44)</f>
        <v>34000000</v>
      </c>
      <c r="AF44" s="151">
        <f>SUM(P44,R44,T44,V44,X44,Z44,AB44,AD44)</f>
        <v>0</v>
      </c>
      <c r="AG44" s="153">
        <f>SUM(AG45:AG45)</f>
        <v>0</v>
      </c>
      <c r="AH44" s="154"/>
      <c r="AI44" s="154"/>
      <c r="AJ44" s="155"/>
    </row>
    <row r="45" spans="2:36" s="169" customFormat="1" ht="108" customHeight="1">
      <c r="B45" s="156" t="s">
        <v>369</v>
      </c>
      <c r="C45" s="157"/>
      <c r="D45" s="157" t="s">
        <v>725</v>
      </c>
      <c r="E45" s="157" t="s">
        <v>716</v>
      </c>
      <c r="F45" s="158"/>
      <c r="G45" s="157"/>
      <c r="H45" s="159" t="s">
        <v>163</v>
      </c>
      <c r="I45" s="159" t="s">
        <v>164</v>
      </c>
      <c r="J45" s="157">
        <v>0</v>
      </c>
      <c r="K45" s="190">
        <v>1</v>
      </c>
      <c r="L45" s="189">
        <v>0</v>
      </c>
      <c r="M45" s="167"/>
      <c r="N45" s="191"/>
      <c r="O45" s="163"/>
      <c r="P45" s="164"/>
      <c r="Q45" s="164">
        <v>34000000</v>
      </c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6"/>
      <c r="AH45" s="167"/>
      <c r="AI45" s="167"/>
      <c r="AJ45" s="168"/>
    </row>
    <row r="46" spans="2:36" ht="108" customHeight="1">
      <c r="B46" s="145" t="s">
        <v>416</v>
      </c>
      <c r="C46" s="146" t="s">
        <v>417</v>
      </c>
      <c r="D46" s="146" t="s">
        <v>418</v>
      </c>
      <c r="E46" s="146" t="s">
        <v>419</v>
      </c>
      <c r="F46" s="146" t="s">
        <v>420</v>
      </c>
      <c r="G46" s="146" t="s">
        <v>421</v>
      </c>
      <c r="H46" s="147" t="s">
        <v>422</v>
      </c>
      <c r="I46" s="146" t="s">
        <v>423</v>
      </c>
      <c r="J46" s="148"/>
      <c r="K46" s="148"/>
      <c r="L46" s="148"/>
      <c r="M46" s="148"/>
      <c r="N46" s="185"/>
      <c r="O46" s="150">
        <f aca="true" t="shared" si="15" ref="O46:AD46">SUM(O47:O47)</f>
        <v>0</v>
      </c>
      <c r="P46" s="151">
        <f t="shared" si="15"/>
        <v>0</v>
      </c>
      <c r="Q46" s="152">
        <f t="shared" si="15"/>
        <v>10000000</v>
      </c>
      <c r="R46" s="151">
        <f t="shared" si="15"/>
        <v>0</v>
      </c>
      <c r="S46" s="152">
        <f t="shared" si="15"/>
        <v>0</v>
      </c>
      <c r="T46" s="151">
        <f t="shared" si="15"/>
        <v>0</v>
      </c>
      <c r="U46" s="152">
        <f t="shared" si="15"/>
        <v>0</v>
      </c>
      <c r="V46" s="151">
        <f t="shared" si="15"/>
        <v>0</v>
      </c>
      <c r="W46" s="152">
        <f t="shared" si="15"/>
        <v>0</v>
      </c>
      <c r="X46" s="151">
        <f t="shared" si="15"/>
        <v>0</v>
      </c>
      <c r="Y46" s="152">
        <f t="shared" si="15"/>
        <v>0</v>
      </c>
      <c r="Z46" s="151">
        <f t="shared" si="15"/>
        <v>0</v>
      </c>
      <c r="AA46" s="152">
        <f t="shared" si="15"/>
        <v>0</v>
      </c>
      <c r="AB46" s="151">
        <f t="shared" si="15"/>
        <v>0</v>
      </c>
      <c r="AC46" s="152">
        <f t="shared" si="15"/>
        <v>0</v>
      </c>
      <c r="AD46" s="151">
        <f t="shared" si="15"/>
        <v>0</v>
      </c>
      <c r="AE46" s="152">
        <f>SUM(O46,Q46,S46,U46,W46,Y46,AA46,AC46)</f>
        <v>10000000</v>
      </c>
      <c r="AF46" s="151">
        <f>SUM(P46,R46,T46,V46,X46,Z46,AB46,AD46)</f>
        <v>0</v>
      </c>
      <c r="AG46" s="153">
        <f>SUM(AG47:AG47)</f>
        <v>0</v>
      </c>
      <c r="AH46" s="154"/>
      <c r="AI46" s="154"/>
      <c r="AJ46" s="155"/>
    </row>
    <row r="47" spans="2:36" s="169" customFormat="1" ht="108" customHeight="1" thickBot="1">
      <c r="B47" s="171" t="s">
        <v>368</v>
      </c>
      <c r="C47" s="172"/>
      <c r="D47" s="172" t="s">
        <v>726</v>
      </c>
      <c r="E47" s="172" t="s">
        <v>716</v>
      </c>
      <c r="F47" s="173"/>
      <c r="G47" s="172"/>
      <c r="H47" s="174" t="s">
        <v>165</v>
      </c>
      <c r="I47" s="174" t="s">
        <v>166</v>
      </c>
      <c r="J47" s="172">
        <v>0</v>
      </c>
      <c r="K47" s="192">
        <v>100</v>
      </c>
      <c r="L47" s="193">
        <v>100</v>
      </c>
      <c r="M47" s="193"/>
      <c r="N47" s="194"/>
      <c r="O47" s="179"/>
      <c r="P47" s="180"/>
      <c r="Q47" s="195">
        <v>10000000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1"/>
      <c r="AH47" s="177"/>
      <c r="AI47" s="177"/>
      <c r="AJ47" s="182"/>
    </row>
    <row r="48" spans="2:36" ht="4.5" customHeight="1" thickBot="1">
      <c r="B48" s="528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30"/>
    </row>
    <row r="49" spans="2:36" ht="35.25" customHeight="1" thickBot="1">
      <c r="B49" s="549" t="s">
        <v>585</v>
      </c>
      <c r="C49" s="550"/>
      <c r="D49" s="550"/>
      <c r="E49" s="551"/>
      <c r="F49" s="552" t="s">
        <v>582</v>
      </c>
      <c r="G49" s="552"/>
      <c r="H49" s="552"/>
      <c r="I49" s="552"/>
      <c r="J49" s="552"/>
      <c r="K49" s="552"/>
      <c r="L49" s="552"/>
      <c r="M49" s="552"/>
      <c r="N49" s="553"/>
      <c r="O49" s="554" t="s">
        <v>388</v>
      </c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6"/>
      <c r="AG49" s="557" t="s">
        <v>389</v>
      </c>
      <c r="AH49" s="552"/>
      <c r="AI49" s="552"/>
      <c r="AJ49" s="558"/>
    </row>
    <row r="50" spans="2:36" ht="35.25" customHeight="1">
      <c r="B50" s="539" t="s">
        <v>390</v>
      </c>
      <c r="C50" s="541" t="s">
        <v>391</v>
      </c>
      <c r="D50" s="541"/>
      <c r="E50" s="541"/>
      <c r="F50" s="541"/>
      <c r="G50" s="541"/>
      <c r="H50" s="541"/>
      <c r="I50" s="543" t="s">
        <v>392</v>
      </c>
      <c r="J50" s="545" t="s">
        <v>393</v>
      </c>
      <c r="K50" s="545" t="s">
        <v>394</v>
      </c>
      <c r="L50" s="547" t="s">
        <v>575</v>
      </c>
      <c r="M50" s="534" t="s">
        <v>396</v>
      </c>
      <c r="N50" s="536" t="s">
        <v>397</v>
      </c>
      <c r="O50" s="538" t="s">
        <v>398</v>
      </c>
      <c r="P50" s="531"/>
      <c r="Q50" s="531" t="s">
        <v>399</v>
      </c>
      <c r="R50" s="531"/>
      <c r="S50" s="531" t="s">
        <v>400</v>
      </c>
      <c r="T50" s="531"/>
      <c r="U50" s="531" t="s">
        <v>401</v>
      </c>
      <c r="V50" s="531"/>
      <c r="W50" s="531" t="s">
        <v>402</v>
      </c>
      <c r="X50" s="531"/>
      <c r="Y50" s="531" t="s">
        <v>403</v>
      </c>
      <c r="Z50" s="531"/>
      <c r="AA50" s="531" t="s">
        <v>404</v>
      </c>
      <c r="AB50" s="531"/>
      <c r="AC50" s="531" t="s">
        <v>405</v>
      </c>
      <c r="AD50" s="531"/>
      <c r="AE50" s="531" t="s">
        <v>406</v>
      </c>
      <c r="AF50" s="531"/>
      <c r="AG50" s="532" t="s">
        <v>407</v>
      </c>
      <c r="AH50" s="521" t="s">
        <v>408</v>
      </c>
      <c r="AI50" s="523" t="s">
        <v>409</v>
      </c>
      <c r="AJ50" s="525" t="s">
        <v>410</v>
      </c>
    </row>
    <row r="51" spans="2:36" ht="80.25" customHeight="1">
      <c r="B51" s="540"/>
      <c r="C51" s="542"/>
      <c r="D51" s="542"/>
      <c r="E51" s="542"/>
      <c r="F51" s="542"/>
      <c r="G51" s="542"/>
      <c r="H51" s="542"/>
      <c r="I51" s="544"/>
      <c r="J51" s="546" t="s">
        <v>393</v>
      </c>
      <c r="K51" s="546"/>
      <c r="L51" s="548"/>
      <c r="M51" s="535"/>
      <c r="N51" s="537"/>
      <c r="O51" s="132" t="s">
        <v>411</v>
      </c>
      <c r="P51" s="133" t="s">
        <v>412</v>
      </c>
      <c r="Q51" s="134" t="s">
        <v>411</v>
      </c>
      <c r="R51" s="133" t="s">
        <v>412</v>
      </c>
      <c r="S51" s="134" t="s">
        <v>411</v>
      </c>
      <c r="T51" s="133" t="s">
        <v>412</v>
      </c>
      <c r="U51" s="134" t="s">
        <v>411</v>
      </c>
      <c r="V51" s="133" t="s">
        <v>412</v>
      </c>
      <c r="W51" s="134" t="s">
        <v>411</v>
      </c>
      <c r="X51" s="133" t="s">
        <v>412</v>
      </c>
      <c r="Y51" s="134" t="s">
        <v>411</v>
      </c>
      <c r="Z51" s="133" t="s">
        <v>412</v>
      </c>
      <c r="AA51" s="134" t="s">
        <v>411</v>
      </c>
      <c r="AB51" s="133" t="s">
        <v>413</v>
      </c>
      <c r="AC51" s="134" t="s">
        <v>411</v>
      </c>
      <c r="AD51" s="133" t="s">
        <v>413</v>
      </c>
      <c r="AE51" s="134" t="s">
        <v>411</v>
      </c>
      <c r="AF51" s="133" t="s">
        <v>413</v>
      </c>
      <c r="AG51" s="533"/>
      <c r="AH51" s="522"/>
      <c r="AI51" s="524"/>
      <c r="AJ51" s="526"/>
    </row>
    <row r="52" spans="2:36" ht="108" customHeight="1">
      <c r="B52" s="135" t="s">
        <v>414</v>
      </c>
      <c r="C52" s="527" t="s">
        <v>525</v>
      </c>
      <c r="D52" s="527"/>
      <c r="E52" s="527"/>
      <c r="F52" s="527"/>
      <c r="G52" s="527"/>
      <c r="H52" s="527"/>
      <c r="I52" s="196" t="s">
        <v>0</v>
      </c>
      <c r="J52" s="183">
        <v>0</v>
      </c>
      <c r="K52" s="188">
        <v>20</v>
      </c>
      <c r="L52" s="138"/>
      <c r="M52" s="139"/>
      <c r="N52" s="184"/>
      <c r="O52" s="141">
        <f>SUM(O53,O55,O57,O59,O61)</f>
        <v>3000000</v>
      </c>
      <c r="P52" s="142">
        <f aca="true" t="shared" si="16" ref="P52:AD52">SUM(P53,P55,P57,P59,P61)</f>
        <v>0</v>
      </c>
      <c r="Q52" s="142">
        <f t="shared" si="16"/>
        <v>69000000</v>
      </c>
      <c r="R52" s="142">
        <f t="shared" si="16"/>
        <v>0</v>
      </c>
      <c r="S52" s="142">
        <f t="shared" si="16"/>
        <v>0</v>
      </c>
      <c r="T52" s="142">
        <f t="shared" si="16"/>
        <v>0</v>
      </c>
      <c r="U52" s="142">
        <f t="shared" si="16"/>
        <v>0</v>
      </c>
      <c r="V52" s="142">
        <f t="shared" si="16"/>
        <v>0</v>
      </c>
      <c r="W52" s="142">
        <f t="shared" si="16"/>
        <v>0</v>
      </c>
      <c r="X52" s="142">
        <f t="shared" si="16"/>
        <v>0</v>
      </c>
      <c r="Y52" s="142">
        <f t="shared" si="16"/>
        <v>0</v>
      </c>
      <c r="Z52" s="142">
        <f t="shared" si="16"/>
        <v>0</v>
      </c>
      <c r="AA52" s="142">
        <f t="shared" si="16"/>
        <v>0</v>
      </c>
      <c r="AB52" s="142">
        <f t="shared" si="16"/>
        <v>0</v>
      </c>
      <c r="AC52" s="142">
        <f t="shared" si="16"/>
        <v>0</v>
      </c>
      <c r="AD52" s="142">
        <f t="shared" si="16"/>
        <v>0</v>
      </c>
      <c r="AE52" s="142">
        <f>SUM(O52,Q52,S52,U52,W52,Y52,AA52,AC52)</f>
        <v>72000000</v>
      </c>
      <c r="AF52" s="142">
        <f>SUM(P52,R52,T52,V52,X52,Z52,AB52,AD52)</f>
        <v>0</v>
      </c>
      <c r="AG52" s="143">
        <f>AG53+AG55</f>
        <v>0</v>
      </c>
      <c r="AH52" s="143"/>
      <c r="AI52" s="143"/>
      <c r="AJ52" s="144"/>
    </row>
    <row r="53" spans="2:36" ht="108" customHeight="1">
      <c r="B53" s="145" t="s">
        <v>416</v>
      </c>
      <c r="C53" s="146" t="s">
        <v>417</v>
      </c>
      <c r="D53" s="146" t="s">
        <v>418</v>
      </c>
      <c r="E53" s="146" t="s">
        <v>419</v>
      </c>
      <c r="F53" s="146" t="s">
        <v>420</v>
      </c>
      <c r="G53" s="146" t="s">
        <v>421</v>
      </c>
      <c r="H53" s="147" t="s">
        <v>422</v>
      </c>
      <c r="I53" s="146" t="s">
        <v>423</v>
      </c>
      <c r="J53" s="148"/>
      <c r="K53" s="148"/>
      <c r="L53" s="148"/>
      <c r="M53" s="148"/>
      <c r="N53" s="185"/>
      <c r="O53" s="150">
        <f>SUM(O54:O54)</f>
        <v>3000000</v>
      </c>
      <c r="P53" s="151">
        <f>SUM(P54:P54)</f>
        <v>0</v>
      </c>
      <c r="Q53" s="152">
        <f aca="true" t="shared" si="17" ref="Q53:AD53">SUM(Q54:Q54)</f>
        <v>0</v>
      </c>
      <c r="R53" s="151">
        <f t="shared" si="17"/>
        <v>0</v>
      </c>
      <c r="S53" s="152">
        <f t="shared" si="17"/>
        <v>0</v>
      </c>
      <c r="T53" s="151">
        <f t="shared" si="17"/>
        <v>0</v>
      </c>
      <c r="U53" s="152">
        <f t="shared" si="17"/>
        <v>0</v>
      </c>
      <c r="V53" s="151">
        <f t="shared" si="17"/>
        <v>0</v>
      </c>
      <c r="W53" s="152">
        <f t="shared" si="17"/>
        <v>0</v>
      </c>
      <c r="X53" s="151">
        <f t="shared" si="17"/>
        <v>0</v>
      </c>
      <c r="Y53" s="152">
        <f t="shared" si="17"/>
        <v>0</v>
      </c>
      <c r="Z53" s="151">
        <f t="shared" si="17"/>
        <v>0</v>
      </c>
      <c r="AA53" s="152">
        <f t="shared" si="17"/>
        <v>0</v>
      </c>
      <c r="AB53" s="151">
        <f t="shared" si="17"/>
        <v>0</v>
      </c>
      <c r="AC53" s="152">
        <f t="shared" si="17"/>
        <v>0</v>
      </c>
      <c r="AD53" s="151">
        <f t="shared" si="17"/>
        <v>0</v>
      </c>
      <c r="AE53" s="152">
        <f>SUM(O53,Q53,S53,U53,W53,Y53,AA53,AC53)</f>
        <v>3000000</v>
      </c>
      <c r="AF53" s="151">
        <f>SUM(P53,R53,T53,V53,X53,Z53,AB53,AD53)</f>
        <v>0</v>
      </c>
      <c r="AG53" s="153">
        <f>SUM(AG54:AG54)</f>
        <v>0</v>
      </c>
      <c r="AH53" s="154"/>
      <c r="AI53" s="154"/>
      <c r="AJ53" s="155"/>
    </row>
    <row r="54" spans="2:36" s="169" customFormat="1" ht="108" customHeight="1">
      <c r="B54" s="156" t="s">
        <v>370</v>
      </c>
      <c r="C54" s="157"/>
      <c r="D54" s="157" t="s">
        <v>727</v>
      </c>
      <c r="E54" s="157" t="s">
        <v>716</v>
      </c>
      <c r="F54" s="158"/>
      <c r="G54" s="157"/>
      <c r="H54" s="159" t="s">
        <v>167</v>
      </c>
      <c r="I54" s="159" t="s">
        <v>168</v>
      </c>
      <c r="J54" s="157">
        <v>0</v>
      </c>
      <c r="K54" s="160">
        <v>20</v>
      </c>
      <c r="L54" s="161">
        <v>5</v>
      </c>
      <c r="M54" s="161"/>
      <c r="N54" s="186"/>
      <c r="O54" s="163">
        <v>3000000</v>
      </c>
      <c r="P54" s="164"/>
      <c r="Q54" s="165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6"/>
      <c r="AH54" s="167"/>
      <c r="AI54" s="167"/>
      <c r="AJ54" s="168"/>
    </row>
    <row r="55" spans="2:36" ht="108" customHeight="1">
      <c r="B55" s="145" t="s">
        <v>416</v>
      </c>
      <c r="C55" s="146" t="s">
        <v>417</v>
      </c>
      <c r="D55" s="146" t="s">
        <v>418</v>
      </c>
      <c r="E55" s="146" t="s">
        <v>424</v>
      </c>
      <c r="F55" s="146" t="s">
        <v>420</v>
      </c>
      <c r="G55" s="146" t="s">
        <v>421</v>
      </c>
      <c r="H55" s="147" t="s">
        <v>422</v>
      </c>
      <c r="I55" s="146" t="s">
        <v>423</v>
      </c>
      <c r="J55" s="146"/>
      <c r="K55" s="170"/>
      <c r="L55" s="170"/>
      <c r="M55" s="148"/>
      <c r="N55" s="185"/>
      <c r="O55" s="150">
        <f aca="true" t="shared" si="18" ref="O55:AD55">SUM(O56:O56)</f>
        <v>0</v>
      </c>
      <c r="P55" s="151">
        <f t="shared" si="18"/>
        <v>0</v>
      </c>
      <c r="Q55" s="152">
        <f t="shared" si="18"/>
        <v>0</v>
      </c>
      <c r="R55" s="151">
        <f t="shared" si="18"/>
        <v>0</v>
      </c>
      <c r="S55" s="152">
        <f t="shared" si="18"/>
        <v>0</v>
      </c>
      <c r="T55" s="151">
        <f t="shared" si="18"/>
        <v>0</v>
      </c>
      <c r="U55" s="152">
        <f t="shared" si="18"/>
        <v>0</v>
      </c>
      <c r="V55" s="151">
        <f t="shared" si="18"/>
        <v>0</v>
      </c>
      <c r="W55" s="152">
        <f t="shared" si="18"/>
        <v>0</v>
      </c>
      <c r="X55" s="151">
        <f t="shared" si="18"/>
        <v>0</v>
      </c>
      <c r="Y55" s="152">
        <f t="shared" si="18"/>
        <v>0</v>
      </c>
      <c r="Z55" s="151">
        <f t="shared" si="18"/>
        <v>0</v>
      </c>
      <c r="AA55" s="152">
        <f t="shared" si="18"/>
        <v>0</v>
      </c>
      <c r="AB55" s="151">
        <f t="shared" si="18"/>
        <v>0</v>
      </c>
      <c r="AC55" s="152">
        <f t="shared" si="18"/>
        <v>0</v>
      </c>
      <c r="AD55" s="151">
        <f t="shared" si="18"/>
        <v>0</v>
      </c>
      <c r="AE55" s="152">
        <f>SUM(O55,Q55,S55,U55,W55,Y55,AA55,AC55)</f>
        <v>0</v>
      </c>
      <c r="AF55" s="151">
        <f>SUM(P55,R55,T55,V55,X55,Z55,AB55,AD55)</f>
        <v>0</v>
      </c>
      <c r="AG55" s="153">
        <f>SUM(AG56:AG56)</f>
        <v>0</v>
      </c>
      <c r="AH55" s="154"/>
      <c r="AI55" s="154"/>
      <c r="AJ55" s="155"/>
    </row>
    <row r="56" spans="2:36" s="169" customFormat="1" ht="108" customHeight="1">
      <c r="B56" s="156" t="s">
        <v>371</v>
      </c>
      <c r="C56" s="157"/>
      <c r="D56" s="157" t="s">
        <v>727</v>
      </c>
      <c r="E56" s="157" t="s">
        <v>716</v>
      </c>
      <c r="F56" s="158"/>
      <c r="G56" s="157"/>
      <c r="H56" s="159" t="s">
        <v>169</v>
      </c>
      <c r="I56" s="159" t="s">
        <v>153</v>
      </c>
      <c r="J56" s="157">
        <v>0</v>
      </c>
      <c r="K56" s="190">
        <v>800</v>
      </c>
      <c r="L56" s="189">
        <v>200</v>
      </c>
      <c r="M56" s="167"/>
      <c r="N56" s="191"/>
      <c r="O56" s="163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6"/>
      <c r="AH56" s="167"/>
      <c r="AI56" s="167"/>
      <c r="AJ56" s="168"/>
    </row>
    <row r="57" spans="2:36" ht="108" customHeight="1">
      <c r="B57" s="145" t="s">
        <v>416</v>
      </c>
      <c r="C57" s="146" t="s">
        <v>417</v>
      </c>
      <c r="D57" s="146" t="s">
        <v>418</v>
      </c>
      <c r="E57" s="146" t="s">
        <v>419</v>
      </c>
      <c r="F57" s="146" t="s">
        <v>420</v>
      </c>
      <c r="G57" s="146" t="s">
        <v>421</v>
      </c>
      <c r="H57" s="147" t="s">
        <v>422</v>
      </c>
      <c r="I57" s="146" t="s">
        <v>423</v>
      </c>
      <c r="J57" s="148"/>
      <c r="K57" s="148"/>
      <c r="L57" s="148"/>
      <c r="M57" s="148"/>
      <c r="N57" s="185"/>
      <c r="O57" s="150">
        <f aca="true" t="shared" si="19" ref="O57:AD57">SUM(O58:O58)</f>
        <v>0</v>
      </c>
      <c r="P57" s="151">
        <f t="shared" si="19"/>
        <v>0</v>
      </c>
      <c r="Q57" s="152">
        <f t="shared" si="19"/>
        <v>69000000</v>
      </c>
      <c r="R57" s="151">
        <f t="shared" si="19"/>
        <v>0</v>
      </c>
      <c r="S57" s="152">
        <f t="shared" si="19"/>
        <v>0</v>
      </c>
      <c r="T57" s="151">
        <f t="shared" si="19"/>
        <v>0</v>
      </c>
      <c r="U57" s="152">
        <f t="shared" si="19"/>
        <v>0</v>
      </c>
      <c r="V57" s="151">
        <f t="shared" si="19"/>
        <v>0</v>
      </c>
      <c r="W57" s="152">
        <f t="shared" si="19"/>
        <v>0</v>
      </c>
      <c r="X57" s="151">
        <f t="shared" si="19"/>
        <v>0</v>
      </c>
      <c r="Y57" s="152">
        <f t="shared" si="19"/>
        <v>0</v>
      </c>
      <c r="Z57" s="151">
        <f t="shared" si="19"/>
        <v>0</v>
      </c>
      <c r="AA57" s="152">
        <f t="shared" si="19"/>
        <v>0</v>
      </c>
      <c r="AB57" s="151">
        <f t="shared" si="19"/>
        <v>0</v>
      </c>
      <c r="AC57" s="152">
        <f t="shared" si="19"/>
        <v>0</v>
      </c>
      <c r="AD57" s="151">
        <f t="shared" si="19"/>
        <v>0</v>
      </c>
      <c r="AE57" s="152">
        <f>SUM(O57,Q57,S57,U57,W57,Y57,AA57,AC57)</f>
        <v>69000000</v>
      </c>
      <c r="AF57" s="151">
        <f>SUM(P57,R57,T57,V57,X57,Z57,AB57,AD57)</f>
        <v>0</v>
      </c>
      <c r="AG57" s="153">
        <f>SUM(AG58:AG58)</f>
        <v>0</v>
      </c>
      <c r="AH57" s="154"/>
      <c r="AI57" s="154"/>
      <c r="AJ57" s="155"/>
    </row>
    <row r="58" spans="2:36" s="169" customFormat="1" ht="108" customHeight="1">
      <c r="B58" s="156" t="s">
        <v>371</v>
      </c>
      <c r="C58" s="157"/>
      <c r="D58" s="157" t="s">
        <v>727</v>
      </c>
      <c r="E58" s="157" t="s">
        <v>716</v>
      </c>
      <c r="F58" s="158"/>
      <c r="G58" s="157"/>
      <c r="H58" s="159" t="s">
        <v>170</v>
      </c>
      <c r="I58" s="159" t="s">
        <v>171</v>
      </c>
      <c r="J58" s="157">
        <v>0</v>
      </c>
      <c r="K58" s="189">
        <v>16</v>
      </c>
      <c r="L58" s="161">
        <v>4</v>
      </c>
      <c r="M58" s="161"/>
      <c r="N58" s="186"/>
      <c r="O58" s="163"/>
      <c r="P58" s="164"/>
      <c r="Q58" s="165">
        <v>69000000</v>
      </c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6"/>
      <c r="AH58" s="167"/>
      <c r="AI58" s="167"/>
      <c r="AJ58" s="168"/>
    </row>
    <row r="59" spans="2:36" ht="108" customHeight="1">
      <c r="B59" s="145" t="s">
        <v>416</v>
      </c>
      <c r="C59" s="146" t="s">
        <v>417</v>
      </c>
      <c r="D59" s="146" t="s">
        <v>418</v>
      </c>
      <c r="E59" s="146" t="s">
        <v>424</v>
      </c>
      <c r="F59" s="146" t="s">
        <v>420</v>
      </c>
      <c r="G59" s="146" t="s">
        <v>421</v>
      </c>
      <c r="H59" s="147" t="s">
        <v>422</v>
      </c>
      <c r="I59" s="146" t="s">
        <v>423</v>
      </c>
      <c r="J59" s="146"/>
      <c r="K59" s="170"/>
      <c r="L59" s="170"/>
      <c r="M59" s="148"/>
      <c r="N59" s="185"/>
      <c r="O59" s="150">
        <f aca="true" t="shared" si="20" ref="O59:AD59">SUM(O60:O60)</f>
        <v>0</v>
      </c>
      <c r="P59" s="151">
        <f t="shared" si="20"/>
        <v>0</v>
      </c>
      <c r="Q59" s="152">
        <f t="shared" si="20"/>
        <v>0</v>
      </c>
      <c r="R59" s="151">
        <f t="shared" si="20"/>
        <v>0</v>
      </c>
      <c r="S59" s="152">
        <f t="shared" si="20"/>
        <v>0</v>
      </c>
      <c r="T59" s="151">
        <f t="shared" si="20"/>
        <v>0</v>
      </c>
      <c r="U59" s="152">
        <f t="shared" si="20"/>
        <v>0</v>
      </c>
      <c r="V59" s="151">
        <f t="shared" si="20"/>
        <v>0</v>
      </c>
      <c r="W59" s="152">
        <f t="shared" si="20"/>
        <v>0</v>
      </c>
      <c r="X59" s="151">
        <f t="shared" si="20"/>
        <v>0</v>
      </c>
      <c r="Y59" s="152">
        <f t="shared" si="20"/>
        <v>0</v>
      </c>
      <c r="Z59" s="151">
        <f t="shared" si="20"/>
        <v>0</v>
      </c>
      <c r="AA59" s="152">
        <f t="shared" si="20"/>
        <v>0</v>
      </c>
      <c r="AB59" s="151">
        <f t="shared" si="20"/>
        <v>0</v>
      </c>
      <c r="AC59" s="152">
        <f t="shared" si="20"/>
        <v>0</v>
      </c>
      <c r="AD59" s="151">
        <f t="shared" si="20"/>
        <v>0</v>
      </c>
      <c r="AE59" s="152">
        <f>SUM(O59,Q59,S59,U59,W59,Y59,AA59,AC59)</f>
        <v>0</v>
      </c>
      <c r="AF59" s="151">
        <f>SUM(P59,R59,T59,V59,X59,Z59,AB59,AD59)</f>
        <v>0</v>
      </c>
      <c r="AG59" s="153">
        <f>SUM(AG60:AG60)</f>
        <v>0</v>
      </c>
      <c r="AH59" s="154"/>
      <c r="AI59" s="154"/>
      <c r="AJ59" s="155"/>
    </row>
    <row r="60" spans="2:36" s="169" customFormat="1" ht="108" customHeight="1">
      <c r="B60" s="197" t="s">
        <v>372</v>
      </c>
      <c r="C60" s="157"/>
      <c r="D60" s="157" t="s">
        <v>728</v>
      </c>
      <c r="E60" s="157" t="s">
        <v>716</v>
      </c>
      <c r="F60" s="158"/>
      <c r="G60" s="157"/>
      <c r="H60" s="159" t="s">
        <v>172</v>
      </c>
      <c r="I60" s="159" t="s">
        <v>173</v>
      </c>
      <c r="J60" s="157">
        <v>0</v>
      </c>
      <c r="K60" s="190">
        <v>1</v>
      </c>
      <c r="L60" s="189">
        <v>0</v>
      </c>
      <c r="M60" s="167"/>
      <c r="N60" s="191"/>
      <c r="O60" s="163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6"/>
      <c r="AH60" s="167"/>
      <c r="AI60" s="167"/>
      <c r="AJ60" s="168"/>
    </row>
    <row r="61" spans="2:36" ht="111" customHeight="1">
      <c r="B61" s="145" t="s">
        <v>416</v>
      </c>
      <c r="C61" s="146" t="s">
        <v>417</v>
      </c>
      <c r="D61" s="146" t="s">
        <v>418</v>
      </c>
      <c r="E61" s="146" t="s">
        <v>419</v>
      </c>
      <c r="F61" s="146" t="s">
        <v>420</v>
      </c>
      <c r="G61" s="146" t="s">
        <v>421</v>
      </c>
      <c r="H61" s="147" t="s">
        <v>422</v>
      </c>
      <c r="I61" s="146" t="s">
        <v>423</v>
      </c>
      <c r="J61" s="148"/>
      <c r="K61" s="148"/>
      <c r="L61" s="148"/>
      <c r="M61" s="148"/>
      <c r="N61" s="185"/>
      <c r="O61" s="150">
        <f aca="true" t="shared" si="21" ref="O61:AD61">SUM(O62:O62)</f>
        <v>0</v>
      </c>
      <c r="P61" s="151">
        <f t="shared" si="21"/>
        <v>0</v>
      </c>
      <c r="Q61" s="152">
        <f t="shared" si="21"/>
        <v>0</v>
      </c>
      <c r="R61" s="151">
        <f t="shared" si="21"/>
        <v>0</v>
      </c>
      <c r="S61" s="152">
        <f t="shared" si="21"/>
        <v>0</v>
      </c>
      <c r="T61" s="151">
        <f t="shared" si="21"/>
        <v>0</v>
      </c>
      <c r="U61" s="152">
        <f t="shared" si="21"/>
        <v>0</v>
      </c>
      <c r="V61" s="151">
        <f t="shared" si="21"/>
        <v>0</v>
      </c>
      <c r="W61" s="152">
        <f t="shared" si="21"/>
        <v>0</v>
      </c>
      <c r="X61" s="151">
        <f t="shared" si="21"/>
        <v>0</v>
      </c>
      <c r="Y61" s="152">
        <f t="shared" si="21"/>
        <v>0</v>
      </c>
      <c r="Z61" s="151">
        <f t="shared" si="21"/>
        <v>0</v>
      </c>
      <c r="AA61" s="152">
        <f t="shared" si="21"/>
        <v>0</v>
      </c>
      <c r="AB61" s="151">
        <f t="shared" si="21"/>
        <v>0</v>
      </c>
      <c r="AC61" s="152">
        <f t="shared" si="21"/>
        <v>0</v>
      </c>
      <c r="AD61" s="151">
        <f t="shared" si="21"/>
        <v>0</v>
      </c>
      <c r="AE61" s="152">
        <f>SUM(O61,Q61,S61,U61,W61,Y61,AA61,AC61)</f>
        <v>0</v>
      </c>
      <c r="AF61" s="151">
        <f>SUM(P61,R61,T61,V61,X61,Z61,AB61,AD61)</f>
        <v>0</v>
      </c>
      <c r="AG61" s="153">
        <f>SUM(AG62:AG62)</f>
        <v>0</v>
      </c>
      <c r="AH61" s="154"/>
      <c r="AI61" s="154"/>
      <c r="AJ61" s="155"/>
    </row>
    <row r="62" spans="2:36" s="169" customFormat="1" ht="108" customHeight="1" thickBot="1">
      <c r="B62" s="198" t="s">
        <v>373</v>
      </c>
      <c r="C62" s="172"/>
      <c r="D62" s="172" t="s">
        <v>729</v>
      </c>
      <c r="E62" s="172" t="s">
        <v>716</v>
      </c>
      <c r="F62" s="173"/>
      <c r="G62" s="172"/>
      <c r="H62" s="174" t="s">
        <v>174</v>
      </c>
      <c r="I62" s="174" t="s">
        <v>175</v>
      </c>
      <c r="J62" s="172">
        <v>0</v>
      </c>
      <c r="K62" s="192">
        <v>100</v>
      </c>
      <c r="L62" s="193">
        <v>100</v>
      </c>
      <c r="M62" s="193"/>
      <c r="N62" s="194"/>
      <c r="O62" s="179"/>
      <c r="P62" s="180"/>
      <c r="Q62" s="195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77"/>
      <c r="AI62" s="177"/>
      <c r="AJ62" s="182"/>
    </row>
    <row r="63" spans="2:36" ht="4.5" customHeight="1" thickBot="1">
      <c r="B63" s="528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529"/>
      <c r="AH63" s="529"/>
      <c r="AI63" s="529"/>
      <c r="AJ63" s="530"/>
    </row>
  </sheetData>
  <sheetProtection/>
  <mergeCells count="157">
    <mergeCell ref="B2:AJ2"/>
    <mergeCell ref="B3:AJ3"/>
    <mergeCell ref="B4:H4"/>
    <mergeCell ref="I4:N4"/>
    <mergeCell ref="O4:Q4"/>
    <mergeCell ref="R4:T4"/>
    <mergeCell ref="U4:AJ4"/>
    <mergeCell ref="B5:E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AH6:AH7"/>
    <mergeCell ref="AI6:AI7"/>
    <mergeCell ref="AJ6:AJ7"/>
    <mergeCell ref="C8:H8"/>
    <mergeCell ref="B13:AJ13"/>
    <mergeCell ref="B14:B15"/>
    <mergeCell ref="C14:H15"/>
    <mergeCell ref="I14:I15"/>
    <mergeCell ref="J14:J15"/>
    <mergeCell ref="K14:K15"/>
    <mergeCell ref="AC14:AD14"/>
    <mergeCell ref="AE14:AF14"/>
    <mergeCell ref="L14:L15"/>
    <mergeCell ref="M14:M15"/>
    <mergeCell ref="N14:N15"/>
    <mergeCell ref="O14:P14"/>
    <mergeCell ref="Q14:R14"/>
    <mergeCell ref="S14:T14"/>
    <mergeCell ref="AG14:AG15"/>
    <mergeCell ref="AH14:AH15"/>
    <mergeCell ref="AI14:AI15"/>
    <mergeCell ref="AJ14:AJ15"/>
    <mergeCell ref="C16:H16"/>
    <mergeCell ref="B21:AJ21"/>
    <mergeCell ref="U14:V14"/>
    <mergeCell ref="W14:X14"/>
    <mergeCell ref="Y14:Z14"/>
    <mergeCell ref="AA14:AB14"/>
    <mergeCell ref="B22:B23"/>
    <mergeCell ref="C22:H23"/>
    <mergeCell ref="I22:I23"/>
    <mergeCell ref="J22:J23"/>
    <mergeCell ref="K22:K23"/>
    <mergeCell ref="L22:L23"/>
    <mergeCell ref="M22:M23"/>
    <mergeCell ref="N22:N23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G23"/>
    <mergeCell ref="AH22:AH23"/>
    <mergeCell ref="AI22:AI23"/>
    <mergeCell ref="AJ22:AJ23"/>
    <mergeCell ref="C24:H24"/>
    <mergeCell ref="B29:AJ29"/>
    <mergeCell ref="B30:B31"/>
    <mergeCell ref="C30:H31"/>
    <mergeCell ref="I30:I31"/>
    <mergeCell ref="J30:J31"/>
    <mergeCell ref="K30:K31"/>
    <mergeCell ref="AA30:AB30"/>
    <mergeCell ref="AC30:AD30"/>
    <mergeCell ref="AE30:AF30"/>
    <mergeCell ref="L30:L31"/>
    <mergeCell ref="M30:M31"/>
    <mergeCell ref="N30:N31"/>
    <mergeCell ref="O30:P30"/>
    <mergeCell ref="Q30:R30"/>
    <mergeCell ref="S30:T30"/>
    <mergeCell ref="L39:L40"/>
    <mergeCell ref="AG30:AG31"/>
    <mergeCell ref="AH30:AH31"/>
    <mergeCell ref="AI30:AI31"/>
    <mergeCell ref="AJ30:AJ31"/>
    <mergeCell ref="C32:H32"/>
    <mergeCell ref="B37:AJ37"/>
    <mergeCell ref="U30:V30"/>
    <mergeCell ref="W30:X30"/>
    <mergeCell ref="Y30:Z30"/>
    <mergeCell ref="U39:V39"/>
    <mergeCell ref="B38:E38"/>
    <mergeCell ref="F38:N38"/>
    <mergeCell ref="O38:AF38"/>
    <mergeCell ref="AG38:AJ38"/>
    <mergeCell ref="B39:B40"/>
    <mergeCell ref="C39:H40"/>
    <mergeCell ref="I39:I40"/>
    <mergeCell ref="J39:J40"/>
    <mergeCell ref="K39:K40"/>
    <mergeCell ref="Y39:Z39"/>
    <mergeCell ref="AA39:AB39"/>
    <mergeCell ref="AC39:AD39"/>
    <mergeCell ref="AE39:AF39"/>
    <mergeCell ref="AG39:AG40"/>
    <mergeCell ref="M39:M40"/>
    <mergeCell ref="N39:N40"/>
    <mergeCell ref="O39:P39"/>
    <mergeCell ref="Q39:R39"/>
    <mergeCell ref="S39:T39"/>
    <mergeCell ref="AH39:AH40"/>
    <mergeCell ref="AI39:AI40"/>
    <mergeCell ref="AJ39:AJ40"/>
    <mergeCell ref="C41:H41"/>
    <mergeCell ref="B48:AJ48"/>
    <mergeCell ref="B49:E49"/>
    <mergeCell ref="F49:N49"/>
    <mergeCell ref="O49:AF49"/>
    <mergeCell ref="AG49:AJ49"/>
    <mergeCell ref="W39:X39"/>
    <mergeCell ref="B50:B51"/>
    <mergeCell ref="C50:H51"/>
    <mergeCell ref="I50:I51"/>
    <mergeCell ref="J50:J51"/>
    <mergeCell ref="K50:K51"/>
    <mergeCell ref="L50:L51"/>
    <mergeCell ref="AG50:AG51"/>
    <mergeCell ref="M50:M51"/>
    <mergeCell ref="N50:N51"/>
    <mergeCell ref="O50:P50"/>
    <mergeCell ref="Q50:R50"/>
    <mergeCell ref="S50:T50"/>
    <mergeCell ref="U50:V50"/>
    <mergeCell ref="AH50:AH51"/>
    <mergeCell ref="AI50:AI51"/>
    <mergeCell ref="AJ50:AJ51"/>
    <mergeCell ref="C52:H52"/>
    <mergeCell ref="B63:AJ63"/>
    <mergeCell ref="W50:X50"/>
    <mergeCell ref="Y50:Z50"/>
    <mergeCell ref="AA50:AB50"/>
    <mergeCell ref="AC50:AD50"/>
    <mergeCell ref="AE50:AF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K47"/>
  <sheetViews>
    <sheetView zoomScale="70" zoomScaleNormal="70" zoomScalePageLayoutView="0" workbookViewId="0" topLeftCell="B1">
      <selection activeCell="J24" sqref="J24"/>
    </sheetView>
  </sheetViews>
  <sheetFormatPr defaultColWidth="11.421875" defaultRowHeight="15"/>
  <cols>
    <col min="1" max="1" width="4.57421875" style="3" customWidth="1"/>
    <col min="2" max="2" width="15.8515625" style="62" customWidth="1"/>
    <col min="3" max="3" width="17.57421875" style="62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19.28125" style="63" customWidth="1"/>
    <col min="9" max="9" width="15.7109375" style="63" customWidth="1"/>
    <col min="10" max="10" width="11.421875" style="63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2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">
      <c r="B2" s="502" t="s">
        <v>384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4"/>
    </row>
    <row r="3" spans="2:36" ht="12.75" thickBot="1">
      <c r="B3" s="505" t="s">
        <v>574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7"/>
    </row>
    <row r="4" spans="2:36" ht="33.75" customHeight="1">
      <c r="B4" s="515" t="s">
        <v>465</v>
      </c>
      <c r="C4" s="516"/>
      <c r="D4" s="516"/>
      <c r="E4" s="516"/>
      <c r="F4" s="516"/>
      <c r="G4" s="516"/>
      <c r="H4" s="517"/>
      <c r="I4" s="511" t="s">
        <v>482</v>
      </c>
      <c r="J4" s="512"/>
      <c r="K4" s="512"/>
      <c r="L4" s="512"/>
      <c r="M4" s="512"/>
      <c r="N4" s="512"/>
      <c r="O4" s="511" t="s">
        <v>385</v>
      </c>
      <c r="P4" s="512"/>
      <c r="Q4" s="512"/>
      <c r="R4" s="589">
        <v>232500000</v>
      </c>
      <c r="S4" s="512"/>
      <c r="T4" s="513"/>
      <c r="U4" s="518" t="s">
        <v>386</v>
      </c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20"/>
    </row>
    <row r="5" spans="2:36" ht="35.25" customHeight="1" thickBot="1">
      <c r="B5" s="473" t="s">
        <v>485</v>
      </c>
      <c r="C5" s="474"/>
      <c r="D5" s="475"/>
      <c r="E5" s="4"/>
      <c r="F5" s="474"/>
      <c r="G5" s="474"/>
      <c r="H5" s="474"/>
      <c r="I5" s="474"/>
      <c r="J5" s="474"/>
      <c r="K5" s="474"/>
      <c r="L5" s="474"/>
      <c r="M5" s="474"/>
      <c r="N5" s="475"/>
      <c r="O5" s="476" t="s">
        <v>388</v>
      </c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8"/>
      <c r="AG5" s="479" t="s">
        <v>389</v>
      </c>
      <c r="AH5" s="480"/>
      <c r="AI5" s="480"/>
      <c r="AJ5" s="481"/>
    </row>
    <row r="6" spans="2:36" ht="36" customHeight="1">
      <c r="B6" s="461" t="s">
        <v>390</v>
      </c>
      <c r="C6" s="463"/>
      <c r="D6" s="464"/>
      <c r="E6" s="464"/>
      <c r="F6" s="464"/>
      <c r="G6" s="464"/>
      <c r="H6" s="464"/>
      <c r="I6" s="467" t="s">
        <v>392</v>
      </c>
      <c r="J6" s="469" t="s">
        <v>393</v>
      </c>
      <c r="K6" s="469" t="s">
        <v>394</v>
      </c>
      <c r="L6" s="471" t="s">
        <v>575</v>
      </c>
      <c r="M6" s="456" t="s">
        <v>396</v>
      </c>
      <c r="N6" s="458" t="s">
        <v>397</v>
      </c>
      <c r="O6" s="460" t="s">
        <v>398</v>
      </c>
      <c r="P6" s="452"/>
      <c r="Q6" s="451" t="s">
        <v>399</v>
      </c>
      <c r="R6" s="452"/>
      <c r="S6" s="451" t="s">
        <v>400</v>
      </c>
      <c r="T6" s="452"/>
      <c r="U6" s="451" t="s">
        <v>401</v>
      </c>
      <c r="V6" s="452"/>
      <c r="W6" s="451" t="s">
        <v>402</v>
      </c>
      <c r="X6" s="452"/>
      <c r="Y6" s="451" t="s">
        <v>403</v>
      </c>
      <c r="Z6" s="452"/>
      <c r="AA6" s="451" t="s">
        <v>404</v>
      </c>
      <c r="AB6" s="452"/>
      <c r="AC6" s="451" t="s">
        <v>405</v>
      </c>
      <c r="AD6" s="452"/>
      <c r="AE6" s="451" t="s">
        <v>406</v>
      </c>
      <c r="AF6" s="453"/>
      <c r="AG6" s="454" t="s">
        <v>407</v>
      </c>
      <c r="AH6" s="443" t="s">
        <v>408</v>
      </c>
      <c r="AI6" s="445" t="s">
        <v>409</v>
      </c>
      <c r="AJ6" s="447" t="s">
        <v>410</v>
      </c>
    </row>
    <row r="7" spans="2:36" ht="80.25" customHeight="1" thickBot="1">
      <c r="B7" s="462"/>
      <c r="C7" s="465"/>
      <c r="D7" s="466"/>
      <c r="E7" s="466"/>
      <c r="F7" s="466"/>
      <c r="G7" s="466"/>
      <c r="H7" s="466"/>
      <c r="I7" s="468"/>
      <c r="J7" s="470" t="s">
        <v>393</v>
      </c>
      <c r="K7" s="470"/>
      <c r="L7" s="472"/>
      <c r="M7" s="457"/>
      <c r="N7" s="459"/>
      <c r="O7" s="5" t="s">
        <v>411</v>
      </c>
      <c r="P7" s="6" t="s">
        <v>412</v>
      </c>
      <c r="Q7" s="7" t="s">
        <v>411</v>
      </c>
      <c r="R7" s="6" t="s">
        <v>412</v>
      </c>
      <c r="S7" s="7" t="s">
        <v>411</v>
      </c>
      <c r="T7" s="6" t="s">
        <v>412</v>
      </c>
      <c r="U7" s="7" t="s">
        <v>411</v>
      </c>
      <c r="V7" s="6" t="s">
        <v>412</v>
      </c>
      <c r="W7" s="7" t="s">
        <v>411</v>
      </c>
      <c r="X7" s="6" t="s">
        <v>412</v>
      </c>
      <c r="Y7" s="7" t="s">
        <v>411</v>
      </c>
      <c r="Z7" s="6" t="s">
        <v>412</v>
      </c>
      <c r="AA7" s="7" t="s">
        <v>411</v>
      </c>
      <c r="AB7" s="6" t="s">
        <v>413</v>
      </c>
      <c r="AC7" s="7" t="s">
        <v>411</v>
      </c>
      <c r="AD7" s="6" t="s">
        <v>413</v>
      </c>
      <c r="AE7" s="7" t="s">
        <v>411</v>
      </c>
      <c r="AF7" s="8" t="s">
        <v>413</v>
      </c>
      <c r="AG7" s="455"/>
      <c r="AH7" s="444"/>
      <c r="AI7" s="446"/>
      <c r="AJ7" s="448"/>
    </row>
    <row r="8" spans="2:36" ht="108" customHeight="1" thickBot="1">
      <c r="B8" s="9" t="s">
        <v>414</v>
      </c>
      <c r="C8" s="449" t="s">
        <v>467</v>
      </c>
      <c r="D8" s="450"/>
      <c r="E8" s="450"/>
      <c r="F8" s="450"/>
      <c r="G8" s="450"/>
      <c r="H8" s="450"/>
      <c r="I8" s="10" t="s">
        <v>415</v>
      </c>
      <c r="J8" s="11"/>
      <c r="K8" s="12"/>
      <c r="L8" s="12"/>
      <c r="M8" s="13"/>
      <c r="N8" s="14"/>
      <c r="O8" s="15">
        <f>SUM(O10+O13)</f>
        <v>10000000</v>
      </c>
      <c r="P8" s="16"/>
      <c r="Q8" s="16">
        <f>SUM(Q10+Q13)</f>
        <v>3571428</v>
      </c>
      <c r="R8" s="16"/>
      <c r="S8" s="16">
        <f>SUM(S10+S13)</f>
        <v>4285714</v>
      </c>
      <c r="T8" s="16">
        <f aca="true" t="shared" si="0" ref="T8:AD8">T10+T13</f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SUM(AE10+AE13)</f>
        <v>17857142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4"/>
    </row>
    <row r="10" spans="2:36" ht="108" customHeight="1" thickBot="1">
      <c r="B10" s="21" t="s">
        <v>416</v>
      </c>
      <c r="C10" s="22" t="s">
        <v>417</v>
      </c>
      <c r="D10" s="22" t="s">
        <v>418</v>
      </c>
      <c r="E10" s="22" t="s">
        <v>419</v>
      </c>
      <c r="F10" s="22" t="s">
        <v>420</v>
      </c>
      <c r="G10" s="22" t="s">
        <v>421</v>
      </c>
      <c r="H10" s="23" t="s">
        <v>422</v>
      </c>
      <c r="I10" s="24" t="s">
        <v>423</v>
      </c>
      <c r="J10" s="25"/>
      <c r="K10" s="25"/>
      <c r="L10" s="25"/>
      <c r="M10" s="25"/>
      <c r="N10" s="26"/>
      <c r="O10" s="27">
        <f aca="true" t="shared" si="1" ref="O10:AD10">SUM(O11:O11)</f>
        <v>5000000</v>
      </c>
      <c r="P10" s="28">
        <f t="shared" si="1"/>
        <v>0</v>
      </c>
      <c r="Q10" s="29">
        <f t="shared" si="1"/>
        <v>1785714</v>
      </c>
      <c r="R10" s="28">
        <f t="shared" si="1"/>
        <v>0</v>
      </c>
      <c r="S10" s="29">
        <f t="shared" si="1"/>
        <v>2142857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8928571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ht="108" customHeight="1" thickBot="1">
      <c r="B11" s="33" t="s">
        <v>353</v>
      </c>
      <c r="C11" s="34"/>
      <c r="D11" s="35" t="s">
        <v>530</v>
      </c>
      <c r="E11" s="35" t="s">
        <v>531</v>
      </c>
      <c r="F11" s="36"/>
      <c r="G11" s="35"/>
      <c r="H11" s="68" t="s">
        <v>68</v>
      </c>
      <c r="I11" s="68" t="s">
        <v>69</v>
      </c>
      <c r="J11" s="37">
        <v>0</v>
      </c>
      <c r="K11" s="38">
        <v>200</v>
      </c>
      <c r="L11" s="39">
        <v>80</v>
      </c>
      <c r="M11" s="39"/>
      <c r="N11" s="40"/>
      <c r="O11" s="41">
        <v>5000000</v>
      </c>
      <c r="P11" s="42"/>
      <c r="Q11" s="43">
        <v>1785714</v>
      </c>
      <c r="R11" s="45"/>
      <c r="S11" s="45">
        <v>2142857</v>
      </c>
      <c r="T11" s="44"/>
      <c r="U11" s="44"/>
      <c r="V11" s="45"/>
      <c r="W11" s="44"/>
      <c r="X11" s="44"/>
      <c r="Y11" s="44"/>
      <c r="Z11" s="44"/>
      <c r="AA11" s="44"/>
      <c r="AB11" s="44"/>
      <c r="AC11" s="44"/>
      <c r="AD11" s="44"/>
      <c r="AE11" s="45"/>
      <c r="AF11" s="45"/>
      <c r="AG11" s="46"/>
      <c r="AH11" s="47"/>
      <c r="AI11" s="47"/>
      <c r="AJ11" s="48"/>
    </row>
    <row r="12" spans="2:36" ht="4.5" customHeight="1" thickBot="1"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2"/>
    </row>
    <row r="13" spans="2:36" ht="108" customHeight="1" thickBot="1">
      <c r="B13" s="21" t="s">
        <v>416</v>
      </c>
      <c r="C13" s="22" t="s">
        <v>417</v>
      </c>
      <c r="D13" s="22" t="s">
        <v>418</v>
      </c>
      <c r="E13" s="22" t="s">
        <v>424</v>
      </c>
      <c r="F13" s="22" t="s">
        <v>420</v>
      </c>
      <c r="G13" s="22" t="s">
        <v>421</v>
      </c>
      <c r="H13" s="23" t="s">
        <v>422</v>
      </c>
      <c r="I13" s="24" t="s">
        <v>423</v>
      </c>
      <c r="J13" s="22"/>
      <c r="K13" s="49"/>
      <c r="L13" s="49"/>
      <c r="M13" s="25"/>
      <c r="N13" s="26"/>
      <c r="O13" s="27">
        <f aca="true" t="shared" si="2" ref="O13:AD13">SUM(O14:O14)</f>
        <v>5000000</v>
      </c>
      <c r="P13" s="28">
        <f t="shared" si="2"/>
        <v>0</v>
      </c>
      <c r="Q13" s="29">
        <f t="shared" si="2"/>
        <v>1785714</v>
      </c>
      <c r="R13" s="28">
        <f t="shared" si="2"/>
        <v>0</v>
      </c>
      <c r="S13" s="29">
        <f t="shared" si="2"/>
        <v>2142857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8928571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ht="108" customHeight="1" thickBot="1">
      <c r="B14" s="33" t="s">
        <v>353</v>
      </c>
      <c r="C14" s="34"/>
      <c r="D14" s="35" t="s">
        <v>532</v>
      </c>
      <c r="E14" s="35" t="s">
        <v>531</v>
      </c>
      <c r="F14" s="50"/>
      <c r="G14" s="35"/>
      <c r="H14" s="68" t="s">
        <v>70</v>
      </c>
      <c r="I14" s="68" t="s">
        <v>71</v>
      </c>
      <c r="J14" s="37">
        <v>0</v>
      </c>
      <c r="K14" s="52">
        <v>1</v>
      </c>
      <c r="L14" s="53">
        <v>1</v>
      </c>
      <c r="M14" s="54"/>
      <c r="N14" s="55"/>
      <c r="O14" s="41">
        <v>5000000</v>
      </c>
      <c r="P14" s="42"/>
      <c r="Q14" s="43">
        <v>1785714</v>
      </c>
      <c r="R14" s="45"/>
      <c r="S14" s="45">
        <v>2142857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57"/>
      <c r="AH14" s="47"/>
      <c r="AI14" s="54"/>
      <c r="AJ14" s="58"/>
      <c r="AK14" s="59"/>
    </row>
    <row r="15" spans="2:37" ht="4.5" customHeight="1" thickBot="1">
      <c r="B15" s="440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2"/>
      <c r="AK15" s="59"/>
    </row>
    <row r="16" spans="2:36" ht="35.25" customHeight="1" thickBot="1">
      <c r="B16" s="473" t="s">
        <v>484</v>
      </c>
      <c r="C16" s="474"/>
      <c r="D16" s="475"/>
      <c r="E16" s="4"/>
      <c r="F16" s="474" t="s">
        <v>387</v>
      </c>
      <c r="G16" s="474"/>
      <c r="H16" s="474"/>
      <c r="I16" s="474"/>
      <c r="J16" s="474"/>
      <c r="K16" s="474"/>
      <c r="L16" s="474"/>
      <c r="M16" s="474"/>
      <c r="N16" s="475"/>
      <c r="O16" s="476" t="s">
        <v>388</v>
      </c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8"/>
      <c r="AG16" s="479" t="s">
        <v>389</v>
      </c>
      <c r="AH16" s="480"/>
      <c r="AI16" s="480"/>
      <c r="AJ16" s="481"/>
    </row>
    <row r="17" spans="2:36" ht="35.25" customHeight="1">
      <c r="B17" s="461" t="s">
        <v>390</v>
      </c>
      <c r="C17" s="463" t="s">
        <v>391</v>
      </c>
      <c r="D17" s="464"/>
      <c r="E17" s="464"/>
      <c r="F17" s="464"/>
      <c r="G17" s="464"/>
      <c r="H17" s="464"/>
      <c r="I17" s="467" t="s">
        <v>392</v>
      </c>
      <c r="J17" s="469" t="s">
        <v>393</v>
      </c>
      <c r="K17" s="469" t="s">
        <v>394</v>
      </c>
      <c r="L17" s="471" t="s">
        <v>575</v>
      </c>
      <c r="M17" s="456" t="s">
        <v>396</v>
      </c>
      <c r="N17" s="458" t="s">
        <v>397</v>
      </c>
      <c r="O17" s="460" t="s">
        <v>398</v>
      </c>
      <c r="P17" s="452"/>
      <c r="Q17" s="451" t="s">
        <v>399</v>
      </c>
      <c r="R17" s="452"/>
      <c r="S17" s="451" t="s">
        <v>400</v>
      </c>
      <c r="T17" s="452"/>
      <c r="U17" s="451" t="s">
        <v>401</v>
      </c>
      <c r="V17" s="452"/>
      <c r="W17" s="451" t="s">
        <v>402</v>
      </c>
      <c r="X17" s="452"/>
      <c r="Y17" s="451" t="s">
        <v>403</v>
      </c>
      <c r="Z17" s="452"/>
      <c r="AA17" s="451" t="s">
        <v>404</v>
      </c>
      <c r="AB17" s="452"/>
      <c r="AC17" s="451" t="s">
        <v>405</v>
      </c>
      <c r="AD17" s="452"/>
      <c r="AE17" s="451" t="s">
        <v>406</v>
      </c>
      <c r="AF17" s="453"/>
      <c r="AG17" s="454" t="s">
        <v>407</v>
      </c>
      <c r="AH17" s="443" t="s">
        <v>408</v>
      </c>
      <c r="AI17" s="445" t="s">
        <v>409</v>
      </c>
      <c r="AJ17" s="447" t="s">
        <v>410</v>
      </c>
    </row>
    <row r="18" spans="2:36" ht="81" customHeight="1" thickBot="1">
      <c r="B18" s="462"/>
      <c r="C18" s="465"/>
      <c r="D18" s="466"/>
      <c r="E18" s="466"/>
      <c r="F18" s="466"/>
      <c r="G18" s="466"/>
      <c r="H18" s="466"/>
      <c r="I18" s="468"/>
      <c r="J18" s="470" t="s">
        <v>393</v>
      </c>
      <c r="K18" s="470"/>
      <c r="L18" s="472"/>
      <c r="M18" s="457"/>
      <c r="N18" s="459"/>
      <c r="O18" s="5" t="s">
        <v>411</v>
      </c>
      <c r="P18" s="6" t="s">
        <v>412</v>
      </c>
      <c r="Q18" s="7" t="s">
        <v>411</v>
      </c>
      <c r="R18" s="6" t="s">
        <v>412</v>
      </c>
      <c r="S18" s="7" t="s">
        <v>411</v>
      </c>
      <c r="T18" s="6" t="s">
        <v>412</v>
      </c>
      <c r="U18" s="7" t="s">
        <v>411</v>
      </c>
      <c r="V18" s="6" t="s">
        <v>412</v>
      </c>
      <c r="W18" s="7" t="s">
        <v>411</v>
      </c>
      <c r="X18" s="6" t="s">
        <v>412</v>
      </c>
      <c r="Y18" s="7" t="s">
        <v>411</v>
      </c>
      <c r="Z18" s="6" t="s">
        <v>412</v>
      </c>
      <c r="AA18" s="7" t="s">
        <v>411</v>
      </c>
      <c r="AB18" s="6" t="s">
        <v>413</v>
      </c>
      <c r="AC18" s="7" t="s">
        <v>411</v>
      </c>
      <c r="AD18" s="6" t="s">
        <v>413</v>
      </c>
      <c r="AE18" s="7" t="s">
        <v>411</v>
      </c>
      <c r="AF18" s="8" t="s">
        <v>413</v>
      </c>
      <c r="AG18" s="455"/>
      <c r="AH18" s="444"/>
      <c r="AI18" s="446"/>
      <c r="AJ18" s="448"/>
    </row>
    <row r="19" spans="2:36" ht="108" customHeight="1" thickBot="1">
      <c r="B19" s="9" t="s">
        <v>414</v>
      </c>
      <c r="C19" s="449" t="s">
        <v>426</v>
      </c>
      <c r="D19" s="450"/>
      <c r="E19" s="450"/>
      <c r="F19" s="450"/>
      <c r="G19" s="450"/>
      <c r="H19" s="450"/>
      <c r="I19" s="10" t="s">
        <v>415</v>
      </c>
      <c r="J19" s="11"/>
      <c r="K19" s="12"/>
      <c r="L19" s="12"/>
      <c r="M19" s="13"/>
      <c r="N19" s="14"/>
      <c r="O19" s="60">
        <f>SUM(O21+O24)</f>
        <v>10000000</v>
      </c>
      <c r="P19" s="61"/>
      <c r="Q19" s="61">
        <f>SUM(Q21+Q24)</f>
        <v>3571428</v>
      </c>
      <c r="R19" s="61"/>
      <c r="S19" s="61">
        <f>SUM(S21+S24)</f>
        <v>4285714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16">
        <f>SUM(AE21+AE24)</f>
        <v>17857142</v>
      </c>
      <c r="AF19" s="17"/>
      <c r="AG19" s="18">
        <f>AG21+AG24</f>
        <v>0</v>
      </c>
      <c r="AH19" s="19"/>
      <c r="AI19" s="19"/>
      <c r="AJ19" s="20"/>
    </row>
    <row r="20" spans="2:36" ht="4.5" customHeight="1" thickBot="1">
      <c r="B20" s="482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4"/>
    </row>
    <row r="21" spans="2:36" ht="108" customHeight="1" thickBot="1">
      <c r="B21" s="21" t="s">
        <v>416</v>
      </c>
      <c r="C21" s="22" t="s">
        <v>417</v>
      </c>
      <c r="D21" s="22" t="s">
        <v>418</v>
      </c>
      <c r="E21" s="22" t="s">
        <v>419</v>
      </c>
      <c r="F21" s="22" t="s">
        <v>420</v>
      </c>
      <c r="G21" s="22" t="s">
        <v>421</v>
      </c>
      <c r="H21" s="23" t="s">
        <v>422</v>
      </c>
      <c r="I21" s="24" t="s">
        <v>423</v>
      </c>
      <c r="J21" s="25"/>
      <c r="K21" s="25"/>
      <c r="L21" s="25"/>
      <c r="M21" s="25"/>
      <c r="N21" s="26"/>
      <c r="O21" s="27">
        <f aca="true" t="shared" si="3" ref="O21:AD21">SUM(O22:O22)</f>
        <v>5000000</v>
      </c>
      <c r="P21" s="28">
        <f t="shared" si="3"/>
        <v>0</v>
      </c>
      <c r="Q21" s="29">
        <f t="shared" si="3"/>
        <v>1785714</v>
      </c>
      <c r="R21" s="28">
        <f t="shared" si="3"/>
        <v>0</v>
      </c>
      <c r="S21" s="29">
        <f t="shared" si="3"/>
        <v>2142857</v>
      </c>
      <c r="T21" s="28">
        <f t="shared" si="3"/>
        <v>0</v>
      </c>
      <c r="U21" s="29">
        <f t="shared" si="3"/>
        <v>0</v>
      </c>
      <c r="V21" s="28">
        <f t="shared" si="3"/>
        <v>0</v>
      </c>
      <c r="W21" s="29">
        <f t="shared" si="3"/>
        <v>0</v>
      </c>
      <c r="X21" s="28">
        <f t="shared" si="3"/>
        <v>0</v>
      </c>
      <c r="Y21" s="29">
        <f t="shared" si="3"/>
        <v>0</v>
      </c>
      <c r="Z21" s="28">
        <f t="shared" si="3"/>
        <v>0</v>
      </c>
      <c r="AA21" s="29">
        <f t="shared" si="3"/>
        <v>0</v>
      </c>
      <c r="AB21" s="28">
        <f t="shared" si="3"/>
        <v>0</v>
      </c>
      <c r="AC21" s="29">
        <f t="shared" si="3"/>
        <v>0</v>
      </c>
      <c r="AD21" s="28">
        <f t="shared" si="3"/>
        <v>0</v>
      </c>
      <c r="AE21" s="29">
        <f>SUM(O21,Q21,S21,U21,W21,Y21,AA21,AC21)</f>
        <v>8928571</v>
      </c>
      <c r="AF21" s="28">
        <f>SUM(P21,R21,T21,V21,X21,Z21,AB21,AD21)</f>
        <v>0</v>
      </c>
      <c r="AG21" s="30">
        <f>SUM(AG22:AG22)</f>
        <v>0</v>
      </c>
      <c r="AH21" s="31"/>
      <c r="AI21" s="31"/>
      <c r="AJ21" s="32"/>
    </row>
    <row r="22" spans="2:36" ht="108" customHeight="1" thickBot="1">
      <c r="B22" s="33" t="s">
        <v>353</v>
      </c>
      <c r="C22" s="34"/>
      <c r="D22" s="35" t="s">
        <v>534</v>
      </c>
      <c r="E22" s="35" t="s">
        <v>533</v>
      </c>
      <c r="F22" s="36"/>
      <c r="G22" s="35"/>
      <c r="H22" s="68" t="s">
        <v>72</v>
      </c>
      <c r="I22" s="68" t="s">
        <v>73</v>
      </c>
      <c r="J22" s="37">
        <v>0</v>
      </c>
      <c r="K22" s="38">
        <v>4</v>
      </c>
      <c r="L22" s="39">
        <v>1</v>
      </c>
      <c r="M22" s="39"/>
      <c r="N22" s="40"/>
      <c r="O22" s="41">
        <v>5000000</v>
      </c>
      <c r="P22" s="42"/>
      <c r="Q22" s="43">
        <v>1785714</v>
      </c>
      <c r="R22" s="45"/>
      <c r="S22" s="45">
        <v>2142857</v>
      </c>
      <c r="T22" s="45"/>
      <c r="U22" s="44"/>
      <c r="V22" s="44"/>
      <c r="W22" s="44"/>
      <c r="X22" s="44"/>
      <c r="Y22" s="44"/>
      <c r="Z22" s="44"/>
      <c r="AA22" s="44"/>
      <c r="AB22" s="45"/>
      <c r="AC22" s="44"/>
      <c r="AD22" s="44"/>
      <c r="AE22" s="45"/>
      <c r="AF22" s="45"/>
      <c r="AG22" s="46"/>
      <c r="AH22" s="47"/>
      <c r="AI22" s="47"/>
      <c r="AJ22" s="48"/>
    </row>
    <row r="23" spans="2:36" ht="4.5" customHeight="1" thickBot="1">
      <c r="B23" s="440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2"/>
    </row>
    <row r="24" spans="2:36" ht="108" customHeight="1" thickBot="1">
      <c r="B24" s="21" t="s">
        <v>416</v>
      </c>
      <c r="C24" s="22" t="s">
        <v>417</v>
      </c>
      <c r="D24" s="22" t="s">
        <v>418</v>
      </c>
      <c r="E24" s="22" t="s">
        <v>424</v>
      </c>
      <c r="F24" s="22" t="s">
        <v>420</v>
      </c>
      <c r="G24" s="22" t="s">
        <v>421</v>
      </c>
      <c r="H24" s="23" t="s">
        <v>422</v>
      </c>
      <c r="I24" s="24" t="s">
        <v>423</v>
      </c>
      <c r="J24" s="22"/>
      <c r="K24" s="49"/>
      <c r="L24" s="49"/>
      <c r="M24" s="25"/>
      <c r="N24" s="26"/>
      <c r="O24" s="27">
        <f aca="true" t="shared" si="4" ref="O24:AD24">SUM(O25:O25)</f>
        <v>5000000</v>
      </c>
      <c r="P24" s="28">
        <f t="shared" si="4"/>
        <v>0</v>
      </c>
      <c r="Q24" s="29">
        <f t="shared" si="4"/>
        <v>1785714</v>
      </c>
      <c r="R24" s="28">
        <f t="shared" si="4"/>
        <v>0</v>
      </c>
      <c r="S24" s="29">
        <f t="shared" si="4"/>
        <v>2142857</v>
      </c>
      <c r="T24" s="28">
        <f t="shared" si="4"/>
        <v>0</v>
      </c>
      <c r="U24" s="29">
        <f t="shared" si="4"/>
        <v>0</v>
      </c>
      <c r="V24" s="28">
        <f t="shared" si="4"/>
        <v>0</v>
      </c>
      <c r="W24" s="29">
        <f t="shared" si="4"/>
        <v>0</v>
      </c>
      <c r="X24" s="28">
        <f t="shared" si="4"/>
        <v>0</v>
      </c>
      <c r="Y24" s="29">
        <f t="shared" si="4"/>
        <v>0</v>
      </c>
      <c r="Z24" s="28">
        <f t="shared" si="4"/>
        <v>0</v>
      </c>
      <c r="AA24" s="29">
        <f t="shared" si="4"/>
        <v>0</v>
      </c>
      <c r="AB24" s="28">
        <f t="shared" si="4"/>
        <v>0</v>
      </c>
      <c r="AC24" s="29">
        <f t="shared" si="4"/>
        <v>0</v>
      </c>
      <c r="AD24" s="28">
        <f t="shared" si="4"/>
        <v>0</v>
      </c>
      <c r="AE24" s="29">
        <f>SUM(O24,Q24,S24,U24,W24,Y24,AA24,AC24)</f>
        <v>8928571</v>
      </c>
      <c r="AF24" s="28">
        <f>SUM(P24,R24,T24,V24,X24,Z24,AB24,AD24)</f>
        <v>0</v>
      </c>
      <c r="AG24" s="30">
        <f>SUM(AG25:AG25)</f>
        <v>0</v>
      </c>
      <c r="AH24" s="31"/>
      <c r="AI24" s="31"/>
      <c r="AJ24" s="32"/>
    </row>
    <row r="25" spans="2:36" ht="108" customHeight="1" thickBot="1">
      <c r="B25" s="33" t="s">
        <v>353</v>
      </c>
      <c r="C25" s="34"/>
      <c r="D25" s="35" t="s">
        <v>535</v>
      </c>
      <c r="E25" s="35" t="s">
        <v>531</v>
      </c>
      <c r="F25" s="50"/>
      <c r="G25" s="35"/>
      <c r="H25" s="68" t="s">
        <v>74</v>
      </c>
      <c r="I25" s="68" t="s">
        <v>75</v>
      </c>
      <c r="J25" s="37">
        <v>0</v>
      </c>
      <c r="K25" s="52">
        <v>8</v>
      </c>
      <c r="L25" s="53">
        <v>2</v>
      </c>
      <c r="M25" s="54"/>
      <c r="N25" s="55"/>
      <c r="O25" s="41">
        <v>5000000</v>
      </c>
      <c r="P25" s="42"/>
      <c r="Q25" s="43">
        <v>1785714</v>
      </c>
      <c r="R25" s="45"/>
      <c r="S25" s="45">
        <v>2142857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57"/>
      <c r="AH25" s="47"/>
      <c r="AI25" s="54"/>
      <c r="AJ25" s="58"/>
    </row>
    <row r="26" spans="2:36" ht="4.5" customHeight="1" thickBot="1">
      <c r="B26" s="440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2"/>
    </row>
    <row r="27" spans="2:36" s="77" customFormat="1" ht="35.25" customHeight="1" thickBot="1">
      <c r="B27" s="473" t="s">
        <v>483</v>
      </c>
      <c r="C27" s="474"/>
      <c r="D27" s="475"/>
      <c r="E27" s="89"/>
      <c r="F27" s="583" t="s">
        <v>387</v>
      </c>
      <c r="G27" s="583"/>
      <c r="H27" s="583"/>
      <c r="I27" s="583"/>
      <c r="J27" s="583"/>
      <c r="K27" s="583"/>
      <c r="L27" s="583"/>
      <c r="M27" s="583"/>
      <c r="N27" s="585"/>
      <c r="O27" s="586" t="s">
        <v>388</v>
      </c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587"/>
      <c r="AF27" s="588"/>
      <c r="AG27" s="582" t="s">
        <v>389</v>
      </c>
      <c r="AH27" s="583"/>
      <c r="AI27" s="583"/>
      <c r="AJ27" s="584"/>
    </row>
    <row r="28" spans="2:36" s="77" customFormat="1" ht="35.25" customHeight="1">
      <c r="B28" s="461" t="s">
        <v>390</v>
      </c>
      <c r="C28" s="463" t="s">
        <v>391</v>
      </c>
      <c r="D28" s="464"/>
      <c r="E28" s="464"/>
      <c r="F28" s="464"/>
      <c r="G28" s="464"/>
      <c r="H28" s="497"/>
      <c r="I28" s="467" t="s">
        <v>392</v>
      </c>
      <c r="J28" s="75" t="s">
        <v>393</v>
      </c>
      <c r="K28" s="469" t="s">
        <v>394</v>
      </c>
      <c r="L28" s="471" t="s">
        <v>575</v>
      </c>
      <c r="M28" s="456" t="s">
        <v>396</v>
      </c>
      <c r="N28" s="458" t="s">
        <v>397</v>
      </c>
      <c r="O28" s="460" t="s">
        <v>398</v>
      </c>
      <c r="P28" s="452"/>
      <c r="Q28" s="451" t="s">
        <v>399</v>
      </c>
      <c r="R28" s="452"/>
      <c r="S28" s="451" t="s">
        <v>400</v>
      </c>
      <c r="T28" s="452"/>
      <c r="U28" s="451" t="s">
        <v>401</v>
      </c>
      <c r="V28" s="452"/>
      <c r="W28" s="451" t="s">
        <v>402</v>
      </c>
      <c r="X28" s="452"/>
      <c r="Y28" s="451" t="s">
        <v>403</v>
      </c>
      <c r="Z28" s="452"/>
      <c r="AA28" s="451" t="s">
        <v>404</v>
      </c>
      <c r="AB28" s="452"/>
      <c r="AC28" s="451" t="s">
        <v>405</v>
      </c>
      <c r="AD28" s="452"/>
      <c r="AE28" s="451" t="s">
        <v>406</v>
      </c>
      <c r="AF28" s="453"/>
      <c r="AG28" s="489" t="s">
        <v>407</v>
      </c>
      <c r="AH28" s="443" t="s">
        <v>408</v>
      </c>
      <c r="AI28" s="445" t="s">
        <v>409</v>
      </c>
      <c r="AJ28" s="447" t="s">
        <v>410</v>
      </c>
    </row>
    <row r="29" spans="2:36" s="77" customFormat="1" ht="80.25" customHeight="1" thickBot="1">
      <c r="B29" s="462"/>
      <c r="C29" s="465"/>
      <c r="D29" s="466"/>
      <c r="E29" s="466"/>
      <c r="F29" s="466"/>
      <c r="G29" s="466"/>
      <c r="H29" s="498"/>
      <c r="I29" s="581"/>
      <c r="J29" s="74" t="s">
        <v>393</v>
      </c>
      <c r="K29" s="500"/>
      <c r="L29" s="501"/>
      <c r="M29" s="491"/>
      <c r="N29" s="492"/>
      <c r="O29" s="5" t="s">
        <v>411</v>
      </c>
      <c r="P29" s="6" t="s">
        <v>412</v>
      </c>
      <c r="Q29" s="7" t="s">
        <v>411</v>
      </c>
      <c r="R29" s="6" t="s">
        <v>412</v>
      </c>
      <c r="S29" s="7" t="s">
        <v>411</v>
      </c>
      <c r="T29" s="6" t="s">
        <v>412</v>
      </c>
      <c r="U29" s="7" t="s">
        <v>411</v>
      </c>
      <c r="V29" s="6" t="s">
        <v>412</v>
      </c>
      <c r="W29" s="7" t="s">
        <v>411</v>
      </c>
      <c r="X29" s="6" t="s">
        <v>412</v>
      </c>
      <c r="Y29" s="7" t="s">
        <v>411</v>
      </c>
      <c r="Z29" s="6" t="s">
        <v>412</v>
      </c>
      <c r="AA29" s="7" t="s">
        <v>411</v>
      </c>
      <c r="AB29" s="6" t="s">
        <v>413</v>
      </c>
      <c r="AC29" s="7" t="s">
        <v>411</v>
      </c>
      <c r="AD29" s="6" t="s">
        <v>413</v>
      </c>
      <c r="AE29" s="7" t="s">
        <v>411</v>
      </c>
      <c r="AF29" s="8" t="s">
        <v>413</v>
      </c>
      <c r="AG29" s="490"/>
      <c r="AH29" s="485"/>
      <c r="AI29" s="486"/>
      <c r="AJ29" s="487"/>
    </row>
    <row r="30" spans="2:36" s="77" customFormat="1" ht="108" customHeight="1" thickBot="1">
      <c r="B30" s="9" t="s">
        <v>414</v>
      </c>
      <c r="C30" s="449" t="s">
        <v>426</v>
      </c>
      <c r="D30" s="450"/>
      <c r="E30" s="450"/>
      <c r="F30" s="450"/>
      <c r="G30" s="450"/>
      <c r="H30" s="514"/>
      <c r="I30" s="10"/>
      <c r="J30" s="11"/>
      <c r="K30" s="12"/>
      <c r="L30" s="12"/>
      <c r="M30" s="13"/>
      <c r="N30" s="14"/>
      <c r="O30" s="15">
        <f>SUM(O31+O34)</f>
        <v>10000000</v>
      </c>
      <c r="P30" s="16"/>
      <c r="Q30" s="16">
        <f>SUM(Q31+Q34+Q37)</f>
        <v>33571428</v>
      </c>
      <c r="R30" s="16"/>
      <c r="S30" s="16">
        <f>SUM(S31+S34)</f>
        <v>4285714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>
        <f>SUM(AE31+AE34+AE37)</f>
        <v>47857142</v>
      </c>
      <c r="AF30" s="17"/>
      <c r="AG30" s="18">
        <f>AG32+AG35</f>
        <v>0</v>
      </c>
      <c r="AH30" s="19"/>
      <c r="AI30" s="19"/>
      <c r="AJ30" s="20"/>
    </row>
    <row r="31" spans="2:36" ht="108" customHeight="1" thickBot="1">
      <c r="B31" s="21" t="s">
        <v>416</v>
      </c>
      <c r="C31" s="22" t="s">
        <v>417</v>
      </c>
      <c r="D31" s="22" t="s">
        <v>418</v>
      </c>
      <c r="E31" s="22" t="s">
        <v>419</v>
      </c>
      <c r="F31" s="22" t="s">
        <v>420</v>
      </c>
      <c r="G31" s="22" t="s">
        <v>421</v>
      </c>
      <c r="H31" s="23" t="s">
        <v>422</v>
      </c>
      <c r="I31" s="24" t="s">
        <v>423</v>
      </c>
      <c r="J31" s="25"/>
      <c r="K31" s="25"/>
      <c r="L31" s="25"/>
      <c r="M31" s="25"/>
      <c r="N31" s="26"/>
      <c r="O31" s="27">
        <f aca="true" t="shared" si="5" ref="O31:AD31">SUM(O32:O32)</f>
        <v>5000000</v>
      </c>
      <c r="P31" s="28">
        <f t="shared" si="5"/>
        <v>0</v>
      </c>
      <c r="Q31" s="29">
        <f t="shared" si="5"/>
        <v>1785714</v>
      </c>
      <c r="R31" s="28">
        <f t="shared" si="5"/>
        <v>0</v>
      </c>
      <c r="S31" s="29">
        <f t="shared" si="5"/>
        <v>2142857</v>
      </c>
      <c r="T31" s="28">
        <f t="shared" si="5"/>
        <v>0</v>
      </c>
      <c r="U31" s="29">
        <f t="shared" si="5"/>
        <v>0</v>
      </c>
      <c r="V31" s="28">
        <f t="shared" si="5"/>
        <v>0</v>
      </c>
      <c r="W31" s="29">
        <f t="shared" si="5"/>
        <v>0</v>
      </c>
      <c r="X31" s="28">
        <f t="shared" si="5"/>
        <v>0</v>
      </c>
      <c r="Y31" s="29">
        <f t="shared" si="5"/>
        <v>0</v>
      </c>
      <c r="Z31" s="28">
        <f t="shared" si="5"/>
        <v>0</v>
      </c>
      <c r="AA31" s="29">
        <f t="shared" si="5"/>
        <v>0</v>
      </c>
      <c r="AB31" s="28">
        <f t="shared" si="5"/>
        <v>0</v>
      </c>
      <c r="AC31" s="29">
        <f t="shared" si="5"/>
        <v>0</v>
      </c>
      <c r="AD31" s="28">
        <f t="shared" si="5"/>
        <v>0</v>
      </c>
      <c r="AE31" s="29">
        <f>SUM(O31,Q31,S31,U31,W31,Y31,AA31,AC31)</f>
        <v>8928571</v>
      </c>
      <c r="AF31" s="28">
        <f>SUM(P31,R31,T31,V31,X31,Z31,AB31,AD31)</f>
        <v>0</v>
      </c>
      <c r="AG31" s="30">
        <f>SUM(AG32:AG32)</f>
        <v>0</v>
      </c>
      <c r="AH31" s="31"/>
      <c r="AI31" s="31"/>
      <c r="AJ31" s="32"/>
    </row>
    <row r="32" spans="2:36" ht="108" customHeight="1" thickBot="1">
      <c r="B32" s="33" t="s">
        <v>353</v>
      </c>
      <c r="C32" s="34"/>
      <c r="D32" s="35" t="s">
        <v>538</v>
      </c>
      <c r="E32" s="35" t="s">
        <v>531</v>
      </c>
      <c r="F32" s="36"/>
      <c r="G32" s="35"/>
      <c r="H32" s="35" t="s">
        <v>76</v>
      </c>
      <c r="I32" s="68" t="s">
        <v>77</v>
      </c>
      <c r="J32" s="37">
        <v>0</v>
      </c>
      <c r="K32" s="38">
        <v>450</v>
      </c>
      <c r="L32" s="39">
        <v>220</v>
      </c>
      <c r="M32" s="39"/>
      <c r="N32" s="40"/>
      <c r="O32" s="41">
        <v>5000000</v>
      </c>
      <c r="P32" s="42"/>
      <c r="Q32" s="43">
        <v>1785714</v>
      </c>
      <c r="R32" s="45"/>
      <c r="S32" s="45">
        <v>2142857</v>
      </c>
      <c r="T32" s="4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45"/>
      <c r="AG32" s="46"/>
      <c r="AH32" s="47"/>
      <c r="AI32" s="47"/>
      <c r="AJ32" s="48"/>
    </row>
    <row r="33" spans="2:36" ht="4.5" customHeight="1" thickBot="1">
      <c r="B33" s="440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2"/>
    </row>
    <row r="34" spans="2:36" ht="213.75" customHeight="1" thickBot="1">
      <c r="B34" s="21" t="s">
        <v>416</v>
      </c>
      <c r="C34" s="22" t="s">
        <v>417</v>
      </c>
      <c r="D34" s="22" t="s">
        <v>418</v>
      </c>
      <c r="E34" s="22" t="s">
        <v>424</v>
      </c>
      <c r="F34" s="22" t="s">
        <v>420</v>
      </c>
      <c r="G34" s="22" t="s">
        <v>421</v>
      </c>
      <c r="H34" s="23" t="s">
        <v>422</v>
      </c>
      <c r="I34" s="24" t="s">
        <v>423</v>
      </c>
      <c r="J34" s="22"/>
      <c r="K34" s="49"/>
      <c r="L34" s="49"/>
      <c r="M34" s="25"/>
      <c r="N34" s="26"/>
      <c r="O34" s="27">
        <f aca="true" t="shared" si="6" ref="O34:AD34">SUM(O35:O35)</f>
        <v>5000000</v>
      </c>
      <c r="P34" s="28">
        <f t="shared" si="6"/>
        <v>0</v>
      </c>
      <c r="Q34" s="29">
        <f t="shared" si="6"/>
        <v>1785714</v>
      </c>
      <c r="R34" s="28">
        <f t="shared" si="6"/>
        <v>0</v>
      </c>
      <c r="S34" s="29">
        <f t="shared" si="6"/>
        <v>2142857</v>
      </c>
      <c r="T34" s="28">
        <f t="shared" si="6"/>
        <v>0</v>
      </c>
      <c r="U34" s="29">
        <f t="shared" si="6"/>
        <v>0</v>
      </c>
      <c r="V34" s="28">
        <f t="shared" si="6"/>
        <v>0</v>
      </c>
      <c r="W34" s="29">
        <f t="shared" si="6"/>
        <v>0</v>
      </c>
      <c r="X34" s="28">
        <f t="shared" si="6"/>
        <v>0</v>
      </c>
      <c r="Y34" s="29">
        <f t="shared" si="6"/>
        <v>0</v>
      </c>
      <c r="Z34" s="28">
        <f t="shared" si="6"/>
        <v>0</v>
      </c>
      <c r="AA34" s="29">
        <f t="shared" si="6"/>
        <v>0</v>
      </c>
      <c r="AB34" s="28">
        <f t="shared" si="6"/>
        <v>0</v>
      </c>
      <c r="AC34" s="29">
        <f t="shared" si="6"/>
        <v>0</v>
      </c>
      <c r="AD34" s="28">
        <f t="shared" si="6"/>
        <v>0</v>
      </c>
      <c r="AE34" s="29">
        <f>SUM(O34,Q34,S34,U34,W34,Y34,AA34,AC34)</f>
        <v>8928571</v>
      </c>
      <c r="AF34" s="28">
        <f>SUM(P34,R34,T34,V34,X34,Z34,AB34,AD34)</f>
        <v>0</v>
      </c>
      <c r="AG34" s="30">
        <f>SUM(AG35:AG35)</f>
        <v>0</v>
      </c>
      <c r="AH34" s="31"/>
      <c r="AI34" s="31"/>
      <c r="AJ34" s="32"/>
    </row>
    <row r="35" spans="2:36" ht="108" customHeight="1" thickBot="1">
      <c r="B35" s="33" t="s">
        <v>353</v>
      </c>
      <c r="C35" s="34"/>
      <c r="D35" s="35" t="s">
        <v>536</v>
      </c>
      <c r="E35" s="35" t="s">
        <v>537</v>
      </c>
      <c r="F35" s="50"/>
      <c r="G35" s="35"/>
      <c r="H35" s="126" t="s">
        <v>78</v>
      </c>
      <c r="I35" s="68" t="s">
        <v>79</v>
      </c>
      <c r="J35" s="37">
        <v>0</v>
      </c>
      <c r="K35" s="52">
        <v>11</v>
      </c>
      <c r="L35" s="53"/>
      <c r="M35" s="54"/>
      <c r="N35" s="55"/>
      <c r="O35" s="41">
        <v>5000000</v>
      </c>
      <c r="P35" s="42"/>
      <c r="Q35" s="43">
        <v>1785714</v>
      </c>
      <c r="R35" s="45"/>
      <c r="S35" s="45">
        <v>2142857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57"/>
      <c r="AH35" s="47"/>
      <c r="AI35" s="54"/>
      <c r="AJ35" s="58"/>
    </row>
    <row r="36" spans="2:36" ht="4.5" customHeight="1" thickBot="1">
      <c r="B36" s="440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2"/>
    </row>
    <row r="37" spans="2:36" s="77" customFormat="1" ht="213.75" customHeight="1" thickBot="1">
      <c r="B37" s="88" t="s">
        <v>416</v>
      </c>
      <c r="C37" s="87" t="s">
        <v>417</v>
      </c>
      <c r="D37" s="87" t="s">
        <v>418</v>
      </c>
      <c r="E37" s="87" t="s">
        <v>424</v>
      </c>
      <c r="F37" s="87" t="s">
        <v>420</v>
      </c>
      <c r="G37" s="87" t="s">
        <v>421</v>
      </c>
      <c r="H37" s="86" t="s">
        <v>422</v>
      </c>
      <c r="I37" s="85" t="s">
        <v>423</v>
      </c>
      <c r="J37" s="87"/>
      <c r="K37" s="49"/>
      <c r="L37" s="49"/>
      <c r="M37" s="84"/>
      <c r="N37" s="83"/>
      <c r="O37" s="82">
        <f aca="true" t="shared" si="7" ref="O37:AD37">SUM(O38:O38)</f>
        <v>0</v>
      </c>
      <c r="P37" s="28">
        <f t="shared" si="7"/>
        <v>0</v>
      </c>
      <c r="Q37" s="81">
        <f t="shared" si="7"/>
        <v>30000000</v>
      </c>
      <c r="R37" s="28">
        <f t="shared" si="7"/>
        <v>0</v>
      </c>
      <c r="S37" s="81">
        <f t="shared" si="7"/>
        <v>0</v>
      </c>
      <c r="T37" s="28">
        <f t="shared" si="7"/>
        <v>0</v>
      </c>
      <c r="U37" s="81">
        <f t="shared" si="7"/>
        <v>0</v>
      </c>
      <c r="V37" s="28">
        <f t="shared" si="7"/>
        <v>0</v>
      </c>
      <c r="W37" s="81">
        <f t="shared" si="7"/>
        <v>0</v>
      </c>
      <c r="X37" s="28">
        <f t="shared" si="7"/>
        <v>0</v>
      </c>
      <c r="Y37" s="81">
        <f t="shared" si="7"/>
        <v>0</v>
      </c>
      <c r="Z37" s="28">
        <f t="shared" si="7"/>
        <v>0</v>
      </c>
      <c r="AA37" s="81">
        <f t="shared" si="7"/>
        <v>0</v>
      </c>
      <c r="AB37" s="28">
        <f t="shared" si="7"/>
        <v>0</v>
      </c>
      <c r="AC37" s="81">
        <f t="shared" si="7"/>
        <v>0</v>
      </c>
      <c r="AD37" s="28">
        <f t="shared" si="7"/>
        <v>0</v>
      </c>
      <c r="AE37" s="81">
        <f>SUM(O37,Q37,S37,U37,W37,Y37,AA37,AC37)</f>
        <v>30000000</v>
      </c>
      <c r="AF37" s="28">
        <f>SUM(P37,R37,T37,V37,X37,Z37,AB37,AD37)</f>
        <v>0</v>
      </c>
      <c r="AG37" s="80"/>
      <c r="AH37" s="79"/>
      <c r="AI37" s="79"/>
      <c r="AJ37" s="78"/>
    </row>
    <row r="38" spans="2:36" s="77" customFormat="1" ht="108" customHeight="1" thickBot="1">
      <c r="B38" s="33" t="s">
        <v>353</v>
      </c>
      <c r="C38" s="34"/>
      <c r="D38" s="35" t="s">
        <v>540</v>
      </c>
      <c r="E38" s="35" t="s">
        <v>537</v>
      </c>
      <c r="F38" s="50"/>
      <c r="G38" s="35"/>
      <c r="H38" s="126" t="s">
        <v>539</v>
      </c>
      <c r="I38" s="68" t="s">
        <v>79</v>
      </c>
      <c r="J38" s="37">
        <v>0</v>
      </c>
      <c r="K38" s="65">
        <v>0.1</v>
      </c>
      <c r="L38" s="109">
        <v>0.08</v>
      </c>
      <c r="M38" s="54"/>
      <c r="N38" s="109"/>
      <c r="O38" s="56"/>
      <c r="P38" s="45"/>
      <c r="Q38" s="45">
        <v>30000000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57"/>
      <c r="AH38" s="47"/>
      <c r="AI38" s="54"/>
      <c r="AJ38" s="58"/>
    </row>
    <row r="39" spans="2:36" s="77" customFormat="1" ht="117.75" customHeight="1" thickBot="1">
      <c r="B39" s="473" t="s">
        <v>483</v>
      </c>
      <c r="C39" s="474"/>
      <c r="D39" s="475"/>
      <c r="E39" s="89"/>
      <c r="F39" s="474"/>
      <c r="G39" s="474"/>
      <c r="H39" s="474"/>
      <c r="I39" s="474"/>
      <c r="J39" s="474"/>
      <c r="K39" s="474"/>
      <c r="L39" s="474"/>
      <c r="M39" s="474"/>
      <c r="N39" s="475"/>
      <c r="O39" s="476" t="s">
        <v>388</v>
      </c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8"/>
      <c r="AG39" s="479" t="s">
        <v>389</v>
      </c>
      <c r="AH39" s="480"/>
      <c r="AI39" s="480"/>
      <c r="AJ39" s="481"/>
    </row>
    <row r="40" spans="2:36" s="77" customFormat="1" ht="35.25" customHeight="1">
      <c r="B40" s="461" t="s">
        <v>390</v>
      </c>
      <c r="C40" s="463" t="s">
        <v>391</v>
      </c>
      <c r="D40" s="464"/>
      <c r="E40" s="464"/>
      <c r="F40" s="464"/>
      <c r="G40" s="464"/>
      <c r="H40" s="464"/>
      <c r="I40" s="467" t="s">
        <v>392</v>
      </c>
      <c r="J40" s="469" t="s">
        <v>393</v>
      </c>
      <c r="K40" s="469" t="s">
        <v>394</v>
      </c>
      <c r="L40" s="471" t="s">
        <v>575</v>
      </c>
      <c r="M40" s="456" t="s">
        <v>396</v>
      </c>
      <c r="N40" s="458" t="s">
        <v>397</v>
      </c>
      <c r="O40" s="460" t="s">
        <v>398</v>
      </c>
      <c r="P40" s="452"/>
      <c r="Q40" s="451" t="s">
        <v>399</v>
      </c>
      <c r="R40" s="452"/>
      <c r="S40" s="451" t="s">
        <v>400</v>
      </c>
      <c r="T40" s="452"/>
      <c r="U40" s="451" t="s">
        <v>401</v>
      </c>
      <c r="V40" s="452"/>
      <c r="W40" s="451" t="s">
        <v>402</v>
      </c>
      <c r="X40" s="452"/>
      <c r="Y40" s="451" t="s">
        <v>403</v>
      </c>
      <c r="Z40" s="452"/>
      <c r="AA40" s="451" t="s">
        <v>404</v>
      </c>
      <c r="AB40" s="452"/>
      <c r="AC40" s="451" t="s">
        <v>405</v>
      </c>
      <c r="AD40" s="452"/>
      <c r="AE40" s="451" t="s">
        <v>406</v>
      </c>
      <c r="AF40" s="453"/>
      <c r="AG40" s="454" t="s">
        <v>407</v>
      </c>
      <c r="AH40" s="443" t="s">
        <v>408</v>
      </c>
      <c r="AI40" s="445" t="s">
        <v>409</v>
      </c>
      <c r="AJ40" s="447" t="s">
        <v>410</v>
      </c>
    </row>
    <row r="41" spans="2:36" s="77" customFormat="1" ht="80.25" customHeight="1" thickBot="1">
      <c r="B41" s="462"/>
      <c r="C41" s="465"/>
      <c r="D41" s="466"/>
      <c r="E41" s="466"/>
      <c r="F41" s="466"/>
      <c r="G41" s="466"/>
      <c r="H41" s="466"/>
      <c r="I41" s="468"/>
      <c r="J41" s="470" t="s">
        <v>393</v>
      </c>
      <c r="K41" s="470"/>
      <c r="L41" s="472"/>
      <c r="M41" s="457"/>
      <c r="N41" s="459"/>
      <c r="O41" s="5" t="s">
        <v>411</v>
      </c>
      <c r="P41" s="6" t="s">
        <v>412</v>
      </c>
      <c r="Q41" s="7" t="s">
        <v>411</v>
      </c>
      <c r="R41" s="6" t="s">
        <v>412</v>
      </c>
      <c r="S41" s="7" t="s">
        <v>411</v>
      </c>
      <c r="T41" s="6" t="s">
        <v>412</v>
      </c>
      <c r="U41" s="7" t="s">
        <v>411</v>
      </c>
      <c r="V41" s="6" t="s">
        <v>412</v>
      </c>
      <c r="W41" s="7" t="s">
        <v>411</v>
      </c>
      <c r="X41" s="6" t="s">
        <v>412</v>
      </c>
      <c r="Y41" s="7" t="s">
        <v>411</v>
      </c>
      <c r="Z41" s="6" t="s">
        <v>412</v>
      </c>
      <c r="AA41" s="7" t="s">
        <v>411</v>
      </c>
      <c r="AB41" s="6" t="s">
        <v>413</v>
      </c>
      <c r="AC41" s="7" t="s">
        <v>411</v>
      </c>
      <c r="AD41" s="6" t="s">
        <v>413</v>
      </c>
      <c r="AE41" s="7" t="s">
        <v>411</v>
      </c>
      <c r="AF41" s="8" t="s">
        <v>413</v>
      </c>
      <c r="AG41" s="455"/>
      <c r="AH41" s="444"/>
      <c r="AI41" s="446"/>
      <c r="AJ41" s="448"/>
    </row>
    <row r="42" spans="2:36" s="77" customFormat="1" ht="108" customHeight="1" thickBot="1">
      <c r="B42" s="9" t="s">
        <v>414</v>
      </c>
      <c r="C42" s="449" t="s">
        <v>426</v>
      </c>
      <c r="D42" s="450"/>
      <c r="E42" s="450"/>
      <c r="F42" s="450"/>
      <c r="G42" s="450"/>
      <c r="H42" s="450"/>
      <c r="I42" s="10"/>
      <c r="J42" s="11"/>
      <c r="K42" s="12"/>
      <c r="L42" s="12"/>
      <c r="M42" s="13"/>
      <c r="N42" s="14"/>
      <c r="O42" s="15">
        <f>SUM(O43+O46)</f>
        <v>115000000</v>
      </c>
      <c r="P42" s="16"/>
      <c r="Q42" s="16"/>
      <c r="R42" s="16"/>
      <c r="S42" s="16">
        <f>SUM(S43+S46)</f>
        <v>2142857</v>
      </c>
      <c r="T42" s="16">
        <f>SUM(T43)</f>
        <v>0</v>
      </c>
      <c r="U42" s="16"/>
      <c r="V42" s="16"/>
      <c r="W42" s="16"/>
      <c r="X42" s="16"/>
      <c r="Y42" s="16"/>
      <c r="Z42" s="16"/>
      <c r="AA42" s="16"/>
      <c r="AB42" s="16">
        <f>AB46</f>
        <v>0</v>
      </c>
      <c r="AC42" s="16"/>
      <c r="AD42" s="16">
        <f>SUM(T42+AB42)</f>
        <v>0</v>
      </c>
      <c r="AE42" s="16">
        <f>SUM(AE43+AE46)</f>
        <v>148928571</v>
      </c>
      <c r="AF42" s="17">
        <f>SUM(P42,R42,T42,V42,X42,Z42,AB42,AD42)</f>
        <v>0</v>
      </c>
      <c r="AG42" s="18"/>
      <c r="AH42" s="19"/>
      <c r="AI42" s="19"/>
      <c r="AJ42" s="20"/>
    </row>
    <row r="43" spans="2:36" ht="108" customHeight="1" thickBot="1">
      <c r="B43" s="21" t="s">
        <v>416</v>
      </c>
      <c r="C43" s="22" t="s">
        <v>417</v>
      </c>
      <c r="D43" s="22" t="s">
        <v>418</v>
      </c>
      <c r="E43" s="22" t="s">
        <v>419</v>
      </c>
      <c r="F43" s="22" t="s">
        <v>420</v>
      </c>
      <c r="G43" s="22" t="s">
        <v>421</v>
      </c>
      <c r="H43" s="23" t="s">
        <v>422</v>
      </c>
      <c r="I43" s="24" t="s">
        <v>423</v>
      </c>
      <c r="J43" s="25"/>
      <c r="K43" s="25"/>
      <c r="L43" s="25"/>
      <c r="M43" s="25"/>
      <c r="N43" s="26"/>
      <c r="O43" s="27">
        <f>O45</f>
        <v>110000000</v>
      </c>
      <c r="P43" s="28"/>
      <c r="Q43" s="29">
        <f>Q45</f>
        <v>30000000</v>
      </c>
      <c r="R43" s="28"/>
      <c r="S43" s="29">
        <f>S45</f>
        <v>0</v>
      </c>
      <c r="T43" s="28">
        <f>T45</f>
        <v>0</v>
      </c>
      <c r="U43" s="29"/>
      <c r="V43" s="28"/>
      <c r="W43" s="29"/>
      <c r="X43" s="28"/>
      <c r="Y43" s="29"/>
      <c r="Z43" s="28"/>
      <c r="AA43" s="29"/>
      <c r="AB43" s="28"/>
      <c r="AC43" s="29"/>
      <c r="AD43" s="28"/>
      <c r="AE43" s="29">
        <f>SUM(O43+Q43)</f>
        <v>140000000</v>
      </c>
      <c r="AF43" s="28">
        <f>T45</f>
        <v>0</v>
      </c>
      <c r="AG43" s="30"/>
      <c r="AH43" s="31"/>
      <c r="AI43" s="31"/>
      <c r="AJ43" s="32"/>
    </row>
    <row r="44" spans="2:36" ht="4.5" customHeight="1" thickBot="1">
      <c r="B44" s="440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2"/>
    </row>
    <row r="45" spans="2:36" ht="108" customHeight="1" thickBot="1">
      <c r="B45" s="33" t="s">
        <v>354</v>
      </c>
      <c r="C45" s="34"/>
      <c r="D45" s="35" t="s">
        <v>541</v>
      </c>
      <c r="E45" s="35" t="s">
        <v>531</v>
      </c>
      <c r="F45" s="36"/>
      <c r="G45" s="35"/>
      <c r="H45" s="110" t="s">
        <v>80</v>
      </c>
      <c r="I45" s="110" t="s">
        <v>81</v>
      </c>
      <c r="J45" s="37">
        <v>6</v>
      </c>
      <c r="K45" s="38">
        <v>8</v>
      </c>
      <c r="L45" s="39">
        <v>1</v>
      </c>
      <c r="M45" s="39"/>
      <c r="N45" s="40"/>
      <c r="O45" s="41">
        <v>110000000</v>
      </c>
      <c r="P45" s="42"/>
      <c r="Q45" s="45">
        <v>30000000</v>
      </c>
      <c r="R45" s="44"/>
      <c r="S45" s="45"/>
      <c r="T45" s="45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  <c r="AF45" s="45"/>
      <c r="AG45" s="46"/>
      <c r="AH45" s="47"/>
      <c r="AI45" s="47"/>
      <c r="AJ45" s="48"/>
    </row>
    <row r="46" spans="2:36" s="77" customFormat="1" ht="108" customHeight="1" thickBot="1">
      <c r="B46" s="88" t="s">
        <v>416</v>
      </c>
      <c r="C46" s="87" t="s">
        <v>417</v>
      </c>
      <c r="D46" s="87" t="s">
        <v>418</v>
      </c>
      <c r="E46" s="87" t="s">
        <v>424</v>
      </c>
      <c r="F46" s="87" t="s">
        <v>420</v>
      </c>
      <c r="G46" s="87" t="s">
        <v>421</v>
      </c>
      <c r="H46" s="86" t="s">
        <v>422</v>
      </c>
      <c r="I46" s="85" t="s">
        <v>423</v>
      </c>
      <c r="J46" s="87"/>
      <c r="K46" s="49"/>
      <c r="L46" s="49"/>
      <c r="M46" s="84"/>
      <c r="N46" s="83"/>
      <c r="O46" s="82">
        <f>O47</f>
        <v>5000000</v>
      </c>
      <c r="P46" s="28">
        <f aca="true" t="shared" si="8" ref="P46:AD46">SUM(P47:P47)</f>
        <v>0</v>
      </c>
      <c r="Q46" s="81">
        <f t="shared" si="8"/>
        <v>1785714</v>
      </c>
      <c r="R46" s="28">
        <f t="shared" si="8"/>
        <v>0</v>
      </c>
      <c r="S46" s="81">
        <f t="shared" si="8"/>
        <v>2142857</v>
      </c>
      <c r="T46" s="28">
        <f t="shared" si="8"/>
        <v>0</v>
      </c>
      <c r="U46" s="81">
        <f t="shared" si="8"/>
        <v>0</v>
      </c>
      <c r="V46" s="28">
        <f t="shared" si="8"/>
        <v>0</v>
      </c>
      <c r="W46" s="81">
        <f t="shared" si="8"/>
        <v>0</v>
      </c>
      <c r="X46" s="28">
        <f t="shared" si="8"/>
        <v>0</v>
      </c>
      <c r="Y46" s="81">
        <f t="shared" si="8"/>
        <v>0</v>
      </c>
      <c r="Z46" s="28">
        <f t="shared" si="8"/>
        <v>0</v>
      </c>
      <c r="AA46" s="81">
        <f t="shared" si="8"/>
        <v>0</v>
      </c>
      <c r="AB46" s="28">
        <f t="shared" si="8"/>
        <v>0</v>
      </c>
      <c r="AC46" s="81">
        <f t="shared" si="8"/>
        <v>0</v>
      </c>
      <c r="AD46" s="28">
        <f t="shared" si="8"/>
        <v>0</v>
      </c>
      <c r="AE46" s="81">
        <f>SUM(O46,Q46,S46,U46,W46,Y46,AA46,AC46)</f>
        <v>8928571</v>
      </c>
      <c r="AF46" s="28">
        <f>SUM(P46,R46,T46,V46,X46,Z46,AB46,AD46)</f>
        <v>0</v>
      </c>
      <c r="AG46" s="80">
        <f>SUM(AG47:AG47)</f>
        <v>0</v>
      </c>
      <c r="AH46" s="79"/>
      <c r="AI46" s="79"/>
      <c r="AJ46" s="78"/>
    </row>
    <row r="47" spans="2:36" s="77" customFormat="1" ht="108" customHeight="1" thickBot="1">
      <c r="B47" s="33" t="s">
        <v>353</v>
      </c>
      <c r="C47" s="34"/>
      <c r="D47" s="35" t="s">
        <v>541</v>
      </c>
      <c r="E47" s="35" t="s">
        <v>531</v>
      </c>
      <c r="F47" s="50"/>
      <c r="G47" s="35"/>
      <c r="H47" s="126" t="s">
        <v>527</v>
      </c>
      <c r="I47" s="68" t="s">
        <v>528</v>
      </c>
      <c r="J47" s="37" t="s">
        <v>426</v>
      </c>
      <c r="K47" s="65">
        <v>1</v>
      </c>
      <c r="L47" s="53"/>
      <c r="M47" s="54"/>
      <c r="N47" s="55"/>
      <c r="O47" s="41">
        <v>5000000</v>
      </c>
      <c r="P47" s="42"/>
      <c r="Q47" s="43">
        <v>1785714</v>
      </c>
      <c r="R47" s="45"/>
      <c r="S47" s="45">
        <v>2142857</v>
      </c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57"/>
      <c r="AH47" s="47"/>
      <c r="AI47" s="54"/>
      <c r="AJ47" s="58"/>
    </row>
  </sheetData>
  <sheetProtection/>
  <mergeCells count="119">
    <mergeCell ref="B2:AJ2"/>
    <mergeCell ref="B3:AJ3"/>
    <mergeCell ref="B4:H4"/>
    <mergeCell ref="I4:N4"/>
    <mergeCell ref="O4:Q4"/>
    <mergeCell ref="R4:T4"/>
    <mergeCell ref="U4:AJ4"/>
    <mergeCell ref="C8:H8"/>
    <mergeCell ref="B9:AJ9"/>
    <mergeCell ref="Q6:R6"/>
    <mergeCell ref="S6:T6"/>
    <mergeCell ref="U6:V6"/>
    <mergeCell ref="B6:B7"/>
    <mergeCell ref="M6:M7"/>
    <mergeCell ref="N6:N7"/>
    <mergeCell ref="O6:P6"/>
    <mergeCell ref="AJ6:AJ7"/>
    <mergeCell ref="B5:D5"/>
    <mergeCell ref="F5:N5"/>
    <mergeCell ref="O5:AF5"/>
    <mergeCell ref="K6:K7"/>
    <mergeCell ref="L6:L7"/>
    <mergeCell ref="AH6:AH7"/>
    <mergeCell ref="AG5:AJ5"/>
    <mergeCell ref="Y6:Z6"/>
    <mergeCell ref="AA6:AB6"/>
    <mergeCell ref="AC6:AD6"/>
    <mergeCell ref="AE6:AF6"/>
    <mergeCell ref="AG6:AG7"/>
    <mergeCell ref="AI6:AI7"/>
    <mergeCell ref="B15:AJ15"/>
    <mergeCell ref="B16:D16"/>
    <mergeCell ref="F16:N16"/>
    <mergeCell ref="O16:AF16"/>
    <mergeCell ref="AG16:AJ16"/>
    <mergeCell ref="C6:H7"/>
    <mergeCell ref="I6:I7"/>
    <mergeCell ref="J6:J7"/>
    <mergeCell ref="B12:AJ12"/>
    <mergeCell ref="W6:X6"/>
    <mergeCell ref="C17:H18"/>
    <mergeCell ref="I17:I18"/>
    <mergeCell ref="J17:J18"/>
    <mergeCell ref="K17:K18"/>
    <mergeCell ref="N17:N18"/>
    <mergeCell ref="O17:P17"/>
    <mergeCell ref="Q17:R17"/>
    <mergeCell ref="B33:AJ33"/>
    <mergeCell ref="AC17:AD17"/>
    <mergeCell ref="AE17:AF17"/>
    <mergeCell ref="L17:L18"/>
    <mergeCell ref="M17:M18"/>
    <mergeCell ref="S17:T17"/>
    <mergeCell ref="B26:AJ26"/>
    <mergeCell ref="B27:D27"/>
    <mergeCell ref="F27:N27"/>
    <mergeCell ref="O27:AF27"/>
    <mergeCell ref="B36:AJ36"/>
    <mergeCell ref="B44:AJ44"/>
    <mergeCell ref="AG17:AG18"/>
    <mergeCell ref="AH17:AH18"/>
    <mergeCell ref="AI17:AI18"/>
    <mergeCell ref="AJ17:AJ18"/>
    <mergeCell ref="C19:H19"/>
    <mergeCell ref="AA17:AB17"/>
    <mergeCell ref="B17:B18"/>
    <mergeCell ref="N28:N29"/>
    <mergeCell ref="AG27:AJ27"/>
    <mergeCell ref="B23:AJ23"/>
    <mergeCell ref="B20:AJ20"/>
    <mergeCell ref="U17:V17"/>
    <mergeCell ref="W17:X17"/>
    <mergeCell ref="Y17:Z17"/>
    <mergeCell ref="B28:B29"/>
    <mergeCell ref="C28:H29"/>
    <mergeCell ref="I28:I29"/>
    <mergeCell ref="K28:K29"/>
    <mergeCell ref="L28:L29"/>
    <mergeCell ref="M28:M29"/>
    <mergeCell ref="AJ40:AJ41"/>
    <mergeCell ref="O28:P28"/>
    <mergeCell ref="Q28:R28"/>
    <mergeCell ref="S28:T28"/>
    <mergeCell ref="U28:V28"/>
    <mergeCell ref="W28:X28"/>
    <mergeCell ref="Y28:Z28"/>
    <mergeCell ref="AG28:AG29"/>
    <mergeCell ref="AH28:AH29"/>
    <mergeCell ref="AI28:AI29"/>
    <mergeCell ref="I40:I41"/>
    <mergeCell ref="AA28:AB28"/>
    <mergeCell ref="AC28:AD28"/>
    <mergeCell ref="AE28:AF28"/>
    <mergeCell ref="AH40:AH41"/>
    <mergeCell ref="AI40:AI41"/>
    <mergeCell ref="AA40:AB40"/>
    <mergeCell ref="AC40:AD40"/>
    <mergeCell ref="AE40:AF40"/>
    <mergeCell ref="AG40:AG41"/>
    <mergeCell ref="O40:P40"/>
    <mergeCell ref="C42:H42"/>
    <mergeCell ref="AJ28:AJ29"/>
    <mergeCell ref="C30:H30"/>
    <mergeCell ref="B39:D39"/>
    <mergeCell ref="F39:N39"/>
    <mergeCell ref="O39:AF39"/>
    <mergeCell ref="AG39:AJ39"/>
    <mergeCell ref="B40:B41"/>
    <mergeCell ref="C40:H41"/>
    <mergeCell ref="Q40:R40"/>
    <mergeCell ref="S40:T40"/>
    <mergeCell ref="U40:V40"/>
    <mergeCell ref="W40:X40"/>
    <mergeCell ref="Y40:Z40"/>
    <mergeCell ref="J40:J41"/>
    <mergeCell ref="K40:K41"/>
    <mergeCell ref="L40:L41"/>
    <mergeCell ref="M40:M41"/>
    <mergeCell ref="N40:N4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K98"/>
  <sheetViews>
    <sheetView zoomScale="70" zoomScaleNormal="70" zoomScalePageLayoutView="0" workbookViewId="0" topLeftCell="A31">
      <selection activeCell="J8" sqref="J8"/>
    </sheetView>
  </sheetViews>
  <sheetFormatPr defaultColWidth="11.421875" defaultRowHeight="15"/>
  <cols>
    <col min="1" max="1" width="4.57421875" style="3" customWidth="1"/>
    <col min="2" max="2" width="15.8515625" style="62" customWidth="1"/>
    <col min="3" max="3" width="17.57421875" style="62" customWidth="1"/>
    <col min="4" max="4" width="27.7109375" style="3" customWidth="1"/>
    <col min="5" max="5" width="14.28125" style="3" customWidth="1"/>
    <col min="6" max="6" width="11.421875" style="3" customWidth="1"/>
    <col min="7" max="7" width="13.57421875" style="3" customWidth="1"/>
    <col min="8" max="8" width="44.57421875" style="63" customWidth="1"/>
    <col min="9" max="9" width="15.7109375" style="63" customWidth="1"/>
    <col min="10" max="10" width="11.421875" style="63" customWidth="1"/>
    <col min="11" max="12" width="11.421875" style="3" customWidth="1"/>
    <col min="13" max="13" width="6.57421875" style="3" customWidth="1"/>
    <col min="14" max="14" width="6.140625" style="3" customWidth="1"/>
    <col min="15" max="32" width="9.421875" style="3" customWidth="1"/>
    <col min="33" max="33" width="5.140625" style="62" customWidth="1"/>
    <col min="34" max="34" width="5.421875" style="3" customWidth="1"/>
    <col min="35" max="35" width="4.8515625" style="3" customWidth="1"/>
    <col min="36" max="36" width="7.140625" style="3" customWidth="1"/>
    <col min="37" max="16384" width="11.421875" style="3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">
      <c r="B2" s="502" t="s">
        <v>384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4"/>
    </row>
    <row r="3" spans="2:36" ht="12.75" thickBot="1">
      <c r="B3" s="505" t="s">
        <v>574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7"/>
    </row>
    <row r="4" spans="2:36" ht="33.75" customHeight="1">
      <c r="B4" s="515" t="s">
        <v>466</v>
      </c>
      <c r="C4" s="516"/>
      <c r="D4" s="516"/>
      <c r="E4" s="516"/>
      <c r="F4" s="516"/>
      <c r="G4" s="516"/>
      <c r="H4" s="517"/>
      <c r="I4" s="511" t="s">
        <v>486</v>
      </c>
      <c r="J4" s="512"/>
      <c r="K4" s="512"/>
      <c r="L4" s="512"/>
      <c r="M4" s="512"/>
      <c r="N4" s="512"/>
      <c r="O4" s="511" t="s">
        <v>385</v>
      </c>
      <c r="P4" s="512"/>
      <c r="Q4" s="512"/>
      <c r="R4" s="589">
        <v>146320000</v>
      </c>
      <c r="S4" s="512"/>
      <c r="T4" s="513"/>
      <c r="U4" s="518" t="s">
        <v>386</v>
      </c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20"/>
    </row>
    <row r="5" spans="2:36" ht="35.25" customHeight="1" thickBot="1">
      <c r="B5" s="473" t="s">
        <v>487</v>
      </c>
      <c r="C5" s="474"/>
      <c r="D5" s="475"/>
      <c r="E5" s="4"/>
      <c r="F5" s="474" t="s">
        <v>576</v>
      </c>
      <c r="G5" s="474"/>
      <c r="H5" s="474"/>
      <c r="I5" s="474"/>
      <c r="J5" s="474"/>
      <c r="K5" s="474"/>
      <c r="L5" s="474"/>
      <c r="M5" s="474"/>
      <c r="N5" s="475"/>
      <c r="O5" s="476" t="s">
        <v>388</v>
      </c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8"/>
      <c r="AG5" s="479" t="s">
        <v>389</v>
      </c>
      <c r="AH5" s="480"/>
      <c r="AI5" s="480"/>
      <c r="AJ5" s="481"/>
    </row>
    <row r="6" spans="2:36" ht="36" customHeight="1">
      <c r="B6" s="461" t="s">
        <v>390</v>
      </c>
      <c r="C6" s="463" t="s">
        <v>391</v>
      </c>
      <c r="D6" s="464"/>
      <c r="E6" s="464"/>
      <c r="F6" s="464"/>
      <c r="G6" s="464"/>
      <c r="H6" s="464"/>
      <c r="I6" s="467" t="s">
        <v>392</v>
      </c>
      <c r="J6" s="469" t="s">
        <v>393</v>
      </c>
      <c r="K6" s="469" t="s">
        <v>394</v>
      </c>
      <c r="L6" s="471" t="s">
        <v>575</v>
      </c>
      <c r="M6" s="456" t="s">
        <v>396</v>
      </c>
      <c r="N6" s="458" t="s">
        <v>397</v>
      </c>
      <c r="O6" s="460" t="s">
        <v>398</v>
      </c>
      <c r="P6" s="452"/>
      <c r="Q6" s="451" t="s">
        <v>399</v>
      </c>
      <c r="R6" s="452"/>
      <c r="S6" s="451" t="s">
        <v>400</v>
      </c>
      <c r="T6" s="452"/>
      <c r="U6" s="451" t="s">
        <v>401</v>
      </c>
      <c r="V6" s="452"/>
      <c r="W6" s="451" t="s">
        <v>402</v>
      </c>
      <c r="X6" s="452"/>
      <c r="Y6" s="451" t="s">
        <v>403</v>
      </c>
      <c r="Z6" s="452"/>
      <c r="AA6" s="451" t="s">
        <v>404</v>
      </c>
      <c r="AB6" s="452"/>
      <c r="AC6" s="451" t="s">
        <v>405</v>
      </c>
      <c r="AD6" s="452"/>
      <c r="AE6" s="451" t="s">
        <v>406</v>
      </c>
      <c r="AF6" s="453"/>
      <c r="AG6" s="454" t="s">
        <v>407</v>
      </c>
      <c r="AH6" s="443" t="s">
        <v>408</v>
      </c>
      <c r="AI6" s="445" t="s">
        <v>409</v>
      </c>
      <c r="AJ6" s="447" t="s">
        <v>410</v>
      </c>
    </row>
    <row r="7" spans="2:36" ht="80.25" customHeight="1" thickBot="1">
      <c r="B7" s="462"/>
      <c r="C7" s="465"/>
      <c r="D7" s="466"/>
      <c r="E7" s="466"/>
      <c r="F7" s="466"/>
      <c r="G7" s="466"/>
      <c r="H7" s="466"/>
      <c r="I7" s="468"/>
      <c r="J7" s="470" t="s">
        <v>393</v>
      </c>
      <c r="K7" s="470"/>
      <c r="L7" s="472"/>
      <c r="M7" s="457"/>
      <c r="N7" s="459"/>
      <c r="O7" s="5" t="s">
        <v>411</v>
      </c>
      <c r="P7" s="6" t="s">
        <v>412</v>
      </c>
      <c r="Q7" s="7" t="s">
        <v>411</v>
      </c>
      <c r="R7" s="6" t="s">
        <v>412</v>
      </c>
      <c r="S7" s="7" t="s">
        <v>411</v>
      </c>
      <c r="T7" s="6" t="s">
        <v>412</v>
      </c>
      <c r="U7" s="7" t="s">
        <v>411</v>
      </c>
      <c r="V7" s="6" t="s">
        <v>412</v>
      </c>
      <c r="W7" s="7" t="s">
        <v>411</v>
      </c>
      <c r="X7" s="6" t="s">
        <v>412</v>
      </c>
      <c r="Y7" s="7" t="s">
        <v>411</v>
      </c>
      <c r="Z7" s="6" t="s">
        <v>412</v>
      </c>
      <c r="AA7" s="7" t="s">
        <v>411</v>
      </c>
      <c r="AB7" s="6" t="s">
        <v>413</v>
      </c>
      <c r="AC7" s="7" t="s">
        <v>411</v>
      </c>
      <c r="AD7" s="6" t="s">
        <v>413</v>
      </c>
      <c r="AE7" s="7" t="s">
        <v>411</v>
      </c>
      <c r="AF7" s="8" t="s">
        <v>413</v>
      </c>
      <c r="AG7" s="455"/>
      <c r="AH7" s="444"/>
      <c r="AI7" s="446"/>
      <c r="AJ7" s="448"/>
    </row>
    <row r="8" spans="2:36" ht="108" customHeight="1" thickBot="1">
      <c r="B8" s="9" t="s">
        <v>414</v>
      </c>
      <c r="C8" s="449" t="s">
        <v>15</v>
      </c>
      <c r="D8" s="450"/>
      <c r="E8" s="450"/>
      <c r="F8" s="450"/>
      <c r="G8" s="450"/>
      <c r="H8" s="450"/>
      <c r="I8" s="10" t="s">
        <v>16</v>
      </c>
      <c r="J8" s="11">
        <v>2</v>
      </c>
      <c r="K8" s="12">
        <v>1</v>
      </c>
      <c r="L8" s="12"/>
      <c r="M8" s="13"/>
      <c r="N8" s="14"/>
      <c r="O8" s="15">
        <f>SUM(O10+O13+O16+O19+O21)</f>
        <v>73169999</v>
      </c>
      <c r="P8" s="16">
        <f aca="true" t="shared" si="0" ref="P8:AD8">P10+P13</f>
        <v>0</v>
      </c>
      <c r="Q8" s="16">
        <f>SUM(Q16+Q19+Q21)</f>
        <v>8600000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>SUM(AE10+AE13+AE19+AE21)</f>
        <v>56546666</v>
      </c>
      <c r="AF8" s="17">
        <f>SUM(P8,R8,T8,V8,X8,Z8,AB8,AD8)</f>
        <v>0</v>
      </c>
      <c r="AG8" s="18">
        <f>AG10+AG13</f>
        <v>0</v>
      </c>
      <c r="AH8" s="19"/>
      <c r="AI8" s="19"/>
      <c r="AJ8" s="20"/>
    </row>
    <row r="9" spans="2:36" ht="5.25" customHeight="1" thickBot="1"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4"/>
    </row>
    <row r="10" spans="2:36" ht="108" customHeight="1" thickBot="1">
      <c r="B10" s="21" t="s">
        <v>416</v>
      </c>
      <c r="C10" s="22" t="s">
        <v>417</v>
      </c>
      <c r="D10" s="22" t="s">
        <v>418</v>
      </c>
      <c r="E10" s="22" t="s">
        <v>419</v>
      </c>
      <c r="F10" s="22" t="s">
        <v>420</v>
      </c>
      <c r="G10" s="22" t="s">
        <v>421</v>
      </c>
      <c r="H10" s="23" t="s">
        <v>422</v>
      </c>
      <c r="I10" s="24" t="s">
        <v>423</v>
      </c>
      <c r="J10" s="25"/>
      <c r="K10" s="25"/>
      <c r="L10" s="25"/>
      <c r="M10" s="25"/>
      <c r="N10" s="26"/>
      <c r="O10" s="27">
        <f aca="true" t="shared" si="1" ref="O10:AD10">SUM(O11:O11)</f>
        <v>23973333</v>
      </c>
      <c r="P10" s="28">
        <f t="shared" si="1"/>
        <v>0</v>
      </c>
      <c r="Q10" s="29">
        <f t="shared" si="1"/>
        <v>0</v>
      </c>
      <c r="R10" s="28">
        <f t="shared" si="1"/>
        <v>0</v>
      </c>
      <c r="S10" s="29">
        <f t="shared" si="1"/>
        <v>0</v>
      </c>
      <c r="T10" s="28">
        <f t="shared" si="1"/>
        <v>0</v>
      </c>
      <c r="U10" s="29">
        <f t="shared" si="1"/>
        <v>0</v>
      </c>
      <c r="V10" s="28">
        <f t="shared" si="1"/>
        <v>0</v>
      </c>
      <c r="W10" s="29">
        <f t="shared" si="1"/>
        <v>0</v>
      </c>
      <c r="X10" s="28">
        <f t="shared" si="1"/>
        <v>0</v>
      </c>
      <c r="Y10" s="29">
        <f t="shared" si="1"/>
        <v>0</v>
      </c>
      <c r="Z10" s="28">
        <f t="shared" si="1"/>
        <v>0</v>
      </c>
      <c r="AA10" s="29">
        <f t="shared" si="1"/>
        <v>0</v>
      </c>
      <c r="AB10" s="28">
        <f t="shared" si="1"/>
        <v>0</v>
      </c>
      <c r="AC10" s="29">
        <f t="shared" si="1"/>
        <v>0</v>
      </c>
      <c r="AD10" s="28">
        <f t="shared" si="1"/>
        <v>0</v>
      </c>
      <c r="AE10" s="29">
        <f>SUM(O10,Q10,S10,U10,W10,Y10,AA10,AC10)</f>
        <v>23973333</v>
      </c>
      <c r="AF10" s="28">
        <f>SUM(P10,R10,T10,V10,X10,Z10,AB10,AD10)</f>
        <v>0</v>
      </c>
      <c r="AG10" s="30">
        <f>SUM(AG11:AG11)</f>
        <v>0</v>
      </c>
      <c r="AH10" s="31"/>
      <c r="AI10" s="31"/>
      <c r="AJ10" s="32"/>
    </row>
    <row r="11" spans="2:36" ht="108" customHeight="1" thickBot="1">
      <c r="B11" s="33" t="s">
        <v>17</v>
      </c>
      <c r="C11" s="34"/>
      <c r="D11" s="35" t="s">
        <v>543</v>
      </c>
      <c r="E11" s="35" t="s">
        <v>531</v>
      </c>
      <c r="F11" s="36"/>
      <c r="G11" s="35"/>
      <c r="H11" s="35" t="s">
        <v>18</v>
      </c>
      <c r="I11" s="37" t="s">
        <v>19</v>
      </c>
      <c r="J11" s="37">
        <v>0</v>
      </c>
      <c r="K11" s="38">
        <v>500</v>
      </c>
      <c r="L11" s="39">
        <v>200</v>
      </c>
      <c r="M11" s="39"/>
      <c r="N11" s="40"/>
      <c r="O11" s="41">
        <v>23973333</v>
      </c>
      <c r="P11" s="42"/>
      <c r="Q11" s="43"/>
      <c r="R11" s="45"/>
      <c r="S11" s="45"/>
      <c r="T11" s="45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5"/>
      <c r="AG11" s="46"/>
      <c r="AH11" s="47"/>
      <c r="AI11" s="47"/>
      <c r="AJ11" s="48"/>
    </row>
    <row r="12" spans="2:36" ht="4.5" customHeight="1" thickBot="1"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2"/>
    </row>
    <row r="13" spans="2:36" ht="108" customHeight="1" thickBot="1">
      <c r="B13" s="21" t="s">
        <v>416</v>
      </c>
      <c r="C13" s="22" t="s">
        <v>417</v>
      </c>
      <c r="D13" s="22" t="s">
        <v>418</v>
      </c>
      <c r="E13" s="22" t="s">
        <v>424</v>
      </c>
      <c r="F13" s="22" t="s">
        <v>420</v>
      </c>
      <c r="G13" s="22" t="s">
        <v>421</v>
      </c>
      <c r="H13" s="23" t="s">
        <v>422</v>
      </c>
      <c r="I13" s="24" t="s">
        <v>423</v>
      </c>
      <c r="J13" s="22"/>
      <c r="K13" s="49"/>
      <c r="L13" s="49"/>
      <c r="M13" s="25"/>
      <c r="N13" s="26"/>
      <c r="O13" s="27">
        <f aca="true" t="shared" si="2" ref="O13:AD13">SUM(O14:O14)</f>
        <v>23973333</v>
      </c>
      <c r="P13" s="28">
        <f t="shared" si="2"/>
        <v>0</v>
      </c>
      <c r="Q13" s="29">
        <f t="shared" si="2"/>
        <v>0</v>
      </c>
      <c r="R13" s="28">
        <f t="shared" si="2"/>
        <v>0</v>
      </c>
      <c r="S13" s="29">
        <f t="shared" si="2"/>
        <v>0</v>
      </c>
      <c r="T13" s="28">
        <f t="shared" si="2"/>
        <v>0</v>
      </c>
      <c r="U13" s="29">
        <f t="shared" si="2"/>
        <v>0</v>
      </c>
      <c r="V13" s="28">
        <f t="shared" si="2"/>
        <v>0</v>
      </c>
      <c r="W13" s="29">
        <f t="shared" si="2"/>
        <v>0</v>
      </c>
      <c r="X13" s="28">
        <f t="shared" si="2"/>
        <v>0</v>
      </c>
      <c r="Y13" s="29">
        <f t="shared" si="2"/>
        <v>0</v>
      </c>
      <c r="Z13" s="28">
        <f t="shared" si="2"/>
        <v>0</v>
      </c>
      <c r="AA13" s="29">
        <f t="shared" si="2"/>
        <v>0</v>
      </c>
      <c r="AB13" s="28">
        <f t="shared" si="2"/>
        <v>0</v>
      </c>
      <c r="AC13" s="29">
        <f t="shared" si="2"/>
        <v>0</v>
      </c>
      <c r="AD13" s="28">
        <f t="shared" si="2"/>
        <v>0</v>
      </c>
      <c r="AE13" s="29">
        <f>SUM(O13,Q13,S13,U13,W13,Y13,AA13,AC13)</f>
        <v>23973333</v>
      </c>
      <c r="AF13" s="28">
        <f>SUM(P13,R13,T13,V13,X13,Z13,AB13,AD13)</f>
        <v>0</v>
      </c>
      <c r="AG13" s="30">
        <f>SUM(AG14:AG14)</f>
        <v>0</v>
      </c>
      <c r="AH13" s="31"/>
      <c r="AI13" s="31"/>
      <c r="AJ13" s="32"/>
    </row>
    <row r="14" spans="2:37" ht="108" customHeight="1" thickBot="1">
      <c r="B14" s="33" t="s">
        <v>20</v>
      </c>
      <c r="C14" s="34"/>
      <c r="D14" s="35" t="s">
        <v>544</v>
      </c>
      <c r="E14" s="35" t="s">
        <v>531</v>
      </c>
      <c r="F14" s="50"/>
      <c r="G14" s="35"/>
      <c r="H14" s="70" t="s">
        <v>21</v>
      </c>
      <c r="I14" s="68" t="s">
        <v>22</v>
      </c>
      <c r="J14" s="37">
        <v>0</v>
      </c>
      <c r="K14" s="52">
        <v>10</v>
      </c>
      <c r="L14" s="53">
        <v>10</v>
      </c>
      <c r="M14" s="54"/>
      <c r="N14" s="55"/>
      <c r="O14" s="41">
        <v>23973333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57"/>
      <c r="AH14" s="47"/>
      <c r="AI14" s="54"/>
      <c r="AJ14" s="58"/>
      <c r="AK14" s="59"/>
    </row>
    <row r="15" spans="2:36" ht="4.5" customHeight="1" thickBot="1">
      <c r="B15" s="482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4"/>
    </row>
    <row r="16" spans="2:36" ht="108" customHeight="1" thickBot="1">
      <c r="B16" s="21" t="s">
        <v>416</v>
      </c>
      <c r="C16" s="22" t="s">
        <v>417</v>
      </c>
      <c r="D16" s="22" t="s">
        <v>418</v>
      </c>
      <c r="E16" s="22" t="s">
        <v>419</v>
      </c>
      <c r="F16" s="22" t="s">
        <v>420</v>
      </c>
      <c r="G16" s="22" t="s">
        <v>421</v>
      </c>
      <c r="H16" s="23" t="s">
        <v>422</v>
      </c>
      <c r="I16" s="24" t="s">
        <v>423</v>
      </c>
      <c r="J16" s="25"/>
      <c r="K16" s="25"/>
      <c r="L16" s="25"/>
      <c r="M16" s="25"/>
      <c r="N16" s="26"/>
      <c r="O16" s="27">
        <f aca="true" t="shared" si="3" ref="O16:AD16">SUM(O17:O17)</f>
        <v>23973333</v>
      </c>
      <c r="P16" s="28">
        <f t="shared" si="3"/>
        <v>0</v>
      </c>
      <c r="Q16" s="29">
        <f t="shared" si="3"/>
        <v>5000000</v>
      </c>
      <c r="R16" s="28">
        <f t="shared" si="3"/>
        <v>0</v>
      </c>
      <c r="S16" s="29">
        <f t="shared" si="3"/>
        <v>0</v>
      </c>
      <c r="T16" s="28">
        <f t="shared" si="3"/>
        <v>0</v>
      </c>
      <c r="U16" s="29">
        <f t="shared" si="3"/>
        <v>0</v>
      </c>
      <c r="V16" s="28">
        <f t="shared" si="3"/>
        <v>0</v>
      </c>
      <c r="W16" s="29">
        <f t="shared" si="3"/>
        <v>0</v>
      </c>
      <c r="X16" s="28">
        <f t="shared" si="3"/>
        <v>0</v>
      </c>
      <c r="Y16" s="29">
        <f t="shared" si="3"/>
        <v>0</v>
      </c>
      <c r="Z16" s="28">
        <f t="shared" si="3"/>
        <v>0</v>
      </c>
      <c r="AA16" s="29">
        <f t="shared" si="3"/>
        <v>0</v>
      </c>
      <c r="AB16" s="28">
        <f t="shared" si="3"/>
        <v>0</v>
      </c>
      <c r="AC16" s="29">
        <f t="shared" si="3"/>
        <v>0</v>
      </c>
      <c r="AD16" s="28">
        <f t="shared" si="3"/>
        <v>0</v>
      </c>
      <c r="AE16" s="29">
        <f>SUM(O16,Q16,S16,U16,W16,Y16,AA16,AC16)</f>
        <v>28973333</v>
      </c>
      <c r="AF16" s="28">
        <f>SUM(P16,R16,T16,V16,X16,Z16,AB16,AD16)</f>
        <v>0</v>
      </c>
      <c r="AG16" s="30">
        <f>SUM(AG17:AG17)</f>
        <v>0</v>
      </c>
      <c r="AH16" s="31"/>
      <c r="AI16" s="31"/>
      <c r="AJ16" s="32"/>
    </row>
    <row r="17" spans="2:36" ht="108" customHeight="1" thickBot="1">
      <c r="B17" s="33" t="s">
        <v>17</v>
      </c>
      <c r="C17" s="34"/>
      <c r="D17" s="35" t="s">
        <v>545</v>
      </c>
      <c r="E17" s="35" t="s">
        <v>531</v>
      </c>
      <c r="F17" s="36"/>
      <c r="G17" s="35"/>
      <c r="H17" s="35" t="s">
        <v>23</v>
      </c>
      <c r="I17" s="68" t="s">
        <v>24</v>
      </c>
      <c r="J17" s="37">
        <v>0</v>
      </c>
      <c r="K17" s="38">
        <v>8</v>
      </c>
      <c r="L17" s="39">
        <v>2</v>
      </c>
      <c r="M17" s="39"/>
      <c r="N17" s="40"/>
      <c r="O17" s="41">
        <v>23973333</v>
      </c>
      <c r="P17" s="42"/>
      <c r="Q17" s="43">
        <v>5000000</v>
      </c>
      <c r="R17" s="45"/>
      <c r="S17" s="45"/>
      <c r="T17" s="45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5"/>
      <c r="AF17" s="45"/>
      <c r="AG17" s="46"/>
      <c r="AH17" s="47"/>
      <c r="AI17" s="47"/>
      <c r="AJ17" s="48"/>
    </row>
    <row r="18" spans="2:36" ht="9" customHeight="1" thickBot="1">
      <c r="B18" s="440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2"/>
    </row>
    <row r="19" spans="2:36" s="77" customFormat="1" ht="108" customHeight="1" thickBot="1">
      <c r="B19" s="88" t="s">
        <v>416</v>
      </c>
      <c r="C19" s="87" t="s">
        <v>417</v>
      </c>
      <c r="D19" s="87" t="s">
        <v>418</v>
      </c>
      <c r="E19" s="87" t="s">
        <v>424</v>
      </c>
      <c r="F19" s="87" t="s">
        <v>420</v>
      </c>
      <c r="G19" s="87" t="s">
        <v>421</v>
      </c>
      <c r="H19" s="86" t="s">
        <v>422</v>
      </c>
      <c r="I19" s="85" t="s">
        <v>423</v>
      </c>
      <c r="J19" s="87"/>
      <c r="K19" s="49"/>
      <c r="L19" s="49"/>
      <c r="M19" s="84"/>
      <c r="N19" s="83"/>
      <c r="O19" s="82">
        <f aca="true" t="shared" si="4" ref="O19:AD21">SUM(O20:O20)</f>
        <v>625000</v>
      </c>
      <c r="P19" s="28">
        <f t="shared" si="4"/>
        <v>0</v>
      </c>
      <c r="Q19" s="81">
        <f t="shared" si="4"/>
        <v>1800000</v>
      </c>
      <c r="R19" s="28">
        <f t="shared" si="4"/>
        <v>0</v>
      </c>
      <c r="S19" s="81">
        <f>S20</f>
        <v>1875000</v>
      </c>
      <c r="T19" s="28">
        <f t="shared" si="4"/>
        <v>0</v>
      </c>
      <c r="U19" s="81">
        <f t="shared" si="4"/>
        <v>0</v>
      </c>
      <c r="V19" s="28">
        <f t="shared" si="4"/>
        <v>0</v>
      </c>
      <c r="W19" s="81">
        <f t="shared" si="4"/>
        <v>0</v>
      </c>
      <c r="X19" s="28">
        <f t="shared" si="4"/>
        <v>0</v>
      </c>
      <c r="Y19" s="81">
        <f t="shared" si="4"/>
        <v>0</v>
      </c>
      <c r="Z19" s="28">
        <f t="shared" si="4"/>
        <v>0</v>
      </c>
      <c r="AA19" s="81">
        <f t="shared" si="4"/>
        <v>0</v>
      </c>
      <c r="AB19" s="28">
        <f t="shared" si="4"/>
        <v>0</v>
      </c>
      <c r="AC19" s="81">
        <f t="shared" si="4"/>
        <v>0</v>
      </c>
      <c r="AD19" s="28">
        <f t="shared" si="4"/>
        <v>0</v>
      </c>
      <c r="AE19" s="127">
        <f>SUM(O19+Q19+S19)</f>
        <v>4300000</v>
      </c>
      <c r="AF19" s="28"/>
      <c r="AG19" s="80">
        <f>SUM(AG20:AG20)</f>
        <v>0</v>
      </c>
      <c r="AH19" s="79"/>
      <c r="AI19" s="79"/>
      <c r="AJ19" s="78"/>
    </row>
    <row r="20" spans="2:36" s="77" customFormat="1" ht="153.75" customHeight="1" thickBot="1">
      <c r="B20" s="33" t="s">
        <v>17</v>
      </c>
      <c r="C20" s="34"/>
      <c r="D20" s="35" t="s">
        <v>546</v>
      </c>
      <c r="E20" s="35" t="s">
        <v>531</v>
      </c>
      <c r="F20" s="50"/>
      <c r="G20" s="35"/>
      <c r="H20" s="70" t="s">
        <v>542</v>
      </c>
      <c r="I20" s="70" t="s">
        <v>548</v>
      </c>
      <c r="J20" s="37">
        <v>0</v>
      </c>
      <c r="K20" s="66">
        <v>600</v>
      </c>
      <c r="L20" s="53">
        <v>600</v>
      </c>
      <c r="M20" s="54"/>
      <c r="N20" s="55"/>
      <c r="O20" s="56">
        <v>625000</v>
      </c>
      <c r="P20" s="45"/>
      <c r="Q20" s="45">
        <v>1800000</v>
      </c>
      <c r="R20" s="45"/>
      <c r="S20" s="45">
        <v>1875000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57"/>
      <c r="AH20" s="47"/>
      <c r="AI20" s="54"/>
      <c r="AJ20" s="58"/>
    </row>
    <row r="21" spans="2:36" ht="108" customHeight="1" thickBot="1">
      <c r="B21" s="21" t="s">
        <v>416</v>
      </c>
      <c r="C21" s="22" t="s">
        <v>417</v>
      </c>
      <c r="D21" s="22" t="s">
        <v>418</v>
      </c>
      <c r="E21" s="22" t="s">
        <v>424</v>
      </c>
      <c r="F21" s="22" t="s">
        <v>420</v>
      </c>
      <c r="G21" s="22" t="s">
        <v>421</v>
      </c>
      <c r="H21" s="23" t="s">
        <v>422</v>
      </c>
      <c r="I21" s="24" t="s">
        <v>423</v>
      </c>
      <c r="J21" s="22"/>
      <c r="K21" s="49"/>
      <c r="L21" s="49"/>
      <c r="M21" s="25"/>
      <c r="N21" s="26"/>
      <c r="O21" s="27">
        <f t="shared" si="4"/>
        <v>625000</v>
      </c>
      <c r="P21" s="28">
        <f t="shared" si="4"/>
        <v>0</v>
      </c>
      <c r="Q21" s="29">
        <f t="shared" si="4"/>
        <v>1800000</v>
      </c>
      <c r="R21" s="28">
        <f t="shared" si="4"/>
        <v>0</v>
      </c>
      <c r="S21" s="29">
        <f t="shared" si="4"/>
        <v>1875000</v>
      </c>
      <c r="T21" s="28">
        <f t="shared" si="4"/>
        <v>0</v>
      </c>
      <c r="U21" s="29">
        <f t="shared" si="4"/>
        <v>0</v>
      </c>
      <c r="V21" s="28">
        <f t="shared" si="4"/>
        <v>0</v>
      </c>
      <c r="W21" s="29">
        <f t="shared" si="4"/>
        <v>0</v>
      </c>
      <c r="X21" s="28">
        <f t="shared" si="4"/>
        <v>0</v>
      </c>
      <c r="Y21" s="29">
        <f t="shared" si="4"/>
        <v>0</v>
      </c>
      <c r="Z21" s="28">
        <f t="shared" si="4"/>
        <v>0</v>
      </c>
      <c r="AA21" s="29">
        <f t="shared" si="4"/>
        <v>0</v>
      </c>
      <c r="AB21" s="28">
        <f t="shared" si="4"/>
        <v>0</v>
      </c>
      <c r="AC21" s="29">
        <f t="shared" si="4"/>
        <v>0</v>
      </c>
      <c r="AD21" s="28">
        <f t="shared" si="4"/>
        <v>0</v>
      </c>
      <c r="AE21" s="29">
        <f>SUM(O21+Q21+S21)</f>
        <v>4300000</v>
      </c>
      <c r="AF21" s="28">
        <f>SUM(P21,R21,T21,V21,X21,Z21,AB21,AD21)</f>
        <v>0</v>
      </c>
      <c r="AG21" s="30">
        <f>SUM(AG22:AG22)</f>
        <v>0</v>
      </c>
      <c r="AH21" s="31"/>
      <c r="AI21" s="31"/>
      <c r="AJ21" s="32"/>
    </row>
    <row r="22" spans="2:36" ht="108" customHeight="1" thickBot="1">
      <c r="B22" s="33" t="s">
        <v>17</v>
      </c>
      <c r="C22" s="34"/>
      <c r="D22" s="35" t="s">
        <v>547</v>
      </c>
      <c r="E22" s="35" t="s">
        <v>531</v>
      </c>
      <c r="F22" s="50"/>
      <c r="G22" s="35"/>
      <c r="H22" s="70" t="s">
        <v>25</v>
      </c>
      <c r="I22" s="70" t="s">
        <v>26</v>
      </c>
      <c r="J22" s="37">
        <v>0</v>
      </c>
      <c r="K22" s="65">
        <v>1</v>
      </c>
      <c r="L22" s="109">
        <v>1</v>
      </c>
      <c r="M22" s="54"/>
      <c r="N22" s="55"/>
      <c r="O22" s="56">
        <v>625000</v>
      </c>
      <c r="P22" s="45"/>
      <c r="Q22" s="45">
        <v>1800000</v>
      </c>
      <c r="R22" s="45"/>
      <c r="S22" s="45">
        <v>1875000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57"/>
      <c r="AH22" s="47"/>
      <c r="AI22" s="54"/>
      <c r="AJ22" s="58"/>
    </row>
    <row r="23" spans="2:36" ht="4.5" customHeight="1" thickBot="1">
      <c r="B23" s="440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2"/>
    </row>
    <row r="24" spans="2:36" s="77" customFormat="1" ht="35.25" customHeight="1" thickBot="1">
      <c r="B24" s="473" t="s">
        <v>488</v>
      </c>
      <c r="C24" s="474"/>
      <c r="D24" s="475"/>
      <c r="E24" s="89"/>
      <c r="F24" s="474" t="s">
        <v>387</v>
      </c>
      <c r="G24" s="474"/>
      <c r="H24" s="474"/>
      <c r="I24" s="474"/>
      <c r="J24" s="474"/>
      <c r="K24" s="474"/>
      <c r="L24" s="474"/>
      <c r="M24" s="474"/>
      <c r="N24" s="475"/>
      <c r="O24" s="476" t="s">
        <v>388</v>
      </c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8"/>
      <c r="AG24" s="479" t="s">
        <v>389</v>
      </c>
      <c r="AH24" s="480"/>
      <c r="AI24" s="480"/>
      <c r="AJ24" s="481"/>
    </row>
    <row r="25" spans="2:36" s="77" customFormat="1" ht="35.25" customHeight="1">
      <c r="B25" s="461" t="s">
        <v>390</v>
      </c>
      <c r="C25" s="463" t="s">
        <v>391</v>
      </c>
      <c r="D25" s="464"/>
      <c r="E25" s="464"/>
      <c r="F25" s="464"/>
      <c r="G25" s="464"/>
      <c r="H25" s="464"/>
      <c r="I25" s="467" t="s">
        <v>392</v>
      </c>
      <c r="J25" s="469" t="s">
        <v>393</v>
      </c>
      <c r="K25" s="469" t="s">
        <v>394</v>
      </c>
      <c r="L25" s="471" t="s">
        <v>575</v>
      </c>
      <c r="M25" s="456" t="s">
        <v>396</v>
      </c>
      <c r="N25" s="458" t="s">
        <v>397</v>
      </c>
      <c r="O25" s="460" t="s">
        <v>398</v>
      </c>
      <c r="P25" s="452"/>
      <c r="Q25" s="451" t="s">
        <v>399</v>
      </c>
      <c r="R25" s="452"/>
      <c r="S25" s="451" t="s">
        <v>400</v>
      </c>
      <c r="T25" s="452"/>
      <c r="U25" s="451" t="s">
        <v>401</v>
      </c>
      <c r="V25" s="452"/>
      <c r="W25" s="451" t="s">
        <v>402</v>
      </c>
      <c r="X25" s="452"/>
      <c r="Y25" s="451" t="s">
        <v>403</v>
      </c>
      <c r="Z25" s="452"/>
      <c r="AA25" s="451" t="s">
        <v>404</v>
      </c>
      <c r="AB25" s="452"/>
      <c r="AC25" s="451" t="s">
        <v>405</v>
      </c>
      <c r="AD25" s="452"/>
      <c r="AE25" s="451" t="s">
        <v>406</v>
      </c>
      <c r="AF25" s="453"/>
      <c r="AG25" s="454" t="s">
        <v>407</v>
      </c>
      <c r="AH25" s="443" t="s">
        <v>408</v>
      </c>
      <c r="AI25" s="445" t="s">
        <v>409</v>
      </c>
      <c r="AJ25" s="447" t="s">
        <v>410</v>
      </c>
    </row>
    <row r="26" spans="2:36" s="77" customFormat="1" ht="80.25" customHeight="1" thickBot="1">
      <c r="B26" s="462"/>
      <c r="C26" s="465"/>
      <c r="D26" s="466"/>
      <c r="E26" s="466"/>
      <c r="F26" s="466"/>
      <c r="G26" s="466"/>
      <c r="H26" s="466"/>
      <c r="I26" s="468"/>
      <c r="J26" s="470" t="s">
        <v>393</v>
      </c>
      <c r="K26" s="470"/>
      <c r="L26" s="472"/>
      <c r="M26" s="457"/>
      <c r="N26" s="459"/>
      <c r="O26" s="5" t="s">
        <v>411</v>
      </c>
      <c r="P26" s="6" t="s">
        <v>412</v>
      </c>
      <c r="Q26" s="7" t="s">
        <v>411</v>
      </c>
      <c r="R26" s="6" t="s">
        <v>412</v>
      </c>
      <c r="S26" s="7" t="s">
        <v>411</v>
      </c>
      <c r="T26" s="6" t="s">
        <v>412</v>
      </c>
      <c r="U26" s="7" t="s">
        <v>411</v>
      </c>
      <c r="V26" s="6" t="s">
        <v>412</v>
      </c>
      <c r="W26" s="7" t="s">
        <v>411</v>
      </c>
      <c r="X26" s="6" t="s">
        <v>412</v>
      </c>
      <c r="Y26" s="7" t="s">
        <v>411</v>
      </c>
      <c r="Z26" s="6" t="s">
        <v>412</v>
      </c>
      <c r="AA26" s="7" t="s">
        <v>411</v>
      </c>
      <c r="AB26" s="6" t="s">
        <v>413</v>
      </c>
      <c r="AC26" s="7" t="s">
        <v>411</v>
      </c>
      <c r="AD26" s="6" t="s">
        <v>413</v>
      </c>
      <c r="AE26" s="7" t="s">
        <v>411</v>
      </c>
      <c r="AF26" s="8" t="s">
        <v>413</v>
      </c>
      <c r="AG26" s="455"/>
      <c r="AH26" s="444"/>
      <c r="AI26" s="446"/>
      <c r="AJ26" s="448"/>
    </row>
    <row r="27" spans="2:36" s="77" customFormat="1" ht="108" customHeight="1" thickBot="1">
      <c r="B27" s="9" t="s">
        <v>414</v>
      </c>
      <c r="C27" s="449" t="s">
        <v>27</v>
      </c>
      <c r="D27" s="450"/>
      <c r="E27" s="450"/>
      <c r="F27" s="450"/>
      <c r="G27" s="450"/>
      <c r="H27" s="450"/>
      <c r="I27" s="111" t="s">
        <v>28</v>
      </c>
      <c r="J27" s="11" t="s">
        <v>29</v>
      </c>
      <c r="K27" s="12">
        <v>4</v>
      </c>
      <c r="L27" s="12"/>
      <c r="M27" s="13"/>
      <c r="N27" s="14"/>
      <c r="O27" s="15">
        <f>SUM(O28+O31+O34)</f>
        <v>1875000</v>
      </c>
      <c r="P27" s="16"/>
      <c r="Q27" s="16">
        <f>SUM(Q28+Q31+Q34)</f>
        <v>5400000</v>
      </c>
      <c r="R27" s="16"/>
      <c r="S27" s="16">
        <f>SUM(S28+S31+S34)</f>
        <v>5625000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>
        <f>SUM(AE28+AE31+AE34)</f>
        <v>12900000</v>
      </c>
      <c r="AF27" s="17">
        <f>SUM(P27,R27,T27,V27,X27,Z27,AB27,AD27)</f>
        <v>0</v>
      </c>
      <c r="AG27" s="18">
        <f>AG29+AG32</f>
        <v>0</v>
      </c>
      <c r="AH27" s="19"/>
      <c r="AI27" s="19"/>
      <c r="AJ27" s="20"/>
    </row>
    <row r="28" spans="2:36" ht="108" customHeight="1" thickBot="1">
      <c r="B28" s="21" t="s">
        <v>416</v>
      </c>
      <c r="C28" s="22" t="s">
        <v>417</v>
      </c>
      <c r="D28" s="22" t="s">
        <v>418</v>
      </c>
      <c r="E28" s="22" t="s">
        <v>419</v>
      </c>
      <c r="F28" s="22" t="s">
        <v>420</v>
      </c>
      <c r="G28" s="22" t="s">
        <v>421</v>
      </c>
      <c r="H28" s="23" t="s">
        <v>422</v>
      </c>
      <c r="I28" s="24" t="s">
        <v>423</v>
      </c>
      <c r="J28" s="25"/>
      <c r="K28" s="25"/>
      <c r="L28" s="25"/>
      <c r="M28" s="25"/>
      <c r="N28" s="26"/>
      <c r="O28" s="27">
        <f aca="true" t="shared" si="5" ref="O28:AD28">SUM(O29:O29)</f>
        <v>625000</v>
      </c>
      <c r="P28" s="28">
        <f t="shared" si="5"/>
        <v>0</v>
      </c>
      <c r="Q28" s="29">
        <f t="shared" si="5"/>
        <v>1800000</v>
      </c>
      <c r="R28" s="28">
        <f t="shared" si="5"/>
        <v>0</v>
      </c>
      <c r="S28" s="29">
        <f t="shared" si="5"/>
        <v>1875000</v>
      </c>
      <c r="T28" s="28">
        <f t="shared" si="5"/>
        <v>0</v>
      </c>
      <c r="U28" s="29">
        <f t="shared" si="5"/>
        <v>0</v>
      </c>
      <c r="V28" s="28">
        <f t="shared" si="5"/>
        <v>0</v>
      </c>
      <c r="W28" s="29">
        <f t="shared" si="5"/>
        <v>0</v>
      </c>
      <c r="X28" s="28">
        <f t="shared" si="5"/>
        <v>0</v>
      </c>
      <c r="Y28" s="29">
        <f t="shared" si="5"/>
        <v>0</v>
      </c>
      <c r="Z28" s="28">
        <f t="shared" si="5"/>
        <v>0</v>
      </c>
      <c r="AA28" s="29">
        <f t="shared" si="5"/>
        <v>0</v>
      </c>
      <c r="AB28" s="28">
        <f t="shared" si="5"/>
        <v>0</v>
      </c>
      <c r="AC28" s="29">
        <f t="shared" si="5"/>
        <v>0</v>
      </c>
      <c r="AD28" s="28">
        <f t="shared" si="5"/>
        <v>0</v>
      </c>
      <c r="AE28" s="29">
        <f>SUM(O28,Q28,S28,U28,W28,Y28,AA28,AC28)</f>
        <v>4300000</v>
      </c>
      <c r="AF28" s="28">
        <f>SUM(P28,R28,T28,V28,X28,Z28,AB28,AD28)</f>
        <v>0</v>
      </c>
      <c r="AG28" s="30">
        <f>SUM(AG29:AG29)</f>
        <v>0</v>
      </c>
      <c r="AH28" s="31"/>
      <c r="AI28" s="31"/>
      <c r="AJ28" s="32"/>
    </row>
    <row r="29" spans="2:36" ht="108" customHeight="1" thickBot="1">
      <c r="B29" s="33" t="s">
        <v>20</v>
      </c>
      <c r="C29" s="34"/>
      <c r="D29" s="35" t="s">
        <v>549</v>
      </c>
      <c r="E29" s="35" t="s">
        <v>531</v>
      </c>
      <c r="F29" s="36"/>
      <c r="G29" s="35"/>
      <c r="H29" s="70" t="s">
        <v>30</v>
      </c>
      <c r="I29" s="70" t="s">
        <v>31</v>
      </c>
      <c r="J29" s="37">
        <v>0</v>
      </c>
      <c r="K29" s="38">
        <v>9</v>
      </c>
      <c r="L29" s="39">
        <v>9</v>
      </c>
      <c r="M29" s="39"/>
      <c r="N29" s="40"/>
      <c r="O29" s="56">
        <v>625000</v>
      </c>
      <c r="P29" s="45"/>
      <c r="Q29" s="45">
        <v>1800000</v>
      </c>
      <c r="R29" s="45"/>
      <c r="S29" s="45">
        <v>1875000</v>
      </c>
      <c r="T29" s="45"/>
      <c r="U29" s="44"/>
      <c r="V29" s="44"/>
      <c r="W29" s="44"/>
      <c r="X29" s="44"/>
      <c r="Y29" s="44"/>
      <c r="Z29" s="45"/>
      <c r="AA29" s="44"/>
      <c r="AB29" s="44"/>
      <c r="AC29" s="45"/>
      <c r="AD29" s="44"/>
      <c r="AE29" s="45"/>
      <c r="AF29" s="45"/>
      <c r="AG29" s="46"/>
      <c r="AH29" s="47"/>
      <c r="AI29" s="47"/>
      <c r="AJ29" s="48"/>
    </row>
    <row r="30" spans="2:36" ht="4.5" customHeight="1" thickBot="1">
      <c r="B30" s="440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2"/>
    </row>
    <row r="31" spans="2:36" ht="108" customHeight="1" thickBot="1">
      <c r="B31" s="21" t="s">
        <v>416</v>
      </c>
      <c r="C31" s="22" t="s">
        <v>417</v>
      </c>
      <c r="D31" s="22" t="s">
        <v>418</v>
      </c>
      <c r="E31" s="22" t="s">
        <v>424</v>
      </c>
      <c r="F31" s="22" t="s">
        <v>420</v>
      </c>
      <c r="G31" s="22" t="s">
        <v>421</v>
      </c>
      <c r="H31" s="23" t="s">
        <v>422</v>
      </c>
      <c r="I31" s="24" t="s">
        <v>423</v>
      </c>
      <c r="J31" s="22"/>
      <c r="K31" s="49"/>
      <c r="L31" s="49"/>
      <c r="M31" s="25"/>
      <c r="N31" s="26"/>
      <c r="O31" s="27">
        <f aca="true" t="shared" si="6" ref="O31:AD31">SUM(O32:O32)</f>
        <v>625000</v>
      </c>
      <c r="P31" s="28">
        <f t="shared" si="6"/>
        <v>0</v>
      </c>
      <c r="Q31" s="29">
        <f t="shared" si="6"/>
        <v>1800000</v>
      </c>
      <c r="R31" s="28">
        <f t="shared" si="6"/>
        <v>0</v>
      </c>
      <c r="S31" s="29">
        <f t="shared" si="6"/>
        <v>1875000</v>
      </c>
      <c r="T31" s="28">
        <f t="shared" si="6"/>
        <v>0</v>
      </c>
      <c r="U31" s="29">
        <f t="shared" si="6"/>
        <v>0</v>
      </c>
      <c r="V31" s="28">
        <f t="shared" si="6"/>
        <v>0</v>
      </c>
      <c r="W31" s="29">
        <f t="shared" si="6"/>
        <v>0</v>
      </c>
      <c r="X31" s="28">
        <f t="shared" si="6"/>
        <v>0</v>
      </c>
      <c r="Y31" s="29">
        <f t="shared" si="6"/>
        <v>0</v>
      </c>
      <c r="Z31" s="28">
        <f t="shared" si="6"/>
        <v>0</v>
      </c>
      <c r="AA31" s="29">
        <f t="shared" si="6"/>
        <v>0</v>
      </c>
      <c r="AB31" s="28">
        <f t="shared" si="6"/>
        <v>0</v>
      </c>
      <c r="AC31" s="29">
        <f t="shared" si="6"/>
        <v>0</v>
      </c>
      <c r="AD31" s="28">
        <f t="shared" si="6"/>
        <v>0</v>
      </c>
      <c r="AE31" s="29">
        <f>SUM(O31,Q31,S31,U31,W31,Y31,AA31,AC31)</f>
        <v>4300000</v>
      </c>
      <c r="AF31" s="28">
        <f>SUM(P31,R31,T31,V31,X31,Z31,AB31,AD31)</f>
        <v>0</v>
      </c>
      <c r="AG31" s="30">
        <f>SUM(AG32:AG32)</f>
        <v>0</v>
      </c>
      <c r="AH31" s="31"/>
      <c r="AI31" s="31"/>
      <c r="AJ31" s="32"/>
    </row>
    <row r="32" spans="2:36" ht="108" customHeight="1" thickBot="1">
      <c r="B32" s="33" t="s">
        <v>20</v>
      </c>
      <c r="C32" s="34"/>
      <c r="D32" s="35" t="s">
        <v>550</v>
      </c>
      <c r="E32" s="35" t="s">
        <v>531</v>
      </c>
      <c r="F32" s="50"/>
      <c r="G32" s="35"/>
      <c r="H32" s="70" t="s">
        <v>32</v>
      </c>
      <c r="I32" s="107" t="s">
        <v>33</v>
      </c>
      <c r="J32" s="37">
        <v>0</v>
      </c>
      <c r="K32" s="65">
        <v>1</v>
      </c>
      <c r="L32" s="109">
        <v>1</v>
      </c>
      <c r="M32" s="54"/>
      <c r="N32" s="112"/>
      <c r="O32" s="56">
        <v>625000</v>
      </c>
      <c r="P32" s="45"/>
      <c r="Q32" s="45">
        <v>1800000</v>
      </c>
      <c r="R32" s="45"/>
      <c r="S32" s="45">
        <v>1875000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57"/>
      <c r="AH32" s="47"/>
      <c r="AI32" s="54"/>
      <c r="AJ32" s="58"/>
    </row>
    <row r="33" spans="2:36" ht="4.5" customHeight="1" thickBot="1">
      <c r="B33" s="440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2"/>
    </row>
    <row r="34" spans="2:36" ht="108" customHeight="1" thickBot="1">
      <c r="B34" s="21" t="s">
        <v>416</v>
      </c>
      <c r="C34" s="22" t="s">
        <v>417</v>
      </c>
      <c r="D34" s="22" t="s">
        <v>418</v>
      </c>
      <c r="E34" s="22" t="s">
        <v>419</v>
      </c>
      <c r="F34" s="22" t="s">
        <v>420</v>
      </c>
      <c r="G34" s="22" t="s">
        <v>421</v>
      </c>
      <c r="H34" s="23" t="s">
        <v>422</v>
      </c>
      <c r="I34" s="24" t="s">
        <v>423</v>
      </c>
      <c r="J34" s="25"/>
      <c r="K34" s="25"/>
      <c r="L34" s="25"/>
      <c r="M34" s="25"/>
      <c r="N34" s="26"/>
      <c r="O34" s="27">
        <f aca="true" t="shared" si="7" ref="O34:AD34">SUM(O35:O35)</f>
        <v>625000</v>
      </c>
      <c r="P34" s="28">
        <f t="shared" si="7"/>
        <v>0</v>
      </c>
      <c r="Q34" s="29">
        <f t="shared" si="7"/>
        <v>1800000</v>
      </c>
      <c r="R34" s="28">
        <f t="shared" si="7"/>
        <v>0</v>
      </c>
      <c r="S34" s="29">
        <f t="shared" si="7"/>
        <v>1875000</v>
      </c>
      <c r="T34" s="28">
        <f t="shared" si="7"/>
        <v>0</v>
      </c>
      <c r="U34" s="29">
        <f t="shared" si="7"/>
        <v>0</v>
      </c>
      <c r="V34" s="28">
        <f t="shared" si="7"/>
        <v>0</v>
      </c>
      <c r="W34" s="29">
        <f t="shared" si="7"/>
        <v>0</v>
      </c>
      <c r="X34" s="28">
        <f t="shared" si="7"/>
        <v>0</v>
      </c>
      <c r="Y34" s="29">
        <f t="shared" si="7"/>
        <v>0</v>
      </c>
      <c r="Z34" s="28">
        <f t="shared" si="7"/>
        <v>0</v>
      </c>
      <c r="AA34" s="29">
        <f t="shared" si="7"/>
        <v>0</v>
      </c>
      <c r="AB34" s="28">
        <f t="shared" si="7"/>
        <v>0</v>
      </c>
      <c r="AC34" s="29">
        <f t="shared" si="7"/>
        <v>0</v>
      </c>
      <c r="AD34" s="28">
        <f t="shared" si="7"/>
        <v>0</v>
      </c>
      <c r="AE34" s="29">
        <f>SUM(O34,Q34,S34,U34,W34,Y34,AA34,AC34)</f>
        <v>4300000</v>
      </c>
      <c r="AF34" s="28">
        <f>SUM(P34,R34,T34,V34,X34,Z34,AB34,AD34)</f>
        <v>0</v>
      </c>
      <c r="AG34" s="30">
        <f>SUM(AG35:AG35)</f>
        <v>0</v>
      </c>
      <c r="AH34" s="31"/>
      <c r="AI34" s="31"/>
      <c r="AJ34" s="32"/>
    </row>
    <row r="35" spans="2:36" ht="108" customHeight="1" thickBot="1">
      <c r="B35" s="33" t="s">
        <v>20</v>
      </c>
      <c r="C35" s="34"/>
      <c r="D35" s="35" t="s">
        <v>550</v>
      </c>
      <c r="E35" s="35" t="s">
        <v>531</v>
      </c>
      <c r="F35" s="36"/>
      <c r="G35" s="35"/>
      <c r="H35" s="70" t="s">
        <v>34</v>
      </c>
      <c r="I35" s="107" t="s">
        <v>35</v>
      </c>
      <c r="J35" s="37">
        <v>0</v>
      </c>
      <c r="K35" s="38">
        <v>1</v>
      </c>
      <c r="L35" s="39">
        <v>1</v>
      </c>
      <c r="M35" s="39"/>
      <c r="N35" s="40"/>
      <c r="O35" s="56">
        <v>625000</v>
      </c>
      <c r="P35" s="45"/>
      <c r="Q35" s="45">
        <v>1800000</v>
      </c>
      <c r="R35" s="45"/>
      <c r="S35" s="45">
        <v>1875000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4"/>
      <c r="AE35" s="45"/>
      <c r="AF35" s="45"/>
      <c r="AG35" s="46"/>
      <c r="AH35" s="47"/>
      <c r="AI35" s="47"/>
      <c r="AJ35" s="48"/>
    </row>
    <row r="36" spans="2:36" ht="4.5" customHeight="1" thickBot="1">
      <c r="B36" s="440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2"/>
    </row>
    <row r="37" spans="2:36" s="77" customFormat="1" ht="35.25" customHeight="1" thickBot="1">
      <c r="B37" s="473" t="s">
        <v>489</v>
      </c>
      <c r="C37" s="474"/>
      <c r="D37" s="475"/>
      <c r="E37" s="89"/>
      <c r="F37" s="474" t="s">
        <v>387</v>
      </c>
      <c r="G37" s="474"/>
      <c r="H37" s="474"/>
      <c r="I37" s="474"/>
      <c r="J37" s="474"/>
      <c r="K37" s="474"/>
      <c r="L37" s="474"/>
      <c r="M37" s="474"/>
      <c r="N37" s="475"/>
      <c r="O37" s="476" t="s">
        <v>388</v>
      </c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8"/>
      <c r="AG37" s="479" t="s">
        <v>389</v>
      </c>
      <c r="AH37" s="480"/>
      <c r="AI37" s="480"/>
      <c r="AJ37" s="481"/>
    </row>
    <row r="38" spans="2:36" s="77" customFormat="1" ht="35.25" customHeight="1">
      <c r="B38" s="461" t="s">
        <v>390</v>
      </c>
      <c r="C38" s="463" t="s">
        <v>391</v>
      </c>
      <c r="D38" s="464"/>
      <c r="E38" s="464"/>
      <c r="F38" s="464"/>
      <c r="G38" s="464"/>
      <c r="H38" s="464"/>
      <c r="I38" s="467" t="s">
        <v>392</v>
      </c>
      <c r="J38" s="469" t="s">
        <v>393</v>
      </c>
      <c r="K38" s="469" t="s">
        <v>394</v>
      </c>
      <c r="L38" s="471" t="s">
        <v>575</v>
      </c>
      <c r="M38" s="456" t="s">
        <v>396</v>
      </c>
      <c r="N38" s="458" t="s">
        <v>397</v>
      </c>
      <c r="O38" s="460" t="s">
        <v>398</v>
      </c>
      <c r="P38" s="452"/>
      <c r="Q38" s="451" t="s">
        <v>399</v>
      </c>
      <c r="R38" s="452"/>
      <c r="S38" s="451" t="s">
        <v>400</v>
      </c>
      <c r="T38" s="452"/>
      <c r="U38" s="451" t="s">
        <v>401</v>
      </c>
      <c r="V38" s="452"/>
      <c r="W38" s="451" t="s">
        <v>402</v>
      </c>
      <c r="X38" s="452"/>
      <c r="Y38" s="451" t="s">
        <v>403</v>
      </c>
      <c r="Z38" s="452"/>
      <c r="AA38" s="451" t="s">
        <v>404</v>
      </c>
      <c r="AB38" s="452"/>
      <c r="AC38" s="451" t="s">
        <v>405</v>
      </c>
      <c r="AD38" s="452"/>
      <c r="AE38" s="451" t="s">
        <v>406</v>
      </c>
      <c r="AF38" s="453"/>
      <c r="AG38" s="454" t="s">
        <v>407</v>
      </c>
      <c r="AH38" s="443" t="s">
        <v>408</v>
      </c>
      <c r="AI38" s="445" t="s">
        <v>409</v>
      </c>
      <c r="AJ38" s="447" t="s">
        <v>410</v>
      </c>
    </row>
    <row r="39" spans="2:36" s="77" customFormat="1" ht="80.25" customHeight="1" thickBot="1">
      <c r="B39" s="462"/>
      <c r="C39" s="465"/>
      <c r="D39" s="466"/>
      <c r="E39" s="466"/>
      <c r="F39" s="466"/>
      <c r="G39" s="466"/>
      <c r="H39" s="466"/>
      <c r="I39" s="468"/>
      <c r="J39" s="470" t="s">
        <v>393</v>
      </c>
      <c r="K39" s="470"/>
      <c r="L39" s="472"/>
      <c r="M39" s="457"/>
      <c r="N39" s="459"/>
      <c r="O39" s="5" t="s">
        <v>411</v>
      </c>
      <c r="P39" s="6" t="s">
        <v>412</v>
      </c>
      <c r="Q39" s="7" t="s">
        <v>411</v>
      </c>
      <c r="R39" s="6" t="s">
        <v>412</v>
      </c>
      <c r="S39" s="7" t="s">
        <v>411</v>
      </c>
      <c r="T39" s="6" t="s">
        <v>412</v>
      </c>
      <c r="U39" s="7" t="s">
        <v>411</v>
      </c>
      <c r="V39" s="6" t="s">
        <v>412</v>
      </c>
      <c r="W39" s="7" t="s">
        <v>411</v>
      </c>
      <c r="X39" s="6" t="s">
        <v>412</v>
      </c>
      <c r="Y39" s="7" t="s">
        <v>411</v>
      </c>
      <c r="Z39" s="6" t="s">
        <v>412</v>
      </c>
      <c r="AA39" s="7" t="s">
        <v>411</v>
      </c>
      <c r="AB39" s="6" t="s">
        <v>413</v>
      </c>
      <c r="AC39" s="7" t="s">
        <v>411</v>
      </c>
      <c r="AD39" s="6" t="s">
        <v>413</v>
      </c>
      <c r="AE39" s="7" t="s">
        <v>411</v>
      </c>
      <c r="AF39" s="8" t="s">
        <v>413</v>
      </c>
      <c r="AG39" s="455"/>
      <c r="AH39" s="444"/>
      <c r="AI39" s="446"/>
      <c r="AJ39" s="448"/>
    </row>
    <row r="40" spans="2:36" s="77" customFormat="1" ht="108" customHeight="1" thickBot="1">
      <c r="B40" s="9" t="s">
        <v>414</v>
      </c>
      <c r="C40" s="449" t="s">
        <v>36</v>
      </c>
      <c r="D40" s="450"/>
      <c r="E40" s="450"/>
      <c r="F40" s="450"/>
      <c r="G40" s="450"/>
      <c r="H40" s="450"/>
      <c r="I40" s="113" t="s">
        <v>37</v>
      </c>
      <c r="J40" s="114" t="s">
        <v>38</v>
      </c>
      <c r="K40" s="12">
        <v>1</v>
      </c>
      <c r="L40" s="12"/>
      <c r="M40" s="13"/>
      <c r="N40" s="14"/>
      <c r="O40" s="15">
        <f aca="true" t="shared" si="8" ref="O40:AD40">SUM(O42,O45,O48,O51)</f>
        <v>625000</v>
      </c>
      <c r="P40" s="16">
        <f t="shared" si="8"/>
        <v>0</v>
      </c>
      <c r="Q40" s="16">
        <f t="shared" si="8"/>
        <v>9300000</v>
      </c>
      <c r="R40" s="16">
        <f t="shared" si="8"/>
        <v>0</v>
      </c>
      <c r="S40" s="16">
        <f t="shared" si="8"/>
        <v>1875000</v>
      </c>
      <c r="T40" s="16">
        <f t="shared" si="8"/>
        <v>0</v>
      </c>
      <c r="U40" s="16">
        <f t="shared" si="8"/>
        <v>0</v>
      </c>
      <c r="V40" s="16">
        <f t="shared" si="8"/>
        <v>0</v>
      </c>
      <c r="W40" s="16">
        <f t="shared" si="8"/>
        <v>0</v>
      </c>
      <c r="X40" s="16">
        <f t="shared" si="8"/>
        <v>0</v>
      </c>
      <c r="Y40" s="16">
        <f t="shared" si="8"/>
        <v>0</v>
      </c>
      <c r="Z40" s="16">
        <f t="shared" si="8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>SUM(AE41+AE44+AE47+AE50)</f>
        <v>11800000</v>
      </c>
      <c r="AF40" s="17">
        <f>SUM(P40,R40,T40,V40,X40,Z40,AB40,AD40)</f>
        <v>0</v>
      </c>
      <c r="AG40" s="18">
        <f>AG42+AG45</f>
        <v>0</v>
      </c>
      <c r="AH40" s="19"/>
      <c r="AI40" s="19"/>
      <c r="AJ40" s="20"/>
    </row>
    <row r="41" spans="2:36" ht="108" customHeight="1" thickBot="1">
      <c r="B41" s="21" t="s">
        <v>416</v>
      </c>
      <c r="C41" s="22" t="s">
        <v>417</v>
      </c>
      <c r="D41" s="22" t="s">
        <v>418</v>
      </c>
      <c r="E41" s="22" t="s">
        <v>424</v>
      </c>
      <c r="F41" s="22" t="s">
        <v>420</v>
      </c>
      <c r="G41" s="22" t="s">
        <v>421</v>
      </c>
      <c r="H41" s="23" t="s">
        <v>422</v>
      </c>
      <c r="I41" s="24" t="s">
        <v>423</v>
      </c>
      <c r="J41" s="22"/>
      <c r="K41" s="49"/>
      <c r="L41" s="49"/>
      <c r="M41" s="25"/>
      <c r="N41" s="26"/>
      <c r="O41" s="27">
        <f aca="true" t="shared" si="9" ref="O41:AD41">SUM(O42:O42)</f>
        <v>625000</v>
      </c>
      <c r="P41" s="28">
        <f t="shared" si="9"/>
        <v>0</v>
      </c>
      <c r="Q41" s="29">
        <f t="shared" si="9"/>
        <v>1800000</v>
      </c>
      <c r="R41" s="28">
        <f t="shared" si="9"/>
        <v>0</v>
      </c>
      <c r="S41" s="29">
        <f t="shared" si="9"/>
        <v>1875000</v>
      </c>
      <c r="T41" s="28">
        <f t="shared" si="9"/>
        <v>0</v>
      </c>
      <c r="U41" s="29">
        <f t="shared" si="9"/>
        <v>0</v>
      </c>
      <c r="V41" s="28">
        <f t="shared" si="9"/>
        <v>0</v>
      </c>
      <c r="W41" s="29">
        <f t="shared" si="9"/>
        <v>0</v>
      </c>
      <c r="X41" s="28">
        <f t="shared" si="9"/>
        <v>0</v>
      </c>
      <c r="Y41" s="29">
        <f t="shared" si="9"/>
        <v>0</v>
      </c>
      <c r="Z41" s="28">
        <f t="shared" si="9"/>
        <v>0</v>
      </c>
      <c r="AA41" s="29">
        <f t="shared" si="9"/>
        <v>0</v>
      </c>
      <c r="AB41" s="28">
        <f t="shared" si="9"/>
        <v>0</v>
      </c>
      <c r="AC41" s="29">
        <f t="shared" si="9"/>
        <v>0</v>
      </c>
      <c r="AD41" s="28">
        <f t="shared" si="9"/>
        <v>0</v>
      </c>
      <c r="AE41" s="29">
        <f>SUM(O41,Q41,S41,U41,W41,Y41,AA41,AC41)</f>
        <v>4300000</v>
      </c>
      <c r="AF41" s="28">
        <f>SUM(P41,R41,T41,V41,X41,Z41,AB41,AD41)</f>
        <v>0</v>
      </c>
      <c r="AG41" s="30">
        <f>SUM(AG42:AG42)</f>
        <v>0</v>
      </c>
      <c r="AH41" s="31"/>
      <c r="AI41" s="31"/>
      <c r="AJ41" s="32"/>
    </row>
    <row r="42" spans="2:36" ht="108" customHeight="1" thickBot="1">
      <c r="B42" s="33" t="s">
        <v>20</v>
      </c>
      <c r="C42" s="34"/>
      <c r="D42" s="35" t="s">
        <v>551</v>
      </c>
      <c r="E42" s="35" t="s">
        <v>531</v>
      </c>
      <c r="F42" s="50"/>
      <c r="G42" s="35"/>
      <c r="H42" s="70" t="s">
        <v>490</v>
      </c>
      <c r="I42" s="68" t="s">
        <v>39</v>
      </c>
      <c r="J42" s="37">
        <v>0</v>
      </c>
      <c r="K42" s="65">
        <v>1</v>
      </c>
      <c r="L42" s="53"/>
      <c r="M42" s="54"/>
      <c r="N42" s="55"/>
      <c r="O42" s="56">
        <v>625000</v>
      </c>
      <c r="P42" s="45"/>
      <c r="Q42" s="45">
        <v>1800000</v>
      </c>
      <c r="R42" s="45"/>
      <c r="S42" s="45">
        <v>1875000</v>
      </c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57"/>
      <c r="AH42" s="47"/>
      <c r="AI42" s="54"/>
      <c r="AJ42" s="58"/>
    </row>
    <row r="43" spans="2:36" ht="4.5" customHeight="1" thickBot="1">
      <c r="B43" s="440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2"/>
    </row>
    <row r="44" spans="2:36" ht="108" customHeight="1" thickBot="1">
      <c r="B44" s="21" t="s">
        <v>416</v>
      </c>
      <c r="C44" s="22" t="s">
        <v>417</v>
      </c>
      <c r="D44" s="22" t="s">
        <v>418</v>
      </c>
      <c r="E44" s="22" t="s">
        <v>419</v>
      </c>
      <c r="F44" s="22" t="s">
        <v>420</v>
      </c>
      <c r="G44" s="22" t="s">
        <v>421</v>
      </c>
      <c r="H44" s="23" t="s">
        <v>422</v>
      </c>
      <c r="I44" s="24" t="s">
        <v>423</v>
      </c>
      <c r="J44" s="25"/>
      <c r="K44" s="25"/>
      <c r="L44" s="25"/>
      <c r="M44" s="25"/>
      <c r="N44" s="26"/>
      <c r="O44" s="27">
        <f aca="true" t="shared" si="10" ref="O44:AD44">SUM(O45:O45)</f>
        <v>0</v>
      </c>
      <c r="P44" s="28">
        <f t="shared" si="10"/>
        <v>0</v>
      </c>
      <c r="Q44" s="29">
        <f t="shared" si="10"/>
        <v>2500000</v>
      </c>
      <c r="R44" s="28">
        <f t="shared" si="10"/>
        <v>0</v>
      </c>
      <c r="S44" s="29">
        <f t="shared" si="10"/>
        <v>0</v>
      </c>
      <c r="T44" s="28">
        <f t="shared" si="10"/>
        <v>0</v>
      </c>
      <c r="U44" s="29">
        <f t="shared" si="10"/>
        <v>0</v>
      </c>
      <c r="V44" s="28">
        <f t="shared" si="10"/>
        <v>0</v>
      </c>
      <c r="W44" s="29">
        <f t="shared" si="10"/>
        <v>0</v>
      </c>
      <c r="X44" s="28">
        <f t="shared" si="10"/>
        <v>0</v>
      </c>
      <c r="Y44" s="29">
        <f t="shared" si="10"/>
        <v>0</v>
      </c>
      <c r="Z44" s="28">
        <f t="shared" si="10"/>
        <v>0</v>
      </c>
      <c r="AA44" s="29">
        <f t="shared" si="10"/>
        <v>0</v>
      </c>
      <c r="AB44" s="28">
        <f t="shared" si="10"/>
        <v>0</v>
      </c>
      <c r="AC44" s="29">
        <f t="shared" si="10"/>
        <v>0</v>
      </c>
      <c r="AD44" s="28">
        <f t="shared" si="10"/>
        <v>0</v>
      </c>
      <c r="AE44" s="29">
        <f>SUM(O44,Q44,S44,U44,W44,Y44,AA44,AC44)</f>
        <v>2500000</v>
      </c>
      <c r="AF44" s="28">
        <f>SUM(P44,R44,T44,V44,X44,Z44,AB44,AD44)</f>
        <v>0</v>
      </c>
      <c r="AG44" s="30">
        <f>SUM(AG45:AG45)</f>
        <v>0</v>
      </c>
      <c r="AH44" s="31"/>
      <c r="AI44" s="31"/>
      <c r="AJ44" s="32"/>
    </row>
    <row r="45" spans="2:36" ht="108" customHeight="1" thickBot="1">
      <c r="B45" s="33" t="s">
        <v>20</v>
      </c>
      <c r="C45" s="34"/>
      <c r="D45" s="35" t="s">
        <v>552</v>
      </c>
      <c r="E45" s="35" t="s">
        <v>531</v>
      </c>
      <c r="F45" s="36"/>
      <c r="G45" s="35"/>
      <c r="H45" s="70" t="s">
        <v>40</v>
      </c>
      <c r="I45" s="68" t="s">
        <v>491</v>
      </c>
      <c r="J45" s="37">
        <v>0</v>
      </c>
      <c r="K45" s="64">
        <v>1</v>
      </c>
      <c r="L45" s="64">
        <v>1</v>
      </c>
      <c r="M45" s="39"/>
      <c r="N45" s="115"/>
      <c r="O45" s="41"/>
      <c r="P45" s="42"/>
      <c r="Q45" s="43">
        <v>2500000</v>
      </c>
      <c r="R45" s="45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5"/>
      <c r="AD45" s="44"/>
      <c r="AE45" s="45"/>
      <c r="AF45" s="45"/>
      <c r="AG45" s="46"/>
      <c r="AH45" s="47"/>
      <c r="AI45" s="47"/>
      <c r="AJ45" s="48"/>
    </row>
    <row r="46" spans="2:36" ht="4.5" customHeight="1" thickBot="1">
      <c r="B46" s="440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2"/>
    </row>
    <row r="47" spans="2:36" ht="108" customHeight="1" thickBot="1">
      <c r="B47" s="21" t="s">
        <v>416</v>
      </c>
      <c r="C47" s="22" t="s">
        <v>417</v>
      </c>
      <c r="D47" s="87" t="s">
        <v>418</v>
      </c>
      <c r="E47" s="22" t="s">
        <v>424</v>
      </c>
      <c r="F47" s="22" t="s">
        <v>420</v>
      </c>
      <c r="G47" s="22" t="s">
        <v>421</v>
      </c>
      <c r="H47" s="23" t="s">
        <v>422</v>
      </c>
      <c r="I47" s="24" t="s">
        <v>423</v>
      </c>
      <c r="J47" s="22"/>
      <c r="K47" s="49"/>
      <c r="L47" s="49"/>
      <c r="M47" s="25"/>
      <c r="N47" s="26"/>
      <c r="O47" s="27">
        <f aca="true" t="shared" si="11" ref="O47:AD47">SUM(O48:O48)</f>
        <v>0</v>
      </c>
      <c r="P47" s="28">
        <f t="shared" si="11"/>
        <v>0</v>
      </c>
      <c r="Q47" s="29">
        <f t="shared" si="11"/>
        <v>2500000</v>
      </c>
      <c r="R47" s="28">
        <f t="shared" si="11"/>
        <v>0</v>
      </c>
      <c r="S47" s="29">
        <f t="shared" si="11"/>
        <v>0</v>
      </c>
      <c r="T47" s="28">
        <f t="shared" si="11"/>
        <v>0</v>
      </c>
      <c r="U47" s="29">
        <f t="shared" si="11"/>
        <v>0</v>
      </c>
      <c r="V47" s="28">
        <f t="shared" si="11"/>
        <v>0</v>
      </c>
      <c r="W47" s="29">
        <f t="shared" si="11"/>
        <v>0</v>
      </c>
      <c r="X47" s="28">
        <f t="shared" si="11"/>
        <v>0</v>
      </c>
      <c r="Y47" s="29">
        <f t="shared" si="11"/>
        <v>0</v>
      </c>
      <c r="Z47" s="28">
        <f t="shared" si="11"/>
        <v>0</v>
      </c>
      <c r="AA47" s="29">
        <f t="shared" si="11"/>
        <v>0</v>
      </c>
      <c r="AB47" s="28">
        <f t="shared" si="11"/>
        <v>0</v>
      </c>
      <c r="AC47" s="29">
        <f t="shared" si="11"/>
        <v>0</v>
      </c>
      <c r="AD47" s="28">
        <f t="shared" si="11"/>
        <v>0</v>
      </c>
      <c r="AE47" s="29">
        <f>SUM(O47,Q47,S47,U47,W47,Y47,AA47,AC47)</f>
        <v>2500000</v>
      </c>
      <c r="AF47" s="28">
        <f>SUM(P47,R47,T47,V47,X47,Z47,AB47,AD47)</f>
        <v>0</v>
      </c>
      <c r="AG47" s="30">
        <f>SUM(AG48:AG48)</f>
        <v>0</v>
      </c>
      <c r="AH47" s="31"/>
      <c r="AI47" s="31"/>
      <c r="AJ47" s="32"/>
    </row>
    <row r="48" spans="2:36" ht="108" customHeight="1" thickBot="1">
      <c r="B48" s="33" t="s">
        <v>41</v>
      </c>
      <c r="C48" s="34"/>
      <c r="D48" s="35" t="s">
        <v>552</v>
      </c>
      <c r="E48" s="35" t="s">
        <v>531</v>
      </c>
      <c r="F48" s="50"/>
      <c r="G48" s="35"/>
      <c r="H48" s="126" t="s">
        <v>42</v>
      </c>
      <c r="I48" s="68" t="s">
        <v>43</v>
      </c>
      <c r="J48" s="37">
        <v>0</v>
      </c>
      <c r="K48" s="65">
        <v>1</v>
      </c>
      <c r="L48" s="109">
        <v>1</v>
      </c>
      <c r="M48" s="54"/>
      <c r="N48" s="55"/>
      <c r="O48" s="56"/>
      <c r="P48" s="45"/>
      <c r="Q48" s="43">
        <v>2500000</v>
      </c>
      <c r="R48" s="45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5"/>
      <c r="AD48" s="45"/>
      <c r="AE48" s="45"/>
      <c r="AF48" s="45"/>
      <c r="AG48" s="57"/>
      <c r="AH48" s="47"/>
      <c r="AI48" s="54"/>
      <c r="AJ48" s="58"/>
    </row>
    <row r="49" spans="2:36" ht="4.5" customHeight="1" thickBot="1">
      <c r="B49" s="440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2"/>
    </row>
    <row r="50" spans="2:36" ht="108" customHeight="1" thickBot="1">
      <c r="B50" s="21" t="s">
        <v>416</v>
      </c>
      <c r="C50" s="22" t="s">
        <v>417</v>
      </c>
      <c r="D50" s="22" t="s">
        <v>418</v>
      </c>
      <c r="E50" s="22" t="s">
        <v>419</v>
      </c>
      <c r="F50" s="22" t="s">
        <v>420</v>
      </c>
      <c r="G50" s="22" t="s">
        <v>421</v>
      </c>
      <c r="H50" s="23" t="s">
        <v>422</v>
      </c>
      <c r="I50" s="24" t="s">
        <v>423</v>
      </c>
      <c r="J50" s="25"/>
      <c r="K50" s="25"/>
      <c r="L50" s="25"/>
      <c r="M50" s="25"/>
      <c r="N50" s="26"/>
      <c r="O50" s="27">
        <f aca="true" t="shared" si="12" ref="O50:AD50">SUM(O51:O51)</f>
        <v>0</v>
      </c>
      <c r="P50" s="28">
        <f t="shared" si="12"/>
        <v>0</v>
      </c>
      <c r="Q50" s="29">
        <f t="shared" si="12"/>
        <v>2500000</v>
      </c>
      <c r="R50" s="28">
        <f t="shared" si="12"/>
        <v>0</v>
      </c>
      <c r="S50" s="29">
        <f t="shared" si="12"/>
        <v>0</v>
      </c>
      <c r="T50" s="28">
        <f t="shared" si="12"/>
        <v>0</v>
      </c>
      <c r="U50" s="29">
        <f t="shared" si="12"/>
        <v>0</v>
      </c>
      <c r="V50" s="28">
        <f t="shared" si="12"/>
        <v>0</v>
      </c>
      <c r="W50" s="29">
        <f t="shared" si="12"/>
        <v>0</v>
      </c>
      <c r="X50" s="28">
        <f t="shared" si="12"/>
        <v>0</v>
      </c>
      <c r="Y50" s="29">
        <f t="shared" si="12"/>
        <v>0</v>
      </c>
      <c r="Z50" s="28">
        <f t="shared" si="12"/>
        <v>0</v>
      </c>
      <c r="AA50" s="29">
        <f t="shared" si="12"/>
        <v>0</v>
      </c>
      <c r="AB50" s="28">
        <f t="shared" si="12"/>
        <v>0</v>
      </c>
      <c r="AC50" s="29">
        <f t="shared" si="12"/>
        <v>0</v>
      </c>
      <c r="AD50" s="28">
        <f t="shared" si="12"/>
        <v>0</v>
      </c>
      <c r="AE50" s="29">
        <f>SUM(O50,Q50,S50,U50,W50,Y50,AA50,AC50)</f>
        <v>2500000</v>
      </c>
      <c r="AF50" s="28">
        <f>SUM(P50,R50,T50,V50,X50,Z50,AB50,AD50)</f>
        <v>0</v>
      </c>
      <c r="AG50" s="30">
        <f>SUM(AG51:AG51)</f>
        <v>0</v>
      </c>
      <c r="AH50" s="31"/>
      <c r="AI50" s="31"/>
      <c r="AJ50" s="32"/>
    </row>
    <row r="51" spans="2:36" ht="108" customHeight="1" thickBot="1">
      <c r="B51" s="33" t="s">
        <v>44</v>
      </c>
      <c r="C51" s="34"/>
      <c r="D51" s="35" t="s">
        <v>552</v>
      </c>
      <c r="E51" s="35" t="s">
        <v>531</v>
      </c>
      <c r="F51" s="36"/>
      <c r="G51" s="35"/>
      <c r="H51" s="35" t="s">
        <v>45</v>
      </c>
      <c r="I51" s="68" t="s">
        <v>46</v>
      </c>
      <c r="J51" s="37">
        <v>0</v>
      </c>
      <c r="K51" s="116">
        <v>1</v>
      </c>
      <c r="L51" s="64">
        <v>1</v>
      </c>
      <c r="M51" s="39"/>
      <c r="N51" s="115"/>
      <c r="O51" s="41"/>
      <c r="P51" s="45"/>
      <c r="Q51" s="43">
        <v>2500000</v>
      </c>
      <c r="R51" s="45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/>
      <c r="AD51" s="44"/>
      <c r="AE51" s="45"/>
      <c r="AF51" s="45"/>
      <c r="AG51" s="46"/>
      <c r="AH51" s="47"/>
      <c r="AI51" s="47"/>
      <c r="AJ51" s="48"/>
    </row>
    <row r="52" spans="2:36" ht="4.5" customHeight="1" thickBot="1">
      <c r="B52" s="440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2"/>
    </row>
    <row r="53" spans="2:36" ht="108" customHeight="1" thickBot="1">
      <c r="B53" s="21" t="s">
        <v>416</v>
      </c>
      <c r="C53" s="22" t="s">
        <v>417</v>
      </c>
      <c r="D53" s="22" t="s">
        <v>418</v>
      </c>
      <c r="E53" s="22" t="s">
        <v>424</v>
      </c>
      <c r="F53" s="22" t="s">
        <v>420</v>
      </c>
      <c r="G53" s="22" t="s">
        <v>421</v>
      </c>
      <c r="H53" s="23" t="s">
        <v>422</v>
      </c>
      <c r="I53" s="24" t="s">
        <v>423</v>
      </c>
      <c r="J53" s="22"/>
      <c r="K53" s="49"/>
      <c r="L53" s="49"/>
      <c r="M53" s="25"/>
      <c r="N53" s="26"/>
      <c r="O53" s="27">
        <f aca="true" t="shared" si="13" ref="O53:AD53">SUM(O54:O54)</f>
        <v>0</v>
      </c>
      <c r="P53" s="28">
        <f t="shared" si="13"/>
        <v>0</v>
      </c>
      <c r="Q53" s="29">
        <f t="shared" si="13"/>
        <v>0</v>
      </c>
      <c r="R53" s="28">
        <f t="shared" si="13"/>
        <v>0</v>
      </c>
      <c r="S53" s="29">
        <f t="shared" si="13"/>
        <v>0</v>
      </c>
      <c r="T53" s="28">
        <f t="shared" si="13"/>
        <v>0</v>
      </c>
      <c r="U53" s="29">
        <f t="shared" si="13"/>
        <v>0</v>
      </c>
      <c r="V53" s="28">
        <f t="shared" si="13"/>
        <v>0</v>
      </c>
      <c r="W53" s="29">
        <f t="shared" si="13"/>
        <v>0</v>
      </c>
      <c r="X53" s="28">
        <f t="shared" si="13"/>
        <v>0</v>
      </c>
      <c r="Y53" s="29">
        <f t="shared" si="13"/>
        <v>0</v>
      </c>
      <c r="Z53" s="28">
        <f t="shared" si="13"/>
        <v>0</v>
      </c>
      <c r="AA53" s="29">
        <f t="shared" si="13"/>
        <v>0</v>
      </c>
      <c r="AB53" s="28">
        <f t="shared" si="13"/>
        <v>0</v>
      </c>
      <c r="AC53" s="29">
        <f t="shared" si="13"/>
        <v>0</v>
      </c>
      <c r="AD53" s="28">
        <f t="shared" si="13"/>
        <v>0</v>
      </c>
      <c r="AE53" s="29">
        <f>SUM(O53,Q53,S53,U53,W53,Y53,AA53,AC53)</f>
        <v>0</v>
      </c>
      <c r="AF53" s="28">
        <f>SUM(P53,R53,T53,V53,X53,Z53,AB53,AD53)</f>
        <v>0</v>
      </c>
      <c r="AG53" s="30">
        <f>SUM(AG54:AG54)</f>
        <v>0</v>
      </c>
      <c r="AH53" s="31"/>
      <c r="AI53" s="31"/>
      <c r="AJ53" s="32"/>
    </row>
    <row r="54" spans="2:36" ht="108" customHeight="1" thickBot="1">
      <c r="B54" s="33" t="s">
        <v>44</v>
      </c>
      <c r="C54" s="34"/>
      <c r="D54" s="35" t="s">
        <v>553</v>
      </c>
      <c r="E54" s="35" t="s">
        <v>531</v>
      </c>
      <c r="F54" s="50"/>
      <c r="G54" s="35"/>
      <c r="H54" s="51" t="s">
        <v>47</v>
      </c>
      <c r="I54" s="68" t="s">
        <v>492</v>
      </c>
      <c r="J54" s="37">
        <v>0</v>
      </c>
      <c r="K54" s="52">
        <v>20</v>
      </c>
      <c r="L54" s="53">
        <v>20</v>
      </c>
      <c r="M54" s="54"/>
      <c r="N54" s="55"/>
      <c r="O54" s="56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57"/>
      <c r="AH54" s="47"/>
      <c r="AI54" s="54"/>
      <c r="AJ54" s="58"/>
    </row>
    <row r="55" spans="2:36" ht="4.5" customHeight="1" thickBot="1">
      <c r="B55" s="440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2"/>
    </row>
    <row r="56" spans="2:36" ht="35.25" customHeight="1" thickBot="1">
      <c r="B56" s="473" t="s">
        <v>493</v>
      </c>
      <c r="C56" s="474"/>
      <c r="D56" s="475"/>
      <c r="E56" s="4"/>
      <c r="F56" s="474" t="s">
        <v>387</v>
      </c>
      <c r="G56" s="474"/>
      <c r="H56" s="474"/>
      <c r="I56" s="474"/>
      <c r="J56" s="474"/>
      <c r="K56" s="474"/>
      <c r="L56" s="474"/>
      <c r="M56" s="474"/>
      <c r="N56" s="475"/>
      <c r="O56" s="476" t="s">
        <v>388</v>
      </c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8"/>
      <c r="AG56" s="479" t="s">
        <v>389</v>
      </c>
      <c r="AH56" s="480"/>
      <c r="AI56" s="480"/>
      <c r="AJ56" s="481"/>
    </row>
    <row r="57" spans="2:36" ht="35.25" customHeight="1">
      <c r="B57" s="461" t="s">
        <v>390</v>
      </c>
      <c r="C57" s="463" t="s">
        <v>391</v>
      </c>
      <c r="D57" s="464"/>
      <c r="E57" s="464"/>
      <c r="F57" s="464"/>
      <c r="G57" s="464"/>
      <c r="H57" s="464"/>
      <c r="I57" s="467" t="s">
        <v>392</v>
      </c>
      <c r="J57" s="469" t="s">
        <v>393</v>
      </c>
      <c r="K57" s="469" t="s">
        <v>394</v>
      </c>
      <c r="L57" s="471" t="s">
        <v>575</v>
      </c>
      <c r="M57" s="456" t="s">
        <v>396</v>
      </c>
      <c r="N57" s="458" t="s">
        <v>397</v>
      </c>
      <c r="O57" s="460" t="s">
        <v>398</v>
      </c>
      <c r="P57" s="452"/>
      <c r="Q57" s="451" t="s">
        <v>399</v>
      </c>
      <c r="R57" s="452"/>
      <c r="S57" s="451" t="s">
        <v>400</v>
      </c>
      <c r="T57" s="452"/>
      <c r="U57" s="451" t="s">
        <v>401</v>
      </c>
      <c r="V57" s="452"/>
      <c r="W57" s="451" t="s">
        <v>402</v>
      </c>
      <c r="X57" s="452"/>
      <c r="Y57" s="451" t="s">
        <v>403</v>
      </c>
      <c r="Z57" s="452"/>
      <c r="AA57" s="451" t="s">
        <v>404</v>
      </c>
      <c r="AB57" s="452"/>
      <c r="AC57" s="451" t="s">
        <v>405</v>
      </c>
      <c r="AD57" s="452"/>
      <c r="AE57" s="451" t="s">
        <v>406</v>
      </c>
      <c r="AF57" s="453"/>
      <c r="AG57" s="454" t="s">
        <v>407</v>
      </c>
      <c r="AH57" s="443" t="s">
        <v>408</v>
      </c>
      <c r="AI57" s="445" t="s">
        <v>409</v>
      </c>
      <c r="AJ57" s="447" t="s">
        <v>410</v>
      </c>
    </row>
    <row r="58" spans="2:36" ht="80.25" customHeight="1" thickBot="1">
      <c r="B58" s="462"/>
      <c r="C58" s="465"/>
      <c r="D58" s="466"/>
      <c r="E58" s="466"/>
      <c r="F58" s="466"/>
      <c r="G58" s="466"/>
      <c r="H58" s="466"/>
      <c r="I58" s="468"/>
      <c r="J58" s="470" t="s">
        <v>393</v>
      </c>
      <c r="K58" s="470"/>
      <c r="L58" s="472"/>
      <c r="M58" s="457"/>
      <c r="N58" s="459"/>
      <c r="O58" s="5" t="s">
        <v>411</v>
      </c>
      <c r="P58" s="6" t="s">
        <v>412</v>
      </c>
      <c r="Q58" s="7" t="s">
        <v>411</v>
      </c>
      <c r="R58" s="6" t="s">
        <v>412</v>
      </c>
      <c r="S58" s="7" t="s">
        <v>411</v>
      </c>
      <c r="T58" s="6" t="s">
        <v>412</v>
      </c>
      <c r="U58" s="7" t="s">
        <v>411</v>
      </c>
      <c r="V58" s="6" t="s">
        <v>412</v>
      </c>
      <c r="W58" s="7" t="s">
        <v>411</v>
      </c>
      <c r="X58" s="6" t="s">
        <v>412</v>
      </c>
      <c r="Y58" s="7" t="s">
        <v>411</v>
      </c>
      <c r="Z58" s="6" t="s">
        <v>412</v>
      </c>
      <c r="AA58" s="7" t="s">
        <v>411</v>
      </c>
      <c r="AB58" s="6" t="s">
        <v>413</v>
      </c>
      <c r="AC58" s="7" t="s">
        <v>411</v>
      </c>
      <c r="AD58" s="6" t="s">
        <v>413</v>
      </c>
      <c r="AE58" s="7" t="s">
        <v>411</v>
      </c>
      <c r="AF58" s="8" t="s">
        <v>413</v>
      </c>
      <c r="AG58" s="455"/>
      <c r="AH58" s="444"/>
      <c r="AI58" s="446"/>
      <c r="AJ58" s="448"/>
    </row>
    <row r="59" spans="2:36" ht="108" customHeight="1" thickBot="1">
      <c r="B59" s="9" t="s">
        <v>414</v>
      </c>
      <c r="C59" s="449" t="s">
        <v>494</v>
      </c>
      <c r="D59" s="450"/>
      <c r="E59" s="450"/>
      <c r="F59" s="450"/>
      <c r="G59" s="450"/>
      <c r="H59" s="450"/>
      <c r="I59" s="117" t="s">
        <v>495</v>
      </c>
      <c r="J59" s="11">
        <v>1</v>
      </c>
      <c r="K59" s="118" t="s">
        <v>495</v>
      </c>
      <c r="L59" s="12"/>
      <c r="M59" s="13"/>
      <c r="N59" s="14"/>
      <c r="O59" s="15"/>
      <c r="P59" s="16"/>
      <c r="Q59" s="16">
        <f>SUM(Q61+Q64+Q67)</f>
        <v>7500000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>
        <f>SUM(AE61+AE64+AE67)</f>
        <v>7500000</v>
      </c>
      <c r="AF59" s="17"/>
      <c r="AG59" s="18">
        <f>AG61+AG64</f>
        <v>0</v>
      </c>
      <c r="AH59" s="19"/>
      <c r="AI59" s="19"/>
      <c r="AJ59" s="20"/>
    </row>
    <row r="60" spans="2:36" ht="4.5" customHeight="1" thickBot="1">
      <c r="B60" s="482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4"/>
    </row>
    <row r="61" spans="2:36" ht="108" customHeight="1" thickBot="1">
      <c r="B61" s="21" t="s">
        <v>416</v>
      </c>
      <c r="C61" s="22" t="s">
        <v>417</v>
      </c>
      <c r="D61" s="22" t="s">
        <v>418</v>
      </c>
      <c r="E61" s="22" t="s">
        <v>419</v>
      </c>
      <c r="F61" s="22" t="s">
        <v>420</v>
      </c>
      <c r="G61" s="22" t="s">
        <v>421</v>
      </c>
      <c r="H61" s="23" t="s">
        <v>422</v>
      </c>
      <c r="I61" s="24" t="s">
        <v>423</v>
      </c>
      <c r="J61" s="25"/>
      <c r="K61" s="25"/>
      <c r="L61" s="25"/>
      <c r="M61" s="25"/>
      <c r="N61" s="26"/>
      <c r="O61" s="27">
        <f aca="true" t="shared" si="14" ref="O61:AD61">SUM(O62:O62)</f>
        <v>0</v>
      </c>
      <c r="P61" s="28">
        <f t="shared" si="14"/>
        <v>0</v>
      </c>
      <c r="Q61" s="29">
        <f t="shared" si="14"/>
        <v>2500000</v>
      </c>
      <c r="R61" s="28">
        <f t="shared" si="14"/>
        <v>0</v>
      </c>
      <c r="S61" s="29">
        <f t="shared" si="14"/>
        <v>0</v>
      </c>
      <c r="T61" s="28">
        <f t="shared" si="14"/>
        <v>0</v>
      </c>
      <c r="U61" s="29">
        <f t="shared" si="14"/>
        <v>0</v>
      </c>
      <c r="V61" s="28">
        <f t="shared" si="14"/>
        <v>0</v>
      </c>
      <c r="W61" s="29">
        <f t="shared" si="14"/>
        <v>0</v>
      </c>
      <c r="X61" s="28">
        <f t="shared" si="14"/>
        <v>0</v>
      </c>
      <c r="Y61" s="29">
        <f t="shared" si="14"/>
        <v>0</v>
      </c>
      <c r="Z61" s="28">
        <f t="shared" si="14"/>
        <v>0</v>
      </c>
      <c r="AA61" s="29">
        <f t="shared" si="14"/>
        <v>0</v>
      </c>
      <c r="AB61" s="28">
        <f t="shared" si="14"/>
        <v>0</v>
      </c>
      <c r="AC61" s="29">
        <f t="shared" si="14"/>
        <v>0</v>
      </c>
      <c r="AD61" s="28">
        <f t="shared" si="14"/>
        <v>0</v>
      </c>
      <c r="AE61" s="29">
        <f>SUM(O61,Q61,S61,U61,W61,Y61,AA61,AC61)</f>
        <v>2500000</v>
      </c>
      <c r="AF61" s="28">
        <f>SUM(P61,R61,T61,V61,X61,Z61,AB61,AD61)</f>
        <v>0</v>
      </c>
      <c r="AG61" s="30">
        <f>SUM(AG62:AG62)</f>
        <v>0</v>
      </c>
      <c r="AH61" s="31"/>
      <c r="AI61" s="31"/>
      <c r="AJ61" s="32"/>
    </row>
    <row r="62" spans="2:36" ht="108" customHeight="1" thickBot="1">
      <c r="B62" s="33" t="s">
        <v>41</v>
      </c>
      <c r="C62" s="34"/>
      <c r="D62" s="35" t="s">
        <v>554</v>
      </c>
      <c r="E62" s="35" t="s">
        <v>531</v>
      </c>
      <c r="F62" s="36"/>
      <c r="G62" s="35"/>
      <c r="H62" s="70" t="s">
        <v>48</v>
      </c>
      <c r="I62" s="68" t="s">
        <v>49</v>
      </c>
      <c r="J62" s="37">
        <v>0</v>
      </c>
      <c r="K62" s="38">
        <v>1</v>
      </c>
      <c r="L62" s="39">
        <v>1</v>
      </c>
      <c r="M62" s="39"/>
      <c r="N62" s="40"/>
      <c r="O62" s="41"/>
      <c r="P62" s="42"/>
      <c r="Q62" s="43">
        <v>2500000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5"/>
      <c r="AF62" s="45"/>
      <c r="AG62" s="46"/>
      <c r="AH62" s="47"/>
      <c r="AI62" s="47"/>
      <c r="AJ62" s="48"/>
    </row>
    <row r="63" spans="2:36" ht="4.5" customHeight="1" thickBot="1">
      <c r="B63" s="440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2"/>
    </row>
    <row r="64" spans="2:36" ht="108" customHeight="1" thickBot="1">
      <c r="B64" s="21" t="s">
        <v>416</v>
      </c>
      <c r="C64" s="22" t="s">
        <v>417</v>
      </c>
      <c r="D64" s="22" t="s">
        <v>418</v>
      </c>
      <c r="E64" s="22" t="s">
        <v>424</v>
      </c>
      <c r="F64" s="22" t="s">
        <v>420</v>
      </c>
      <c r="G64" s="22" t="s">
        <v>421</v>
      </c>
      <c r="H64" s="23" t="s">
        <v>422</v>
      </c>
      <c r="I64" s="24" t="s">
        <v>423</v>
      </c>
      <c r="J64" s="22"/>
      <c r="K64" s="49"/>
      <c r="L64" s="49"/>
      <c r="M64" s="25"/>
      <c r="N64" s="26"/>
      <c r="O64" s="27">
        <f aca="true" t="shared" si="15" ref="O64:AD64">SUM(O65:O65)</f>
        <v>0</v>
      </c>
      <c r="P64" s="28">
        <f t="shared" si="15"/>
        <v>0</v>
      </c>
      <c r="Q64" s="29">
        <f t="shared" si="15"/>
        <v>2500000</v>
      </c>
      <c r="R64" s="28">
        <f t="shared" si="15"/>
        <v>0</v>
      </c>
      <c r="S64" s="29">
        <f t="shared" si="15"/>
        <v>0</v>
      </c>
      <c r="T64" s="28">
        <f t="shared" si="15"/>
        <v>0</v>
      </c>
      <c r="U64" s="29">
        <f t="shared" si="15"/>
        <v>0</v>
      </c>
      <c r="V64" s="28">
        <f t="shared" si="15"/>
        <v>0</v>
      </c>
      <c r="W64" s="29">
        <f t="shared" si="15"/>
        <v>0</v>
      </c>
      <c r="X64" s="28">
        <f t="shared" si="15"/>
        <v>0</v>
      </c>
      <c r="Y64" s="29">
        <f t="shared" si="15"/>
        <v>0</v>
      </c>
      <c r="Z64" s="28">
        <f t="shared" si="15"/>
        <v>0</v>
      </c>
      <c r="AA64" s="29">
        <f t="shared" si="15"/>
        <v>0</v>
      </c>
      <c r="AB64" s="28">
        <f t="shared" si="15"/>
        <v>0</v>
      </c>
      <c r="AC64" s="29">
        <f t="shared" si="15"/>
        <v>0</v>
      </c>
      <c r="AD64" s="28">
        <f t="shared" si="15"/>
        <v>0</v>
      </c>
      <c r="AE64" s="29">
        <f>SUM(O64,Q64,S64,U64,W64,Y64,AA64,AC64)</f>
        <v>2500000</v>
      </c>
      <c r="AF64" s="28">
        <f>SUM(P64,R64,T64,V64,X64,Z64,AB64,AD64)</f>
        <v>0</v>
      </c>
      <c r="AG64" s="30">
        <f>SUM(AG65:AG65)</f>
        <v>0</v>
      </c>
      <c r="AH64" s="31"/>
      <c r="AI64" s="31"/>
      <c r="AJ64" s="32"/>
    </row>
    <row r="65" spans="2:36" ht="108" customHeight="1" thickBot="1">
      <c r="B65" s="33" t="s">
        <v>44</v>
      </c>
      <c r="C65" s="34"/>
      <c r="D65" s="35" t="s">
        <v>554</v>
      </c>
      <c r="E65" s="35" t="s">
        <v>531</v>
      </c>
      <c r="F65" s="50"/>
      <c r="G65" s="35"/>
      <c r="H65" s="70" t="s">
        <v>50</v>
      </c>
      <c r="I65" s="68" t="s">
        <v>51</v>
      </c>
      <c r="J65" s="37">
        <v>0</v>
      </c>
      <c r="K65" s="52">
        <v>100</v>
      </c>
      <c r="L65" s="53">
        <v>100</v>
      </c>
      <c r="M65" s="54"/>
      <c r="N65" s="55"/>
      <c r="O65" s="56"/>
      <c r="P65" s="42"/>
      <c r="Q65" s="43">
        <v>2500000</v>
      </c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57"/>
      <c r="AH65" s="47"/>
      <c r="AI65" s="54"/>
      <c r="AJ65" s="58"/>
    </row>
    <row r="66" spans="2:36" ht="4.5" customHeight="1" thickBot="1">
      <c r="B66" s="440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2"/>
    </row>
    <row r="67" spans="2:36" ht="108" customHeight="1" thickBot="1">
      <c r="B67" s="21" t="s">
        <v>416</v>
      </c>
      <c r="C67" s="22" t="s">
        <v>417</v>
      </c>
      <c r="D67" s="22" t="s">
        <v>418</v>
      </c>
      <c r="E67" s="22" t="s">
        <v>419</v>
      </c>
      <c r="F67" s="22" t="s">
        <v>420</v>
      </c>
      <c r="G67" s="22" t="s">
        <v>421</v>
      </c>
      <c r="H67" s="23" t="s">
        <v>422</v>
      </c>
      <c r="I67" s="24" t="s">
        <v>423</v>
      </c>
      <c r="J67" s="25"/>
      <c r="K67" s="25"/>
      <c r="L67" s="25"/>
      <c r="M67" s="25"/>
      <c r="N67" s="26"/>
      <c r="O67" s="27">
        <f aca="true" t="shared" si="16" ref="O67:AD67">SUM(O68:O68)</f>
        <v>0</v>
      </c>
      <c r="P67" s="28">
        <f t="shared" si="16"/>
        <v>0</v>
      </c>
      <c r="Q67" s="29">
        <f t="shared" si="16"/>
        <v>2500000</v>
      </c>
      <c r="R67" s="28">
        <f t="shared" si="16"/>
        <v>0</v>
      </c>
      <c r="S67" s="29">
        <f t="shared" si="16"/>
        <v>0</v>
      </c>
      <c r="T67" s="28">
        <f t="shared" si="16"/>
        <v>0</v>
      </c>
      <c r="U67" s="29">
        <f t="shared" si="16"/>
        <v>0</v>
      </c>
      <c r="V67" s="28">
        <f t="shared" si="16"/>
        <v>0</v>
      </c>
      <c r="W67" s="29">
        <f t="shared" si="16"/>
        <v>0</v>
      </c>
      <c r="X67" s="28">
        <f t="shared" si="16"/>
        <v>0</v>
      </c>
      <c r="Y67" s="29">
        <f t="shared" si="16"/>
        <v>0</v>
      </c>
      <c r="Z67" s="28">
        <f t="shared" si="16"/>
        <v>0</v>
      </c>
      <c r="AA67" s="29">
        <f t="shared" si="16"/>
        <v>0</v>
      </c>
      <c r="AB67" s="28">
        <f t="shared" si="16"/>
        <v>0</v>
      </c>
      <c r="AC67" s="29">
        <f t="shared" si="16"/>
        <v>0</v>
      </c>
      <c r="AD67" s="28">
        <f t="shared" si="16"/>
        <v>0</v>
      </c>
      <c r="AE67" s="29">
        <f>SUM(O67,Q67,S67,U67,W67,Y67,AA67,AC67)</f>
        <v>2500000</v>
      </c>
      <c r="AF67" s="28">
        <f>SUM(P67,R67,T67,V67,X67,Z67,AB67,AD67)</f>
        <v>0</v>
      </c>
      <c r="AG67" s="30">
        <f>SUM(AG68:AG68)</f>
        <v>0</v>
      </c>
      <c r="AH67" s="31"/>
      <c r="AI67" s="31"/>
      <c r="AJ67" s="32"/>
    </row>
    <row r="68" spans="2:36" ht="108" customHeight="1" thickBot="1">
      <c r="B68" s="33" t="s">
        <v>44</v>
      </c>
      <c r="C68" s="34"/>
      <c r="D68" s="35" t="s">
        <v>554</v>
      </c>
      <c r="E68" s="35" t="s">
        <v>531</v>
      </c>
      <c r="F68" s="36"/>
      <c r="G68" s="35"/>
      <c r="H68" s="70" t="s">
        <v>52</v>
      </c>
      <c r="I68" s="68" t="s">
        <v>53</v>
      </c>
      <c r="J68" s="37">
        <v>0</v>
      </c>
      <c r="K68" s="38">
        <v>6</v>
      </c>
      <c r="L68" s="39">
        <v>2</v>
      </c>
      <c r="M68" s="39"/>
      <c r="N68" s="40"/>
      <c r="O68" s="41"/>
      <c r="P68" s="42"/>
      <c r="Q68" s="43">
        <v>2500000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5"/>
      <c r="AF68" s="45"/>
      <c r="AG68" s="46"/>
      <c r="AH68" s="47"/>
      <c r="AI68" s="47"/>
      <c r="AJ68" s="48"/>
    </row>
    <row r="69" spans="2:36" ht="4.5" customHeight="1" thickBot="1">
      <c r="B69" s="440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2"/>
    </row>
    <row r="70" spans="2:36" ht="4.5" customHeight="1" thickBot="1">
      <c r="B70" s="440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2"/>
    </row>
    <row r="71" spans="2:36" ht="35.25" customHeight="1" thickBot="1">
      <c r="B71" s="473" t="s">
        <v>496</v>
      </c>
      <c r="C71" s="474"/>
      <c r="D71" s="475"/>
      <c r="E71" s="4"/>
      <c r="F71" s="474" t="s">
        <v>387</v>
      </c>
      <c r="G71" s="474"/>
      <c r="H71" s="474"/>
      <c r="I71" s="474"/>
      <c r="J71" s="474"/>
      <c r="K71" s="474"/>
      <c r="L71" s="474"/>
      <c r="M71" s="474"/>
      <c r="N71" s="475"/>
      <c r="O71" s="476" t="s">
        <v>388</v>
      </c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  <c r="AB71" s="477"/>
      <c r="AC71" s="477"/>
      <c r="AD71" s="477"/>
      <c r="AE71" s="477"/>
      <c r="AF71" s="478"/>
      <c r="AG71" s="479" t="s">
        <v>389</v>
      </c>
      <c r="AH71" s="480"/>
      <c r="AI71" s="480"/>
      <c r="AJ71" s="481"/>
    </row>
    <row r="72" spans="2:36" ht="35.25" customHeight="1">
      <c r="B72" s="461" t="s">
        <v>390</v>
      </c>
      <c r="C72" s="463" t="s">
        <v>391</v>
      </c>
      <c r="D72" s="464"/>
      <c r="E72" s="464"/>
      <c r="F72" s="464"/>
      <c r="G72" s="464"/>
      <c r="H72" s="464"/>
      <c r="I72" s="467" t="s">
        <v>392</v>
      </c>
      <c r="J72" s="469" t="s">
        <v>393</v>
      </c>
      <c r="K72" s="469" t="s">
        <v>394</v>
      </c>
      <c r="L72" s="471" t="s">
        <v>575</v>
      </c>
      <c r="M72" s="456" t="s">
        <v>396</v>
      </c>
      <c r="N72" s="458" t="s">
        <v>397</v>
      </c>
      <c r="O72" s="460" t="s">
        <v>398</v>
      </c>
      <c r="P72" s="452"/>
      <c r="Q72" s="451" t="s">
        <v>399</v>
      </c>
      <c r="R72" s="452"/>
      <c r="S72" s="451" t="s">
        <v>400</v>
      </c>
      <c r="T72" s="452"/>
      <c r="U72" s="451" t="s">
        <v>401</v>
      </c>
      <c r="V72" s="452"/>
      <c r="W72" s="451" t="s">
        <v>402</v>
      </c>
      <c r="X72" s="452"/>
      <c r="Y72" s="451" t="s">
        <v>403</v>
      </c>
      <c r="Z72" s="452"/>
      <c r="AA72" s="451" t="s">
        <v>404</v>
      </c>
      <c r="AB72" s="452"/>
      <c r="AC72" s="451" t="s">
        <v>405</v>
      </c>
      <c r="AD72" s="452"/>
      <c r="AE72" s="451" t="s">
        <v>406</v>
      </c>
      <c r="AF72" s="453"/>
      <c r="AG72" s="454" t="s">
        <v>407</v>
      </c>
      <c r="AH72" s="443" t="s">
        <v>408</v>
      </c>
      <c r="AI72" s="445" t="s">
        <v>409</v>
      </c>
      <c r="AJ72" s="447" t="s">
        <v>410</v>
      </c>
    </row>
    <row r="73" spans="2:36" ht="80.25" customHeight="1" thickBot="1">
      <c r="B73" s="462"/>
      <c r="C73" s="465"/>
      <c r="D73" s="466"/>
      <c r="E73" s="466"/>
      <c r="F73" s="466"/>
      <c r="G73" s="466"/>
      <c r="H73" s="466"/>
      <c r="I73" s="468"/>
      <c r="J73" s="470" t="s">
        <v>393</v>
      </c>
      <c r="K73" s="470"/>
      <c r="L73" s="472"/>
      <c r="M73" s="457"/>
      <c r="N73" s="459"/>
      <c r="O73" s="5" t="s">
        <v>411</v>
      </c>
      <c r="P73" s="6" t="s">
        <v>412</v>
      </c>
      <c r="Q73" s="7" t="s">
        <v>411</v>
      </c>
      <c r="R73" s="6" t="s">
        <v>412</v>
      </c>
      <c r="S73" s="7" t="s">
        <v>411</v>
      </c>
      <c r="T73" s="6" t="s">
        <v>412</v>
      </c>
      <c r="U73" s="7" t="s">
        <v>411</v>
      </c>
      <c r="V73" s="6" t="s">
        <v>412</v>
      </c>
      <c r="W73" s="7" t="s">
        <v>411</v>
      </c>
      <c r="X73" s="6" t="s">
        <v>412</v>
      </c>
      <c r="Y73" s="7" t="s">
        <v>411</v>
      </c>
      <c r="Z73" s="6" t="s">
        <v>412</v>
      </c>
      <c r="AA73" s="7" t="s">
        <v>411</v>
      </c>
      <c r="AB73" s="6" t="s">
        <v>413</v>
      </c>
      <c r="AC73" s="7" t="s">
        <v>411</v>
      </c>
      <c r="AD73" s="6" t="s">
        <v>413</v>
      </c>
      <c r="AE73" s="7" t="s">
        <v>411</v>
      </c>
      <c r="AF73" s="8" t="s">
        <v>413</v>
      </c>
      <c r="AG73" s="455"/>
      <c r="AH73" s="444"/>
      <c r="AI73" s="446"/>
      <c r="AJ73" s="448"/>
    </row>
    <row r="74" spans="2:36" ht="108" customHeight="1" thickBot="1">
      <c r="B74" s="9" t="s">
        <v>414</v>
      </c>
      <c r="C74" s="449" t="s">
        <v>54</v>
      </c>
      <c r="D74" s="450"/>
      <c r="E74" s="450"/>
      <c r="F74" s="450"/>
      <c r="G74" s="450"/>
      <c r="H74" s="450"/>
      <c r="I74" s="10" t="s">
        <v>55</v>
      </c>
      <c r="J74" s="11">
        <v>0</v>
      </c>
      <c r="K74" s="12">
        <v>150</v>
      </c>
      <c r="L74" s="12"/>
      <c r="M74" s="13"/>
      <c r="N74" s="14"/>
      <c r="O74" s="15">
        <f>SUM(O76+O79)</f>
        <v>1250000</v>
      </c>
      <c r="P74" s="16">
        <f>SUM(P76,P79,P82)</f>
        <v>0</v>
      </c>
      <c r="Q74" s="16">
        <f>SUM(Q76+Q79)</f>
        <v>3600000</v>
      </c>
      <c r="R74" s="16"/>
      <c r="S74" s="16">
        <f>SUM(S76+S79)</f>
        <v>3750000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>
        <f>SUM(AE76+AE79)</f>
        <v>8600000</v>
      </c>
      <c r="AF74" s="17">
        <f>SUM(P74,R74,T74,V74,X74,Z74,AB74,AD74)</f>
        <v>0</v>
      </c>
      <c r="AG74" s="18">
        <f>AG76+AG79</f>
        <v>0</v>
      </c>
      <c r="AH74" s="19"/>
      <c r="AI74" s="19"/>
      <c r="AJ74" s="20"/>
    </row>
    <row r="75" spans="2:36" ht="4.5" customHeight="1" thickBot="1">
      <c r="B75" s="482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4"/>
    </row>
    <row r="76" spans="2:36" ht="108" customHeight="1" thickBot="1">
      <c r="B76" s="21" t="s">
        <v>416</v>
      </c>
      <c r="C76" s="22" t="s">
        <v>417</v>
      </c>
      <c r="D76" s="22" t="s">
        <v>418</v>
      </c>
      <c r="E76" s="22" t="s">
        <v>419</v>
      </c>
      <c r="F76" s="22" t="s">
        <v>420</v>
      </c>
      <c r="G76" s="22" t="s">
        <v>421</v>
      </c>
      <c r="H76" s="23" t="s">
        <v>422</v>
      </c>
      <c r="I76" s="24" t="s">
        <v>423</v>
      </c>
      <c r="J76" s="25"/>
      <c r="K76" s="25"/>
      <c r="L76" s="25"/>
      <c r="M76" s="25"/>
      <c r="N76" s="26"/>
      <c r="O76" s="27">
        <f aca="true" t="shared" si="17" ref="O76:AD76">SUM(O77:O77)</f>
        <v>625000</v>
      </c>
      <c r="P76" s="28">
        <f t="shared" si="17"/>
        <v>0</v>
      </c>
      <c r="Q76" s="29">
        <f t="shared" si="17"/>
        <v>1800000</v>
      </c>
      <c r="R76" s="28">
        <f t="shared" si="17"/>
        <v>0</v>
      </c>
      <c r="S76" s="29">
        <f t="shared" si="17"/>
        <v>1875000</v>
      </c>
      <c r="T76" s="28">
        <f t="shared" si="17"/>
        <v>0</v>
      </c>
      <c r="U76" s="29">
        <f t="shared" si="17"/>
        <v>0</v>
      </c>
      <c r="V76" s="28">
        <f t="shared" si="17"/>
        <v>0</v>
      </c>
      <c r="W76" s="29">
        <f t="shared" si="17"/>
        <v>0</v>
      </c>
      <c r="X76" s="28">
        <f t="shared" si="17"/>
        <v>0</v>
      </c>
      <c r="Y76" s="29">
        <f t="shared" si="17"/>
        <v>0</v>
      </c>
      <c r="Z76" s="28">
        <f t="shared" si="17"/>
        <v>0</v>
      </c>
      <c r="AA76" s="29">
        <f t="shared" si="17"/>
        <v>0</v>
      </c>
      <c r="AB76" s="28">
        <f t="shared" si="17"/>
        <v>0</v>
      </c>
      <c r="AC76" s="29">
        <f t="shared" si="17"/>
        <v>0</v>
      </c>
      <c r="AD76" s="28">
        <f t="shared" si="17"/>
        <v>0</v>
      </c>
      <c r="AE76" s="29">
        <f>SUM(O76,Q76,S76,U76,W76,Y76,AA76,AC76)</f>
        <v>4300000</v>
      </c>
      <c r="AF76" s="28">
        <f>SUM(P76,R76,T76,V76,X76,Z76,AB76,AD76)</f>
        <v>0</v>
      </c>
      <c r="AG76" s="30">
        <f>SUM(AG77:AG77)</f>
        <v>0</v>
      </c>
      <c r="AH76" s="31"/>
      <c r="AI76" s="31"/>
      <c r="AJ76" s="32"/>
    </row>
    <row r="77" spans="2:36" ht="108" customHeight="1" thickBot="1">
      <c r="B77" s="33" t="s">
        <v>20</v>
      </c>
      <c r="C77" s="34"/>
      <c r="D77" s="35" t="s">
        <v>555</v>
      </c>
      <c r="E77" s="35" t="s">
        <v>531</v>
      </c>
      <c r="F77" s="36"/>
      <c r="G77" s="35"/>
      <c r="H77" s="35" t="s">
        <v>497</v>
      </c>
      <c r="I77" s="68" t="s">
        <v>56</v>
      </c>
      <c r="J77" s="37">
        <v>0</v>
      </c>
      <c r="K77" s="38">
        <v>1</v>
      </c>
      <c r="L77" s="39"/>
      <c r="M77" s="39"/>
      <c r="N77" s="40"/>
      <c r="O77" s="56">
        <v>625000</v>
      </c>
      <c r="P77" s="45"/>
      <c r="Q77" s="45">
        <v>1800000</v>
      </c>
      <c r="R77" s="45"/>
      <c r="S77" s="45">
        <v>1875000</v>
      </c>
      <c r="T77" s="45"/>
      <c r="U77" s="44"/>
      <c r="V77" s="44"/>
      <c r="W77" s="44"/>
      <c r="X77" s="44"/>
      <c r="Y77" s="44"/>
      <c r="Z77" s="44"/>
      <c r="AA77" s="44"/>
      <c r="AB77" s="44"/>
      <c r="AC77" s="45"/>
      <c r="AD77" s="44"/>
      <c r="AE77" s="45"/>
      <c r="AF77" s="45"/>
      <c r="AG77" s="46"/>
      <c r="AH77" s="47"/>
      <c r="AI77" s="47"/>
      <c r="AJ77" s="48"/>
    </row>
    <row r="78" spans="2:36" ht="4.5" customHeight="1" thickBot="1">
      <c r="B78" s="440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2"/>
    </row>
    <row r="79" spans="2:36" ht="108" customHeight="1" thickBot="1">
      <c r="B79" s="21" t="s">
        <v>416</v>
      </c>
      <c r="C79" s="22" t="s">
        <v>417</v>
      </c>
      <c r="D79" s="22" t="s">
        <v>418</v>
      </c>
      <c r="E79" s="22" t="s">
        <v>424</v>
      </c>
      <c r="F79" s="22" t="s">
        <v>420</v>
      </c>
      <c r="G79" s="22" t="s">
        <v>421</v>
      </c>
      <c r="H79" s="23" t="s">
        <v>422</v>
      </c>
      <c r="I79" s="24" t="s">
        <v>423</v>
      </c>
      <c r="J79" s="22"/>
      <c r="K79" s="49"/>
      <c r="L79" s="49"/>
      <c r="M79" s="25"/>
      <c r="N79" s="26"/>
      <c r="O79" s="27">
        <f aca="true" t="shared" si="18" ref="O79:AD79">SUM(O80:O80)</f>
        <v>625000</v>
      </c>
      <c r="P79" s="28">
        <f t="shared" si="18"/>
        <v>0</v>
      </c>
      <c r="Q79" s="29">
        <f t="shared" si="18"/>
        <v>1800000</v>
      </c>
      <c r="R79" s="28">
        <f t="shared" si="18"/>
        <v>0</v>
      </c>
      <c r="S79" s="29">
        <f t="shared" si="18"/>
        <v>1875000</v>
      </c>
      <c r="T79" s="28">
        <f t="shared" si="18"/>
        <v>0</v>
      </c>
      <c r="U79" s="29">
        <f t="shared" si="18"/>
        <v>0</v>
      </c>
      <c r="V79" s="28">
        <f t="shared" si="18"/>
        <v>0</v>
      </c>
      <c r="W79" s="29">
        <f t="shared" si="18"/>
        <v>0</v>
      </c>
      <c r="X79" s="28">
        <f t="shared" si="18"/>
        <v>0</v>
      </c>
      <c r="Y79" s="29">
        <f t="shared" si="18"/>
        <v>0</v>
      </c>
      <c r="Z79" s="28">
        <f t="shared" si="18"/>
        <v>0</v>
      </c>
      <c r="AA79" s="29">
        <f t="shared" si="18"/>
        <v>0</v>
      </c>
      <c r="AB79" s="28">
        <f t="shared" si="18"/>
        <v>0</v>
      </c>
      <c r="AC79" s="29">
        <f t="shared" si="18"/>
        <v>0</v>
      </c>
      <c r="AD79" s="28">
        <f t="shared" si="18"/>
        <v>0</v>
      </c>
      <c r="AE79" s="29">
        <f>SUM(O79,Q79,S79,U79,W79,Y79,AA79,AC79)</f>
        <v>4300000</v>
      </c>
      <c r="AF79" s="28">
        <f>SUM(P79,R79,T79,V79,X79,Z79,AB79,AD79)</f>
        <v>0</v>
      </c>
      <c r="AG79" s="30">
        <f>SUM(AG80:AG80)</f>
        <v>0</v>
      </c>
      <c r="AH79" s="31"/>
      <c r="AI79" s="31"/>
      <c r="AJ79" s="32"/>
    </row>
    <row r="80" spans="2:36" ht="108" customHeight="1" thickBot="1">
      <c r="B80" s="33" t="s">
        <v>17</v>
      </c>
      <c r="C80" s="34"/>
      <c r="D80" s="35" t="s">
        <v>556</v>
      </c>
      <c r="E80" s="35" t="s">
        <v>531</v>
      </c>
      <c r="F80" s="50"/>
      <c r="G80" s="35"/>
      <c r="H80" s="70" t="s">
        <v>57</v>
      </c>
      <c r="I80" s="68" t="s">
        <v>58</v>
      </c>
      <c r="J80" s="37">
        <v>0</v>
      </c>
      <c r="K80" s="52">
        <v>4</v>
      </c>
      <c r="L80" s="53"/>
      <c r="M80" s="54"/>
      <c r="N80" s="55"/>
      <c r="O80" s="56">
        <v>625000</v>
      </c>
      <c r="P80" s="45"/>
      <c r="Q80" s="45">
        <v>1800000</v>
      </c>
      <c r="R80" s="45"/>
      <c r="S80" s="45">
        <v>1875000</v>
      </c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57"/>
      <c r="AH80" s="47"/>
      <c r="AI80" s="54"/>
      <c r="AJ80" s="58"/>
    </row>
    <row r="81" spans="2:36" ht="4.5" customHeight="1" thickBot="1">
      <c r="B81" s="440"/>
      <c r="C81" s="441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2"/>
    </row>
    <row r="82" spans="2:36" ht="108" customHeight="1" thickBot="1">
      <c r="B82" s="21" t="s">
        <v>416</v>
      </c>
      <c r="C82" s="22" t="s">
        <v>417</v>
      </c>
      <c r="D82" s="22" t="s">
        <v>418</v>
      </c>
      <c r="E82" s="22" t="s">
        <v>419</v>
      </c>
      <c r="F82" s="22" t="s">
        <v>420</v>
      </c>
      <c r="G82" s="22" t="s">
        <v>421</v>
      </c>
      <c r="H82" s="23" t="s">
        <v>422</v>
      </c>
      <c r="I82" s="24" t="s">
        <v>423</v>
      </c>
      <c r="J82" s="25"/>
      <c r="K82" s="25"/>
      <c r="L82" s="25"/>
      <c r="M82" s="25"/>
      <c r="N82" s="26"/>
      <c r="O82" s="27">
        <f aca="true" t="shared" si="19" ref="O82:AD82">SUM(O83:O83)</f>
        <v>0</v>
      </c>
      <c r="P82" s="28">
        <f t="shared" si="19"/>
        <v>0</v>
      </c>
      <c r="Q82" s="29">
        <f t="shared" si="19"/>
        <v>0</v>
      </c>
      <c r="R82" s="28">
        <f t="shared" si="19"/>
        <v>0</v>
      </c>
      <c r="S82" s="29">
        <f t="shared" si="19"/>
        <v>0</v>
      </c>
      <c r="T82" s="28">
        <f t="shared" si="19"/>
        <v>0</v>
      </c>
      <c r="U82" s="29">
        <f t="shared" si="19"/>
        <v>0</v>
      </c>
      <c r="V82" s="28">
        <f t="shared" si="19"/>
        <v>0</v>
      </c>
      <c r="W82" s="29">
        <f t="shared" si="19"/>
        <v>0</v>
      </c>
      <c r="X82" s="28">
        <f t="shared" si="19"/>
        <v>0</v>
      </c>
      <c r="Y82" s="29">
        <f t="shared" si="19"/>
        <v>0</v>
      </c>
      <c r="Z82" s="28">
        <f t="shared" si="19"/>
        <v>0</v>
      </c>
      <c r="AA82" s="29">
        <f t="shared" si="19"/>
        <v>0</v>
      </c>
      <c r="AB82" s="28">
        <f t="shared" si="19"/>
        <v>0</v>
      </c>
      <c r="AC82" s="29">
        <f t="shared" si="19"/>
        <v>0</v>
      </c>
      <c r="AD82" s="28">
        <f t="shared" si="19"/>
        <v>0</v>
      </c>
      <c r="AE82" s="29">
        <f>SUM(O82,Q82,S82,U82,W82,Y82,AA82,AC82)</f>
        <v>0</v>
      </c>
      <c r="AF82" s="28">
        <f>SUM(P82,R82,T82,V82,X82,Z82,AB82,AD82)</f>
        <v>0</v>
      </c>
      <c r="AG82" s="30">
        <f>SUM(AG83:AG83)</f>
        <v>0</v>
      </c>
      <c r="AH82" s="31"/>
      <c r="AI82" s="31"/>
      <c r="AJ82" s="32"/>
    </row>
    <row r="83" spans="2:36" ht="108" customHeight="1" thickBot="1">
      <c r="B83" s="33" t="s">
        <v>20</v>
      </c>
      <c r="C83" s="34"/>
      <c r="D83" s="35" t="s">
        <v>557</v>
      </c>
      <c r="E83" s="35" t="s">
        <v>533</v>
      </c>
      <c r="F83" s="36"/>
      <c r="G83" s="35"/>
      <c r="H83" s="37" t="s">
        <v>59</v>
      </c>
      <c r="I83" s="68" t="s">
        <v>60</v>
      </c>
      <c r="J83" s="37">
        <v>0</v>
      </c>
      <c r="K83" s="38">
        <v>4</v>
      </c>
      <c r="L83" s="39">
        <v>4</v>
      </c>
      <c r="M83" s="39"/>
      <c r="N83" s="40"/>
      <c r="O83" s="41"/>
      <c r="P83" s="42"/>
      <c r="Q83" s="43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5"/>
      <c r="AF83" s="45"/>
      <c r="AG83" s="46"/>
      <c r="AH83" s="47"/>
      <c r="AI83" s="47"/>
      <c r="AJ83" s="48"/>
    </row>
    <row r="84" spans="2:36" ht="4.5" customHeight="1" thickBot="1">
      <c r="B84" s="440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2"/>
    </row>
    <row r="85" spans="2:36" s="77" customFormat="1" ht="108" customHeight="1" thickBot="1">
      <c r="B85" s="88" t="s">
        <v>416</v>
      </c>
      <c r="C85" s="87" t="s">
        <v>417</v>
      </c>
      <c r="D85" s="87" t="s">
        <v>418</v>
      </c>
      <c r="E85" s="87" t="s">
        <v>419</v>
      </c>
      <c r="F85" s="87" t="s">
        <v>420</v>
      </c>
      <c r="G85" s="87" t="s">
        <v>421</v>
      </c>
      <c r="H85" s="86" t="s">
        <v>422</v>
      </c>
      <c r="I85" s="85" t="s">
        <v>423</v>
      </c>
      <c r="J85" s="84"/>
      <c r="K85" s="84"/>
      <c r="L85" s="84"/>
      <c r="M85" s="84"/>
      <c r="N85" s="83"/>
      <c r="O85" s="82">
        <f aca="true" t="shared" si="20" ref="O85:AD85">SUM(O86:O86)</f>
        <v>0</v>
      </c>
      <c r="P85" s="28">
        <f t="shared" si="20"/>
        <v>0</v>
      </c>
      <c r="Q85" s="81">
        <f t="shared" si="20"/>
        <v>0</v>
      </c>
      <c r="R85" s="28">
        <f t="shared" si="20"/>
        <v>0</v>
      </c>
      <c r="S85" s="81">
        <f t="shared" si="20"/>
        <v>0</v>
      </c>
      <c r="T85" s="28">
        <f t="shared" si="20"/>
        <v>0</v>
      </c>
      <c r="U85" s="81">
        <f t="shared" si="20"/>
        <v>0</v>
      </c>
      <c r="V85" s="28">
        <f t="shared" si="20"/>
        <v>0</v>
      </c>
      <c r="W85" s="81">
        <f t="shared" si="20"/>
        <v>0</v>
      </c>
      <c r="X85" s="28">
        <f t="shared" si="20"/>
        <v>0</v>
      </c>
      <c r="Y85" s="81">
        <f t="shared" si="20"/>
        <v>0</v>
      </c>
      <c r="Z85" s="28">
        <f t="shared" si="20"/>
        <v>0</v>
      </c>
      <c r="AA85" s="81">
        <f t="shared" si="20"/>
        <v>0</v>
      </c>
      <c r="AB85" s="28">
        <f t="shared" si="20"/>
        <v>0</v>
      </c>
      <c r="AC85" s="81">
        <f t="shared" si="20"/>
        <v>0</v>
      </c>
      <c r="AD85" s="28">
        <f t="shared" si="20"/>
        <v>0</v>
      </c>
      <c r="AE85" s="81">
        <f>SUM(O85,Q85,S85,U85,W85,Y85,AA85,AC85)</f>
        <v>0</v>
      </c>
      <c r="AF85" s="28">
        <f>SUM(P85,R85,T85,V85,X85,Z85,AB85,AD85)</f>
        <v>0</v>
      </c>
      <c r="AG85" s="80">
        <f>SUM(AG86:AG86)</f>
        <v>0</v>
      </c>
      <c r="AH85" s="79"/>
      <c r="AI85" s="79"/>
      <c r="AJ85" s="78"/>
    </row>
    <row r="86" spans="2:36" s="77" customFormat="1" ht="108" customHeight="1" thickBot="1">
      <c r="B86" s="33" t="s">
        <v>20</v>
      </c>
      <c r="C86" s="34"/>
      <c r="D86" s="35" t="s">
        <v>558</v>
      </c>
      <c r="E86" s="35" t="s">
        <v>531</v>
      </c>
      <c r="F86" s="36"/>
      <c r="G86" s="35"/>
      <c r="H86" s="37" t="s">
        <v>61</v>
      </c>
      <c r="I86" s="68" t="s">
        <v>62</v>
      </c>
      <c r="J86" s="37">
        <v>0</v>
      </c>
      <c r="K86" s="38">
        <v>1</v>
      </c>
      <c r="L86" s="39">
        <v>1</v>
      </c>
      <c r="M86" s="39"/>
      <c r="N86" s="40"/>
      <c r="O86" s="41"/>
      <c r="P86" s="41"/>
      <c r="Q86" s="43"/>
      <c r="R86" s="45"/>
      <c r="S86" s="45"/>
      <c r="T86" s="45"/>
      <c r="U86" s="44"/>
      <c r="V86" s="44"/>
      <c r="W86" s="44"/>
      <c r="X86" s="44"/>
      <c r="Y86" s="44"/>
      <c r="Z86" s="44"/>
      <c r="AA86" s="44"/>
      <c r="AB86" s="44"/>
      <c r="AC86" s="45"/>
      <c r="AD86" s="44"/>
      <c r="AE86" s="45"/>
      <c r="AF86" s="45"/>
      <c r="AG86" s="46"/>
      <c r="AH86" s="47"/>
      <c r="AI86" s="47"/>
      <c r="AJ86" s="48"/>
    </row>
    <row r="87" spans="2:36" ht="35.25" customHeight="1" thickBot="1">
      <c r="B87" s="473" t="s">
        <v>498</v>
      </c>
      <c r="C87" s="474"/>
      <c r="D87" s="475"/>
      <c r="E87" s="4"/>
      <c r="F87" s="474" t="s">
        <v>387</v>
      </c>
      <c r="G87" s="474"/>
      <c r="H87" s="474"/>
      <c r="I87" s="474"/>
      <c r="J87" s="474"/>
      <c r="K87" s="474"/>
      <c r="L87" s="474"/>
      <c r="M87" s="474"/>
      <c r="N87" s="475"/>
      <c r="O87" s="476" t="s">
        <v>388</v>
      </c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478"/>
      <c r="AG87" s="479" t="s">
        <v>389</v>
      </c>
      <c r="AH87" s="480"/>
      <c r="AI87" s="480"/>
      <c r="AJ87" s="481"/>
    </row>
    <row r="88" spans="2:36" ht="35.25" customHeight="1">
      <c r="B88" s="461" t="s">
        <v>390</v>
      </c>
      <c r="C88" s="463" t="s">
        <v>391</v>
      </c>
      <c r="D88" s="464"/>
      <c r="E88" s="464"/>
      <c r="F88" s="464"/>
      <c r="G88" s="464"/>
      <c r="H88" s="464"/>
      <c r="I88" s="467" t="s">
        <v>392</v>
      </c>
      <c r="J88" s="469" t="s">
        <v>393</v>
      </c>
      <c r="K88" s="469" t="s">
        <v>394</v>
      </c>
      <c r="L88" s="471" t="s">
        <v>575</v>
      </c>
      <c r="M88" s="456" t="s">
        <v>396</v>
      </c>
      <c r="N88" s="458" t="s">
        <v>397</v>
      </c>
      <c r="O88" s="460" t="s">
        <v>398</v>
      </c>
      <c r="P88" s="452"/>
      <c r="Q88" s="451" t="s">
        <v>399</v>
      </c>
      <c r="R88" s="452"/>
      <c r="S88" s="451" t="s">
        <v>400</v>
      </c>
      <c r="T88" s="452"/>
      <c r="U88" s="451" t="s">
        <v>401</v>
      </c>
      <c r="V88" s="452"/>
      <c r="W88" s="451" t="s">
        <v>402</v>
      </c>
      <c r="X88" s="452"/>
      <c r="Y88" s="451" t="s">
        <v>403</v>
      </c>
      <c r="Z88" s="452"/>
      <c r="AA88" s="451" t="s">
        <v>404</v>
      </c>
      <c r="AB88" s="452"/>
      <c r="AC88" s="451" t="s">
        <v>405</v>
      </c>
      <c r="AD88" s="452"/>
      <c r="AE88" s="451" t="s">
        <v>406</v>
      </c>
      <c r="AF88" s="453"/>
      <c r="AG88" s="454" t="s">
        <v>407</v>
      </c>
      <c r="AH88" s="443" t="s">
        <v>408</v>
      </c>
      <c r="AI88" s="445" t="s">
        <v>409</v>
      </c>
      <c r="AJ88" s="447" t="s">
        <v>410</v>
      </c>
    </row>
    <row r="89" spans="2:36" ht="80.25" customHeight="1" thickBot="1">
      <c r="B89" s="462"/>
      <c r="C89" s="465"/>
      <c r="D89" s="466"/>
      <c r="E89" s="466"/>
      <c r="F89" s="466"/>
      <c r="G89" s="466"/>
      <c r="H89" s="466"/>
      <c r="I89" s="468"/>
      <c r="J89" s="470" t="s">
        <v>393</v>
      </c>
      <c r="K89" s="470"/>
      <c r="L89" s="472"/>
      <c r="M89" s="457"/>
      <c r="N89" s="459"/>
      <c r="O89" s="5" t="s">
        <v>411</v>
      </c>
      <c r="P89" s="6" t="s">
        <v>412</v>
      </c>
      <c r="Q89" s="7" t="s">
        <v>411</v>
      </c>
      <c r="R89" s="6" t="s">
        <v>412</v>
      </c>
      <c r="S89" s="7" t="s">
        <v>411</v>
      </c>
      <c r="T89" s="6" t="s">
        <v>412</v>
      </c>
      <c r="U89" s="7" t="s">
        <v>411</v>
      </c>
      <c r="V89" s="6" t="s">
        <v>412</v>
      </c>
      <c r="W89" s="7" t="s">
        <v>411</v>
      </c>
      <c r="X89" s="6" t="s">
        <v>412</v>
      </c>
      <c r="Y89" s="7" t="s">
        <v>411</v>
      </c>
      <c r="Z89" s="6" t="s">
        <v>412</v>
      </c>
      <c r="AA89" s="7" t="s">
        <v>411</v>
      </c>
      <c r="AB89" s="6" t="s">
        <v>413</v>
      </c>
      <c r="AC89" s="7" t="s">
        <v>411</v>
      </c>
      <c r="AD89" s="6" t="s">
        <v>413</v>
      </c>
      <c r="AE89" s="7" t="s">
        <v>411</v>
      </c>
      <c r="AF89" s="8" t="s">
        <v>413</v>
      </c>
      <c r="AG89" s="455"/>
      <c r="AH89" s="444"/>
      <c r="AI89" s="446"/>
      <c r="AJ89" s="448"/>
    </row>
    <row r="90" spans="2:36" ht="108" customHeight="1" thickBot="1">
      <c r="B90" s="9" t="s">
        <v>414</v>
      </c>
      <c r="C90" s="449" t="s">
        <v>499</v>
      </c>
      <c r="D90" s="450"/>
      <c r="E90" s="450"/>
      <c r="F90" s="450"/>
      <c r="G90" s="450"/>
      <c r="H90" s="450"/>
      <c r="I90" s="111" t="s">
        <v>500</v>
      </c>
      <c r="J90" s="119" t="s">
        <v>67</v>
      </c>
      <c r="K90" s="73">
        <v>1</v>
      </c>
      <c r="L90" s="12"/>
      <c r="M90" s="13"/>
      <c r="N90" s="14"/>
      <c r="O90" s="15"/>
      <c r="P90" s="16"/>
      <c r="Q90" s="16">
        <f>SUM(Q92+Q95)</f>
        <v>20000000</v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>
        <f>SUM(AE92+AE95)</f>
        <v>20000000</v>
      </c>
      <c r="AF90" s="17"/>
      <c r="AG90" s="18">
        <f>AG92+AG95</f>
        <v>0</v>
      </c>
      <c r="AH90" s="19"/>
      <c r="AI90" s="19"/>
      <c r="AJ90" s="20"/>
    </row>
    <row r="91" spans="2:36" ht="4.5" customHeight="1" thickBot="1">
      <c r="B91" s="482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4"/>
    </row>
    <row r="92" spans="2:36" ht="108" customHeight="1" thickBot="1">
      <c r="B92" s="21" t="s">
        <v>416</v>
      </c>
      <c r="C92" s="22" t="s">
        <v>417</v>
      </c>
      <c r="D92" s="22" t="s">
        <v>418</v>
      </c>
      <c r="E92" s="22" t="s">
        <v>419</v>
      </c>
      <c r="F92" s="22" t="s">
        <v>420</v>
      </c>
      <c r="G92" s="22" t="s">
        <v>421</v>
      </c>
      <c r="H92" s="23" t="s">
        <v>422</v>
      </c>
      <c r="I92" s="24" t="s">
        <v>423</v>
      </c>
      <c r="J92" s="25"/>
      <c r="K92" s="25"/>
      <c r="L92" s="25"/>
      <c r="M92" s="25"/>
      <c r="N92" s="26"/>
      <c r="O92" s="27">
        <f aca="true" t="shared" si="21" ref="O92:AD92">SUM(O93:O93)</f>
        <v>0</v>
      </c>
      <c r="P92" s="28">
        <f t="shared" si="21"/>
        <v>0</v>
      </c>
      <c r="Q92" s="29">
        <f t="shared" si="21"/>
        <v>10000000</v>
      </c>
      <c r="R92" s="28">
        <f t="shared" si="21"/>
        <v>0</v>
      </c>
      <c r="S92" s="29">
        <f t="shared" si="21"/>
        <v>0</v>
      </c>
      <c r="T92" s="28">
        <f t="shared" si="21"/>
        <v>0</v>
      </c>
      <c r="U92" s="29">
        <f t="shared" si="21"/>
        <v>0</v>
      </c>
      <c r="V92" s="28">
        <f t="shared" si="21"/>
        <v>0</v>
      </c>
      <c r="W92" s="29">
        <f t="shared" si="21"/>
        <v>0</v>
      </c>
      <c r="X92" s="28">
        <f t="shared" si="21"/>
        <v>0</v>
      </c>
      <c r="Y92" s="29">
        <f t="shared" si="21"/>
        <v>0</v>
      </c>
      <c r="Z92" s="28">
        <f t="shared" si="21"/>
        <v>0</v>
      </c>
      <c r="AA92" s="29">
        <f t="shared" si="21"/>
        <v>0</v>
      </c>
      <c r="AB92" s="28">
        <f t="shared" si="21"/>
        <v>0</v>
      </c>
      <c r="AC92" s="29">
        <f t="shared" si="21"/>
        <v>0</v>
      </c>
      <c r="AD92" s="28">
        <f t="shared" si="21"/>
        <v>0</v>
      </c>
      <c r="AE92" s="29">
        <f>SUM(O92,Q92,S92,U92,W92,Y92,AA92,AC92)</f>
        <v>10000000</v>
      </c>
      <c r="AF92" s="28">
        <f>SUM(P92,R92,T92,V92,X92,Z92,AB92,AD92)</f>
        <v>0</v>
      </c>
      <c r="AG92" s="30">
        <f>SUM(AG93:AG93)</f>
        <v>0</v>
      </c>
      <c r="AH92" s="31"/>
      <c r="AI92" s="31"/>
      <c r="AJ92" s="32"/>
    </row>
    <row r="93" spans="2:36" ht="108" customHeight="1" thickBot="1">
      <c r="B93" s="33" t="s">
        <v>20</v>
      </c>
      <c r="C93" s="34"/>
      <c r="D93" s="35" t="s">
        <v>559</v>
      </c>
      <c r="E93" s="35" t="s">
        <v>531</v>
      </c>
      <c r="F93" s="36"/>
      <c r="G93" s="35"/>
      <c r="H93" s="70" t="s">
        <v>63</v>
      </c>
      <c r="I93" s="68" t="s">
        <v>64</v>
      </c>
      <c r="J93" s="37">
        <v>0</v>
      </c>
      <c r="K93" s="64">
        <v>1</v>
      </c>
      <c r="L93" s="64">
        <v>1</v>
      </c>
      <c r="M93" s="39"/>
      <c r="N93" s="115"/>
      <c r="O93" s="41"/>
      <c r="P93" s="42"/>
      <c r="Q93" s="43">
        <v>10000000</v>
      </c>
      <c r="R93" s="44"/>
      <c r="S93" s="44"/>
      <c r="T93" s="44"/>
      <c r="U93" s="44"/>
      <c r="V93" s="44"/>
      <c r="W93" s="44"/>
      <c r="X93" s="45"/>
      <c r="Y93" s="44"/>
      <c r="Z93" s="44"/>
      <c r="AA93" s="44"/>
      <c r="AB93" s="44"/>
      <c r="AC93" s="44"/>
      <c r="AD93" s="44"/>
      <c r="AE93" s="45"/>
      <c r="AF93" s="45"/>
      <c r="AG93" s="46"/>
      <c r="AH93" s="47"/>
      <c r="AI93" s="47"/>
      <c r="AJ93" s="48"/>
    </row>
    <row r="94" spans="2:36" ht="4.5" customHeight="1" thickBot="1">
      <c r="B94" s="440"/>
      <c r="C94" s="441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2"/>
    </row>
    <row r="95" spans="2:36" ht="108" customHeight="1" thickBot="1">
      <c r="B95" s="21" t="s">
        <v>416</v>
      </c>
      <c r="C95" s="22" t="s">
        <v>417</v>
      </c>
      <c r="D95" s="22" t="s">
        <v>418</v>
      </c>
      <c r="E95" s="22" t="s">
        <v>424</v>
      </c>
      <c r="F95" s="22" t="s">
        <v>420</v>
      </c>
      <c r="G95" s="22" t="s">
        <v>421</v>
      </c>
      <c r="H95" s="23" t="s">
        <v>422</v>
      </c>
      <c r="I95" s="24" t="s">
        <v>423</v>
      </c>
      <c r="J95" s="22"/>
      <c r="K95" s="49"/>
      <c r="L95" s="49"/>
      <c r="M95" s="25"/>
      <c r="N95" s="26"/>
      <c r="O95" s="27">
        <f aca="true" t="shared" si="22" ref="O95:AD95">SUM(O96:O96)</f>
        <v>0</v>
      </c>
      <c r="P95" s="28">
        <f t="shared" si="22"/>
        <v>0</v>
      </c>
      <c r="Q95" s="29">
        <f t="shared" si="22"/>
        <v>10000000</v>
      </c>
      <c r="R95" s="28">
        <f t="shared" si="22"/>
        <v>0</v>
      </c>
      <c r="S95" s="29">
        <f t="shared" si="22"/>
        <v>0</v>
      </c>
      <c r="T95" s="28">
        <f t="shared" si="22"/>
        <v>0</v>
      </c>
      <c r="U95" s="29">
        <f t="shared" si="22"/>
        <v>0</v>
      </c>
      <c r="V95" s="28">
        <f t="shared" si="22"/>
        <v>0</v>
      </c>
      <c r="W95" s="29">
        <f t="shared" si="22"/>
        <v>0</v>
      </c>
      <c r="X95" s="28">
        <f t="shared" si="22"/>
        <v>0</v>
      </c>
      <c r="Y95" s="29">
        <f t="shared" si="22"/>
        <v>0</v>
      </c>
      <c r="Z95" s="28">
        <f t="shared" si="22"/>
        <v>0</v>
      </c>
      <c r="AA95" s="29">
        <f t="shared" si="22"/>
        <v>0</v>
      </c>
      <c r="AB95" s="28">
        <f t="shared" si="22"/>
        <v>0</v>
      </c>
      <c r="AC95" s="29">
        <f t="shared" si="22"/>
        <v>0</v>
      </c>
      <c r="AD95" s="28">
        <f t="shared" si="22"/>
        <v>0</v>
      </c>
      <c r="AE95" s="29">
        <f>SUM(O95,Q95,S95,U95,W95,Y95,AA95,AC95)</f>
        <v>10000000</v>
      </c>
      <c r="AF95" s="28">
        <f>SUM(P95,R95,T95,V95,X95,Z95,AB95,AD95)</f>
        <v>0</v>
      </c>
      <c r="AG95" s="30">
        <f>SUM(AG96:AG96)</f>
        <v>0</v>
      </c>
      <c r="AH95" s="31"/>
      <c r="AI95" s="31"/>
      <c r="AJ95" s="32"/>
    </row>
    <row r="96" spans="2:36" ht="108" customHeight="1" thickBot="1">
      <c r="B96" s="33" t="s">
        <v>20</v>
      </c>
      <c r="C96" s="34"/>
      <c r="D96" s="35" t="s">
        <v>560</v>
      </c>
      <c r="E96" s="35" t="s">
        <v>531</v>
      </c>
      <c r="F96" s="50"/>
      <c r="G96" s="35"/>
      <c r="H96" s="120" t="s">
        <v>65</v>
      </c>
      <c r="I96" s="110" t="s">
        <v>66</v>
      </c>
      <c r="J96" s="37">
        <v>0</v>
      </c>
      <c r="K96" s="65">
        <v>1</v>
      </c>
      <c r="L96" s="53">
        <v>1</v>
      </c>
      <c r="M96" s="54"/>
      <c r="N96" s="112"/>
      <c r="O96" s="56"/>
      <c r="P96" s="45"/>
      <c r="Q96" s="43">
        <v>10000000</v>
      </c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57"/>
      <c r="AH96" s="47"/>
      <c r="AI96" s="54"/>
      <c r="AJ96" s="58"/>
    </row>
    <row r="97" spans="2:36" ht="4.5" customHeight="1" thickBot="1">
      <c r="B97" s="440"/>
      <c r="C97" s="44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2"/>
    </row>
    <row r="98" spans="2:36" ht="4.5" customHeight="1" thickBot="1">
      <c r="B98" s="440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42"/>
    </row>
  </sheetData>
  <sheetProtection/>
  <mergeCells count="189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3:AJ23"/>
    <mergeCell ref="B30:AJ30"/>
    <mergeCell ref="B33:AJ33"/>
    <mergeCell ref="B36:AJ36"/>
    <mergeCell ref="B43:AJ43"/>
    <mergeCell ref="AE25:AF25"/>
    <mergeCell ref="AG25:AG26"/>
    <mergeCell ref="AH25:AH26"/>
    <mergeCell ref="AI25:AI26"/>
    <mergeCell ref="B15:AJ15"/>
    <mergeCell ref="C8:H8"/>
    <mergeCell ref="B9:AJ9"/>
    <mergeCell ref="B12:AJ12"/>
    <mergeCell ref="U57:V57"/>
    <mergeCell ref="B57:B58"/>
    <mergeCell ref="C57:H58"/>
    <mergeCell ref="I57:I58"/>
    <mergeCell ref="J57:J58"/>
    <mergeCell ref="K57:K58"/>
    <mergeCell ref="L57:L58"/>
    <mergeCell ref="B46:AJ46"/>
    <mergeCell ref="B49:AJ49"/>
    <mergeCell ref="B52:AJ52"/>
    <mergeCell ref="B55:AJ55"/>
    <mergeCell ref="B56:D56"/>
    <mergeCell ref="F56:N56"/>
    <mergeCell ref="O56:AF56"/>
    <mergeCell ref="AG56:AJ56"/>
    <mergeCell ref="AH57:AH58"/>
    <mergeCell ref="B66:AJ66"/>
    <mergeCell ref="B69:AJ69"/>
    <mergeCell ref="B70:AJ70"/>
    <mergeCell ref="B71:D71"/>
    <mergeCell ref="F71:N71"/>
    <mergeCell ref="O71:AF71"/>
    <mergeCell ref="AG71:AJ71"/>
    <mergeCell ref="AI57:AI58"/>
    <mergeCell ref="AJ57:AJ58"/>
    <mergeCell ref="C59:H59"/>
    <mergeCell ref="B60:AJ60"/>
    <mergeCell ref="B63:AJ63"/>
    <mergeCell ref="W57:X57"/>
    <mergeCell ref="Y57:Z57"/>
    <mergeCell ref="AA57:AB57"/>
    <mergeCell ref="AC57:AD57"/>
    <mergeCell ref="AE57:AF57"/>
    <mergeCell ref="AG57:AG58"/>
    <mergeCell ref="M57:M58"/>
    <mergeCell ref="N57:N58"/>
    <mergeCell ref="O57:P57"/>
    <mergeCell ref="Q57:R57"/>
    <mergeCell ref="S57:T57"/>
    <mergeCell ref="AH72:AH73"/>
    <mergeCell ref="AI72:AI73"/>
    <mergeCell ref="AJ72:AJ73"/>
    <mergeCell ref="C74:H74"/>
    <mergeCell ref="B75:AJ75"/>
    <mergeCell ref="B78:AJ78"/>
    <mergeCell ref="W72:X72"/>
    <mergeCell ref="Y72:Z72"/>
    <mergeCell ref="AA72:AB72"/>
    <mergeCell ref="AC72:AD72"/>
    <mergeCell ref="AE72:AF72"/>
    <mergeCell ref="AG72:AG73"/>
    <mergeCell ref="M72:M73"/>
    <mergeCell ref="N72:N73"/>
    <mergeCell ref="O72:P72"/>
    <mergeCell ref="Q72:R72"/>
    <mergeCell ref="S72:T72"/>
    <mergeCell ref="U72:V72"/>
    <mergeCell ref="K88:K89"/>
    <mergeCell ref="L88:L89"/>
    <mergeCell ref="B72:B73"/>
    <mergeCell ref="C72:H73"/>
    <mergeCell ref="I72:I73"/>
    <mergeCell ref="J72:J73"/>
    <mergeCell ref="K72:K73"/>
    <mergeCell ref="L72:L73"/>
    <mergeCell ref="B97:AJ97"/>
    <mergeCell ref="B81:AJ81"/>
    <mergeCell ref="B84:AJ84"/>
    <mergeCell ref="B87:D87"/>
    <mergeCell ref="F87:N87"/>
    <mergeCell ref="O87:AF87"/>
    <mergeCell ref="AG87:AJ87"/>
    <mergeCell ref="B88:B89"/>
    <mergeCell ref="C88:H89"/>
    <mergeCell ref="I88:I89"/>
    <mergeCell ref="AI88:AI89"/>
    <mergeCell ref="AJ88:AJ89"/>
    <mergeCell ref="C90:H90"/>
    <mergeCell ref="B91:AJ91"/>
    <mergeCell ref="B94:AJ94"/>
    <mergeCell ref="W88:X88"/>
    <mergeCell ref="Y88:Z88"/>
    <mergeCell ref="AA88:AB88"/>
    <mergeCell ref="AC88:AD88"/>
    <mergeCell ref="J88:J89"/>
    <mergeCell ref="B98:AJ98"/>
    <mergeCell ref="AE88:AF88"/>
    <mergeCell ref="AG88:AG89"/>
    <mergeCell ref="M88:M89"/>
    <mergeCell ref="N88:N89"/>
    <mergeCell ref="O88:P88"/>
    <mergeCell ref="Q88:R88"/>
    <mergeCell ref="S88:T88"/>
    <mergeCell ref="U88:V88"/>
    <mergeCell ref="AH88:AH89"/>
    <mergeCell ref="AA38:AB38"/>
    <mergeCell ref="AC38:AD38"/>
    <mergeCell ref="AE38:AF38"/>
    <mergeCell ref="AG38:AG39"/>
    <mergeCell ref="B24:D24"/>
    <mergeCell ref="F24:N24"/>
    <mergeCell ref="O24:AF24"/>
    <mergeCell ref="AG24:AJ24"/>
    <mergeCell ref="B25:B26"/>
    <mergeCell ref="C25:H26"/>
    <mergeCell ref="I25:I26"/>
    <mergeCell ref="J25:J26"/>
    <mergeCell ref="K25:K26"/>
    <mergeCell ref="L25:L26"/>
    <mergeCell ref="M25:M26"/>
    <mergeCell ref="N25:N26"/>
    <mergeCell ref="O25:P25"/>
    <mergeCell ref="Q25:R25"/>
    <mergeCell ref="S25:T25"/>
    <mergeCell ref="U25:V25"/>
    <mergeCell ref="W25:X25"/>
    <mergeCell ref="Y25:Z25"/>
    <mergeCell ref="AA25:AB25"/>
    <mergeCell ref="AC25:AD25"/>
    <mergeCell ref="AH38:AH39"/>
    <mergeCell ref="AI38:AI39"/>
    <mergeCell ref="AJ38:AJ39"/>
    <mergeCell ref="C40:H40"/>
    <mergeCell ref="AJ25:AJ26"/>
    <mergeCell ref="C27:H27"/>
    <mergeCell ref="B37:D37"/>
    <mergeCell ref="F37:N37"/>
    <mergeCell ref="O37:AF37"/>
    <mergeCell ref="AG37:AJ37"/>
    <mergeCell ref="B38:B39"/>
    <mergeCell ref="C38:H39"/>
    <mergeCell ref="I38:I39"/>
    <mergeCell ref="J38:J39"/>
    <mergeCell ref="K38:K39"/>
    <mergeCell ref="L38:L39"/>
    <mergeCell ref="M38:M39"/>
    <mergeCell ref="N38:N39"/>
    <mergeCell ref="O38:P38"/>
    <mergeCell ref="Q38:R38"/>
    <mergeCell ref="S38:T38"/>
    <mergeCell ref="U38:V38"/>
    <mergeCell ref="W38:X38"/>
    <mergeCell ref="Y38:Z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AK17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4.57421875" style="131" customWidth="1"/>
    <col min="2" max="2" width="30.7109375" style="199" customWidth="1"/>
    <col min="3" max="3" width="20.7109375" style="199" customWidth="1"/>
    <col min="4" max="7" width="20.7109375" style="131" customWidth="1"/>
    <col min="8" max="9" width="30.7109375" style="200" customWidth="1"/>
    <col min="10" max="10" width="20.7109375" style="200" customWidth="1"/>
    <col min="11" max="14" width="20.7109375" style="131" customWidth="1"/>
    <col min="15" max="32" width="10.7109375" style="131" customWidth="1"/>
    <col min="33" max="33" width="10.7109375" style="199" customWidth="1"/>
    <col min="34" max="36" width="10.7109375" style="131" customWidth="1"/>
    <col min="37" max="16384" width="11.421875" style="131" customWidth="1"/>
  </cols>
  <sheetData>
    <row r="1" spans="2:36" ht="13.5" thickBot="1">
      <c r="B1" s="201"/>
      <c r="C1" s="202"/>
      <c r="D1" s="202"/>
      <c r="E1" s="202"/>
      <c r="F1" s="202"/>
      <c r="G1" s="202"/>
      <c r="H1" s="203"/>
      <c r="I1" s="203"/>
      <c r="J1" s="203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1"/>
    </row>
    <row r="2" spans="2:36" ht="12.75">
      <c r="B2" s="565" t="s">
        <v>578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7"/>
    </row>
    <row r="3" spans="2:36" ht="13.5" thickBot="1">
      <c r="B3" s="568" t="s">
        <v>579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70"/>
    </row>
    <row r="4" spans="2:36" ht="33.75" customHeight="1" thickBot="1">
      <c r="B4" s="549" t="s">
        <v>520</v>
      </c>
      <c r="C4" s="550"/>
      <c r="D4" s="550"/>
      <c r="E4" s="550"/>
      <c r="F4" s="550"/>
      <c r="G4" s="550"/>
      <c r="H4" s="551"/>
      <c r="I4" s="593" t="s">
        <v>521</v>
      </c>
      <c r="J4" s="594"/>
      <c r="K4" s="594"/>
      <c r="L4" s="594"/>
      <c r="M4" s="594"/>
      <c r="N4" s="594"/>
      <c r="O4" s="593" t="s">
        <v>385</v>
      </c>
      <c r="P4" s="594"/>
      <c r="Q4" s="594"/>
      <c r="R4" s="595">
        <f>SUM(AE8)</f>
        <v>72000000</v>
      </c>
      <c r="S4" s="594"/>
      <c r="T4" s="596"/>
      <c r="U4" s="593" t="s">
        <v>386</v>
      </c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7"/>
    </row>
    <row r="5" spans="2:36" ht="35.25" customHeight="1" thickBot="1">
      <c r="B5" s="549" t="s">
        <v>586</v>
      </c>
      <c r="C5" s="550"/>
      <c r="D5" s="550"/>
      <c r="E5" s="551"/>
      <c r="F5" s="552" t="s">
        <v>582</v>
      </c>
      <c r="G5" s="552"/>
      <c r="H5" s="552"/>
      <c r="I5" s="552"/>
      <c r="J5" s="552"/>
      <c r="K5" s="552"/>
      <c r="L5" s="552"/>
      <c r="M5" s="552"/>
      <c r="N5" s="553"/>
      <c r="O5" s="554" t="s">
        <v>388</v>
      </c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6"/>
      <c r="AG5" s="557" t="s">
        <v>389</v>
      </c>
      <c r="AH5" s="552"/>
      <c r="AI5" s="552"/>
      <c r="AJ5" s="558"/>
    </row>
    <row r="6" spans="2:36" ht="36" customHeight="1">
      <c r="B6" s="539" t="s">
        <v>390</v>
      </c>
      <c r="C6" s="541" t="s">
        <v>391</v>
      </c>
      <c r="D6" s="541"/>
      <c r="E6" s="541"/>
      <c r="F6" s="541"/>
      <c r="G6" s="541"/>
      <c r="H6" s="541"/>
      <c r="I6" s="543" t="s">
        <v>392</v>
      </c>
      <c r="J6" s="545" t="s">
        <v>393</v>
      </c>
      <c r="K6" s="545" t="s">
        <v>394</v>
      </c>
      <c r="L6" s="547" t="s">
        <v>575</v>
      </c>
      <c r="M6" s="534" t="s">
        <v>396</v>
      </c>
      <c r="N6" s="536" t="s">
        <v>397</v>
      </c>
      <c r="O6" s="538" t="s">
        <v>398</v>
      </c>
      <c r="P6" s="531"/>
      <c r="Q6" s="531" t="s">
        <v>399</v>
      </c>
      <c r="R6" s="531"/>
      <c r="S6" s="531" t="s">
        <v>400</v>
      </c>
      <c r="T6" s="531"/>
      <c r="U6" s="531" t="s">
        <v>401</v>
      </c>
      <c r="V6" s="531"/>
      <c r="W6" s="531" t="s">
        <v>402</v>
      </c>
      <c r="X6" s="531"/>
      <c r="Y6" s="531" t="s">
        <v>403</v>
      </c>
      <c r="Z6" s="531"/>
      <c r="AA6" s="531" t="s">
        <v>404</v>
      </c>
      <c r="AB6" s="531"/>
      <c r="AC6" s="531" t="s">
        <v>405</v>
      </c>
      <c r="AD6" s="531"/>
      <c r="AE6" s="531" t="s">
        <v>406</v>
      </c>
      <c r="AF6" s="531"/>
      <c r="AG6" s="532" t="s">
        <v>407</v>
      </c>
      <c r="AH6" s="521" t="s">
        <v>408</v>
      </c>
      <c r="AI6" s="523" t="s">
        <v>409</v>
      </c>
      <c r="AJ6" s="525" t="s">
        <v>410</v>
      </c>
    </row>
    <row r="7" spans="2:36" ht="108" customHeight="1">
      <c r="B7" s="540"/>
      <c r="C7" s="542"/>
      <c r="D7" s="542"/>
      <c r="E7" s="542"/>
      <c r="F7" s="542"/>
      <c r="G7" s="542"/>
      <c r="H7" s="542"/>
      <c r="I7" s="544"/>
      <c r="J7" s="546" t="s">
        <v>393</v>
      </c>
      <c r="K7" s="546"/>
      <c r="L7" s="548"/>
      <c r="M7" s="535"/>
      <c r="N7" s="537"/>
      <c r="O7" s="132" t="s">
        <v>411</v>
      </c>
      <c r="P7" s="133" t="s">
        <v>412</v>
      </c>
      <c r="Q7" s="134" t="s">
        <v>411</v>
      </c>
      <c r="R7" s="133" t="s">
        <v>412</v>
      </c>
      <c r="S7" s="134" t="s">
        <v>411</v>
      </c>
      <c r="T7" s="133" t="s">
        <v>412</v>
      </c>
      <c r="U7" s="134" t="s">
        <v>411</v>
      </c>
      <c r="V7" s="133" t="s">
        <v>412</v>
      </c>
      <c r="W7" s="134" t="s">
        <v>411</v>
      </c>
      <c r="X7" s="133" t="s">
        <v>412</v>
      </c>
      <c r="Y7" s="134" t="s">
        <v>411</v>
      </c>
      <c r="Z7" s="133" t="s">
        <v>412</v>
      </c>
      <c r="AA7" s="134" t="s">
        <v>411</v>
      </c>
      <c r="AB7" s="133" t="s">
        <v>413</v>
      </c>
      <c r="AC7" s="134" t="s">
        <v>411</v>
      </c>
      <c r="AD7" s="133" t="s">
        <v>413</v>
      </c>
      <c r="AE7" s="134" t="s">
        <v>411</v>
      </c>
      <c r="AF7" s="133" t="s">
        <v>413</v>
      </c>
      <c r="AG7" s="533"/>
      <c r="AH7" s="522"/>
      <c r="AI7" s="524"/>
      <c r="AJ7" s="526"/>
    </row>
    <row r="8" spans="2:36" ht="108" customHeight="1">
      <c r="B8" s="135" t="s">
        <v>414</v>
      </c>
      <c r="C8" s="527" t="s">
        <v>131</v>
      </c>
      <c r="D8" s="527"/>
      <c r="E8" s="527"/>
      <c r="F8" s="527"/>
      <c r="G8" s="527"/>
      <c r="H8" s="527"/>
      <c r="I8" s="136" t="s">
        <v>132</v>
      </c>
      <c r="J8" s="183">
        <v>0</v>
      </c>
      <c r="K8" s="188">
        <v>0</v>
      </c>
      <c r="L8" s="138"/>
      <c r="M8" s="139"/>
      <c r="N8" s="184"/>
      <c r="O8" s="141">
        <f>O9+O11+O13+O15</f>
        <v>2000000</v>
      </c>
      <c r="P8" s="142">
        <f aca="true" t="shared" si="0" ref="P8:AD8">P9+P11+P13+P15</f>
        <v>0</v>
      </c>
      <c r="Q8" s="142">
        <f t="shared" si="0"/>
        <v>0</v>
      </c>
      <c r="R8" s="142">
        <f t="shared" si="0"/>
        <v>0</v>
      </c>
      <c r="S8" s="142">
        <f t="shared" si="0"/>
        <v>70000000</v>
      </c>
      <c r="T8" s="142">
        <f t="shared" si="0"/>
        <v>0</v>
      </c>
      <c r="U8" s="142">
        <f t="shared" si="0"/>
        <v>0</v>
      </c>
      <c r="V8" s="142">
        <f t="shared" si="0"/>
        <v>0</v>
      </c>
      <c r="W8" s="142">
        <f t="shared" si="0"/>
        <v>0</v>
      </c>
      <c r="X8" s="142">
        <f t="shared" si="0"/>
        <v>0</v>
      </c>
      <c r="Y8" s="142">
        <f t="shared" si="0"/>
        <v>0</v>
      </c>
      <c r="Z8" s="142">
        <f t="shared" si="0"/>
        <v>0</v>
      </c>
      <c r="AA8" s="142">
        <f t="shared" si="0"/>
        <v>0</v>
      </c>
      <c r="AB8" s="142">
        <f t="shared" si="0"/>
        <v>0</v>
      </c>
      <c r="AC8" s="142">
        <f t="shared" si="0"/>
        <v>0</v>
      </c>
      <c r="AD8" s="142">
        <f t="shared" si="0"/>
        <v>0</v>
      </c>
      <c r="AE8" s="142">
        <f>SUM(O8,Q8,S8,U8,W8,Y8,AA8,AC8)</f>
        <v>72000000</v>
      </c>
      <c r="AF8" s="142">
        <f>SUM(P8,R8,T8,V8,X8,Z8,AB8,AD8)</f>
        <v>0</v>
      </c>
      <c r="AG8" s="143">
        <f>AG9+AG11</f>
        <v>0</v>
      </c>
      <c r="AH8" s="143"/>
      <c r="AI8" s="143"/>
      <c r="AJ8" s="144"/>
    </row>
    <row r="9" spans="2:36" ht="108" customHeight="1">
      <c r="B9" s="145" t="s">
        <v>416</v>
      </c>
      <c r="C9" s="146" t="s">
        <v>417</v>
      </c>
      <c r="D9" s="146" t="s">
        <v>418</v>
      </c>
      <c r="E9" s="146" t="s">
        <v>419</v>
      </c>
      <c r="F9" s="146" t="s">
        <v>420</v>
      </c>
      <c r="G9" s="146" t="s">
        <v>421</v>
      </c>
      <c r="H9" s="147" t="s">
        <v>422</v>
      </c>
      <c r="I9" s="146" t="s">
        <v>423</v>
      </c>
      <c r="J9" s="148"/>
      <c r="K9" s="148"/>
      <c r="L9" s="148"/>
      <c r="M9" s="148"/>
      <c r="N9" s="185"/>
      <c r="O9" s="150">
        <f>SUM(O10:O10)</f>
        <v>0</v>
      </c>
      <c r="P9" s="151">
        <f>SUM(P10:P10)</f>
        <v>0</v>
      </c>
      <c r="Q9" s="152">
        <f aca="true" t="shared" si="1" ref="Q9:AD9">SUM(Q10:Q10)</f>
        <v>0</v>
      </c>
      <c r="R9" s="151">
        <f t="shared" si="1"/>
        <v>0</v>
      </c>
      <c r="S9" s="152">
        <f t="shared" si="1"/>
        <v>0</v>
      </c>
      <c r="T9" s="151">
        <f t="shared" si="1"/>
        <v>0</v>
      </c>
      <c r="U9" s="152">
        <f t="shared" si="1"/>
        <v>0</v>
      </c>
      <c r="V9" s="151">
        <f t="shared" si="1"/>
        <v>0</v>
      </c>
      <c r="W9" s="152">
        <f t="shared" si="1"/>
        <v>0</v>
      </c>
      <c r="X9" s="151">
        <f t="shared" si="1"/>
        <v>0</v>
      </c>
      <c r="Y9" s="152">
        <f t="shared" si="1"/>
        <v>0</v>
      </c>
      <c r="Z9" s="151">
        <f t="shared" si="1"/>
        <v>0</v>
      </c>
      <c r="AA9" s="152">
        <f t="shared" si="1"/>
        <v>0</v>
      </c>
      <c r="AB9" s="151">
        <f t="shared" si="1"/>
        <v>0</v>
      </c>
      <c r="AC9" s="152">
        <f t="shared" si="1"/>
        <v>0</v>
      </c>
      <c r="AD9" s="151">
        <f t="shared" si="1"/>
        <v>0</v>
      </c>
      <c r="AE9" s="152">
        <f>SUM(O9,Q9,S9,U9,W9,Y9,AA9,AC9)</f>
        <v>0</v>
      </c>
      <c r="AF9" s="151">
        <f>SUM(P9,R9,T9,V9,X9,Z9,AB9,AD9)</f>
        <v>0</v>
      </c>
      <c r="AG9" s="153">
        <f>SUM(AG10:AG10)</f>
        <v>0</v>
      </c>
      <c r="AH9" s="154"/>
      <c r="AI9" s="154"/>
      <c r="AJ9" s="155"/>
    </row>
    <row r="10" spans="2:36" ht="108" customHeight="1">
      <c r="B10" s="204" t="s">
        <v>361</v>
      </c>
      <c r="C10" s="205"/>
      <c r="D10" s="205" t="s">
        <v>730</v>
      </c>
      <c r="E10" s="205" t="s">
        <v>716</v>
      </c>
      <c r="F10" s="205"/>
      <c r="G10" s="205"/>
      <c r="H10" s="206" t="s">
        <v>587</v>
      </c>
      <c r="I10" s="206" t="s">
        <v>133</v>
      </c>
      <c r="J10" s="207">
        <v>0</v>
      </c>
      <c r="K10" s="208">
        <v>100</v>
      </c>
      <c r="L10" s="209">
        <v>0</v>
      </c>
      <c r="M10" s="209"/>
      <c r="N10" s="210"/>
      <c r="O10" s="163"/>
      <c r="P10" s="164"/>
      <c r="Q10" s="211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214"/>
      <c r="AI10" s="214"/>
      <c r="AJ10" s="215"/>
    </row>
    <row r="11" spans="2:36" ht="108" customHeight="1">
      <c r="B11" s="145" t="s">
        <v>416</v>
      </c>
      <c r="C11" s="146" t="s">
        <v>417</v>
      </c>
      <c r="D11" s="146" t="s">
        <v>418</v>
      </c>
      <c r="E11" s="146" t="s">
        <v>424</v>
      </c>
      <c r="F11" s="146" t="s">
        <v>420</v>
      </c>
      <c r="G11" s="146" t="s">
        <v>421</v>
      </c>
      <c r="H11" s="147" t="s">
        <v>422</v>
      </c>
      <c r="I11" s="146" t="s">
        <v>423</v>
      </c>
      <c r="J11" s="146"/>
      <c r="K11" s="170"/>
      <c r="L11" s="170"/>
      <c r="M11" s="148"/>
      <c r="N11" s="185"/>
      <c r="O11" s="150">
        <f aca="true" t="shared" si="2" ref="O11:AD11">SUM(O12:O12)</f>
        <v>2000000</v>
      </c>
      <c r="P11" s="151">
        <f t="shared" si="2"/>
        <v>0</v>
      </c>
      <c r="Q11" s="152">
        <f t="shared" si="2"/>
        <v>0</v>
      </c>
      <c r="R11" s="151">
        <f t="shared" si="2"/>
        <v>0</v>
      </c>
      <c r="S11" s="152">
        <f t="shared" si="2"/>
        <v>60000000</v>
      </c>
      <c r="T11" s="151">
        <f t="shared" si="2"/>
        <v>0</v>
      </c>
      <c r="U11" s="152">
        <f t="shared" si="2"/>
        <v>0</v>
      </c>
      <c r="V11" s="151">
        <f t="shared" si="2"/>
        <v>0</v>
      </c>
      <c r="W11" s="152">
        <f t="shared" si="2"/>
        <v>0</v>
      </c>
      <c r="X11" s="151">
        <f t="shared" si="2"/>
        <v>0</v>
      </c>
      <c r="Y11" s="152">
        <f t="shared" si="2"/>
        <v>0</v>
      </c>
      <c r="Z11" s="151">
        <f t="shared" si="2"/>
        <v>0</v>
      </c>
      <c r="AA11" s="152">
        <f t="shared" si="2"/>
        <v>0</v>
      </c>
      <c r="AB11" s="151">
        <f t="shared" si="2"/>
        <v>0</v>
      </c>
      <c r="AC11" s="152">
        <f t="shared" si="2"/>
        <v>0</v>
      </c>
      <c r="AD11" s="151">
        <f t="shared" si="2"/>
        <v>0</v>
      </c>
      <c r="AE11" s="152">
        <f>SUM(O11,Q11,S11,U11,W11,Y11,AA11,AC11)</f>
        <v>62000000</v>
      </c>
      <c r="AF11" s="151">
        <f>SUM(P11,R11,T11,V11,X11,Z11,AB11,AD11)</f>
        <v>0</v>
      </c>
      <c r="AG11" s="153">
        <f>SUM(AG12:AG12)</f>
        <v>0</v>
      </c>
      <c r="AH11" s="154"/>
      <c r="AI11" s="154"/>
      <c r="AJ11" s="155"/>
    </row>
    <row r="12" spans="2:37" ht="108" customHeight="1">
      <c r="B12" s="204" t="s">
        <v>361</v>
      </c>
      <c r="C12" s="205"/>
      <c r="D12" s="205" t="s">
        <v>731</v>
      </c>
      <c r="E12" s="205" t="s">
        <v>716</v>
      </c>
      <c r="F12" s="205"/>
      <c r="G12" s="205"/>
      <c r="H12" s="206" t="s">
        <v>134</v>
      </c>
      <c r="I12" s="206" t="s">
        <v>135</v>
      </c>
      <c r="J12" s="207">
        <v>0</v>
      </c>
      <c r="K12" s="208">
        <v>100</v>
      </c>
      <c r="L12" s="216">
        <v>25</v>
      </c>
      <c r="M12" s="217"/>
      <c r="N12" s="218"/>
      <c r="O12" s="219">
        <v>2000000</v>
      </c>
      <c r="P12" s="212"/>
      <c r="Q12" s="212"/>
      <c r="R12" s="212"/>
      <c r="S12" s="212">
        <v>60000000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166"/>
      <c r="AH12" s="214"/>
      <c r="AI12" s="217"/>
      <c r="AJ12" s="220"/>
      <c r="AK12" s="169"/>
    </row>
    <row r="13" spans="2:36" ht="108" customHeight="1">
      <c r="B13" s="145" t="s">
        <v>416</v>
      </c>
      <c r="C13" s="146" t="s">
        <v>417</v>
      </c>
      <c r="D13" s="146" t="s">
        <v>418</v>
      </c>
      <c r="E13" s="146" t="s">
        <v>419</v>
      </c>
      <c r="F13" s="146" t="s">
        <v>420</v>
      </c>
      <c r="G13" s="146" t="s">
        <v>421</v>
      </c>
      <c r="H13" s="147" t="s">
        <v>422</v>
      </c>
      <c r="I13" s="146" t="s">
        <v>423</v>
      </c>
      <c r="J13" s="148"/>
      <c r="K13" s="148"/>
      <c r="L13" s="148"/>
      <c r="M13" s="148"/>
      <c r="N13" s="185"/>
      <c r="O13" s="150">
        <f aca="true" t="shared" si="3" ref="O13:AD13">SUM(O14:O14)</f>
        <v>0</v>
      </c>
      <c r="P13" s="151">
        <f t="shared" si="3"/>
        <v>0</v>
      </c>
      <c r="Q13" s="152">
        <f t="shared" si="3"/>
        <v>0</v>
      </c>
      <c r="R13" s="151">
        <f t="shared" si="3"/>
        <v>0</v>
      </c>
      <c r="S13" s="152">
        <f t="shared" si="3"/>
        <v>10000000</v>
      </c>
      <c r="T13" s="151">
        <f t="shared" si="3"/>
        <v>0</v>
      </c>
      <c r="U13" s="152">
        <f t="shared" si="3"/>
        <v>0</v>
      </c>
      <c r="V13" s="151">
        <f t="shared" si="3"/>
        <v>0</v>
      </c>
      <c r="W13" s="152">
        <f t="shared" si="3"/>
        <v>0</v>
      </c>
      <c r="X13" s="151">
        <f t="shared" si="3"/>
        <v>0</v>
      </c>
      <c r="Y13" s="152">
        <f t="shared" si="3"/>
        <v>0</v>
      </c>
      <c r="Z13" s="151">
        <f t="shared" si="3"/>
        <v>0</v>
      </c>
      <c r="AA13" s="152">
        <f t="shared" si="3"/>
        <v>0</v>
      </c>
      <c r="AB13" s="151">
        <f t="shared" si="3"/>
        <v>0</v>
      </c>
      <c r="AC13" s="152">
        <f t="shared" si="3"/>
        <v>0</v>
      </c>
      <c r="AD13" s="151">
        <f t="shared" si="3"/>
        <v>0</v>
      </c>
      <c r="AE13" s="152">
        <f>SUM(O13,Q13,S13,U13,W13,Y13,AA13,AC13)</f>
        <v>10000000</v>
      </c>
      <c r="AF13" s="151">
        <f>SUM(P13,R13,T13,V13,X13,Z13,AB13,AD13)</f>
        <v>0</v>
      </c>
      <c r="AG13" s="153">
        <f>SUM(AG14:AG14)</f>
        <v>0</v>
      </c>
      <c r="AH13" s="154"/>
      <c r="AI13" s="154"/>
      <c r="AJ13" s="155"/>
    </row>
    <row r="14" spans="2:36" ht="108" customHeight="1">
      <c r="B14" s="204" t="s">
        <v>362</v>
      </c>
      <c r="C14" s="205"/>
      <c r="D14" s="205" t="s">
        <v>732</v>
      </c>
      <c r="E14" s="205" t="s">
        <v>716</v>
      </c>
      <c r="F14" s="205"/>
      <c r="G14" s="205"/>
      <c r="H14" s="206" t="s">
        <v>136</v>
      </c>
      <c r="I14" s="206" t="s">
        <v>137</v>
      </c>
      <c r="J14" s="205">
        <v>0</v>
      </c>
      <c r="K14" s="208">
        <v>1</v>
      </c>
      <c r="L14" s="209">
        <v>0.32</v>
      </c>
      <c r="M14" s="209"/>
      <c r="N14" s="210"/>
      <c r="O14" s="163"/>
      <c r="P14" s="164"/>
      <c r="Q14" s="211"/>
      <c r="R14" s="212"/>
      <c r="S14" s="212">
        <v>10000000</v>
      </c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3"/>
      <c r="AH14" s="214"/>
      <c r="AI14" s="214"/>
      <c r="AJ14" s="215"/>
    </row>
    <row r="15" spans="2:36" ht="108" customHeight="1">
      <c r="B15" s="145" t="s">
        <v>416</v>
      </c>
      <c r="C15" s="146" t="s">
        <v>417</v>
      </c>
      <c r="D15" s="146" t="s">
        <v>418</v>
      </c>
      <c r="E15" s="146" t="s">
        <v>424</v>
      </c>
      <c r="F15" s="146" t="s">
        <v>420</v>
      </c>
      <c r="G15" s="146" t="s">
        <v>421</v>
      </c>
      <c r="H15" s="147" t="s">
        <v>422</v>
      </c>
      <c r="I15" s="146" t="s">
        <v>423</v>
      </c>
      <c r="J15" s="146"/>
      <c r="K15" s="170"/>
      <c r="L15" s="170"/>
      <c r="M15" s="148"/>
      <c r="N15" s="185"/>
      <c r="O15" s="150">
        <f aca="true" t="shared" si="4" ref="O15:AD15">SUM(O16:O16)</f>
        <v>0</v>
      </c>
      <c r="P15" s="151">
        <f t="shared" si="4"/>
        <v>0</v>
      </c>
      <c r="Q15" s="152">
        <f t="shared" si="4"/>
        <v>0</v>
      </c>
      <c r="R15" s="151">
        <f t="shared" si="4"/>
        <v>0</v>
      </c>
      <c r="S15" s="152">
        <f t="shared" si="4"/>
        <v>0</v>
      </c>
      <c r="T15" s="151">
        <f t="shared" si="4"/>
        <v>0</v>
      </c>
      <c r="U15" s="152">
        <f t="shared" si="4"/>
        <v>0</v>
      </c>
      <c r="V15" s="151">
        <f t="shared" si="4"/>
        <v>0</v>
      </c>
      <c r="W15" s="152">
        <f t="shared" si="4"/>
        <v>0</v>
      </c>
      <c r="X15" s="151">
        <f t="shared" si="4"/>
        <v>0</v>
      </c>
      <c r="Y15" s="152">
        <f t="shared" si="4"/>
        <v>0</v>
      </c>
      <c r="Z15" s="151">
        <f t="shared" si="4"/>
        <v>0</v>
      </c>
      <c r="AA15" s="152">
        <f t="shared" si="4"/>
        <v>0</v>
      </c>
      <c r="AB15" s="151">
        <f t="shared" si="4"/>
        <v>0</v>
      </c>
      <c r="AC15" s="152">
        <f t="shared" si="4"/>
        <v>0</v>
      </c>
      <c r="AD15" s="151">
        <f t="shared" si="4"/>
        <v>0</v>
      </c>
      <c r="AE15" s="152">
        <f>SUM(O15,Q15,S15,U15,W15,Y15,AA15,AC15)</f>
        <v>0</v>
      </c>
      <c r="AF15" s="151">
        <f>SUM(P15,R15,T15,V15,X15,Z15,AB15,AD15)</f>
        <v>0</v>
      </c>
      <c r="AG15" s="153">
        <f>SUM(AG16:AG16)</f>
        <v>0</v>
      </c>
      <c r="AH15" s="154"/>
      <c r="AI15" s="154"/>
      <c r="AJ15" s="155"/>
    </row>
    <row r="16" spans="2:36" ht="108" customHeight="1" thickBot="1">
      <c r="B16" s="221" t="s">
        <v>361</v>
      </c>
      <c r="C16" s="222"/>
      <c r="D16" s="222" t="s">
        <v>733</v>
      </c>
      <c r="E16" s="222" t="s">
        <v>734</v>
      </c>
      <c r="F16" s="222"/>
      <c r="G16" s="222"/>
      <c r="H16" s="223" t="s">
        <v>138</v>
      </c>
      <c r="I16" s="223" t="s">
        <v>139</v>
      </c>
      <c r="J16" s="224">
        <v>0</v>
      </c>
      <c r="K16" s="208">
        <v>5</v>
      </c>
      <c r="L16" s="225">
        <v>0</v>
      </c>
      <c r="M16" s="226"/>
      <c r="N16" s="227"/>
      <c r="O16" s="228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181"/>
      <c r="AH16" s="230"/>
      <c r="AI16" s="226"/>
      <c r="AJ16" s="231"/>
    </row>
    <row r="17" spans="2:36" ht="4.5" customHeight="1" thickBot="1">
      <c r="B17" s="590"/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2"/>
    </row>
  </sheetData>
  <sheetProtection/>
  <mergeCells count="34">
    <mergeCell ref="B2:AJ2"/>
    <mergeCell ref="B3:AJ3"/>
    <mergeCell ref="B4:H4"/>
    <mergeCell ref="I4:N4"/>
    <mergeCell ref="O4:Q4"/>
    <mergeCell ref="R4:T4"/>
    <mergeCell ref="U4:AJ4"/>
    <mergeCell ref="B5:E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17:AJ17"/>
    <mergeCell ref="W6:X6"/>
    <mergeCell ref="Y6:Z6"/>
    <mergeCell ref="AA6:AB6"/>
    <mergeCell ref="AC6:AD6"/>
    <mergeCell ref="AE6:A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35"/>
  <sheetViews>
    <sheetView zoomScale="40" zoomScaleNormal="40" zoomScalePageLayoutView="0" workbookViewId="0" topLeftCell="B6">
      <pane ySplit="1" topLeftCell="A7" activePane="bottomLeft" state="frozen"/>
      <selection pane="topLeft" activeCell="B6" sqref="B6"/>
      <selection pane="bottomLeft" activeCell="E14" sqref="E14"/>
    </sheetView>
  </sheetViews>
  <sheetFormatPr defaultColWidth="11.421875" defaultRowHeight="15"/>
  <cols>
    <col min="1" max="1" width="4.57421875" style="63" customWidth="1"/>
    <col min="2" max="2" width="15.8515625" style="264" customWidth="1"/>
    <col min="3" max="3" width="17.57421875" style="264" customWidth="1"/>
    <col min="4" max="4" width="41.421875" style="63" customWidth="1"/>
    <col min="5" max="5" width="14.28125" style="63" customWidth="1"/>
    <col min="6" max="6" width="11.421875" style="63" customWidth="1"/>
    <col min="7" max="7" width="13.57421875" style="63" customWidth="1"/>
    <col min="8" max="8" width="35.421875" style="63" customWidth="1"/>
    <col min="9" max="9" width="15.7109375" style="63" customWidth="1"/>
    <col min="10" max="12" width="11.421875" style="63" customWidth="1"/>
    <col min="13" max="13" width="6.57421875" style="63" customWidth="1"/>
    <col min="14" max="14" width="6.140625" style="63" customWidth="1"/>
    <col min="15" max="32" width="9.421875" style="63" customWidth="1"/>
    <col min="33" max="33" width="5.140625" style="264" customWidth="1"/>
    <col min="34" max="34" width="5.421875" style="63" customWidth="1"/>
    <col min="35" max="35" width="4.8515625" style="63" customWidth="1"/>
    <col min="36" max="36" width="7.140625" style="63" customWidth="1"/>
    <col min="37" max="16384" width="11.421875" style="63" customWidth="1"/>
  </cols>
  <sheetData>
    <row r="1" spans="2:36" ht="12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2">
      <c r="B2" s="606" t="s">
        <v>384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8"/>
    </row>
    <row r="3" spans="2:36" ht="12.75" thickBot="1">
      <c r="B3" s="609" t="s">
        <v>594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</row>
    <row r="4" spans="2:36" ht="33.75" customHeight="1">
      <c r="B4" s="515" t="s">
        <v>450</v>
      </c>
      <c r="C4" s="516"/>
      <c r="D4" s="516"/>
      <c r="E4" s="516"/>
      <c r="F4" s="516"/>
      <c r="G4" s="516"/>
      <c r="H4" s="517"/>
      <c r="I4" s="511" t="s">
        <v>456</v>
      </c>
      <c r="J4" s="512"/>
      <c r="K4" s="512"/>
      <c r="L4" s="512"/>
      <c r="M4" s="512"/>
      <c r="N4" s="512"/>
      <c r="O4" s="511" t="s">
        <v>385</v>
      </c>
      <c r="P4" s="512"/>
      <c r="Q4" s="512"/>
      <c r="R4" s="512"/>
      <c r="S4" s="512"/>
      <c r="T4" s="513"/>
      <c r="U4" s="518" t="s">
        <v>386</v>
      </c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20"/>
    </row>
    <row r="5" spans="2:36" ht="35.25" customHeight="1" thickBot="1">
      <c r="B5" s="473" t="s">
        <v>457</v>
      </c>
      <c r="C5" s="474"/>
      <c r="D5" s="475"/>
      <c r="E5" s="125"/>
      <c r="F5" s="474" t="s">
        <v>595</v>
      </c>
      <c r="G5" s="474"/>
      <c r="H5" s="474"/>
      <c r="I5" s="474"/>
      <c r="J5" s="474"/>
      <c r="K5" s="474"/>
      <c r="L5" s="474"/>
      <c r="M5" s="474"/>
      <c r="N5" s="475"/>
      <c r="O5" s="476" t="s">
        <v>388</v>
      </c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8"/>
      <c r="AG5" s="479" t="s">
        <v>389</v>
      </c>
      <c r="AH5" s="480"/>
      <c r="AI5" s="480"/>
      <c r="AJ5" s="481"/>
    </row>
    <row r="6" spans="2:36" ht="36" customHeight="1">
      <c r="B6" s="601" t="s">
        <v>390</v>
      </c>
      <c r="C6" s="463" t="s">
        <v>391</v>
      </c>
      <c r="D6" s="464"/>
      <c r="E6" s="464"/>
      <c r="F6" s="464"/>
      <c r="G6" s="464"/>
      <c r="H6" s="464"/>
      <c r="I6" s="467" t="s">
        <v>392</v>
      </c>
      <c r="J6" s="469" t="s">
        <v>393</v>
      </c>
      <c r="K6" s="469" t="s">
        <v>394</v>
      </c>
      <c r="L6" s="471" t="s">
        <v>575</v>
      </c>
      <c r="M6" s="456" t="s">
        <v>396</v>
      </c>
      <c r="N6" s="458" t="s">
        <v>397</v>
      </c>
      <c r="O6" s="460" t="s">
        <v>398</v>
      </c>
      <c r="P6" s="452"/>
      <c r="Q6" s="451" t="s">
        <v>399</v>
      </c>
      <c r="R6" s="452"/>
      <c r="S6" s="451" t="s">
        <v>400</v>
      </c>
      <c r="T6" s="452"/>
      <c r="U6" s="451" t="s">
        <v>401</v>
      </c>
      <c r="V6" s="452"/>
      <c r="W6" s="451" t="s">
        <v>402</v>
      </c>
      <c r="X6" s="452"/>
      <c r="Y6" s="451" t="s">
        <v>403</v>
      </c>
      <c r="Z6" s="452"/>
      <c r="AA6" s="451" t="s">
        <v>404</v>
      </c>
      <c r="AB6" s="452"/>
      <c r="AC6" s="451" t="s">
        <v>405</v>
      </c>
      <c r="AD6" s="452"/>
      <c r="AE6" s="451" t="s">
        <v>406</v>
      </c>
      <c r="AF6" s="453"/>
      <c r="AG6" s="454" t="s">
        <v>407</v>
      </c>
      <c r="AH6" s="443" t="s">
        <v>408</v>
      </c>
      <c r="AI6" s="445" t="s">
        <v>409</v>
      </c>
      <c r="AJ6" s="447" t="s">
        <v>410</v>
      </c>
    </row>
    <row r="7" spans="2:36" ht="80.25" customHeight="1" thickBot="1">
      <c r="B7" s="602"/>
      <c r="C7" s="465"/>
      <c r="D7" s="466"/>
      <c r="E7" s="466"/>
      <c r="F7" s="466"/>
      <c r="G7" s="466"/>
      <c r="H7" s="466"/>
      <c r="I7" s="468"/>
      <c r="J7" s="470" t="s">
        <v>393</v>
      </c>
      <c r="K7" s="470"/>
      <c r="L7" s="472"/>
      <c r="M7" s="457"/>
      <c r="N7" s="459"/>
      <c r="O7" s="5" t="s">
        <v>411</v>
      </c>
      <c r="P7" s="6" t="s">
        <v>412</v>
      </c>
      <c r="Q7" s="7" t="s">
        <v>411</v>
      </c>
      <c r="R7" s="6" t="s">
        <v>412</v>
      </c>
      <c r="S7" s="7" t="s">
        <v>411</v>
      </c>
      <c r="T7" s="6" t="s">
        <v>412</v>
      </c>
      <c r="U7" s="7" t="s">
        <v>411</v>
      </c>
      <c r="V7" s="6" t="s">
        <v>412</v>
      </c>
      <c r="W7" s="7" t="s">
        <v>411</v>
      </c>
      <c r="X7" s="6" t="s">
        <v>412</v>
      </c>
      <c r="Y7" s="7" t="s">
        <v>411</v>
      </c>
      <c r="Z7" s="6" t="s">
        <v>412</v>
      </c>
      <c r="AA7" s="7" t="s">
        <v>411</v>
      </c>
      <c r="AB7" s="6" t="s">
        <v>413</v>
      </c>
      <c r="AC7" s="7" t="s">
        <v>411</v>
      </c>
      <c r="AD7" s="6" t="s">
        <v>413</v>
      </c>
      <c r="AE7" s="7" t="s">
        <v>411</v>
      </c>
      <c r="AF7" s="8" t="s">
        <v>413</v>
      </c>
      <c r="AG7" s="455"/>
      <c r="AH7" s="444"/>
      <c r="AI7" s="446"/>
      <c r="AJ7" s="448"/>
    </row>
    <row r="8" spans="2:36" ht="84.75" thickBot="1">
      <c r="B8" s="9"/>
      <c r="C8" s="449" t="s">
        <v>473</v>
      </c>
      <c r="D8" s="450"/>
      <c r="E8" s="450"/>
      <c r="F8" s="450"/>
      <c r="G8" s="450"/>
      <c r="H8" s="450"/>
      <c r="I8" s="11" t="s">
        <v>474</v>
      </c>
      <c r="J8" s="11">
        <v>0</v>
      </c>
      <c r="K8" s="249">
        <v>35</v>
      </c>
      <c r="L8" s="249"/>
      <c r="M8" s="250"/>
      <c r="N8" s="251"/>
      <c r="O8" s="252">
        <f>+O10+O13</f>
        <v>100000000</v>
      </c>
      <c r="P8" s="252">
        <f aca="true" t="shared" si="0" ref="P8:AF8">+P10+P13</f>
        <v>0</v>
      </c>
      <c r="Q8" s="252">
        <f t="shared" si="0"/>
        <v>0</v>
      </c>
      <c r="R8" s="252">
        <f t="shared" si="0"/>
        <v>0</v>
      </c>
      <c r="S8" s="252">
        <f t="shared" si="0"/>
        <v>135000000</v>
      </c>
      <c r="T8" s="252">
        <f t="shared" si="0"/>
        <v>0</v>
      </c>
      <c r="U8" s="252">
        <f t="shared" si="0"/>
        <v>0</v>
      </c>
      <c r="V8" s="252">
        <f t="shared" si="0"/>
        <v>0</v>
      </c>
      <c r="W8" s="252">
        <f t="shared" si="0"/>
        <v>0</v>
      </c>
      <c r="X8" s="252">
        <f t="shared" si="0"/>
        <v>0</v>
      </c>
      <c r="Y8" s="252">
        <f t="shared" si="0"/>
        <v>0</v>
      </c>
      <c r="Z8" s="252">
        <f t="shared" si="0"/>
        <v>0</v>
      </c>
      <c r="AA8" s="252">
        <f t="shared" si="0"/>
        <v>0</v>
      </c>
      <c r="AB8" s="252">
        <f t="shared" si="0"/>
        <v>0</v>
      </c>
      <c r="AC8" s="252">
        <f t="shared" si="0"/>
        <v>0</v>
      </c>
      <c r="AD8" s="252">
        <f t="shared" si="0"/>
        <v>0</v>
      </c>
      <c r="AE8" s="252">
        <f t="shared" si="0"/>
        <v>235000000</v>
      </c>
      <c r="AF8" s="252">
        <f t="shared" si="0"/>
        <v>0</v>
      </c>
      <c r="AG8" s="253">
        <f>AG10+AG13</f>
        <v>0</v>
      </c>
      <c r="AH8" s="254"/>
      <c r="AI8" s="254"/>
      <c r="AJ8" s="20"/>
    </row>
    <row r="9" spans="2:36" ht="5.25" customHeight="1" thickBot="1">
      <c r="B9" s="603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5"/>
    </row>
    <row r="10" spans="2:36" ht="108" customHeight="1" thickBot="1">
      <c r="B10" s="85" t="s">
        <v>416</v>
      </c>
      <c r="C10" s="87" t="s">
        <v>417</v>
      </c>
      <c r="D10" s="87" t="s">
        <v>418</v>
      </c>
      <c r="E10" s="87" t="s">
        <v>419</v>
      </c>
      <c r="F10" s="87" t="s">
        <v>420</v>
      </c>
      <c r="G10" s="87" t="s">
        <v>421</v>
      </c>
      <c r="H10" s="86" t="s">
        <v>422</v>
      </c>
      <c r="I10" s="85" t="s">
        <v>423</v>
      </c>
      <c r="J10" s="84"/>
      <c r="K10" s="84"/>
      <c r="L10" s="84"/>
      <c r="M10" s="84"/>
      <c r="N10" s="83"/>
      <c r="O10" s="255">
        <f aca="true" t="shared" si="1" ref="O10:AD10">SUM(O11:O11)</f>
        <v>0</v>
      </c>
      <c r="P10" s="256">
        <f t="shared" si="1"/>
        <v>0</v>
      </c>
      <c r="Q10" s="257">
        <f t="shared" si="1"/>
        <v>0</v>
      </c>
      <c r="R10" s="256">
        <f t="shared" si="1"/>
        <v>0</v>
      </c>
      <c r="S10" s="257">
        <f t="shared" si="1"/>
        <v>20000000</v>
      </c>
      <c r="T10" s="256">
        <f t="shared" si="1"/>
        <v>0</v>
      </c>
      <c r="U10" s="257">
        <f t="shared" si="1"/>
        <v>0</v>
      </c>
      <c r="V10" s="256">
        <f t="shared" si="1"/>
        <v>0</v>
      </c>
      <c r="W10" s="257">
        <f t="shared" si="1"/>
        <v>0</v>
      </c>
      <c r="X10" s="256">
        <f t="shared" si="1"/>
        <v>0</v>
      </c>
      <c r="Y10" s="257">
        <f t="shared" si="1"/>
        <v>0</v>
      </c>
      <c r="Z10" s="256">
        <f t="shared" si="1"/>
        <v>0</v>
      </c>
      <c r="AA10" s="257">
        <f t="shared" si="1"/>
        <v>0</v>
      </c>
      <c r="AB10" s="256">
        <f t="shared" si="1"/>
        <v>0</v>
      </c>
      <c r="AC10" s="257">
        <f t="shared" si="1"/>
        <v>0</v>
      </c>
      <c r="AD10" s="256">
        <f t="shared" si="1"/>
        <v>0</v>
      </c>
      <c r="AE10" s="257">
        <f>SUM(O10,Q10,S10,U10,W10,Y10,AA10,AC10)</f>
        <v>20000000</v>
      </c>
      <c r="AF10" s="256">
        <f>SUM(P10,R10,T10,V10,X10,Z10,AB10,AD10)</f>
        <v>0</v>
      </c>
      <c r="AG10" s="80">
        <f>SUM(AG11:AG11)</f>
        <v>0</v>
      </c>
      <c r="AH10" s="79"/>
      <c r="AI10" s="79"/>
      <c r="AJ10" s="78"/>
    </row>
    <row r="11" spans="2:36" s="260" customFormat="1" ht="108" customHeight="1" thickBot="1">
      <c r="B11" s="92" t="s">
        <v>349</v>
      </c>
      <c r="C11" s="93"/>
      <c r="D11" s="94"/>
      <c r="E11" s="94"/>
      <c r="F11" s="95"/>
      <c r="G11" s="94"/>
      <c r="H11" s="258" t="s">
        <v>3</v>
      </c>
      <c r="I11" s="258" t="s">
        <v>2</v>
      </c>
      <c r="J11" s="94" t="s">
        <v>458</v>
      </c>
      <c r="K11" s="97">
        <v>35</v>
      </c>
      <c r="L11" s="104">
        <v>50</v>
      </c>
      <c r="M11" s="104"/>
      <c r="N11" s="105"/>
      <c r="O11" s="106"/>
      <c r="P11" s="101"/>
      <c r="Q11" s="259"/>
      <c r="R11" s="101"/>
      <c r="S11" s="101">
        <v>20000000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2"/>
      <c r="AH11" s="98"/>
      <c r="AI11" s="98"/>
      <c r="AJ11" s="103"/>
    </row>
    <row r="12" spans="2:36" ht="4.5" customHeight="1" thickBot="1">
      <c r="B12" s="598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600"/>
    </row>
    <row r="13" spans="2:36" ht="108" customHeight="1" thickBot="1">
      <c r="B13" s="85" t="s">
        <v>416</v>
      </c>
      <c r="C13" s="87" t="s">
        <v>417</v>
      </c>
      <c r="D13" s="87" t="s">
        <v>418</v>
      </c>
      <c r="E13" s="87" t="s">
        <v>424</v>
      </c>
      <c r="F13" s="87" t="s">
        <v>420</v>
      </c>
      <c r="G13" s="87" t="s">
        <v>421</v>
      </c>
      <c r="H13" s="86" t="s">
        <v>422</v>
      </c>
      <c r="I13" s="85" t="s">
        <v>423</v>
      </c>
      <c r="J13" s="87"/>
      <c r="K13" s="49"/>
      <c r="L13" s="49"/>
      <c r="M13" s="84"/>
      <c r="N13" s="83"/>
      <c r="O13" s="255">
        <f aca="true" t="shared" si="2" ref="O13:AD13">SUM(O14:O14)</f>
        <v>100000000</v>
      </c>
      <c r="P13" s="256">
        <f t="shared" si="2"/>
        <v>0</v>
      </c>
      <c r="Q13" s="257">
        <f t="shared" si="2"/>
        <v>0</v>
      </c>
      <c r="R13" s="256">
        <f t="shared" si="2"/>
        <v>0</v>
      </c>
      <c r="S13" s="257">
        <f t="shared" si="2"/>
        <v>115000000</v>
      </c>
      <c r="T13" s="256">
        <f t="shared" si="2"/>
        <v>0</v>
      </c>
      <c r="U13" s="257">
        <f t="shared" si="2"/>
        <v>0</v>
      </c>
      <c r="V13" s="256">
        <f t="shared" si="2"/>
        <v>0</v>
      </c>
      <c r="W13" s="257">
        <f t="shared" si="2"/>
        <v>0</v>
      </c>
      <c r="X13" s="256">
        <f t="shared" si="2"/>
        <v>0</v>
      </c>
      <c r="Y13" s="257">
        <f t="shared" si="2"/>
        <v>0</v>
      </c>
      <c r="Z13" s="256">
        <f t="shared" si="2"/>
        <v>0</v>
      </c>
      <c r="AA13" s="257">
        <f t="shared" si="2"/>
        <v>0</v>
      </c>
      <c r="AB13" s="256">
        <f t="shared" si="2"/>
        <v>0</v>
      </c>
      <c r="AC13" s="257">
        <f t="shared" si="2"/>
        <v>0</v>
      </c>
      <c r="AD13" s="256">
        <f t="shared" si="2"/>
        <v>0</v>
      </c>
      <c r="AE13" s="257">
        <f>SUM(O13,Q13,S13,U13,W13,Y13,AA13,AC13)</f>
        <v>215000000</v>
      </c>
      <c r="AF13" s="256">
        <f>SUM(P13,R13,T13,V13,X13,Z13,AB13,AD13)</f>
        <v>0</v>
      </c>
      <c r="AG13" s="80">
        <f>SUM(AG14:AG14)</f>
        <v>0</v>
      </c>
      <c r="AH13" s="79"/>
      <c r="AI13" s="79"/>
      <c r="AJ13" s="78"/>
    </row>
    <row r="14" spans="2:36" s="260" customFormat="1" ht="117.75" customHeight="1" thickBot="1">
      <c r="B14" s="92" t="s">
        <v>350</v>
      </c>
      <c r="C14" s="93"/>
      <c r="D14" s="94"/>
      <c r="E14" s="94"/>
      <c r="F14" s="95"/>
      <c r="G14" s="94"/>
      <c r="H14" s="258" t="s">
        <v>4</v>
      </c>
      <c r="I14" s="258" t="s">
        <v>5</v>
      </c>
      <c r="J14" s="94">
        <v>234</v>
      </c>
      <c r="K14" s="94">
        <v>100</v>
      </c>
      <c r="L14" s="97">
        <v>25</v>
      </c>
      <c r="M14" s="98"/>
      <c r="N14" s="99"/>
      <c r="O14" s="100">
        <v>100000000</v>
      </c>
      <c r="P14" s="101"/>
      <c r="Q14" s="101"/>
      <c r="R14" s="101"/>
      <c r="S14" s="101">
        <v>115000000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  <c r="AH14" s="98"/>
      <c r="AI14" s="98"/>
      <c r="AJ14" s="103"/>
    </row>
    <row r="15" spans="2:36" ht="35.25" customHeight="1" thickBot="1">
      <c r="B15" s="473" t="s">
        <v>475</v>
      </c>
      <c r="C15" s="474"/>
      <c r="D15" s="475"/>
      <c r="E15" s="125"/>
      <c r="F15" s="474" t="s">
        <v>595</v>
      </c>
      <c r="G15" s="474"/>
      <c r="H15" s="474"/>
      <c r="I15" s="474"/>
      <c r="J15" s="474"/>
      <c r="K15" s="474"/>
      <c r="L15" s="474"/>
      <c r="M15" s="474"/>
      <c r="N15" s="475"/>
      <c r="O15" s="476" t="s">
        <v>388</v>
      </c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8"/>
      <c r="AG15" s="479" t="s">
        <v>389</v>
      </c>
      <c r="AH15" s="480"/>
      <c r="AI15" s="480"/>
      <c r="AJ15" s="481"/>
    </row>
    <row r="16" spans="2:36" ht="35.25" customHeight="1">
      <c r="B16" s="601" t="s">
        <v>390</v>
      </c>
      <c r="C16" s="463" t="s">
        <v>391</v>
      </c>
      <c r="D16" s="464"/>
      <c r="E16" s="464"/>
      <c r="F16" s="464"/>
      <c r="G16" s="464"/>
      <c r="H16" s="464"/>
      <c r="I16" s="467" t="s">
        <v>392</v>
      </c>
      <c r="J16" s="469" t="s">
        <v>393</v>
      </c>
      <c r="K16" s="469" t="s">
        <v>394</v>
      </c>
      <c r="L16" s="471" t="s">
        <v>575</v>
      </c>
      <c r="M16" s="456" t="s">
        <v>396</v>
      </c>
      <c r="N16" s="458" t="s">
        <v>397</v>
      </c>
      <c r="O16" s="460" t="s">
        <v>398</v>
      </c>
      <c r="P16" s="452"/>
      <c r="Q16" s="451" t="s">
        <v>399</v>
      </c>
      <c r="R16" s="452"/>
      <c r="S16" s="451" t="s">
        <v>400</v>
      </c>
      <c r="T16" s="452"/>
      <c r="U16" s="451" t="s">
        <v>401</v>
      </c>
      <c r="V16" s="452"/>
      <c r="W16" s="451" t="s">
        <v>402</v>
      </c>
      <c r="X16" s="452"/>
      <c r="Y16" s="451" t="s">
        <v>403</v>
      </c>
      <c r="Z16" s="452"/>
      <c r="AA16" s="451" t="s">
        <v>404</v>
      </c>
      <c r="AB16" s="452"/>
      <c r="AC16" s="451" t="s">
        <v>405</v>
      </c>
      <c r="AD16" s="452"/>
      <c r="AE16" s="451" t="s">
        <v>406</v>
      </c>
      <c r="AF16" s="453"/>
      <c r="AG16" s="454" t="s">
        <v>407</v>
      </c>
      <c r="AH16" s="443" t="s">
        <v>408</v>
      </c>
      <c r="AI16" s="445" t="s">
        <v>409</v>
      </c>
      <c r="AJ16" s="447" t="s">
        <v>410</v>
      </c>
    </row>
    <row r="17" spans="2:36" ht="81" customHeight="1" thickBot="1">
      <c r="B17" s="602"/>
      <c r="C17" s="465"/>
      <c r="D17" s="466"/>
      <c r="E17" s="466"/>
      <c r="F17" s="466"/>
      <c r="G17" s="466"/>
      <c r="H17" s="466"/>
      <c r="I17" s="468"/>
      <c r="J17" s="470" t="s">
        <v>393</v>
      </c>
      <c r="K17" s="470"/>
      <c r="L17" s="472"/>
      <c r="M17" s="457"/>
      <c r="N17" s="459"/>
      <c r="O17" s="5" t="s">
        <v>411</v>
      </c>
      <c r="P17" s="6" t="s">
        <v>412</v>
      </c>
      <c r="Q17" s="7" t="s">
        <v>411</v>
      </c>
      <c r="R17" s="6" t="s">
        <v>412</v>
      </c>
      <c r="S17" s="7" t="s">
        <v>411</v>
      </c>
      <c r="T17" s="6" t="s">
        <v>412</v>
      </c>
      <c r="U17" s="7" t="s">
        <v>411</v>
      </c>
      <c r="V17" s="6" t="s">
        <v>412</v>
      </c>
      <c r="W17" s="7" t="s">
        <v>411</v>
      </c>
      <c r="X17" s="6" t="s">
        <v>412</v>
      </c>
      <c r="Y17" s="7" t="s">
        <v>411</v>
      </c>
      <c r="Z17" s="6" t="s">
        <v>412</v>
      </c>
      <c r="AA17" s="7" t="s">
        <v>411</v>
      </c>
      <c r="AB17" s="6" t="s">
        <v>413</v>
      </c>
      <c r="AC17" s="7" t="s">
        <v>411</v>
      </c>
      <c r="AD17" s="6" t="s">
        <v>413</v>
      </c>
      <c r="AE17" s="7" t="s">
        <v>411</v>
      </c>
      <c r="AF17" s="8" t="s">
        <v>413</v>
      </c>
      <c r="AG17" s="455"/>
      <c r="AH17" s="444"/>
      <c r="AI17" s="446"/>
      <c r="AJ17" s="448"/>
    </row>
    <row r="18" spans="2:36" ht="108" customHeight="1" thickBot="1">
      <c r="B18" s="9"/>
      <c r="C18" s="449" t="s">
        <v>476</v>
      </c>
      <c r="D18" s="450"/>
      <c r="E18" s="450"/>
      <c r="F18" s="450"/>
      <c r="G18" s="450"/>
      <c r="H18" s="450"/>
      <c r="I18" s="11" t="s">
        <v>477</v>
      </c>
      <c r="J18" s="11">
        <v>234</v>
      </c>
      <c r="K18" s="249">
        <v>100</v>
      </c>
      <c r="L18" s="249"/>
      <c r="M18" s="250"/>
      <c r="N18" s="251"/>
      <c r="O18" s="261">
        <f>+O19+O21+O23+O25</f>
        <v>0</v>
      </c>
      <c r="P18" s="261">
        <f aca="true" t="shared" si="3" ref="P18:AF18">+P19+P21+P23+P25</f>
        <v>0</v>
      </c>
      <c r="Q18" s="261">
        <f t="shared" si="3"/>
        <v>0</v>
      </c>
      <c r="R18" s="261">
        <f t="shared" si="3"/>
        <v>0</v>
      </c>
      <c r="S18" s="261">
        <f t="shared" si="3"/>
        <v>0</v>
      </c>
      <c r="T18" s="261">
        <f t="shared" si="3"/>
        <v>0</v>
      </c>
      <c r="U18" s="261">
        <f t="shared" si="3"/>
        <v>0</v>
      </c>
      <c r="V18" s="261">
        <f t="shared" si="3"/>
        <v>0</v>
      </c>
      <c r="W18" s="261">
        <f t="shared" si="3"/>
        <v>0</v>
      </c>
      <c r="X18" s="261">
        <f t="shared" si="3"/>
        <v>0</v>
      </c>
      <c r="Y18" s="261">
        <f t="shared" si="3"/>
        <v>0</v>
      </c>
      <c r="Z18" s="261">
        <f t="shared" si="3"/>
        <v>0</v>
      </c>
      <c r="AA18" s="261">
        <f t="shared" si="3"/>
        <v>0</v>
      </c>
      <c r="AB18" s="261">
        <f t="shared" si="3"/>
        <v>0</v>
      </c>
      <c r="AC18" s="261">
        <f t="shared" si="3"/>
        <v>0</v>
      </c>
      <c r="AD18" s="261">
        <f t="shared" si="3"/>
        <v>0</v>
      </c>
      <c r="AE18" s="261">
        <f t="shared" si="3"/>
        <v>0</v>
      </c>
      <c r="AF18" s="261">
        <f t="shared" si="3"/>
        <v>0</v>
      </c>
      <c r="AG18" s="253">
        <f>AG20+AG23</f>
        <v>0</v>
      </c>
      <c r="AH18" s="254"/>
      <c r="AI18" s="254"/>
      <c r="AJ18" s="20"/>
    </row>
    <row r="19" spans="2:36" ht="108" customHeight="1" thickBot="1">
      <c r="B19" s="85" t="s">
        <v>416</v>
      </c>
      <c r="C19" s="87" t="s">
        <v>417</v>
      </c>
      <c r="D19" s="87" t="s">
        <v>418</v>
      </c>
      <c r="E19" s="87" t="s">
        <v>419</v>
      </c>
      <c r="F19" s="87" t="s">
        <v>420</v>
      </c>
      <c r="G19" s="87" t="s">
        <v>421</v>
      </c>
      <c r="H19" s="86" t="s">
        <v>422</v>
      </c>
      <c r="I19" s="85" t="s">
        <v>423</v>
      </c>
      <c r="J19" s="84"/>
      <c r="K19" s="84"/>
      <c r="L19" s="84"/>
      <c r="M19" s="84"/>
      <c r="N19" s="83"/>
      <c r="O19" s="255">
        <f aca="true" t="shared" si="4" ref="O19:AD19">SUM(O20:O20)</f>
        <v>0</v>
      </c>
      <c r="P19" s="256">
        <f t="shared" si="4"/>
        <v>0</v>
      </c>
      <c r="Q19" s="257">
        <f t="shared" si="4"/>
        <v>0</v>
      </c>
      <c r="R19" s="256">
        <f t="shared" si="4"/>
        <v>0</v>
      </c>
      <c r="S19" s="257">
        <f t="shared" si="4"/>
        <v>0</v>
      </c>
      <c r="T19" s="256">
        <f t="shared" si="4"/>
        <v>0</v>
      </c>
      <c r="U19" s="257">
        <f t="shared" si="4"/>
        <v>0</v>
      </c>
      <c r="V19" s="256">
        <f t="shared" si="4"/>
        <v>0</v>
      </c>
      <c r="W19" s="257">
        <f t="shared" si="4"/>
        <v>0</v>
      </c>
      <c r="X19" s="256">
        <f t="shared" si="4"/>
        <v>0</v>
      </c>
      <c r="Y19" s="257">
        <f t="shared" si="4"/>
        <v>0</v>
      </c>
      <c r="Z19" s="256">
        <f t="shared" si="4"/>
        <v>0</v>
      </c>
      <c r="AA19" s="257">
        <f t="shared" si="4"/>
        <v>0</v>
      </c>
      <c r="AB19" s="256">
        <f t="shared" si="4"/>
        <v>0</v>
      </c>
      <c r="AC19" s="257">
        <f t="shared" si="4"/>
        <v>0</v>
      </c>
      <c r="AD19" s="256">
        <f t="shared" si="4"/>
        <v>0</v>
      </c>
      <c r="AE19" s="257">
        <f>SUM(O19,Q19,S19,U19,W19,Y19,AA19,AC19)</f>
        <v>0</v>
      </c>
      <c r="AF19" s="256">
        <f>SUM(P19,R19,T19,V19,X19,Z19,AB19,AD19)</f>
        <v>0</v>
      </c>
      <c r="AG19" s="80">
        <f>SUM(AG20:AG20)</f>
        <v>0</v>
      </c>
      <c r="AH19" s="79"/>
      <c r="AI19" s="79"/>
      <c r="AJ19" s="78"/>
    </row>
    <row r="20" spans="2:36" s="260" customFormat="1" ht="108" customHeight="1" thickBot="1">
      <c r="B20" s="92" t="s">
        <v>349</v>
      </c>
      <c r="C20" s="93"/>
      <c r="D20" s="94"/>
      <c r="E20" s="94"/>
      <c r="F20" s="95"/>
      <c r="G20" s="94"/>
      <c r="H20" s="262" t="s">
        <v>459</v>
      </c>
      <c r="I20" s="262" t="s">
        <v>6</v>
      </c>
      <c r="J20" s="94">
        <v>0</v>
      </c>
      <c r="K20" s="108">
        <v>1</v>
      </c>
      <c r="L20" s="104">
        <v>100</v>
      </c>
      <c r="M20" s="104"/>
      <c r="N20" s="105"/>
      <c r="O20" s="106"/>
      <c r="P20" s="101"/>
      <c r="Q20" s="259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2"/>
      <c r="AH20" s="98"/>
      <c r="AI20" s="98"/>
      <c r="AJ20" s="103"/>
    </row>
    <row r="21" spans="2:36" ht="108" customHeight="1" thickBot="1">
      <c r="B21" s="85" t="s">
        <v>416</v>
      </c>
      <c r="C21" s="87" t="s">
        <v>417</v>
      </c>
      <c r="D21" s="87" t="s">
        <v>418</v>
      </c>
      <c r="E21" s="87" t="s">
        <v>419</v>
      </c>
      <c r="F21" s="87" t="s">
        <v>420</v>
      </c>
      <c r="G21" s="87" t="s">
        <v>421</v>
      </c>
      <c r="H21" s="86" t="s">
        <v>422</v>
      </c>
      <c r="I21" s="85" t="s">
        <v>423</v>
      </c>
      <c r="J21" s="84"/>
      <c r="K21" s="84"/>
      <c r="L21" s="84"/>
      <c r="M21" s="84"/>
      <c r="N21" s="83"/>
      <c r="O21" s="255">
        <f aca="true" t="shared" si="5" ref="O21:AD21">SUM(O22:O22)</f>
        <v>0</v>
      </c>
      <c r="P21" s="256">
        <f t="shared" si="5"/>
        <v>0</v>
      </c>
      <c r="Q21" s="257">
        <f t="shared" si="5"/>
        <v>0</v>
      </c>
      <c r="R21" s="256">
        <f t="shared" si="5"/>
        <v>0</v>
      </c>
      <c r="S21" s="257">
        <f t="shared" si="5"/>
        <v>0</v>
      </c>
      <c r="T21" s="256">
        <f t="shared" si="5"/>
        <v>0</v>
      </c>
      <c r="U21" s="257">
        <f t="shared" si="5"/>
        <v>0</v>
      </c>
      <c r="V21" s="256">
        <f t="shared" si="5"/>
        <v>0</v>
      </c>
      <c r="W21" s="257">
        <f t="shared" si="5"/>
        <v>0</v>
      </c>
      <c r="X21" s="256">
        <f t="shared" si="5"/>
        <v>0</v>
      </c>
      <c r="Y21" s="257">
        <f t="shared" si="5"/>
        <v>0</v>
      </c>
      <c r="Z21" s="256">
        <f t="shared" si="5"/>
        <v>0</v>
      </c>
      <c r="AA21" s="257">
        <f t="shared" si="5"/>
        <v>0</v>
      </c>
      <c r="AB21" s="256">
        <f t="shared" si="5"/>
        <v>0</v>
      </c>
      <c r="AC21" s="257">
        <f t="shared" si="5"/>
        <v>0</v>
      </c>
      <c r="AD21" s="256">
        <f t="shared" si="5"/>
        <v>0</v>
      </c>
      <c r="AE21" s="257">
        <f>SUM(O21,Q21,S21,U21,W21,Y21,AA21,AC21)</f>
        <v>0</v>
      </c>
      <c r="AF21" s="256">
        <f>SUM(P21,R21,T21,V21,X21,Z21,AB21,AD21)</f>
        <v>0</v>
      </c>
      <c r="AG21" s="80">
        <f>SUM(AG22:AG22)</f>
        <v>0</v>
      </c>
      <c r="AH21" s="79"/>
      <c r="AI21" s="79"/>
      <c r="AJ21" s="78"/>
    </row>
    <row r="22" spans="2:36" s="260" customFormat="1" ht="108" customHeight="1" thickBot="1">
      <c r="B22" s="92" t="s">
        <v>351</v>
      </c>
      <c r="C22" s="93"/>
      <c r="D22" s="94"/>
      <c r="E22" s="94"/>
      <c r="F22" s="95"/>
      <c r="G22" s="94"/>
      <c r="H22" s="258" t="s">
        <v>121</v>
      </c>
      <c r="I22" s="258" t="s">
        <v>122</v>
      </c>
      <c r="J22" s="94">
        <v>0</v>
      </c>
      <c r="K22" s="108">
        <v>1</v>
      </c>
      <c r="L22" s="104">
        <v>100</v>
      </c>
      <c r="M22" s="104"/>
      <c r="N22" s="105"/>
      <c r="O22" s="106"/>
      <c r="P22" s="101"/>
      <c r="Q22" s="259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  <c r="AH22" s="98"/>
      <c r="AI22" s="98"/>
      <c r="AJ22" s="103"/>
    </row>
    <row r="23" spans="2:36" ht="108" customHeight="1" thickBot="1">
      <c r="B23" s="85" t="s">
        <v>416</v>
      </c>
      <c r="C23" s="87" t="s">
        <v>417</v>
      </c>
      <c r="D23" s="87" t="s">
        <v>418</v>
      </c>
      <c r="E23" s="87" t="s">
        <v>419</v>
      </c>
      <c r="F23" s="87" t="s">
        <v>420</v>
      </c>
      <c r="G23" s="87" t="s">
        <v>421</v>
      </c>
      <c r="H23" s="86" t="s">
        <v>422</v>
      </c>
      <c r="I23" s="85" t="s">
        <v>423</v>
      </c>
      <c r="J23" s="84"/>
      <c r="K23" s="84"/>
      <c r="L23" s="84"/>
      <c r="M23" s="84"/>
      <c r="N23" s="83"/>
      <c r="O23" s="255">
        <f aca="true" t="shared" si="6" ref="O23:AD23">SUM(O24:O24)</f>
        <v>0</v>
      </c>
      <c r="P23" s="256">
        <f t="shared" si="6"/>
        <v>0</v>
      </c>
      <c r="Q23" s="257">
        <f t="shared" si="6"/>
        <v>0</v>
      </c>
      <c r="R23" s="256">
        <f t="shared" si="6"/>
        <v>0</v>
      </c>
      <c r="S23" s="257">
        <f t="shared" si="6"/>
        <v>0</v>
      </c>
      <c r="T23" s="256">
        <f t="shared" si="6"/>
        <v>0</v>
      </c>
      <c r="U23" s="257">
        <f t="shared" si="6"/>
        <v>0</v>
      </c>
      <c r="V23" s="256">
        <f t="shared" si="6"/>
        <v>0</v>
      </c>
      <c r="W23" s="257">
        <f t="shared" si="6"/>
        <v>0</v>
      </c>
      <c r="X23" s="256">
        <f t="shared" si="6"/>
        <v>0</v>
      </c>
      <c r="Y23" s="257">
        <f t="shared" si="6"/>
        <v>0</v>
      </c>
      <c r="Z23" s="256">
        <f t="shared" si="6"/>
        <v>0</v>
      </c>
      <c r="AA23" s="257">
        <f t="shared" si="6"/>
        <v>0</v>
      </c>
      <c r="AB23" s="256">
        <f t="shared" si="6"/>
        <v>0</v>
      </c>
      <c r="AC23" s="257">
        <f t="shared" si="6"/>
        <v>0</v>
      </c>
      <c r="AD23" s="256">
        <f t="shared" si="6"/>
        <v>0</v>
      </c>
      <c r="AE23" s="257">
        <f>SUM(O23,Q23,S23,U23,W23,Y23,AA23,AC23)</f>
        <v>0</v>
      </c>
      <c r="AF23" s="256">
        <f>SUM(P23,R23,T23,V23,X23,Z23,AB23,AD23)</f>
        <v>0</v>
      </c>
      <c r="AG23" s="80">
        <f>SUM(AG24:AG24)</f>
        <v>0</v>
      </c>
      <c r="AH23" s="79"/>
      <c r="AI23" s="79"/>
      <c r="AJ23" s="78"/>
    </row>
    <row r="24" spans="2:36" s="260" customFormat="1" ht="108" customHeight="1" thickBot="1">
      <c r="B24" s="92" t="s">
        <v>349</v>
      </c>
      <c r="C24" s="93"/>
      <c r="D24" s="94"/>
      <c r="E24" s="94"/>
      <c r="F24" s="95"/>
      <c r="G24" s="94"/>
      <c r="H24" s="258" t="s">
        <v>127</v>
      </c>
      <c r="I24" s="258" t="s">
        <v>128</v>
      </c>
      <c r="J24" s="94">
        <v>0</v>
      </c>
      <c r="K24" s="97">
        <v>5</v>
      </c>
      <c r="L24" s="104">
        <v>5</v>
      </c>
      <c r="M24" s="104"/>
      <c r="N24" s="105"/>
      <c r="O24" s="106"/>
      <c r="P24" s="101"/>
      <c r="Q24" s="259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  <c r="AH24" s="98"/>
      <c r="AI24" s="98"/>
      <c r="AJ24" s="103"/>
    </row>
    <row r="25" spans="2:36" ht="108" customHeight="1" thickBot="1">
      <c r="B25" s="85" t="s">
        <v>416</v>
      </c>
      <c r="C25" s="87" t="s">
        <v>417</v>
      </c>
      <c r="D25" s="87" t="s">
        <v>418</v>
      </c>
      <c r="E25" s="87" t="s">
        <v>419</v>
      </c>
      <c r="F25" s="87" t="s">
        <v>420</v>
      </c>
      <c r="G25" s="87" t="s">
        <v>421</v>
      </c>
      <c r="H25" s="86" t="s">
        <v>422</v>
      </c>
      <c r="I25" s="85" t="s">
        <v>423</v>
      </c>
      <c r="J25" s="84"/>
      <c r="K25" s="84"/>
      <c r="L25" s="84"/>
      <c r="M25" s="84"/>
      <c r="N25" s="83"/>
      <c r="O25" s="255">
        <f aca="true" t="shared" si="7" ref="O25:AD25">SUM(O26:O26)</f>
        <v>0</v>
      </c>
      <c r="P25" s="256">
        <f t="shared" si="7"/>
        <v>0</v>
      </c>
      <c r="Q25" s="257">
        <f t="shared" si="7"/>
        <v>0</v>
      </c>
      <c r="R25" s="256">
        <f t="shared" si="7"/>
        <v>0</v>
      </c>
      <c r="S25" s="257">
        <f t="shared" si="7"/>
        <v>0</v>
      </c>
      <c r="T25" s="256">
        <f t="shared" si="7"/>
        <v>0</v>
      </c>
      <c r="U25" s="257">
        <f t="shared" si="7"/>
        <v>0</v>
      </c>
      <c r="V25" s="256">
        <f t="shared" si="7"/>
        <v>0</v>
      </c>
      <c r="W25" s="257">
        <f t="shared" si="7"/>
        <v>0</v>
      </c>
      <c r="X25" s="256">
        <f t="shared" si="7"/>
        <v>0</v>
      </c>
      <c r="Y25" s="257">
        <f t="shared" si="7"/>
        <v>0</v>
      </c>
      <c r="Z25" s="256">
        <f t="shared" si="7"/>
        <v>0</v>
      </c>
      <c r="AA25" s="257">
        <f t="shared" si="7"/>
        <v>0</v>
      </c>
      <c r="AB25" s="256">
        <f t="shared" si="7"/>
        <v>0</v>
      </c>
      <c r="AC25" s="257">
        <f t="shared" si="7"/>
        <v>0</v>
      </c>
      <c r="AD25" s="256">
        <f t="shared" si="7"/>
        <v>0</v>
      </c>
      <c r="AE25" s="257">
        <f>SUM(O25,Q25,S25,U25,W25,Y25,AA25,AC25)</f>
        <v>0</v>
      </c>
      <c r="AF25" s="256">
        <f>SUM(P25,R25,T25,V25,X25,Z25,AB25,AD25)</f>
        <v>0</v>
      </c>
      <c r="AG25" s="80">
        <f>SUM(AG26:AG26)</f>
        <v>0</v>
      </c>
      <c r="AH25" s="79"/>
      <c r="AI25" s="79"/>
      <c r="AJ25" s="78"/>
    </row>
    <row r="26" spans="2:36" s="260" customFormat="1" ht="108" customHeight="1" thickBot="1">
      <c r="B26" s="92" t="s">
        <v>352</v>
      </c>
      <c r="C26" s="93"/>
      <c r="D26" s="94"/>
      <c r="E26" s="94"/>
      <c r="F26" s="95"/>
      <c r="G26" s="94"/>
      <c r="H26" s="258" t="s">
        <v>129</v>
      </c>
      <c r="I26" s="258" t="s">
        <v>130</v>
      </c>
      <c r="J26" s="94">
        <v>0</v>
      </c>
      <c r="K26" s="97" t="s">
        <v>460</v>
      </c>
      <c r="L26" s="104">
        <v>10</v>
      </c>
      <c r="M26" s="104"/>
      <c r="N26" s="105"/>
      <c r="O26" s="106"/>
      <c r="P26" s="101"/>
      <c r="Q26" s="259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2"/>
      <c r="AH26" s="98"/>
      <c r="AI26" s="98"/>
      <c r="AJ26" s="103"/>
    </row>
    <row r="27" spans="2:36" ht="4.5" customHeight="1" thickBot="1">
      <c r="B27" s="598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600"/>
    </row>
    <row r="28" spans="2:36" ht="35.25" customHeight="1" thickBot="1">
      <c r="B28" s="473" t="s">
        <v>457</v>
      </c>
      <c r="C28" s="474"/>
      <c r="D28" s="475"/>
      <c r="E28" s="125"/>
      <c r="F28" s="474" t="s">
        <v>595</v>
      </c>
      <c r="G28" s="474"/>
      <c r="H28" s="474"/>
      <c r="I28" s="474"/>
      <c r="J28" s="474"/>
      <c r="K28" s="474"/>
      <c r="L28" s="474"/>
      <c r="M28" s="474"/>
      <c r="N28" s="475"/>
      <c r="O28" s="476" t="s">
        <v>388</v>
      </c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8"/>
      <c r="AG28" s="479" t="s">
        <v>389</v>
      </c>
      <c r="AH28" s="480"/>
      <c r="AI28" s="480"/>
      <c r="AJ28" s="481"/>
    </row>
    <row r="29" spans="2:36" ht="35.25" customHeight="1">
      <c r="B29" s="601" t="s">
        <v>390</v>
      </c>
      <c r="C29" s="463" t="s">
        <v>391</v>
      </c>
      <c r="D29" s="464"/>
      <c r="E29" s="464"/>
      <c r="F29" s="464"/>
      <c r="G29" s="464"/>
      <c r="H29" s="464"/>
      <c r="I29" s="467" t="s">
        <v>392</v>
      </c>
      <c r="J29" s="469" t="s">
        <v>393</v>
      </c>
      <c r="K29" s="469" t="s">
        <v>394</v>
      </c>
      <c r="L29" s="471" t="s">
        <v>575</v>
      </c>
      <c r="M29" s="456" t="s">
        <v>396</v>
      </c>
      <c r="N29" s="458" t="s">
        <v>397</v>
      </c>
      <c r="O29" s="460" t="s">
        <v>398</v>
      </c>
      <c r="P29" s="452"/>
      <c r="Q29" s="451" t="s">
        <v>399</v>
      </c>
      <c r="R29" s="452"/>
      <c r="S29" s="451" t="s">
        <v>400</v>
      </c>
      <c r="T29" s="452"/>
      <c r="U29" s="451" t="s">
        <v>401</v>
      </c>
      <c r="V29" s="452"/>
      <c r="W29" s="451" t="s">
        <v>402</v>
      </c>
      <c r="X29" s="452"/>
      <c r="Y29" s="451" t="s">
        <v>403</v>
      </c>
      <c r="Z29" s="452"/>
      <c r="AA29" s="451" t="s">
        <v>404</v>
      </c>
      <c r="AB29" s="452"/>
      <c r="AC29" s="451" t="s">
        <v>405</v>
      </c>
      <c r="AD29" s="452"/>
      <c r="AE29" s="451" t="s">
        <v>406</v>
      </c>
      <c r="AF29" s="453"/>
      <c r="AG29" s="454" t="s">
        <v>407</v>
      </c>
      <c r="AH29" s="443" t="s">
        <v>408</v>
      </c>
      <c r="AI29" s="445" t="s">
        <v>409</v>
      </c>
      <c r="AJ29" s="447" t="s">
        <v>410</v>
      </c>
    </row>
    <row r="30" spans="2:36" ht="81" customHeight="1" thickBot="1">
      <c r="B30" s="602"/>
      <c r="C30" s="465"/>
      <c r="D30" s="466"/>
      <c r="E30" s="466"/>
      <c r="F30" s="466"/>
      <c r="G30" s="466"/>
      <c r="H30" s="466"/>
      <c r="I30" s="468"/>
      <c r="J30" s="470" t="s">
        <v>393</v>
      </c>
      <c r="K30" s="470"/>
      <c r="L30" s="472"/>
      <c r="M30" s="457"/>
      <c r="N30" s="459"/>
      <c r="O30" s="5" t="s">
        <v>411</v>
      </c>
      <c r="P30" s="6" t="s">
        <v>412</v>
      </c>
      <c r="Q30" s="7" t="s">
        <v>411</v>
      </c>
      <c r="R30" s="6" t="s">
        <v>412</v>
      </c>
      <c r="S30" s="7" t="s">
        <v>411</v>
      </c>
      <c r="T30" s="6" t="s">
        <v>412</v>
      </c>
      <c r="U30" s="7" t="s">
        <v>411</v>
      </c>
      <c r="V30" s="6" t="s">
        <v>412</v>
      </c>
      <c r="W30" s="7" t="s">
        <v>411</v>
      </c>
      <c r="X30" s="6" t="s">
        <v>412</v>
      </c>
      <c r="Y30" s="7" t="s">
        <v>411</v>
      </c>
      <c r="Z30" s="6" t="s">
        <v>412</v>
      </c>
      <c r="AA30" s="7" t="s">
        <v>411</v>
      </c>
      <c r="AB30" s="6" t="s">
        <v>413</v>
      </c>
      <c r="AC30" s="7" t="s">
        <v>411</v>
      </c>
      <c r="AD30" s="6" t="s">
        <v>413</v>
      </c>
      <c r="AE30" s="7" t="s">
        <v>411</v>
      </c>
      <c r="AF30" s="8" t="s">
        <v>413</v>
      </c>
      <c r="AG30" s="455"/>
      <c r="AH30" s="444"/>
      <c r="AI30" s="446"/>
      <c r="AJ30" s="448"/>
    </row>
    <row r="31" spans="2:36" ht="108" customHeight="1" thickBot="1">
      <c r="B31" s="9"/>
      <c r="C31" s="449" t="s">
        <v>426</v>
      </c>
      <c r="D31" s="450"/>
      <c r="E31" s="450"/>
      <c r="F31" s="450"/>
      <c r="G31" s="450"/>
      <c r="H31" s="450"/>
      <c r="I31" s="10" t="s">
        <v>426</v>
      </c>
      <c r="J31" s="11"/>
      <c r="K31" s="249"/>
      <c r="L31" s="249"/>
      <c r="M31" s="250"/>
      <c r="N31" s="251"/>
      <c r="O31" s="261">
        <f>+O32</f>
        <v>0</v>
      </c>
      <c r="P31" s="261">
        <f aca="true" t="shared" si="8" ref="P31:AF31">+P32</f>
        <v>0</v>
      </c>
      <c r="Q31" s="261">
        <f t="shared" si="8"/>
        <v>0</v>
      </c>
      <c r="R31" s="261">
        <f t="shared" si="8"/>
        <v>0</v>
      </c>
      <c r="S31" s="261">
        <f t="shared" si="8"/>
        <v>0</v>
      </c>
      <c r="T31" s="261">
        <f t="shared" si="8"/>
        <v>0</v>
      </c>
      <c r="U31" s="261">
        <f t="shared" si="8"/>
        <v>0</v>
      </c>
      <c r="V31" s="261">
        <f t="shared" si="8"/>
        <v>0</v>
      </c>
      <c r="W31" s="261">
        <f t="shared" si="8"/>
        <v>0</v>
      </c>
      <c r="X31" s="261">
        <f t="shared" si="8"/>
        <v>0</v>
      </c>
      <c r="Y31" s="261">
        <f t="shared" si="8"/>
        <v>0</v>
      </c>
      <c r="Z31" s="261">
        <f t="shared" si="8"/>
        <v>0</v>
      </c>
      <c r="AA31" s="261">
        <f t="shared" si="8"/>
        <v>0</v>
      </c>
      <c r="AB31" s="261">
        <f t="shared" si="8"/>
        <v>0</v>
      </c>
      <c r="AC31" s="261">
        <f t="shared" si="8"/>
        <v>0</v>
      </c>
      <c r="AD31" s="261">
        <f t="shared" si="8"/>
        <v>0</v>
      </c>
      <c r="AE31" s="261">
        <f t="shared" si="8"/>
        <v>0</v>
      </c>
      <c r="AF31" s="261">
        <f t="shared" si="8"/>
        <v>0</v>
      </c>
      <c r="AG31" s="253"/>
      <c r="AH31" s="254"/>
      <c r="AI31" s="254"/>
      <c r="AJ31" s="20"/>
    </row>
    <row r="32" spans="2:36" ht="108" customHeight="1" thickBot="1">
      <c r="B32" s="85" t="s">
        <v>416</v>
      </c>
      <c r="C32" s="87" t="s">
        <v>417</v>
      </c>
      <c r="D32" s="87" t="s">
        <v>418</v>
      </c>
      <c r="E32" s="87" t="s">
        <v>424</v>
      </c>
      <c r="F32" s="87" t="s">
        <v>420</v>
      </c>
      <c r="G32" s="87" t="s">
        <v>421</v>
      </c>
      <c r="H32" s="86" t="s">
        <v>422</v>
      </c>
      <c r="I32" s="85" t="s">
        <v>423</v>
      </c>
      <c r="J32" s="87"/>
      <c r="K32" s="49"/>
      <c r="L32" s="49"/>
      <c r="M32" s="84"/>
      <c r="N32" s="83"/>
      <c r="O32" s="255">
        <f aca="true" t="shared" si="9" ref="O32:AD32">SUM(O33:O33)</f>
        <v>0</v>
      </c>
      <c r="P32" s="256">
        <f t="shared" si="9"/>
        <v>0</v>
      </c>
      <c r="Q32" s="257">
        <f t="shared" si="9"/>
        <v>0</v>
      </c>
      <c r="R32" s="256">
        <f t="shared" si="9"/>
        <v>0</v>
      </c>
      <c r="S32" s="257">
        <f t="shared" si="9"/>
        <v>0</v>
      </c>
      <c r="T32" s="256">
        <f t="shared" si="9"/>
        <v>0</v>
      </c>
      <c r="U32" s="257">
        <f t="shared" si="9"/>
        <v>0</v>
      </c>
      <c r="V32" s="256">
        <f t="shared" si="9"/>
        <v>0</v>
      </c>
      <c r="W32" s="257">
        <f t="shared" si="9"/>
        <v>0</v>
      </c>
      <c r="X32" s="256">
        <f t="shared" si="9"/>
        <v>0</v>
      </c>
      <c r="Y32" s="257">
        <f t="shared" si="9"/>
        <v>0</v>
      </c>
      <c r="Z32" s="256">
        <f t="shared" si="9"/>
        <v>0</v>
      </c>
      <c r="AA32" s="257">
        <f t="shared" si="9"/>
        <v>0</v>
      </c>
      <c r="AB32" s="256">
        <f t="shared" si="9"/>
        <v>0</v>
      </c>
      <c r="AC32" s="257">
        <f t="shared" si="9"/>
        <v>0</v>
      </c>
      <c r="AD32" s="256">
        <f t="shared" si="9"/>
        <v>0</v>
      </c>
      <c r="AE32" s="257">
        <f>SUM(O32,Q32,S32,U32,W32,Y32,AA32,AC32)</f>
        <v>0</v>
      </c>
      <c r="AF32" s="256">
        <f>SUM(P32,R32,T32,V32,X32,Z32,AB32,AD32)</f>
        <v>0</v>
      </c>
      <c r="AG32" s="80">
        <f>SUM(AG33:AG33)</f>
        <v>0</v>
      </c>
      <c r="AH32" s="79"/>
      <c r="AI32" s="79"/>
      <c r="AJ32" s="78"/>
    </row>
    <row r="33" spans="2:36" s="260" customFormat="1" ht="108" customHeight="1" thickBot="1">
      <c r="B33" s="92" t="s">
        <v>349</v>
      </c>
      <c r="C33" s="93"/>
      <c r="D33" s="94"/>
      <c r="E33" s="94"/>
      <c r="F33" s="95"/>
      <c r="G33" s="94"/>
      <c r="H33" s="263" t="s">
        <v>7</v>
      </c>
      <c r="I33" s="263" t="s">
        <v>2</v>
      </c>
      <c r="J33" s="94">
        <v>0</v>
      </c>
      <c r="K33" s="94">
        <v>88</v>
      </c>
      <c r="L33" s="97">
        <v>22</v>
      </c>
      <c r="M33" s="98"/>
      <c r="N33" s="99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2"/>
      <c r="AH33" s="98"/>
      <c r="AI33" s="98"/>
      <c r="AJ33" s="103"/>
    </row>
    <row r="34" spans="2:36" ht="4.5" customHeight="1" thickBot="1">
      <c r="B34" s="598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599"/>
      <c r="AJ34" s="600"/>
    </row>
    <row r="35" spans="2:36" ht="4.5" customHeight="1" thickBot="1">
      <c r="B35" s="598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599"/>
      <c r="AJ35" s="600"/>
    </row>
  </sheetData>
  <sheetProtection/>
  <mergeCells count="90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L16:L1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U16:V16"/>
    <mergeCell ref="B15:D15"/>
    <mergeCell ref="F15:N15"/>
    <mergeCell ref="O15:AF15"/>
    <mergeCell ref="AG15:AJ15"/>
    <mergeCell ref="B16:B17"/>
    <mergeCell ref="C16:H17"/>
    <mergeCell ref="I16:I17"/>
    <mergeCell ref="J16:J17"/>
    <mergeCell ref="K16:K17"/>
    <mergeCell ref="Y16:Z16"/>
    <mergeCell ref="AA16:AB16"/>
    <mergeCell ref="AC16:AD16"/>
    <mergeCell ref="AE16:AF16"/>
    <mergeCell ref="AG16:AG17"/>
    <mergeCell ref="M16:M17"/>
    <mergeCell ref="N16:N17"/>
    <mergeCell ref="O16:P16"/>
    <mergeCell ref="Q16:R16"/>
    <mergeCell ref="S16:T16"/>
    <mergeCell ref="AH16:AH17"/>
    <mergeCell ref="AI16:AI17"/>
    <mergeCell ref="AJ16:AJ17"/>
    <mergeCell ref="C18:H18"/>
    <mergeCell ref="B27:AJ27"/>
    <mergeCell ref="B28:D28"/>
    <mergeCell ref="F28:N28"/>
    <mergeCell ref="O28:AF28"/>
    <mergeCell ref="AG28:AJ28"/>
    <mergeCell ref="W16:X16"/>
    <mergeCell ref="B29:B30"/>
    <mergeCell ref="C29:H30"/>
    <mergeCell ref="I29:I30"/>
    <mergeCell ref="J29:J30"/>
    <mergeCell ref="K29:K30"/>
    <mergeCell ref="L29:L30"/>
    <mergeCell ref="AE29:AF29"/>
    <mergeCell ref="AG29:AG30"/>
    <mergeCell ref="M29:M30"/>
    <mergeCell ref="N29:N30"/>
    <mergeCell ref="O29:P29"/>
    <mergeCell ref="Q29:R29"/>
    <mergeCell ref="S29:T29"/>
    <mergeCell ref="U29:V29"/>
    <mergeCell ref="AH29:AH30"/>
    <mergeCell ref="AI29:AI30"/>
    <mergeCell ref="AJ29:AJ30"/>
    <mergeCell ref="C31:H31"/>
    <mergeCell ref="B34:AJ34"/>
    <mergeCell ref="B35:AJ35"/>
    <mergeCell ref="W29:X29"/>
    <mergeCell ref="Y29:Z29"/>
    <mergeCell ref="AA29:AB29"/>
    <mergeCell ref="AC29:AD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AK85"/>
  <sheetViews>
    <sheetView zoomScale="85" zoomScaleNormal="85" zoomScalePageLayoutView="0" workbookViewId="0" topLeftCell="B1">
      <selection activeCell="J5" sqref="J5:J6"/>
    </sheetView>
  </sheetViews>
  <sheetFormatPr defaultColWidth="11.421875" defaultRowHeight="15"/>
  <cols>
    <col min="1" max="1" width="4.57421875" style="63" customWidth="1"/>
    <col min="2" max="2" width="15.8515625" style="264" customWidth="1"/>
    <col min="3" max="3" width="17.57421875" style="264" customWidth="1"/>
    <col min="4" max="4" width="27.7109375" style="63" customWidth="1"/>
    <col min="5" max="5" width="14.28125" style="63" customWidth="1"/>
    <col min="6" max="6" width="11.421875" style="63" customWidth="1"/>
    <col min="7" max="7" width="13.57421875" style="63" customWidth="1"/>
    <col min="8" max="8" width="19.28125" style="63" customWidth="1"/>
    <col min="9" max="9" width="20.28125" style="63" customWidth="1"/>
    <col min="10" max="12" width="11.421875" style="63" customWidth="1"/>
    <col min="13" max="13" width="6.57421875" style="63" customWidth="1"/>
    <col min="14" max="14" width="6.140625" style="63" customWidth="1"/>
    <col min="15" max="32" width="9.421875" style="63" customWidth="1"/>
    <col min="33" max="33" width="5.140625" style="264" customWidth="1"/>
    <col min="34" max="34" width="5.421875" style="63" customWidth="1"/>
    <col min="35" max="35" width="4.8515625" style="63" customWidth="1"/>
    <col min="36" max="36" width="7.140625" style="63" customWidth="1"/>
    <col min="37" max="37" width="17.57421875" style="63" bestFit="1" customWidth="1"/>
    <col min="38" max="16384" width="11.421875" style="63" customWidth="1"/>
  </cols>
  <sheetData>
    <row r="1" spans="2:36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2.75" thickBot="1">
      <c r="B2" s="614" t="s">
        <v>574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6"/>
    </row>
    <row r="3" spans="2:36" ht="33.75" customHeight="1">
      <c r="B3" s="515" t="s">
        <v>428</v>
      </c>
      <c r="C3" s="516"/>
      <c r="D3" s="516"/>
      <c r="E3" s="516"/>
      <c r="F3" s="516"/>
      <c r="G3" s="516"/>
      <c r="H3" s="517"/>
      <c r="I3" s="511" t="s">
        <v>429</v>
      </c>
      <c r="J3" s="512"/>
      <c r="K3" s="512"/>
      <c r="L3" s="512"/>
      <c r="M3" s="512"/>
      <c r="N3" s="512"/>
      <c r="O3" s="511" t="s">
        <v>385</v>
      </c>
      <c r="P3" s="512"/>
      <c r="Q3" s="512"/>
      <c r="R3" s="512"/>
      <c r="S3" s="512"/>
      <c r="T3" s="513"/>
      <c r="U3" s="518" t="s">
        <v>386</v>
      </c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20"/>
    </row>
    <row r="4" spans="2:36" ht="35.25" customHeight="1" thickBot="1">
      <c r="B4" s="473" t="s">
        <v>430</v>
      </c>
      <c r="C4" s="474"/>
      <c r="D4" s="475"/>
      <c r="E4" s="125"/>
      <c r="F4" s="474" t="s">
        <v>598</v>
      </c>
      <c r="G4" s="474"/>
      <c r="H4" s="474"/>
      <c r="I4" s="474"/>
      <c r="J4" s="474"/>
      <c r="K4" s="474"/>
      <c r="L4" s="474"/>
      <c r="M4" s="474"/>
      <c r="N4" s="475"/>
      <c r="O4" s="476" t="s">
        <v>388</v>
      </c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8"/>
      <c r="AG4" s="479" t="s">
        <v>389</v>
      </c>
      <c r="AH4" s="480"/>
      <c r="AI4" s="480"/>
      <c r="AJ4" s="481"/>
    </row>
    <row r="5" spans="2:36" ht="36" customHeight="1">
      <c r="B5" s="601" t="s">
        <v>390</v>
      </c>
      <c r="C5" s="463" t="s">
        <v>391</v>
      </c>
      <c r="D5" s="464"/>
      <c r="E5" s="464"/>
      <c r="F5" s="464"/>
      <c r="G5" s="464"/>
      <c r="H5" s="464"/>
      <c r="I5" s="467" t="s">
        <v>392</v>
      </c>
      <c r="J5" s="469" t="s">
        <v>393</v>
      </c>
      <c r="K5" s="469" t="s">
        <v>394</v>
      </c>
      <c r="L5" s="612" t="s">
        <v>575</v>
      </c>
      <c r="M5" s="456" t="s">
        <v>396</v>
      </c>
      <c r="N5" s="458" t="s">
        <v>397</v>
      </c>
      <c r="O5" s="460" t="s">
        <v>398</v>
      </c>
      <c r="P5" s="452"/>
      <c r="Q5" s="451" t="s">
        <v>399</v>
      </c>
      <c r="R5" s="452"/>
      <c r="S5" s="451" t="s">
        <v>400</v>
      </c>
      <c r="T5" s="452"/>
      <c r="U5" s="451" t="s">
        <v>401</v>
      </c>
      <c r="V5" s="452"/>
      <c r="W5" s="451" t="s">
        <v>402</v>
      </c>
      <c r="X5" s="452"/>
      <c r="Y5" s="451" t="s">
        <v>403</v>
      </c>
      <c r="Z5" s="452"/>
      <c r="AA5" s="451" t="s">
        <v>404</v>
      </c>
      <c r="AB5" s="452"/>
      <c r="AC5" s="451" t="s">
        <v>405</v>
      </c>
      <c r="AD5" s="452"/>
      <c r="AE5" s="451" t="s">
        <v>406</v>
      </c>
      <c r="AF5" s="453"/>
      <c r="AG5" s="454" t="s">
        <v>407</v>
      </c>
      <c r="AH5" s="443" t="s">
        <v>408</v>
      </c>
      <c r="AI5" s="445" t="s">
        <v>409</v>
      </c>
      <c r="AJ5" s="447" t="s">
        <v>410</v>
      </c>
    </row>
    <row r="6" spans="2:36" ht="80.25" customHeight="1" thickBot="1">
      <c r="B6" s="602"/>
      <c r="C6" s="465"/>
      <c r="D6" s="466"/>
      <c r="E6" s="466"/>
      <c r="F6" s="466"/>
      <c r="G6" s="466"/>
      <c r="H6" s="466"/>
      <c r="I6" s="468"/>
      <c r="J6" s="470" t="s">
        <v>393</v>
      </c>
      <c r="K6" s="470"/>
      <c r="L6" s="613"/>
      <c r="M6" s="457"/>
      <c r="N6" s="459"/>
      <c r="O6" s="5" t="s">
        <v>411</v>
      </c>
      <c r="P6" s="6" t="s">
        <v>412</v>
      </c>
      <c r="Q6" s="7" t="s">
        <v>411</v>
      </c>
      <c r="R6" s="6" t="s">
        <v>412</v>
      </c>
      <c r="S6" s="7" t="s">
        <v>411</v>
      </c>
      <c r="T6" s="6" t="s">
        <v>412</v>
      </c>
      <c r="U6" s="7" t="s">
        <v>411</v>
      </c>
      <c r="V6" s="6" t="s">
        <v>412</v>
      </c>
      <c r="W6" s="7" t="s">
        <v>411</v>
      </c>
      <c r="X6" s="6" t="s">
        <v>412</v>
      </c>
      <c r="Y6" s="7" t="s">
        <v>411</v>
      </c>
      <c r="Z6" s="6" t="s">
        <v>412</v>
      </c>
      <c r="AA6" s="7" t="s">
        <v>411</v>
      </c>
      <c r="AB6" s="6" t="s">
        <v>413</v>
      </c>
      <c r="AC6" s="7" t="s">
        <v>411</v>
      </c>
      <c r="AD6" s="6" t="s">
        <v>413</v>
      </c>
      <c r="AE6" s="7" t="s">
        <v>411</v>
      </c>
      <c r="AF6" s="8" t="s">
        <v>413</v>
      </c>
      <c r="AG6" s="455"/>
      <c r="AH6" s="444"/>
      <c r="AI6" s="446"/>
      <c r="AJ6" s="448"/>
    </row>
    <row r="7" spans="2:36" ht="108" customHeight="1" thickBot="1">
      <c r="B7" s="9" t="s">
        <v>599</v>
      </c>
      <c r="C7" s="449" t="s">
        <v>431</v>
      </c>
      <c r="D7" s="450"/>
      <c r="E7" s="450"/>
      <c r="F7" s="450"/>
      <c r="G7" s="450"/>
      <c r="H7" s="450"/>
      <c r="I7" s="10" t="s">
        <v>432</v>
      </c>
      <c r="J7" s="11" t="s">
        <v>426</v>
      </c>
      <c r="K7" s="249">
        <v>300</v>
      </c>
      <c r="L7" s="249">
        <v>80</v>
      </c>
      <c r="M7" s="250"/>
      <c r="N7" s="251"/>
      <c r="O7" s="270">
        <f>SUM(O9,O12,O14,O16,O18,O20,O22,O25)</f>
        <v>0</v>
      </c>
      <c r="P7" s="270">
        <f aca="true" t="shared" si="0" ref="P7:AF7">SUM(P9,P12,P14,P16,P18,P20,P22,P25)</f>
        <v>0</v>
      </c>
      <c r="Q7" s="270">
        <f t="shared" si="0"/>
        <v>0</v>
      </c>
      <c r="R7" s="270">
        <f t="shared" si="0"/>
        <v>0</v>
      </c>
      <c r="S7" s="270">
        <f t="shared" si="0"/>
        <v>20000000</v>
      </c>
      <c r="T7" s="270">
        <f t="shared" si="0"/>
        <v>0</v>
      </c>
      <c r="U7" s="270">
        <f t="shared" si="0"/>
        <v>0</v>
      </c>
      <c r="V7" s="270">
        <f t="shared" si="0"/>
        <v>0</v>
      </c>
      <c r="W7" s="270">
        <f t="shared" si="0"/>
        <v>0</v>
      </c>
      <c r="X7" s="270">
        <f t="shared" si="0"/>
        <v>0</v>
      </c>
      <c r="Y7" s="270">
        <f t="shared" si="0"/>
        <v>0</v>
      </c>
      <c r="Z7" s="270">
        <f t="shared" si="0"/>
        <v>0</v>
      </c>
      <c r="AA7" s="270">
        <f t="shared" si="0"/>
        <v>0</v>
      </c>
      <c r="AB7" s="270">
        <f t="shared" si="0"/>
        <v>0</v>
      </c>
      <c r="AC7" s="270">
        <f t="shared" si="0"/>
        <v>0</v>
      </c>
      <c r="AD7" s="270">
        <f t="shared" si="0"/>
        <v>0</v>
      </c>
      <c r="AE7" s="270">
        <f t="shared" si="0"/>
        <v>20000000</v>
      </c>
      <c r="AF7" s="270">
        <f t="shared" si="0"/>
        <v>0</v>
      </c>
      <c r="AG7" s="253">
        <f>AG9+AG12</f>
        <v>0</v>
      </c>
      <c r="AH7" s="254"/>
      <c r="AI7" s="254"/>
      <c r="AJ7" s="20"/>
    </row>
    <row r="8" spans="2:36" ht="5.25" customHeight="1" thickBot="1">
      <c r="B8" s="603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5"/>
    </row>
    <row r="9" spans="2:36" ht="108" customHeight="1" thickBot="1">
      <c r="B9" s="85" t="s">
        <v>416</v>
      </c>
      <c r="C9" s="87" t="s">
        <v>417</v>
      </c>
      <c r="D9" s="87" t="s">
        <v>418</v>
      </c>
      <c r="E9" s="87" t="s">
        <v>419</v>
      </c>
      <c r="F9" s="87" t="s">
        <v>420</v>
      </c>
      <c r="G9" s="87" t="s">
        <v>421</v>
      </c>
      <c r="H9" s="86" t="s">
        <v>422</v>
      </c>
      <c r="I9" s="85" t="s">
        <v>423</v>
      </c>
      <c r="J9" s="84"/>
      <c r="K9" s="84"/>
      <c r="L9" s="84"/>
      <c r="M9" s="84"/>
      <c r="N9" s="83"/>
      <c r="O9" s="255">
        <f aca="true" t="shared" si="1" ref="O9:AD9">SUM(O10:O10)</f>
        <v>0</v>
      </c>
      <c r="P9" s="256">
        <f t="shared" si="1"/>
        <v>0</v>
      </c>
      <c r="Q9" s="257">
        <f t="shared" si="1"/>
        <v>0</v>
      </c>
      <c r="R9" s="256">
        <f t="shared" si="1"/>
        <v>0</v>
      </c>
      <c r="S9" s="257">
        <f t="shared" si="1"/>
        <v>15000000</v>
      </c>
      <c r="T9" s="256">
        <f t="shared" si="1"/>
        <v>0</v>
      </c>
      <c r="U9" s="257">
        <f t="shared" si="1"/>
        <v>0</v>
      </c>
      <c r="V9" s="256">
        <f t="shared" si="1"/>
        <v>0</v>
      </c>
      <c r="W9" s="257">
        <f t="shared" si="1"/>
        <v>0</v>
      </c>
      <c r="X9" s="256">
        <f t="shared" si="1"/>
        <v>0</v>
      </c>
      <c r="Y9" s="257">
        <f t="shared" si="1"/>
        <v>0</v>
      </c>
      <c r="Z9" s="256">
        <f t="shared" si="1"/>
        <v>0</v>
      </c>
      <c r="AA9" s="257">
        <f t="shared" si="1"/>
        <v>0</v>
      </c>
      <c r="AB9" s="256">
        <f t="shared" si="1"/>
        <v>0</v>
      </c>
      <c r="AC9" s="257">
        <f t="shared" si="1"/>
        <v>0</v>
      </c>
      <c r="AD9" s="256">
        <f t="shared" si="1"/>
        <v>0</v>
      </c>
      <c r="AE9" s="257">
        <f>SUM(O9,Q9,S9,U9,W9,Y9,AA9,AC9)</f>
        <v>15000000</v>
      </c>
      <c r="AF9" s="256">
        <f>SUM(P9,R9,T9,V9,X9,Z9,AB9,AD9)</f>
        <v>0</v>
      </c>
      <c r="AG9" s="80">
        <f>SUM(AG10:AG10)</f>
        <v>0</v>
      </c>
      <c r="AH9" s="79"/>
      <c r="AI9" s="79"/>
      <c r="AJ9" s="78"/>
    </row>
    <row r="10" spans="2:36" ht="108" customHeight="1" thickBot="1">
      <c r="B10" s="33" t="s">
        <v>220</v>
      </c>
      <c r="C10" s="34"/>
      <c r="D10" s="35"/>
      <c r="E10" s="35" t="s">
        <v>600</v>
      </c>
      <c r="F10" s="36"/>
      <c r="G10" s="35">
        <v>100</v>
      </c>
      <c r="H10" s="271" t="s">
        <v>433</v>
      </c>
      <c r="I10" s="271" t="s">
        <v>219</v>
      </c>
      <c r="J10" s="35">
        <v>0</v>
      </c>
      <c r="K10" s="38">
        <v>1</v>
      </c>
      <c r="L10" s="39">
        <v>1</v>
      </c>
      <c r="M10" s="39"/>
      <c r="N10" s="40"/>
      <c r="O10" s="45"/>
      <c r="P10" s="45"/>
      <c r="Q10" s="45"/>
      <c r="R10" s="45"/>
      <c r="S10" s="45">
        <v>15000000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7"/>
      <c r="AI10" s="47"/>
      <c r="AJ10" s="48"/>
    </row>
    <row r="11" spans="2:36" ht="4.5" customHeight="1" thickBot="1">
      <c r="B11" s="598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600"/>
    </row>
    <row r="12" spans="2:36" ht="108" customHeight="1" thickBot="1">
      <c r="B12" s="85" t="s">
        <v>416</v>
      </c>
      <c r="C12" s="87" t="s">
        <v>417</v>
      </c>
      <c r="D12" s="87" t="s">
        <v>418</v>
      </c>
      <c r="E12" s="87" t="s">
        <v>424</v>
      </c>
      <c r="F12" s="87" t="s">
        <v>420</v>
      </c>
      <c r="G12" s="87" t="s">
        <v>421</v>
      </c>
      <c r="H12" s="86" t="s">
        <v>422</v>
      </c>
      <c r="I12" s="85" t="s">
        <v>423</v>
      </c>
      <c r="J12" s="87"/>
      <c r="K12" s="49"/>
      <c r="L12" s="49"/>
      <c r="M12" s="84"/>
      <c r="N12" s="83"/>
      <c r="O12" s="255">
        <f aca="true" t="shared" si="2" ref="O12:AD12">SUM(O13:O13)</f>
        <v>0</v>
      </c>
      <c r="P12" s="256">
        <f t="shared" si="2"/>
        <v>0</v>
      </c>
      <c r="Q12" s="257">
        <f t="shared" si="2"/>
        <v>0</v>
      </c>
      <c r="R12" s="256">
        <f t="shared" si="2"/>
        <v>0</v>
      </c>
      <c r="S12" s="257">
        <f t="shared" si="2"/>
        <v>0</v>
      </c>
      <c r="T12" s="256">
        <f t="shared" si="2"/>
        <v>0</v>
      </c>
      <c r="U12" s="257">
        <f t="shared" si="2"/>
        <v>0</v>
      </c>
      <c r="V12" s="256">
        <f t="shared" si="2"/>
        <v>0</v>
      </c>
      <c r="W12" s="257">
        <f t="shared" si="2"/>
        <v>0</v>
      </c>
      <c r="X12" s="256">
        <f t="shared" si="2"/>
        <v>0</v>
      </c>
      <c r="Y12" s="257">
        <f t="shared" si="2"/>
        <v>0</v>
      </c>
      <c r="Z12" s="256">
        <f t="shared" si="2"/>
        <v>0</v>
      </c>
      <c r="AA12" s="257">
        <f t="shared" si="2"/>
        <v>0</v>
      </c>
      <c r="AB12" s="256">
        <f t="shared" si="2"/>
        <v>0</v>
      </c>
      <c r="AC12" s="257">
        <f t="shared" si="2"/>
        <v>0</v>
      </c>
      <c r="AD12" s="256">
        <f t="shared" si="2"/>
        <v>0</v>
      </c>
      <c r="AE12" s="257">
        <f>SUM(O12,Q12,S12,U12,W12,Y12,AA12,AC12)</f>
        <v>0</v>
      </c>
      <c r="AF12" s="256">
        <f>SUM(P12,R12,T12,V12,X12,Z12,AB12,AD12)</f>
        <v>0</v>
      </c>
      <c r="AG12" s="80">
        <f>SUM(AG13:AG13)</f>
        <v>0</v>
      </c>
      <c r="AH12" s="79"/>
      <c r="AI12" s="79"/>
      <c r="AJ12" s="78"/>
    </row>
    <row r="13" spans="2:37" ht="108" customHeight="1" thickBot="1">
      <c r="B13" s="33" t="s">
        <v>220</v>
      </c>
      <c r="C13" s="34"/>
      <c r="D13" s="35"/>
      <c r="E13" s="35"/>
      <c r="F13" s="50"/>
      <c r="G13" s="35"/>
      <c r="H13" s="272" t="s">
        <v>434</v>
      </c>
      <c r="I13" s="272" t="s">
        <v>221</v>
      </c>
      <c r="J13" s="37">
        <v>0</v>
      </c>
      <c r="K13" s="37">
        <v>4</v>
      </c>
      <c r="L13" s="53">
        <v>1</v>
      </c>
      <c r="M13" s="54"/>
      <c r="N13" s="5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57"/>
      <c r="AH13" s="47"/>
      <c r="AI13" s="54"/>
      <c r="AJ13" s="58"/>
      <c r="AK13" s="260"/>
    </row>
    <row r="14" spans="2:36" ht="108" customHeight="1" thickBot="1">
      <c r="B14" s="85" t="s">
        <v>416</v>
      </c>
      <c r="C14" s="87" t="s">
        <v>417</v>
      </c>
      <c r="D14" s="87" t="s">
        <v>418</v>
      </c>
      <c r="E14" s="87" t="s">
        <v>419</v>
      </c>
      <c r="F14" s="87" t="s">
        <v>420</v>
      </c>
      <c r="G14" s="87" t="s">
        <v>421</v>
      </c>
      <c r="H14" s="86" t="s">
        <v>422</v>
      </c>
      <c r="I14" s="85" t="s">
        <v>423</v>
      </c>
      <c r="J14" s="84"/>
      <c r="K14" s="84"/>
      <c r="L14" s="84"/>
      <c r="M14" s="84"/>
      <c r="N14" s="83"/>
      <c r="O14" s="255">
        <f aca="true" t="shared" si="3" ref="O14:AD14">SUM(O15:O15)</f>
        <v>0</v>
      </c>
      <c r="P14" s="256">
        <f t="shared" si="3"/>
        <v>0</v>
      </c>
      <c r="Q14" s="257">
        <f t="shared" si="3"/>
        <v>0</v>
      </c>
      <c r="R14" s="256">
        <f t="shared" si="3"/>
        <v>0</v>
      </c>
      <c r="S14" s="257">
        <f t="shared" si="3"/>
        <v>0</v>
      </c>
      <c r="T14" s="256">
        <f t="shared" si="3"/>
        <v>0</v>
      </c>
      <c r="U14" s="257">
        <f t="shared" si="3"/>
        <v>0</v>
      </c>
      <c r="V14" s="256">
        <f t="shared" si="3"/>
        <v>0</v>
      </c>
      <c r="W14" s="257">
        <f t="shared" si="3"/>
        <v>0</v>
      </c>
      <c r="X14" s="256">
        <f t="shared" si="3"/>
        <v>0</v>
      </c>
      <c r="Y14" s="257">
        <f t="shared" si="3"/>
        <v>0</v>
      </c>
      <c r="Z14" s="256">
        <f t="shared" si="3"/>
        <v>0</v>
      </c>
      <c r="AA14" s="257">
        <f t="shared" si="3"/>
        <v>0</v>
      </c>
      <c r="AB14" s="256">
        <f t="shared" si="3"/>
        <v>0</v>
      </c>
      <c r="AC14" s="257">
        <f t="shared" si="3"/>
        <v>0</v>
      </c>
      <c r="AD14" s="256">
        <f t="shared" si="3"/>
        <v>0</v>
      </c>
      <c r="AE14" s="257">
        <f>SUM(O14,Q14,S14,U14,W14,Y14,AA14,AC14)</f>
        <v>0</v>
      </c>
      <c r="AF14" s="256">
        <f>SUM(P14,R14,T14,V14,X14,Z14,AB14,AD14)</f>
        <v>0</v>
      </c>
      <c r="AG14" s="80">
        <f>SUM(AG15:AG15)</f>
        <v>0</v>
      </c>
      <c r="AH14" s="79"/>
      <c r="AI14" s="79"/>
      <c r="AJ14" s="78"/>
    </row>
    <row r="15" spans="2:36" ht="108" customHeight="1" thickBot="1">
      <c r="B15" s="33" t="s">
        <v>222</v>
      </c>
      <c r="C15" s="34"/>
      <c r="D15" s="35"/>
      <c r="E15" s="35"/>
      <c r="F15" s="36"/>
      <c r="G15" s="35"/>
      <c r="H15" s="272" t="s">
        <v>435</v>
      </c>
      <c r="I15" s="272" t="s">
        <v>223</v>
      </c>
      <c r="J15" s="37">
        <v>0</v>
      </c>
      <c r="K15" s="38">
        <v>200</v>
      </c>
      <c r="L15" s="39">
        <v>50</v>
      </c>
      <c r="M15" s="39"/>
      <c r="N15" s="40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6"/>
      <c r="AH15" s="47"/>
      <c r="AI15" s="47"/>
      <c r="AJ15" s="48"/>
    </row>
    <row r="16" spans="2:36" ht="108" customHeight="1" thickBot="1">
      <c r="B16" s="85" t="s">
        <v>416</v>
      </c>
      <c r="C16" s="87" t="s">
        <v>417</v>
      </c>
      <c r="D16" s="87" t="s">
        <v>418</v>
      </c>
      <c r="E16" s="87" t="s">
        <v>419</v>
      </c>
      <c r="F16" s="87" t="s">
        <v>420</v>
      </c>
      <c r="G16" s="87" t="s">
        <v>421</v>
      </c>
      <c r="H16" s="86" t="s">
        <v>422</v>
      </c>
      <c r="I16" s="85" t="s">
        <v>423</v>
      </c>
      <c r="J16" s="84"/>
      <c r="K16" s="84"/>
      <c r="L16" s="84"/>
      <c r="M16" s="84"/>
      <c r="N16" s="83"/>
      <c r="O16" s="255">
        <f aca="true" t="shared" si="4" ref="O16:AD16">SUM(O17:O17)</f>
        <v>0</v>
      </c>
      <c r="P16" s="256">
        <f t="shared" si="4"/>
        <v>0</v>
      </c>
      <c r="Q16" s="257">
        <f t="shared" si="4"/>
        <v>0</v>
      </c>
      <c r="R16" s="256">
        <f t="shared" si="4"/>
        <v>0</v>
      </c>
      <c r="S16" s="257">
        <f t="shared" si="4"/>
        <v>5000000</v>
      </c>
      <c r="T16" s="256">
        <f t="shared" si="4"/>
        <v>0</v>
      </c>
      <c r="U16" s="257">
        <f t="shared" si="4"/>
        <v>0</v>
      </c>
      <c r="V16" s="256">
        <f t="shared" si="4"/>
        <v>0</v>
      </c>
      <c r="W16" s="257">
        <f t="shared" si="4"/>
        <v>0</v>
      </c>
      <c r="X16" s="256">
        <f t="shared" si="4"/>
        <v>0</v>
      </c>
      <c r="Y16" s="257">
        <f t="shared" si="4"/>
        <v>0</v>
      </c>
      <c r="Z16" s="256">
        <f t="shared" si="4"/>
        <v>0</v>
      </c>
      <c r="AA16" s="257">
        <f t="shared" si="4"/>
        <v>0</v>
      </c>
      <c r="AB16" s="256">
        <f t="shared" si="4"/>
        <v>0</v>
      </c>
      <c r="AC16" s="257">
        <f t="shared" si="4"/>
        <v>0</v>
      </c>
      <c r="AD16" s="256">
        <f t="shared" si="4"/>
        <v>0</v>
      </c>
      <c r="AE16" s="257">
        <f>SUM(O16,Q16,S16,U16,W16,Y16,AA16,AC16)</f>
        <v>5000000</v>
      </c>
      <c r="AF16" s="256">
        <f>SUM(P16,R16,T16,V16,X16,Z16,AB16,AD16)</f>
        <v>0</v>
      </c>
      <c r="AG16" s="80">
        <f>SUM(AG17:AG17)</f>
        <v>0</v>
      </c>
      <c r="AH16" s="79"/>
      <c r="AI16" s="79"/>
      <c r="AJ16" s="78"/>
    </row>
    <row r="17" spans="2:36" ht="108" customHeight="1" thickBot="1">
      <c r="B17" s="33" t="s">
        <v>224</v>
      </c>
      <c r="C17" s="34"/>
      <c r="D17" s="35"/>
      <c r="E17" s="35"/>
      <c r="F17" s="36"/>
      <c r="G17" s="35"/>
      <c r="H17" s="272" t="s">
        <v>436</v>
      </c>
      <c r="I17" s="272" t="s">
        <v>437</v>
      </c>
      <c r="J17" s="35">
        <v>0</v>
      </c>
      <c r="K17" s="64">
        <v>1</v>
      </c>
      <c r="L17" s="39">
        <v>80</v>
      </c>
      <c r="M17" s="39"/>
      <c r="N17" s="40"/>
      <c r="O17" s="45"/>
      <c r="P17" s="45"/>
      <c r="Q17" s="45"/>
      <c r="R17" s="45"/>
      <c r="S17" s="45">
        <v>5000000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7"/>
      <c r="AJ17" s="48"/>
    </row>
    <row r="18" spans="2:36" ht="108" customHeight="1" thickBot="1">
      <c r="B18" s="85" t="s">
        <v>416</v>
      </c>
      <c r="C18" s="87" t="s">
        <v>417</v>
      </c>
      <c r="D18" s="87" t="s">
        <v>418</v>
      </c>
      <c r="E18" s="87" t="s">
        <v>419</v>
      </c>
      <c r="F18" s="87" t="s">
        <v>420</v>
      </c>
      <c r="G18" s="87" t="s">
        <v>421</v>
      </c>
      <c r="H18" s="86" t="s">
        <v>422</v>
      </c>
      <c r="I18" s="85" t="s">
        <v>423</v>
      </c>
      <c r="J18" s="84"/>
      <c r="K18" s="84"/>
      <c r="L18" s="84"/>
      <c r="M18" s="84"/>
      <c r="N18" s="83"/>
      <c r="O18" s="255">
        <f aca="true" t="shared" si="5" ref="O18:AD18">SUM(O19:O19)</f>
        <v>0</v>
      </c>
      <c r="P18" s="256">
        <f t="shared" si="5"/>
        <v>0</v>
      </c>
      <c r="Q18" s="257">
        <f t="shared" si="5"/>
        <v>0</v>
      </c>
      <c r="R18" s="256">
        <f t="shared" si="5"/>
        <v>0</v>
      </c>
      <c r="S18" s="257">
        <f t="shared" si="5"/>
        <v>0</v>
      </c>
      <c r="T18" s="256">
        <f t="shared" si="5"/>
        <v>0</v>
      </c>
      <c r="U18" s="257">
        <f t="shared" si="5"/>
        <v>0</v>
      </c>
      <c r="V18" s="256">
        <f t="shared" si="5"/>
        <v>0</v>
      </c>
      <c r="W18" s="257">
        <f t="shared" si="5"/>
        <v>0</v>
      </c>
      <c r="X18" s="256">
        <f t="shared" si="5"/>
        <v>0</v>
      </c>
      <c r="Y18" s="257">
        <f t="shared" si="5"/>
        <v>0</v>
      </c>
      <c r="Z18" s="256">
        <f t="shared" si="5"/>
        <v>0</v>
      </c>
      <c r="AA18" s="257">
        <f t="shared" si="5"/>
        <v>0</v>
      </c>
      <c r="AB18" s="256">
        <f t="shared" si="5"/>
        <v>0</v>
      </c>
      <c r="AC18" s="257">
        <f t="shared" si="5"/>
        <v>0</v>
      </c>
      <c r="AD18" s="256">
        <f t="shared" si="5"/>
        <v>0</v>
      </c>
      <c r="AE18" s="257">
        <f>SUM(O18,Q18,S18,U18,W18,Y18,AA18,AC18)</f>
        <v>0</v>
      </c>
      <c r="AF18" s="256">
        <f>SUM(P18,R18,T18,V18,X18,Z18,AB18,AD18)</f>
        <v>0</v>
      </c>
      <c r="AG18" s="80">
        <f>SUM(AG19:AG19)</f>
        <v>0</v>
      </c>
      <c r="AH18" s="79"/>
      <c r="AI18" s="79"/>
      <c r="AJ18" s="78"/>
    </row>
    <row r="19" spans="2:36" ht="108" customHeight="1" thickBot="1">
      <c r="B19" s="272" t="s">
        <v>225</v>
      </c>
      <c r="C19" s="72"/>
      <c r="D19" s="35"/>
      <c r="E19" s="35"/>
      <c r="F19" s="35"/>
      <c r="G19" s="35"/>
      <c r="H19" s="272" t="s">
        <v>438</v>
      </c>
      <c r="I19" s="272" t="s">
        <v>439</v>
      </c>
      <c r="J19" s="35">
        <v>0</v>
      </c>
      <c r="K19" s="53">
        <v>2</v>
      </c>
      <c r="L19" s="69">
        <v>2</v>
      </c>
      <c r="M19" s="39"/>
      <c r="N19" s="40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  <c r="AH19" s="47"/>
      <c r="AI19" s="47"/>
      <c r="AJ19" s="48"/>
    </row>
    <row r="20" spans="2:36" ht="108" customHeight="1" thickBot="1">
      <c r="B20" s="85" t="s">
        <v>416</v>
      </c>
      <c r="C20" s="87" t="s">
        <v>417</v>
      </c>
      <c r="D20" s="87" t="s">
        <v>418</v>
      </c>
      <c r="E20" s="87" t="s">
        <v>419</v>
      </c>
      <c r="F20" s="87" t="s">
        <v>420</v>
      </c>
      <c r="G20" s="87" t="s">
        <v>421</v>
      </c>
      <c r="H20" s="86" t="s">
        <v>422</v>
      </c>
      <c r="I20" s="85" t="s">
        <v>423</v>
      </c>
      <c r="J20" s="84"/>
      <c r="K20" s="84"/>
      <c r="L20" s="84"/>
      <c r="M20" s="84"/>
      <c r="N20" s="83"/>
      <c r="O20" s="255">
        <f aca="true" t="shared" si="6" ref="O20:AD20">SUM(O21:O21)</f>
        <v>0</v>
      </c>
      <c r="P20" s="256">
        <f t="shared" si="6"/>
        <v>0</v>
      </c>
      <c r="Q20" s="257">
        <f t="shared" si="6"/>
        <v>0</v>
      </c>
      <c r="R20" s="256">
        <f t="shared" si="6"/>
        <v>0</v>
      </c>
      <c r="S20" s="257">
        <f t="shared" si="6"/>
        <v>0</v>
      </c>
      <c r="T20" s="256">
        <f t="shared" si="6"/>
        <v>0</v>
      </c>
      <c r="U20" s="257">
        <f t="shared" si="6"/>
        <v>0</v>
      </c>
      <c r="V20" s="256">
        <f t="shared" si="6"/>
        <v>0</v>
      </c>
      <c r="W20" s="257">
        <f t="shared" si="6"/>
        <v>0</v>
      </c>
      <c r="X20" s="256">
        <f t="shared" si="6"/>
        <v>0</v>
      </c>
      <c r="Y20" s="257">
        <f t="shared" si="6"/>
        <v>0</v>
      </c>
      <c r="Z20" s="256">
        <f t="shared" si="6"/>
        <v>0</v>
      </c>
      <c r="AA20" s="257">
        <f t="shared" si="6"/>
        <v>0</v>
      </c>
      <c r="AB20" s="256">
        <f t="shared" si="6"/>
        <v>0</v>
      </c>
      <c r="AC20" s="257">
        <f t="shared" si="6"/>
        <v>0</v>
      </c>
      <c r="AD20" s="256">
        <f t="shared" si="6"/>
        <v>0</v>
      </c>
      <c r="AE20" s="257">
        <f>SUM(O20,Q20,S20,U20,W20,Y20,AA20,AC20)</f>
        <v>0</v>
      </c>
      <c r="AF20" s="256">
        <f>SUM(P20,R20,T20,V20,X20,Z20,AB20,AD20)</f>
        <v>0</v>
      </c>
      <c r="AG20" s="80">
        <f>SUM(AG21:AG21)</f>
        <v>0</v>
      </c>
      <c r="AH20" s="79"/>
      <c r="AI20" s="79"/>
      <c r="AJ20" s="78"/>
    </row>
    <row r="21" spans="2:36" ht="108" customHeight="1" thickBot="1">
      <c r="B21" s="33" t="s">
        <v>224</v>
      </c>
      <c r="C21" s="34"/>
      <c r="D21" s="35"/>
      <c r="E21" s="35"/>
      <c r="F21" s="36"/>
      <c r="G21" s="35"/>
      <c r="H21" s="272" t="s">
        <v>440</v>
      </c>
      <c r="I21" s="272" t="s">
        <v>226</v>
      </c>
      <c r="J21" s="35">
        <v>0</v>
      </c>
      <c r="K21" s="53">
        <v>4</v>
      </c>
      <c r="L21" s="39">
        <v>1</v>
      </c>
      <c r="M21" s="39"/>
      <c r="N21" s="40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7"/>
      <c r="AJ21" s="48"/>
    </row>
    <row r="22" spans="2:36" ht="108" customHeight="1" thickBot="1">
      <c r="B22" s="85" t="s">
        <v>416</v>
      </c>
      <c r="C22" s="87" t="s">
        <v>417</v>
      </c>
      <c r="D22" s="87" t="s">
        <v>418</v>
      </c>
      <c r="E22" s="87" t="s">
        <v>419</v>
      </c>
      <c r="F22" s="87" t="s">
        <v>420</v>
      </c>
      <c r="G22" s="87" t="s">
        <v>421</v>
      </c>
      <c r="H22" s="86" t="s">
        <v>422</v>
      </c>
      <c r="I22" s="85" t="s">
        <v>423</v>
      </c>
      <c r="J22" s="84"/>
      <c r="K22" s="84"/>
      <c r="L22" s="84"/>
      <c r="M22" s="84"/>
      <c r="N22" s="83"/>
      <c r="O22" s="255">
        <f aca="true" t="shared" si="7" ref="O22:AD22">SUM(O23:O23)</f>
        <v>0</v>
      </c>
      <c r="P22" s="256">
        <f t="shared" si="7"/>
        <v>0</v>
      </c>
      <c r="Q22" s="257">
        <f t="shared" si="7"/>
        <v>0</v>
      </c>
      <c r="R22" s="256">
        <f t="shared" si="7"/>
        <v>0</v>
      </c>
      <c r="S22" s="257">
        <f t="shared" si="7"/>
        <v>0</v>
      </c>
      <c r="T22" s="256">
        <f t="shared" si="7"/>
        <v>0</v>
      </c>
      <c r="U22" s="257">
        <f t="shared" si="7"/>
        <v>0</v>
      </c>
      <c r="V22" s="256">
        <f t="shared" si="7"/>
        <v>0</v>
      </c>
      <c r="W22" s="257">
        <f t="shared" si="7"/>
        <v>0</v>
      </c>
      <c r="X22" s="256">
        <f t="shared" si="7"/>
        <v>0</v>
      </c>
      <c r="Y22" s="257">
        <f t="shared" si="7"/>
        <v>0</v>
      </c>
      <c r="Z22" s="256">
        <f t="shared" si="7"/>
        <v>0</v>
      </c>
      <c r="AA22" s="257">
        <f t="shared" si="7"/>
        <v>0</v>
      </c>
      <c r="AB22" s="256">
        <f t="shared" si="7"/>
        <v>0</v>
      </c>
      <c r="AC22" s="257">
        <f t="shared" si="7"/>
        <v>0</v>
      </c>
      <c r="AD22" s="256">
        <f t="shared" si="7"/>
        <v>0</v>
      </c>
      <c r="AE22" s="257">
        <f>SUM(O22,Q22,S22,U22,W22,Y22,AA22,AC22)</f>
        <v>0</v>
      </c>
      <c r="AF22" s="256">
        <f>SUM(P22,R22,T22,V22,X22,Z22,AB22,AD22)</f>
        <v>0</v>
      </c>
      <c r="AG22" s="80">
        <f>SUM(AG23:AG23)</f>
        <v>0</v>
      </c>
      <c r="AH22" s="79"/>
      <c r="AI22" s="79"/>
      <c r="AJ22" s="78"/>
    </row>
    <row r="23" spans="2:36" ht="108" customHeight="1" thickBot="1">
      <c r="B23" s="33" t="s">
        <v>220</v>
      </c>
      <c r="C23" s="34"/>
      <c r="D23" s="35"/>
      <c r="E23" s="35"/>
      <c r="F23" s="36"/>
      <c r="G23" s="35"/>
      <c r="H23" s="272" t="s">
        <v>441</v>
      </c>
      <c r="I23" s="272" t="s">
        <v>227</v>
      </c>
      <c r="J23" s="35">
        <v>0</v>
      </c>
      <c r="K23" s="38">
        <v>4</v>
      </c>
      <c r="L23" s="39">
        <v>1</v>
      </c>
      <c r="M23" s="39"/>
      <c r="N23" s="40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7"/>
      <c r="AJ23" s="48"/>
    </row>
    <row r="24" spans="2:36" ht="4.5" customHeight="1" thickBot="1">
      <c r="B24" s="598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600"/>
    </row>
    <row r="25" spans="2:36" ht="108" customHeight="1" thickBot="1">
      <c r="B25" s="85" t="s">
        <v>416</v>
      </c>
      <c r="C25" s="87" t="s">
        <v>417</v>
      </c>
      <c r="D25" s="87" t="s">
        <v>418</v>
      </c>
      <c r="E25" s="87" t="s">
        <v>419</v>
      </c>
      <c r="F25" s="87" t="s">
        <v>420</v>
      </c>
      <c r="G25" s="87" t="s">
        <v>421</v>
      </c>
      <c r="H25" s="86" t="s">
        <v>422</v>
      </c>
      <c r="I25" s="85" t="s">
        <v>423</v>
      </c>
      <c r="J25" s="84"/>
      <c r="K25" s="84"/>
      <c r="L25" s="84"/>
      <c r="M25" s="84"/>
      <c r="N25" s="83"/>
      <c r="O25" s="255">
        <f aca="true" t="shared" si="8" ref="O25:AD25">SUM(O26:O26)</f>
        <v>0</v>
      </c>
      <c r="P25" s="256">
        <f t="shared" si="8"/>
        <v>0</v>
      </c>
      <c r="Q25" s="257">
        <f t="shared" si="8"/>
        <v>0</v>
      </c>
      <c r="R25" s="256">
        <f t="shared" si="8"/>
        <v>0</v>
      </c>
      <c r="S25" s="257">
        <f t="shared" si="8"/>
        <v>0</v>
      </c>
      <c r="T25" s="256">
        <f t="shared" si="8"/>
        <v>0</v>
      </c>
      <c r="U25" s="257">
        <f t="shared" si="8"/>
        <v>0</v>
      </c>
      <c r="V25" s="256">
        <f t="shared" si="8"/>
        <v>0</v>
      </c>
      <c r="W25" s="257">
        <f t="shared" si="8"/>
        <v>0</v>
      </c>
      <c r="X25" s="256">
        <f t="shared" si="8"/>
        <v>0</v>
      </c>
      <c r="Y25" s="257">
        <f t="shared" si="8"/>
        <v>0</v>
      </c>
      <c r="Z25" s="256">
        <f t="shared" si="8"/>
        <v>0</v>
      </c>
      <c r="AA25" s="257">
        <f t="shared" si="8"/>
        <v>0</v>
      </c>
      <c r="AB25" s="256">
        <f t="shared" si="8"/>
        <v>0</v>
      </c>
      <c r="AC25" s="257">
        <f t="shared" si="8"/>
        <v>0</v>
      </c>
      <c r="AD25" s="256">
        <f t="shared" si="8"/>
        <v>0</v>
      </c>
      <c r="AE25" s="257">
        <f>SUM(O25,Q25,S25,U25,W25,Y25,AA25,AC25)</f>
        <v>0</v>
      </c>
      <c r="AF25" s="256">
        <f>SUM(P25,R25,T25,V25,X25,Z25,AB25,AD25)</f>
        <v>0</v>
      </c>
      <c r="AG25" s="80">
        <f>SUM(AG26:AG26)</f>
        <v>0</v>
      </c>
      <c r="AH25" s="79"/>
      <c r="AI25" s="79"/>
      <c r="AJ25" s="78"/>
    </row>
    <row r="26" spans="2:36" ht="108" customHeight="1" thickBot="1">
      <c r="B26" s="33" t="s">
        <v>220</v>
      </c>
      <c r="C26" s="34"/>
      <c r="D26" s="35"/>
      <c r="E26" s="35"/>
      <c r="F26" s="36"/>
      <c r="G26" s="35"/>
      <c r="H26" s="272" t="s">
        <v>228</v>
      </c>
      <c r="I26" s="272" t="s">
        <v>229</v>
      </c>
      <c r="J26" s="35">
        <v>0</v>
      </c>
      <c r="K26" s="38">
        <v>220</v>
      </c>
      <c r="L26" s="39">
        <v>77</v>
      </c>
      <c r="M26" s="39"/>
      <c r="N26" s="40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  <c r="AH26" s="47"/>
      <c r="AI26" s="47"/>
      <c r="AJ26" s="48"/>
    </row>
    <row r="27" ht="12"/>
    <row r="28" ht="12"/>
    <row r="29" ht="12"/>
    <row r="30" ht="12"/>
    <row r="31" spans="2:36" ht="4.5" customHeight="1" thickBot="1">
      <c r="B31" s="598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600"/>
    </row>
    <row r="32" spans="2:36" ht="35.25" customHeight="1" thickBot="1">
      <c r="B32" s="473" t="s">
        <v>442</v>
      </c>
      <c r="C32" s="474"/>
      <c r="D32" s="475"/>
      <c r="E32" s="125"/>
      <c r="F32" s="474" t="s">
        <v>598</v>
      </c>
      <c r="G32" s="474"/>
      <c r="H32" s="474"/>
      <c r="I32" s="474"/>
      <c r="J32" s="474"/>
      <c r="K32" s="474"/>
      <c r="L32" s="474"/>
      <c r="M32" s="474"/>
      <c r="N32" s="475"/>
      <c r="O32" s="476" t="s">
        <v>388</v>
      </c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8"/>
      <c r="AG32" s="479" t="s">
        <v>389</v>
      </c>
      <c r="AH32" s="480"/>
      <c r="AI32" s="480"/>
      <c r="AJ32" s="481"/>
    </row>
    <row r="33" spans="2:36" ht="35.25" customHeight="1">
      <c r="B33" s="601" t="s">
        <v>390</v>
      </c>
      <c r="C33" s="463" t="s">
        <v>391</v>
      </c>
      <c r="D33" s="464"/>
      <c r="E33" s="464"/>
      <c r="F33" s="464"/>
      <c r="G33" s="464"/>
      <c r="H33" s="464"/>
      <c r="I33" s="467" t="s">
        <v>392</v>
      </c>
      <c r="J33" s="469" t="s">
        <v>393</v>
      </c>
      <c r="K33" s="469" t="s">
        <v>394</v>
      </c>
      <c r="L33" s="612" t="s">
        <v>575</v>
      </c>
      <c r="M33" s="456" t="s">
        <v>396</v>
      </c>
      <c r="N33" s="458" t="s">
        <v>397</v>
      </c>
      <c r="O33" s="460" t="s">
        <v>398</v>
      </c>
      <c r="P33" s="452"/>
      <c r="Q33" s="451" t="s">
        <v>399</v>
      </c>
      <c r="R33" s="452"/>
      <c r="S33" s="451" t="s">
        <v>400</v>
      </c>
      <c r="T33" s="452"/>
      <c r="U33" s="451" t="s">
        <v>401</v>
      </c>
      <c r="V33" s="452"/>
      <c r="W33" s="451" t="s">
        <v>402</v>
      </c>
      <c r="X33" s="452"/>
      <c r="Y33" s="451" t="s">
        <v>403</v>
      </c>
      <c r="Z33" s="452"/>
      <c r="AA33" s="451" t="s">
        <v>404</v>
      </c>
      <c r="AB33" s="452"/>
      <c r="AC33" s="451" t="s">
        <v>405</v>
      </c>
      <c r="AD33" s="452"/>
      <c r="AE33" s="451" t="s">
        <v>406</v>
      </c>
      <c r="AF33" s="453"/>
      <c r="AG33" s="454" t="s">
        <v>407</v>
      </c>
      <c r="AH33" s="443" t="s">
        <v>408</v>
      </c>
      <c r="AI33" s="445" t="s">
        <v>409</v>
      </c>
      <c r="AJ33" s="447" t="s">
        <v>410</v>
      </c>
    </row>
    <row r="34" spans="2:37" ht="80.25" customHeight="1" thickBot="1">
      <c r="B34" s="602"/>
      <c r="C34" s="465"/>
      <c r="D34" s="466"/>
      <c r="E34" s="466"/>
      <c r="F34" s="466"/>
      <c r="G34" s="466"/>
      <c r="H34" s="466"/>
      <c r="I34" s="468"/>
      <c r="J34" s="470" t="s">
        <v>393</v>
      </c>
      <c r="K34" s="470"/>
      <c r="L34" s="613"/>
      <c r="M34" s="457"/>
      <c r="N34" s="459"/>
      <c r="O34" s="5" t="s">
        <v>411</v>
      </c>
      <c r="P34" s="6" t="s">
        <v>412</v>
      </c>
      <c r="Q34" s="7" t="s">
        <v>411</v>
      </c>
      <c r="R34" s="6" t="s">
        <v>412</v>
      </c>
      <c r="S34" s="7" t="s">
        <v>411</v>
      </c>
      <c r="T34" s="6" t="s">
        <v>412</v>
      </c>
      <c r="U34" s="7" t="s">
        <v>411</v>
      </c>
      <c r="V34" s="6" t="s">
        <v>412</v>
      </c>
      <c r="W34" s="7" t="s">
        <v>411</v>
      </c>
      <c r="X34" s="6" t="s">
        <v>412</v>
      </c>
      <c r="Y34" s="7" t="s">
        <v>411</v>
      </c>
      <c r="Z34" s="6" t="s">
        <v>412</v>
      </c>
      <c r="AA34" s="7" t="s">
        <v>411</v>
      </c>
      <c r="AB34" s="6" t="s">
        <v>413</v>
      </c>
      <c r="AC34" s="7" t="s">
        <v>411</v>
      </c>
      <c r="AD34" s="6" t="s">
        <v>413</v>
      </c>
      <c r="AE34" s="7" t="s">
        <v>411</v>
      </c>
      <c r="AF34" s="8" t="s">
        <v>413</v>
      </c>
      <c r="AG34" s="455"/>
      <c r="AH34" s="444"/>
      <c r="AI34" s="446"/>
      <c r="AJ34" s="448"/>
      <c r="AK34" s="273">
        <f>+AF7+AF35+AF81</f>
        <v>0</v>
      </c>
    </row>
    <row r="35" spans="2:36" ht="108" customHeight="1" thickBot="1">
      <c r="B35" s="9" t="s">
        <v>414</v>
      </c>
      <c r="C35" s="449" t="s">
        <v>230</v>
      </c>
      <c r="D35" s="450"/>
      <c r="E35" s="450"/>
      <c r="F35" s="450"/>
      <c r="G35" s="450"/>
      <c r="H35" s="450"/>
      <c r="I35" s="9" t="s">
        <v>0</v>
      </c>
      <c r="J35" s="11">
        <v>0</v>
      </c>
      <c r="K35" s="265">
        <v>0.15</v>
      </c>
      <c r="L35" s="249">
        <v>5</v>
      </c>
      <c r="M35" s="250"/>
      <c r="N35" s="251"/>
      <c r="O35" s="270">
        <f aca="true" t="shared" si="9" ref="O35:AE35">SUM(O37,O40,O43,O45,O47,O49,O51,O54)</f>
        <v>0</v>
      </c>
      <c r="P35" s="270">
        <f t="shared" si="9"/>
        <v>0</v>
      </c>
      <c r="Q35" s="270">
        <f t="shared" si="9"/>
        <v>0</v>
      </c>
      <c r="R35" s="270">
        <f t="shared" si="9"/>
        <v>0</v>
      </c>
      <c r="S35" s="270">
        <f t="shared" si="9"/>
        <v>110000000</v>
      </c>
      <c r="T35" s="270">
        <f t="shared" si="9"/>
        <v>0</v>
      </c>
      <c r="U35" s="270">
        <f t="shared" si="9"/>
        <v>0</v>
      </c>
      <c r="V35" s="270">
        <f t="shared" si="9"/>
        <v>0</v>
      </c>
      <c r="W35" s="270">
        <f t="shared" si="9"/>
        <v>0</v>
      </c>
      <c r="X35" s="270">
        <f t="shared" si="9"/>
        <v>0</v>
      </c>
      <c r="Y35" s="270">
        <f t="shared" si="9"/>
        <v>0</v>
      </c>
      <c r="Z35" s="270">
        <f t="shared" si="9"/>
        <v>0</v>
      </c>
      <c r="AA35" s="270">
        <f t="shared" si="9"/>
        <v>0</v>
      </c>
      <c r="AB35" s="270">
        <f t="shared" si="9"/>
        <v>0</v>
      </c>
      <c r="AC35" s="270">
        <f t="shared" si="9"/>
        <v>0</v>
      </c>
      <c r="AD35" s="270">
        <f t="shared" si="9"/>
        <v>0</v>
      </c>
      <c r="AE35" s="270">
        <f t="shared" si="9"/>
        <v>110000000</v>
      </c>
      <c r="AF35" s="270">
        <f>SUM(AF37,AF40,AF43,AF45,AF47,AF49,AF51,AF54)</f>
        <v>0</v>
      </c>
      <c r="AG35" s="253">
        <f>AG37+AG40</f>
        <v>0</v>
      </c>
      <c r="AH35" s="254"/>
      <c r="AI35" s="254"/>
      <c r="AJ35" s="20"/>
    </row>
    <row r="36" spans="2:36" ht="4.5" customHeight="1" thickBot="1">
      <c r="B36" s="603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5"/>
    </row>
    <row r="37" spans="2:36" ht="108" customHeight="1" thickBot="1">
      <c r="B37" s="85" t="s">
        <v>416</v>
      </c>
      <c r="C37" s="87" t="s">
        <v>417</v>
      </c>
      <c r="D37" s="87" t="s">
        <v>418</v>
      </c>
      <c r="E37" s="87" t="s">
        <v>419</v>
      </c>
      <c r="F37" s="87" t="s">
        <v>420</v>
      </c>
      <c r="G37" s="87" t="s">
        <v>421</v>
      </c>
      <c r="H37" s="86" t="s">
        <v>422</v>
      </c>
      <c r="I37" s="85" t="s">
        <v>423</v>
      </c>
      <c r="J37" s="84"/>
      <c r="K37" s="84"/>
      <c r="L37" s="84"/>
      <c r="M37" s="84"/>
      <c r="N37" s="83"/>
      <c r="O37" s="255">
        <f aca="true" t="shared" si="10" ref="O37:AD37">SUM(O38:O38)</f>
        <v>0</v>
      </c>
      <c r="P37" s="256">
        <f t="shared" si="10"/>
        <v>0</v>
      </c>
      <c r="Q37" s="257">
        <f t="shared" si="10"/>
        <v>0</v>
      </c>
      <c r="R37" s="256">
        <f t="shared" si="10"/>
        <v>0</v>
      </c>
      <c r="S37" s="257">
        <f t="shared" si="10"/>
        <v>0</v>
      </c>
      <c r="T37" s="256">
        <f t="shared" si="10"/>
        <v>0</v>
      </c>
      <c r="U37" s="257">
        <f t="shared" si="10"/>
        <v>0</v>
      </c>
      <c r="V37" s="256">
        <f t="shared" si="10"/>
        <v>0</v>
      </c>
      <c r="W37" s="257">
        <f t="shared" si="10"/>
        <v>0</v>
      </c>
      <c r="X37" s="256">
        <f t="shared" si="10"/>
        <v>0</v>
      </c>
      <c r="Y37" s="257">
        <f t="shared" si="10"/>
        <v>0</v>
      </c>
      <c r="Z37" s="256">
        <f t="shared" si="10"/>
        <v>0</v>
      </c>
      <c r="AA37" s="257">
        <f t="shared" si="10"/>
        <v>0</v>
      </c>
      <c r="AB37" s="256">
        <f t="shared" si="10"/>
        <v>0</v>
      </c>
      <c r="AC37" s="257">
        <f t="shared" si="10"/>
        <v>0</v>
      </c>
      <c r="AD37" s="256">
        <f t="shared" si="10"/>
        <v>0</v>
      </c>
      <c r="AE37" s="257">
        <f>SUM(O37,Q37,S37,U37,W37,Y37,AA37,AC37)</f>
        <v>0</v>
      </c>
      <c r="AF37" s="256">
        <f>SUM(P37,R37,T37,V37,X37,Z37,AB37,AD37)</f>
        <v>0</v>
      </c>
      <c r="AG37" s="80">
        <f>SUM(AG38:AG38)</f>
        <v>0</v>
      </c>
      <c r="AH37" s="79"/>
      <c r="AI37" s="79"/>
      <c r="AJ37" s="78"/>
    </row>
    <row r="38" spans="2:36" ht="108" customHeight="1" thickBot="1">
      <c r="B38" s="33" t="s">
        <v>220</v>
      </c>
      <c r="C38" s="34"/>
      <c r="D38" s="35"/>
      <c r="E38" s="35"/>
      <c r="F38" s="36"/>
      <c r="G38" s="35"/>
      <c r="H38" s="35" t="s">
        <v>231</v>
      </c>
      <c r="I38" s="35" t="s">
        <v>232</v>
      </c>
      <c r="J38" s="37">
        <v>0</v>
      </c>
      <c r="K38" s="38">
        <v>200</v>
      </c>
      <c r="L38" s="39">
        <v>70</v>
      </c>
      <c r="M38" s="39"/>
      <c r="N38" s="40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  <c r="AH38" s="47"/>
      <c r="AI38" s="47"/>
      <c r="AJ38" s="48"/>
    </row>
    <row r="39" spans="2:36" ht="4.5" customHeight="1" thickBot="1">
      <c r="B39" s="598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599"/>
      <c r="AJ39" s="600"/>
    </row>
    <row r="40" spans="2:36" ht="108" customHeight="1" thickBot="1">
      <c r="B40" s="85" t="s">
        <v>416</v>
      </c>
      <c r="C40" s="87" t="s">
        <v>417</v>
      </c>
      <c r="D40" s="87" t="s">
        <v>418</v>
      </c>
      <c r="E40" s="87" t="s">
        <v>424</v>
      </c>
      <c r="F40" s="87" t="s">
        <v>420</v>
      </c>
      <c r="G40" s="87" t="s">
        <v>421</v>
      </c>
      <c r="H40" s="86" t="s">
        <v>422</v>
      </c>
      <c r="I40" s="85" t="s">
        <v>423</v>
      </c>
      <c r="J40" s="87"/>
      <c r="K40" s="49"/>
      <c r="L40" s="49"/>
      <c r="M40" s="84"/>
      <c r="N40" s="83"/>
      <c r="O40" s="255">
        <f aca="true" t="shared" si="11" ref="O40:AD40">SUM(O41:O41)</f>
        <v>0</v>
      </c>
      <c r="P40" s="256">
        <f t="shared" si="11"/>
        <v>0</v>
      </c>
      <c r="Q40" s="257">
        <f t="shared" si="11"/>
        <v>0</v>
      </c>
      <c r="R40" s="256">
        <f t="shared" si="11"/>
        <v>0</v>
      </c>
      <c r="S40" s="257">
        <f t="shared" si="11"/>
        <v>0</v>
      </c>
      <c r="T40" s="256">
        <f t="shared" si="11"/>
        <v>0</v>
      </c>
      <c r="U40" s="257">
        <f t="shared" si="11"/>
        <v>0</v>
      </c>
      <c r="V40" s="256">
        <f t="shared" si="11"/>
        <v>0</v>
      </c>
      <c r="W40" s="257">
        <f t="shared" si="11"/>
        <v>0</v>
      </c>
      <c r="X40" s="256">
        <f t="shared" si="11"/>
        <v>0</v>
      </c>
      <c r="Y40" s="257">
        <f t="shared" si="11"/>
        <v>0</v>
      </c>
      <c r="Z40" s="256">
        <f t="shared" si="11"/>
        <v>0</v>
      </c>
      <c r="AA40" s="257">
        <f t="shared" si="11"/>
        <v>0</v>
      </c>
      <c r="AB40" s="256">
        <f t="shared" si="11"/>
        <v>0</v>
      </c>
      <c r="AC40" s="257">
        <f t="shared" si="11"/>
        <v>0</v>
      </c>
      <c r="AD40" s="256">
        <f t="shared" si="11"/>
        <v>0</v>
      </c>
      <c r="AE40" s="257">
        <f>SUM(O40,Q40,S40,U40,W40,Y40,AA40,AC40)</f>
        <v>0</v>
      </c>
      <c r="AF40" s="256">
        <f>SUM(P40,R40,T40,V40,X40,Z40,AB40,AD40)</f>
        <v>0</v>
      </c>
      <c r="AG40" s="80">
        <f>SUM(AG41:AG41)</f>
        <v>0</v>
      </c>
      <c r="AH40" s="79"/>
      <c r="AI40" s="79"/>
      <c r="AJ40" s="78"/>
    </row>
    <row r="41" spans="2:36" ht="108" customHeight="1" thickBot="1">
      <c r="B41" s="272" t="s">
        <v>224</v>
      </c>
      <c r="C41" s="34"/>
      <c r="D41" s="35"/>
      <c r="E41" s="35"/>
      <c r="F41" s="50"/>
      <c r="G41" s="35"/>
      <c r="H41" s="35" t="s">
        <v>233</v>
      </c>
      <c r="I41" s="35" t="s">
        <v>234</v>
      </c>
      <c r="J41" s="37">
        <v>4</v>
      </c>
      <c r="K41" s="37">
        <v>4</v>
      </c>
      <c r="L41" s="53">
        <v>1</v>
      </c>
      <c r="M41" s="54"/>
      <c r="N41" s="5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57"/>
      <c r="AH41" s="47"/>
      <c r="AI41" s="54"/>
      <c r="AJ41" s="58"/>
    </row>
    <row r="42" spans="2:36" ht="4.5" customHeight="1" thickBot="1">
      <c r="B42" s="598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600"/>
    </row>
    <row r="43" spans="2:36" ht="108" customHeight="1" thickBot="1">
      <c r="B43" s="85" t="s">
        <v>416</v>
      </c>
      <c r="C43" s="87" t="s">
        <v>417</v>
      </c>
      <c r="D43" s="87" t="s">
        <v>418</v>
      </c>
      <c r="E43" s="87" t="s">
        <v>419</v>
      </c>
      <c r="F43" s="87" t="s">
        <v>420</v>
      </c>
      <c r="G43" s="87" t="s">
        <v>421</v>
      </c>
      <c r="H43" s="86" t="s">
        <v>422</v>
      </c>
      <c r="I43" s="85" t="s">
        <v>423</v>
      </c>
      <c r="J43" s="84"/>
      <c r="K43" s="84"/>
      <c r="L43" s="84"/>
      <c r="M43" s="84"/>
      <c r="N43" s="83"/>
      <c r="O43" s="255">
        <f aca="true" t="shared" si="12" ref="O43:AD43">SUM(O44:O44)</f>
        <v>0</v>
      </c>
      <c r="P43" s="256">
        <f t="shared" si="12"/>
        <v>0</v>
      </c>
      <c r="Q43" s="257">
        <f t="shared" si="12"/>
        <v>0</v>
      </c>
      <c r="R43" s="256">
        <f t="shared" si="12"/>
        <v>0</v>
      </c>
      <c r="S43" s="257">
        <f t="shared" si="12"/>
        <v>20000000</v>
      </c>
      <c r="T43" s="256">
        <f t="shared" si="12"/>
        <v>0</v>
      </c>
      <c r="U43" s="257">
        <f t="shared" si="12"/>
        <v>0</v>
      </c>
      <c r="V43" s="256">
        <f t="shared" si="12"/>
        <v>0</v>
      </c>
      <c r="W43" s="257">
        <f t="shared" si="12"/>
        <v>0</v>
      </c>
      <c r="X43" s="256">
        <f t="shared" si="12"/>
        <v>0</v>
      </c>
      <c r="Y43" s="257">
        <f t="shared" si="12"/>
        <v>0</v>
      </c>
      <c r="Z43" s="256">
        <f t="shared" si="12"/>
        <v>0</v>
      </c>
      <c r="AA43" s="257">
        <f t="shared" si="12"/>
        <v>0</v>
      </c>
      <c r="AB43" s="256">
        <f t="shared" si="12"/>
        <v>0</v>
      </c>
      <c r="AC43" s="257">
        <f t="shared" si="12"/>
        <v>0</v>
      </c>
      <c r="AD43" s="256">
        <f t="shared" si="12"/>
        <v>0</v>
      </c>
      <c r="AE43" s="257">
        <f>SUM(O43,Q43,S43,U43,W43,Y43,AA43,AC43)</f>
        <v>20000000</v>
      </c>
      <c r="AF43" s="256">
        <f>SUM(P43,R43,T43,V43,X43,Z43,AB43,AD43)</f>
        <v>0</v>
      </c>
      <c r="AG43" s="80">
        <f>SUM(AG44:AG44)</f>
        <v>0</v>
      </c>
      <c r="AH43" s="79"/>
      <c r="AI43" s="79"/>
      <c r="AJ43" s="78"/>
    </row>
    <row r="44" spans="2:36" ht="108" customHeight="1" thickBot="1">
      <c r="B44" s="272" t="s">
        <v>224</v>
      </c>
      <c r="C44" s="34"/>
      <c r="D44" s="35"/>
      <c r="E44" s="94"/>
      <c r="F44" s="95"/>
      <c r="G44" s="94"/>
      <c r="H44" s="272" t="s">
        <v>235</v>
      </c>
      <c r="I44" s="272" t="s">
        <v>236</v>
      </c>
      <c r="J44" s="35">
        <v>0</v>
      </c>
      <c r="K44" s="38">
        <v>4</v>
      </c>
      <c r="L44" s="39">
        <v>1</v>
      </c>
      <c r="M44" s="39"/>
      <c r="N44" s="40"/>
      <c r="O44" s="45"/>
      <c r="P44" s="45"/>
      <c r="Q44" s="45"/>
      <c r="R44" s="45"/>
      <c r="S44" s="45">
        <v>20000000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  <c r="AH44" s="47"/>
      <c r="AI44" s="47"/>
      <c r="AJ44" s="48"/>
    </row>
    <row r="45" spans="2:36" ht="108" customHeight="1" thickBot="1">
      <c r="B45" s="85" t="s">
        <v>416</v>
      </c>
      <c r="C45" s="87" t="s">
        <v>417</v>
      </c>
      <c r="D45" s="87" t="s">
        <v>418</v>
      </c>
      <c r="E45" s="87" t="s">
        <v>419</v>
      </c>
      <c r="F45" s="87" t="s">
        <v>420</v>
      </c>
      <c r="G45" s="87" t="s">
        <v>421</v>
      </c>
      <c r="H45" s="86" t="s">
        <v>422</v>
      </c>
      <c r="I45" s="85" t="s">
        <v>423</v>
      </c>
      <c r="J45" s="84"/>
      <c r="K45" s="84"/>
      <c r="L45" s="84"/>
      <c r="M45" s="84"/>
      <c r="N45" s="83"/>
      <c r="O45" s="255">
        <f aca="true" t="shared" si="13" ref="O45:AD45">SUM(O46:O46)</f>
        <v>0</v>
      </c>
      <c r="P45" s="256">
        <f t="shared" si="13"/>
        <v>0</v>
      </c>
      <c r="Q45" s="257">
        <f t="shared" si="13"/>
        <v>0</v>
      </c>
      <c r="R45" s="256">
        <f t="shared" si="13"/>
        <v>0</v>
      </c>
      <c r="S45" s="257">
        <f t="shared" si="13"/>
        <v>0</v>
      </c>
      <c r="T45" s="256">
        <f t="shared" si="13"/>
        <v>0</v>
      </c>
      <c r="U45" s="257">
        <f t="shared" si="13"/>
        <v>0</v>
      </c>
      <c r="V45" s="256">
        <f t="shared" si="13"/>
        <v>0</v>
      </c>
      <c r="W45" s="257">
        <f t="shared" si="13"/>
        <v>0</v>
      </c>
      <c r="X45" s="256">
        <f t="shared" si="13"/>
        <v>0</v>
      </c>
      <c r="Y45" s="257">
        <f t="shared" si="13"/>
        <v>0</v>
      </c>
      <c r="Z45" s="256">
        <f t="shared" si="13"/>
        <v>0</v>
      </c>
      <c r="AA45" s="257">
        <f t="shared" si="13"/>
        <v>0</v>
      </c>
      <c r="AB45" s="256">
        <f t="shared" si="13"/>
        <v>0</v>
      </c>
      <c r="AC45" s="257">
        <f t="shared" si="13"/>
        <v>0</v>
      </c>
      <c r="AD45" s="256">
        <f t="shared" si="13"/>
        <v>0</v>
      </c>
      <c r="AE45" s="257">
        <f>SUM(O45,Q45,S45,U45,W45,Y45,AA45,AC45)</f>
        <v>0</v>
      </c>
      <c r="AF45" s="256">
        <f>SUM(P45,R45,T45,V45,X45,Z45,AB45,AD45)</f>
        <v>0</v>
      </c>
      <c r="AG45" s="80">
        <f>SUM(AG46:AG46)</f>
        <v>0</v>
      </c>
      <c r="AH45" s="79"/>
      <c r="AI45" s="79"/>
      <c r="AJ45" s="78"/>
    </row>
    <row r="46" spans="2:36" ht="108" customHeight="1" thickBot="1">
      <c r="B46" s="33" t="s">
        <v>220</v>
      </c>
      <c r="C46" s="34"/>
      <c r="D46" s="35"/>
      <c r="E46" s="94"/>
      <c r="F46" s="95"/>
      <c r="G46" s="94"/>
      <c r="H46" s="272" t="s">
        <v>237</v>
      </c>
      <c r="I46" s="272" t="s">
        <v>238</v>
      </c>
      <c r="J46" s="35">
        <v>0</v>
      </c>
      <c r="K46" s="38">
        <v>12</v>
      </c>
      <c r="L46" s="39">
        <v>3</v>
      </c>
      <c r="M46" s="39"/>
      <c r="N46" s="40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  <c r="AH46" s="47"/>
      <c r="AI46" s="47"/>
      <c r="AJ46" s="48"/>
    </row>
    <row r="47" spans="2:36" ht="108" customHeight="1" thickBot="1">
      <c r="B47" s="85" t="s">
        <v>416</v>
      </c>
      <c r="C47" s="87" t="s">
        <v>417</v>
      </c>
      <c r="D47" s="87" t="s">
        <v>418</v>
      </c>
      <c r="E47" s="87" t="s">
        <v>419</v>
      </c>
      <c r="F47" s="87" t="s">
        <v>420</v>
      </c>
      <c r="G47" s="87" t="s">
        <v>421</v>
      </c>
      <c r="H47" s="86" t="s">
        <v>422</v>
      </c>
      <c r="I47" s="85" t="s">
        <v>423</v>
      </c>
      <c r="J47" s="84"/>
      <c r="K47" s="84"/>
      <c r="L47" s="84"/>
      <c r="M47" s="84"/>
      <c r="N47" s="83"/>
      <c r="O47" s="255">
        <f aca="true" t="shared" si="14" ref="O47:AD47">SUM(O48:O48)</f>
        <v>0</v>
      </c>
      <c r="P47" s="256">
        <f t="shared" si="14"/>
        <v>0</v>
      </c>
      <c r="Q47" s="257">
        <f t="shared" si="14"/>
        <v>0</v>
      </c>
      <c r="R47" s="256">
        <f t="shared" si="14"/>
        <v>0</v>
      </c>
      <c r="S47" s="257">
        <f t="shared" si="14"/>
        <v>55000000</v>
      </c>
      <c r="T47" s="256">
        <f t="shared" si="14"/>
        <v>0</v>
      </c>
      <c r="U47" s="257">
        <f t="shared" si="14"/>
        <v>0</v>
      </c>
      <c r="V47" s="256">
        <f t="shared" si="14"/>
        <v>0</v>
      </c>
      <c r="W47" s="257">
        <f t="shared" si="14"/>
        <v>0</v>
      </c>
      <c r="X47" s="256">
        <f t="shared" si="14"/>
        <v>0</v>
      </c>
      <c r="Y47" s="257">
        <f t="shared" si="14"/>
        <v>0</v>
      </c>
      <c r="Z47" s="256">
        <f t="shared" si="14"/>
        <v>0</v>
      </c>
      <c r="AA47" s="257">
        <f t="shared" si="14"/>
        <v>0</v>
      </c>
      <c r="AB47" s="256">
        <f t="shared" si="14"/>
        <v>0</v>
      </c>
      <c r="AC47" s="257">
        <f t="shared" si="14"/>
        <v>0</v>
      </c>
      <c r="AD47" s="256">
        <f t="shared" si="14"/>
        <v>0</v>
      </c>
      <c r="AE47" s="257">
        <f>SUM(O47,Q47,S47,U47,W47,Y47,AA47,AC47)</f>
        <v>55000000</v>
      </c>
      <c r="AF47" s="256">
        <f>SUM(P47,R47,T47,V47,X47,Z47,AB47,AD47)</f>
        <v>0</v>
      </c>
      <c r="AG47" s="80">
        <f>SUM(AG48:AG48)</f>
        <v>0</v>
      </c>
      <c r="AH47" s="79"/>
      <c r="AI47" s="79"/>
      <c r="AJ47" s="78"/>
    </row>
    <row r="48" spans="2:36" ht="108" customHeight="1" thickBot="1">
      <c r="B48" s="33" t="s">
        <v>220</v>
      </c>
      <c r="C48" s="34"/>
      <c r="D48" s="35"/>
      <c r="E48" s="94"/>
      <c r="F48" s="95"/>
      <c r="G48" s="94"/>
      <c r="H48" s="272" t="s">
        <v>443</v>
      </c>
      <c r="I48" s="272" t="s">
        <v>239</v>
      </c>
      <c r="J48" s="35">
        <v>0</v>
      </c>
      <c r="K48" s="38">
        <v>4</v>
      </c>
      <c r="L48" s="39">
        <v>1</v>
      </c>
      <c r="M48" s="39"/>
      <c r="N48" s="40"/>
      <c r="O48" s="45"/>
      <c r="P48" s="45"/>
      <c r="Q48" s="45"/>
      <c r="R48" s="45"/>
      <c r="S48" s="45">
        <v>55000000</v>
      </c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6"/>
      <c r="AH48" s="47"/>
      <c r="AI48" s="47"/>
      <c r="AJ48" s="48"/>
    </row>
    <row r="49" spans="2:36" ht="108" customHeight="1" thickBot="1">
      <c r="B49" s="85" t="s">
        <v>416</v>
      </c>
      <c r="C49" s="87" t="s">
        <v>417</v>
      </c>
      <c r="D49" s="87" t="s">
        <v>418</v>
      </c>
      <c r="E49" s="87" t="s">
        <v>419</v>
      </c>
      <c r="F49" s="87" t="s">
        <v>420</v>
      </c>
      <c r="G49" s="87" t="s">
        <v>421</v>
      </c>
      <c r="H49" s="86" t="s">
        <v>422</v>
      </c>
      <c r="I49" s="85" t="s">
        <v>423</v>
      </c>
      <c r="J49" s="84"/>
      <c r="K49" s="84"/>
      <c r="L49" s="84"/>
      <c r="M49" s="84"/>
      <c r="N49" s="83"/>
      <c r="O49" s="255">
        <f aca="true" t="shared" si="15" ref="O49:AD49">SUM(O50:O50)</f>
        <v>0</v>
      </c>
      <c r="P49" s="256">
        <f t="shared" si="15"/>
        <v>0</v>
      </c>
      <c r="Q49" s="257">
        <f t="shared" si="15"/>
        <v>0</v>
      </c>
      <c r="R49" s="256">
        <f t="shared" si="15"/>
        <v>0</v>
      </c>
      <c r="S49" s="257">
        <f t="shared" si="15"/>
        <v>0</v>
      </c>
      <c r="T49" s="256">
        <f t="shared" si="15"/>
        <v>0</v>
      </c>
      <c r="U49" s="257">
        <f t="shared" si="15"/>
        <v>0</v>
      </c>
      <c r="V49" s="256">
        <f t="shared" si="15"/>
        <v>0</v>
      </c>
      <c r="W49" s="257">
        <f t="shared" si="15"/>
        <v>0</v>
      </c>
      <c r="X49" s="256">
        <f t="shared" si="15"/>
        <v>0</v>
      </c>
      <c r="Y49" s="257">
        <f t="shared" si="15"/>
        <v>0</v>
      </c>
      <c r="Z49" s="256">
        <f t="shared" si="15"/>
        <v>0</v>
      </c>
      <c r="AA49" s="257">
        <f t="shared" si="15"/>
        <v>0</v>
      </c>
      <c r="AB49" s="256">
        <f t="shared" si="15"/>
        <v>0</v>
      </c>
      <c r="AC49" s="257">
        <f t="shared" si="15"/>
        <v>0</v>
      </c>
      <c r="AD49" s="256">
        <f t="shared" si="15"/>
        <v>0</v>
      </c>
      <c r="AE49" s="257">
        <f>SUM(O49,Q49,S49,U49,W49,Y49,AA49,AC49)</f>
        <v>0</v>
      </c>
      <c r="AF49" s="256">
        <f>SUM(P49,R49,T49,V49,X49,Z49,AB49,AD49)</f>
        <v>0</v>
      </c>
      <c r="AG49" s="80">
        <f>SUM(AG50:AG50)</f>
        <v>0</v>
      </c>
      <c r="AH49" s="79"/>
      <c r="AI49" s="79"/>
      <c r="AJ49" s="78"/>
    </row>
    <row r="50" spans="2:36" ht="108" customHeight="1" thickBot="1">
      <c r="B50" s="33" t="s">
        <v>220</v>
      </c>
      <c r="C50" s="34"/>
      <c r="D50" s="35"/>
      <c r="E50" s="94"/>
      <c r="F50" s="95"/>
      <c r="G50" s="94"/>
      <c r="H50" s="272" t="s">
        <v>240</v>
      </c>
      <c r="I50" s="272" t="s">
        <v>241</v>
      </c>
      <c r="J50" s="35">
        <v>0</v>
      </c>
      <c r="K50" s="38">
        <v>8</v>
      </c>
      <c r="L50" s="39">
        <v>4</v>
      </c>
      <c r="M50" s="39"/>
      <c r="N50" s="40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6"/>
      <c r="AH50" s="47"/>
      <c r="AI50" s="47"/>
      <c r="AJ50" s="48"/>
    </row>
    <row r="51" spans="2:36" ht="108" customHeight="1" thickBot="1">
      <c r="B51" s="85" t="s">
        <v>416</v>
      </c>
      <c r="C51" s="87" t="s">
        <v>417</v>
      </c>
      <c r="D51" s="87" t="s">
        <v>418</v>
      </c>
      <c r="E51" s="87" t="s">
        <v>424</v>
      </c>
      <c r="F51" s="87" t="s">
        <v>420</v>
      </c>
      <c r="G51" s="87" t="s">
        <v>421</v>
      </c>
      <c r="H51" s="86" t="s">
        <v>422</v>
      </c>
      <c r="I51" s="85" t="s">
        <v>423</v>
      </c>
      <c r="J51" s="87"/>
      <c r="K51" s="49"/>
      <c r="L51" s="49"/>
      <c r="M51" s="84"/>
      <c r="N51" s="83"/>
      <c r="O51" s="255">
        <f aca="true" t="shared" si="16" ref="O51:AD51">SUM(O52:O52)</f>
        <v>0</v>
      </c>
      <c r="P51" s="256">
        <f t="shared" si="16"/>
        <v>0</v>
      </c>
      <c r="Q51" s="257">
        <f t="shared" si="16"/>
        <v>0</v>
      </c>
      <c r="R51" s="256">
        <f t="shared" si="16"/>
        <v>0</v>
      </c>
      <c r="S51" s="257">
        <f t="shared" si="16"/>
        <v>35000000</v>
      </c>
      <c r="T51" s="256">
        <f t="shared" si="16"/>
        <v>0</v>
      </c>
      <c r="U51" s="257">
        <f t="shared" si="16"/>
        <v>0</v>
      </c>
      <c r="V51" s="256">
        <f t="shared" si="16"/>
        <v>0</v>
      </c>
      <c r="W51" s="257">
        <f t="shared" si="16"/>
        <v>0</v>
      </c>
      <c r="X51" s="256">
        <f t="shared" si="16"/>
        <v>0</v>
      </c>
      <c r="Y51" s="257">
        <f t="shared" si="16"/>
        <v>0</v>
      </c>
      <c r="Z51" s="256">
        <f t="shared" si="16"/>
        <v>0</v>
      </c>
      <c r="AA51" s="257">
        <f t="shared" si="16"/>
        <v>0</v>
      </c>
      <c r="AB51" s="256">
        <f t="shared" si="16"/>
        <v>0</v>
      </c>
      <c r="AC51" s="257">
        <f t="shared" si="16"/>
        <v>0</v>
      </c>
      <c r="AD51" s="256">
        <f t="shared" si="16"/>
        <v>0</v>
      </c>
      <c r="AE51" s="257">
        <f>SUM(O51,Q51,S51,U51,W51,Y51,AA51,AC51)</f>
        <v>35000000</v>
      </c>
      <c r="AF51" s="256">
        <f>SUM(P51,R51,T51,V51,X51,Z51,AB51,AD51)</f>
        <v>0</v>
      </c>
      <c r="AG51" s="80">
        <f>SUM(AG52:AG52)</f>
        <v>0</v>
      </c>
      <c r="AH51" s="79"/>
      <c r="AI51" s="79"/>
      <c r="AJ51" s="78"/>
    </row>
    <row r="52" spans="2:36" ht="108" customHeight="1" thickBot="1">
      <c r="B52" s="33" t="s">
        <v>220</v>
      </c>
      <c r="C52" s="34"/>
      <c r="D52" s="35"/>
      <c r="E52" s="94"/>
      <c r="F52" s="95"/>
      <c r="G52" s="94"/>
      <c r="H52" s="272" t="s">
        <v>444</v>
      </c>
      <c r="I52" s="272" t="s">
        <v>242</v>
      </c>
      <c r="J52" s="37">
        <v>0</v>
      </c>
      <c r="K52" s="37">
        <v>4</v>
      </c>
      <c r="L52" s="53">
        <v>1</v>
      </c>
      <c r="M52" s="54"/>
      <c r="N52" s="55"/>
      <c r="O52" s="45"/>
      <c r="P52" s="45"/>
      <c r="Q52" s="45"/>
      <c r="R52" s="45"/>
      <c r="S52" s="45">
        <v>35000000</v>
      </c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57"/>
      <c r="AH52" s="47"/>
      <c r="AI52" s="54"/>
      <c r="AJ52" s="58"/>
    </row>
    <row r="53" spans="2:36" ht="4.5" customHeight="1" thickBot="1">
      <c r="B53" s="598"/>
      <c r="C53" s="599"/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600"/>
    </row>
    <row r="54" spans="2:36" ht="108" customHeight="1" thickBot="1">
      <c r="B54" s="85" t="s">
        <v>416</v>
      </c>
      <c r="C54" s="87" t="s">
        <v>417</v>
      </c>
      <c r="D54" s="87" t="s">
        <v>418</v>
      </c>
      <c r="E54" s="87" t="s">
        <v>419</v>
      </c>
      <c r="F54" s="87" t="s">
        <v>420</v>
      </c>
      <c r="G54" s="87" t="s">
        <v>421</v>
      </c>
      <c r="H54" s="86" t="s">
        <v>422</v>
      </c>
      <c r="I54" s="85" t="s">
        <v>423</v>
      </c>
      <c r="J54" s="84"/>
      <c r="K54" s="84"/>
      <c r="L54" s="84"/>
      <c r="M54" s="84"/>
      <c r="N54" s="83"/>
      <c r="O54" s="255">
        <f aca="true" t="shared" si="17" ref="O54:AD54">SUM(O55:O55)</f>
        <v>0</v>
      </c>
      <c r="P54" s="256">
        <f t="shared" si="17"/>
        <v>0</v>
      </c>
      <c r="Q54" s="257">
        <f t="shared" si="17"/>
        <v>0</v>
      </c>
      <c r="R54" s="256">
        <f t="shared" si="17"/>
        <v>0</v>
      </c>
      <c r="S54" s="257">
        <f t="shared" si="17"/>
        <v>0</v>
      </c>
      <c r="T54" s="256">
        <f t="shared" si="17"/>
        <v>0</v>
      </c>
      <c r="U54" s="257">
        <f t="shared" si="17"/>
        <v>0</v>
      </c>
      <c r="V54" s="256">
        <f t="shared" si="17"/>
        <v>0</v>
      </c>
      <c r="W54" s="257">
        <f t="shared" si="17"/>
        <v>0</v>
      </c>
      <c r="X54" s="256">
        <f t="shared" si="17"/>
        <v>0</v>
      </c>
      <c r="Y54" s="257">
        <f t="shared" si="17"/>
        <v>0</v>
      </c>
      <c r="Z54" s="256">
        <f t="shared" si="17"/>
        <v>0</v>
      </c>
      <c r="AA54" s="257">
        <f t="shared" si="17"/>
        <v>0</v>
      </c>
      <c r="AB54" s="256">
        <f t="shared" si="17"/>
        <v>0</v>
      </c>
      <c r="AC54" s="257">
        <f t="shared" si="17"/>
        <v>0</v>
      </c>
      <c r="AD54" s="256">
        <f t="shared" si="17"/>
        <v>0</v>
      </c>
      <c r="AE54" s="257">
        <f>SUM(O54,Q54,S54,U54,W54,Y54,AA54,AC54)</f>
        <v>0</v>
      </c>
      <c r="AF54" s="256">
        <f>SUM(P54,R54,T54,V54,X54,Z54,AB54,AD54)</f>
        <v>0</v>
      </c>
      <c r="AG54" s="80">
        <f>SUM(AG55:AG55)</f>
        <v>0</v>
      </c>
      <c r="AH54" s="79"/>
      <c r="AI54" s="79"/>
      <c r="AJ54" s="78"/>
    </row>
    <row r="55" spans="2:36" ht="108" customHeight="1" thickBot="1">
      <c r="B55" s="33" t="s">
        <v>220</v>
      </c>
      <c r="C55" s="34"/>
      <c r="D55" s="35"/>
      <c r="E55" s="94"/>
      <c r="F55" s="95"/>
      <c r="G55" s="94"/>
      <c r="H55" s="272" t="s">
        <v>243</v>
      </c>
      <c r="I55" s="272" t="s">
        <v>244</v>
      </c>
      <c r="J55" s="35">
        <v>0</v>
      </c>
      <c r="K55" s="38">
        <v>72</v>
      </c>
      <c r="L55" s="39">
        <v>26</v>
      </c>
      <c r="M55" s="39"/>
      <c r="N55" s="40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6"/>
      <c r="AH55" s="47"/>
      <c r="AI55" s="47"/>
      <c r="AJ55" s="48"/>
    </row>
    <row r="56" ht="12"/>
    <row r="57" ht="12"/>
    <row r="58" ht="12"/>
    <row r="59" ht="12.75" thickBot="1"/>
    <row r="60" spans="2:36" ht="4.5" customHeight="1" thickBot="1">
      <c r="B60" s="603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5"/>
    </row>
    <row r="61" spans="2:36" ht="35.25" customHeight="1" thickBot="1">
      <c r="B61" s="473" t="s">
        <v>468</v>
      </c>
      <c r="C61" s="474"/>
      <c r="D61" s="475"/>
      <c r="E61" s="125"/>
      <c r="F61" s="474" t="s">
        <v>598</v>
      </c>
      <c r="G61" s="474"/>
      <c r="H61" s="474"/>
      <c r="I61" s="474"/>
      <c r="J61" s="474"/>
      <c r="K61" s="474"/>
      <c r="L61" s="474"/>
      <c r="M61" s="474"/>
      <c r="N61" s="475"/>
      <c r="O61" s="476" t="s">
        <v>388</v>
      </c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8"/>
      <c r="AG61" s="479" t="s">
        <v>389</v>
      </c>
      <c r="AH61" s="480"/>
      <c r="AI61" s="480"/>
      <c r="AJ61" s="481"/>
    </row>
    <row r="62" spans="2:36" ht="36" customHeight="1">
      <c r="B62" s="601" t="s">
        <v>390</v>
      </c>
      <c r="C62" s="463" t="s">
        <v>391</v>
      </c>
      <c r="D62" s="464"/>
      <c r="E62" s="464"/>
      <c r="F62" s="464"/>
      <c r="G62" s="464"/>
      <c r="H62" s="464"/>
      <c r="I62" s="467" t="s">
        <v>392</v>
      </c>
      <c r="J62" s="469" t="s">
        <v>393</v>
      </c>
      <c r="K62" s="469" t="s">
        <v>394</v>
      </c>
      <c r="L62" s="612" t="s">
        <v>575</v>
      </c>
      <c r="M62" s="456" t="s">
        <v>396</v>
      </c>
      <c r="N62" s="458" t="s">
        <v>397</v>
      </c>
      <c r="O62" s="460" t="s">
        <v>398</v>
      </c>
      <c r="P62" s="452"/>
      <c r="Q62" s="451" t="s">
        <v>399</v>
      </c>
      <c r="R62" s="452"/>
      <c r="S62" s="451" t="s">
        <v>400</v>
      </c>
      <c r="T62" s="452"/>
      <c r="U62" s="451" t="s">
        <v>401</v>
      </c>
      <c r="V62" s="452"/>
      <c r="W62" s="451" t="s">
        <v>402</v>
      </c>
      <c r="X62" s="452"/>
      <c r="Y62" s="451" t="s">
        <v>403</v>
      </c>
      <c r="Z62" s="452"/>
      <c r="AA62" s="451" t="s">
        <v>404</v>
      </c>
      <c r="AB62" s="452"/>
      <c r="AC62" s="451" t="s">
        <v>405</v>
      </c>
      <c r="AD62" s="452"/>
      <c r="AE62" s="451" t="s">
        <v>406</v>
      </c>
      <c r="AF62" s="453"/>
      <c r="AG62" s="454" t="s">
        <v>407</v>
      </c>
      <c r="AH62" s="443" t="s">
        <v>408</v>
      </c>
      <c r="AI62" s="445" t="s">
        <v>409</v>
      </c>
      <c r="AJ62" s="447" t="s">
        <v>410</v>
      </c>
    </row>
    <row r="63" spans="2:36" ht="80.25" customHeight="1" thickBot="1">
      <c r="B63" s="602"/>
      <c r="C63" s="465"/>
      <c r="D63" s="466"/>
      <c r="E63" s="466"/>
      <c r="F63" s="466"/>
      <c r="G63" s="466"/>
      <c r="H63" s="466"/>
      <c r="I63" s="468"/>
      <c r="J63" s="470" t="s">
        <v>393</v>
      </c>
      <c r="K63" s="470"/>
      <c r="L63" s="613"/>
      <c r="M63" s="457"/>
      <c r="N63" s="459"/>
      <c r="O63" s="5" t="s">
        <v>411</v>
      </c>
      <c r="P63" s="6" t="s">
        <v>412</v>
      </c>
      <c r="Q63" s="7" t="s">
        <v>411</v>
      </c>
      <c r="R63" s="6" t="s">
        <v>412</v>
      </c>
      <c r="S63" s="7" t="s">
        <v>411</v>
      </c>
      <c r="T63" s="6" t="s">
        <v>412</v>
      </c>
      <c r="U63" s="7" t="s">
        <v>411</v>
      </c>
      <c r="V63" s="6" t="s">
        <v>412</v>
      </c>
      <c r="W63" s="7" t="s">
        <v>411</v>
      </c>
      <c r="X63" s="6" t="s">
        <v>412</v>
      </c>
      <c r="Y63" s="7" t="s">
        <v>411</v>
      </c>
      <c r="Z63" s="6" t="s">
        <v>412</v>
      </c>
      <c r="AA63" s="7" t="s">
        <v>411</v>
      </c>
      <c r="AB63" s="6" t="s">
        <v>413</v>
      </c>
      <c r="AC63" s="7" t="s">
        <v>411</v>
      </c>
      <c r="AD63" s="6" t="s">
        <v>413</v>
      </c>
      <c r="AE63" s="7" t="s">
        <v>411</v>
      </c>
      <c r="AF63" s="8" t="s">
        <v>413</v>
      </c>
      <c r="AG63" s="455"/>
      <c r="AH63" s="444"/>
      <c r="AI63" s="446"/>
      <c r="AJ63" s="448"/>
    </row>
    <row r="64" spans="2:36" ht="108" customHeight="1" thickBot="1">
      <c r="B64" s="9" t="s">
        <v>414</v>
      </c>
      <c r="C64" s="449" t="s">
        <v>469</v>
      </c>
      <c r="D64" s="450"/>
      <c r="E64" s="450"/>
      <c r="F64" s="450"/>
      <c r="G64" s="450"/>
      <c r="H64" s="488"/>
      <c r="I64" s="9" t="s">
        <v>251</v>
      </c>
      <c r="J64" s="11">
        <v>0</v>
      </c>
      <c r="K64" s="265">
        <v>0.9</v>
      </c>
      <c r="L64" s="274">
        <v>0.3</v>
      </c>
      <c r="M64" s="250"/>
      <c r="N64" s="251"/>
      <c r="O64" s="252">
        <f>+O65+O68+O70+O72</f>
        <v>0</v>
      </c>
      <c r="P64" s="252">
        <f aca="true" t="shared" si="18" ref="P64:AF64">+P65+P68+P70+P72</f>
        <v>0</v>
      </c>
      <c r="Q64" s="252">
        <f t="shared" si="18"/>
        <v>0</v>
      </c>
      <c r="R64" s="252">
        <f t="shared" si="18"/>
        <v>0</v>
      </c>
      <c r="S64" s="252">
        <f t="shared" si="18"/>
        <v>5000000</v>
      </c>
      <c r="T64" s="252">
        <f t="shared" si="18"/>
        <v>0</v>
      </c>
      <c r="U64" s="252">
        <f t="shared" si="18"/>
        <v>0</v>
      </c>
      <c r="V64" s="252">
        <f t="shared" si="18"/>
        <v>0</v>
      </c>
      <c r="W64" s="252">
        <f t="shared" si="18"/>
        <v>0</v>
      </c>
      <c r="X64" s="252">
        <f t="shared" si="18"/>
        <v>0</v>
      </c>
      <c r="Y64" s="252">
        <f t="shared" si="18"/>
        <v>0</v>
      </c>
      <c r="Z64" s="252">
        <f t="shared" si="18"/>
        <v>0</v>
      </c>
      <c r="AA64" s="252">
        <f t="shared" si="18"/>
        <v>0</v>
      </c>
      <c r="AB64" s="252">
        <f t="shared" si="18"/>
        <v>0</v>
      </c>
      <c r="AC64" s="252">
        <f t="shared" si="18"/>
        <v>0</v>
      </c>
      <c r="AD64" s="252">
        <f t="shared" si="18"/>
        <v>0</v>
      </c>
      <c r="AE64" s="252">
        <f t="shared" si="18"/>
        <v>5000000</v>
      </c>
      <c r="AF64" s="252">
        <f t="shared" si="18"/>
        <v>0</v>
      </c>
      <c r="AG64" s="253">
        <f>AG66+AG69</f>
        <v>0</v>
      </c>
      <c r="AH64" s="254"/>
      <c r="AI64" s="254"/>
      <c r="AJ64" s="20"/>
    </row>
    <row r="65" spans="2:36" ht="108" customHeight="1" thickBot="1">
      <c r="B65" s="85" t="s">
        <v>416</v>
      </c>
      <c r="C65" s="87" t="s">
        <v>417</v>
      </c>
      <c r="D65" s="87" t="s">
        <v>418</v>
      </c>
      <c r="E65" s="87" t="s">
        <v>419</v>
      </c>
      <c r="F65" s="87" t="s">
        <v>420</v>
      </c>
      <c r="G65" s="87" t="s">
        <v>421</v>
      </c>
      <c r="H65" s="86" t="s">
        <v>422</v>
      </c>
      <c r="I65" s="85" t="s">
        <v>423</v>
      </c>
      <c r="J65" s="84"/>
      <c r="K65" s="84"/>
      <c r="L65" s="84"/>
      <c r="M65" s="84"/>
      <c r="N65" s="83"/>
      <c r="O65" s="255">
        <f aca="true" t="shared" si="19" ref="O65:AD65">SUM(O66:O66)</f>
        <v>0</v>
      </c>
      <c r="P65" s="256">
        <f t="shared" si="19"/>
        <v>0</v>
      </c>
      <c r="Q65" s="257">
        <f t="shared" si="19"/>
        <v>0</v>
      </c>
      <c r="R65" s="256">
        <f t="shared" si="19"/>
        <v>0</v>
      </c>
      <c r="S65" s="257">
        <f t="shared" si="19"/>
        <v>0</v>
      </c>
      <c r="T65" s="256">
        <f t="shared" si="19"/>
        <v>0</v>
      </c>
      <c r="U65" s="257">
        <f t="shared" si="19"/>
        <v>0</v>
      </c>
      <c r="V65" s="256">
        <f t="shared" si="19"/>
        <v>0</v>
      </c>
      <c r="W65" s="257">
        <f t="shared" si="19"/>
        <v>0</v>
      </c>
      <c r="X65" s="256">
        <f t="shared" si="19"/>
        <v>0</v>
      </c>
      <c r="Y65" s="257">
        <f t="shared" si="19"/>
        <v>0</v>
      </c>
      <c r="Z65" s="256">
        <f t="shared" si="19"/>
        <v>0</v>
      </c>
      <c r="AA65" s="257">
        <f t="shared" si="19"/>
        <v>0</v>
      </c>
      <c r="AB65" s="256">
        <f t="shared" si="19"/>
        <v>0</v>
      </c>
      <c r="AC65" s="257">
        <f t="shared" si="19"/>
        <v>0</v>
      </c>
      <c r="AD65" s="256">
        <f t="shared" si="19"/>
        <v>0</v>
      </c>
      <c r="AE65" s="257">
        <f>SUM(O65,Q65,S65,U65,W65,Y65,AA65,AC65)</f>
        <v>0</v>
      </c>
      <c r="AF65" s="256">
        <f>SUM(P65,R65,T65,V65,X65,Z65,AB65,AD65)</f>
        <v>0</v>
      </c>
      <c r="AG65" s="80">
        <f>SUM(AG66:AG66)</f>
        <v>0</v>
      </c>
      <c r="AH65" s="79"/>
      <c r="AI65" s="79"/>
      <c r="AJ65" s="78"/>
    </row>
    <row r="66" spans="2:36" s="260" customFormat="1" ht="108" customHeight="1" thickBot="1">
      <c r="B66" s="92" t="s">
        <v>245</v>
      </c>
      <c r="C66" s="93"/>
      <c r="D66" s="94"/>
      <c r="E66" s="94"/>
      <c r="F66" s="95"/>
      <c r="G66" s="94"/>
      <c r="H66" s="258" t="s">
        <v>447</v>
      </c>
      <c r="I66" s="258" t="s">
        <v>246</v>
      </c>
      <c r="J66" s="94">
        <v>0</v>
      </c>
      <c r="K66" s="97">
        <v>4</v>
      </c>
      <c r="L66" s="104">
        <v>1</v>
      </c>
      <c r="M66" s="104"/>
      <c r="N66" s="10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102"/>
      <c r="AH66" s="98"/>
      <c r="AI66" s="98"/>
      <c r="AJ66" s="103"/>
    </row>
    <row r="67" spans="2:36" ht="4.5" customHeight="1" thickBot="1">
      <c r="B67" s="598"/>
      <c r="C67" s="599"/>
      <c r="D67" s="599"/>
      <c r="E67" s="599"/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599"/>
      <c r="Q67" s="599"/>
      <c r="R67" s="599"/>
      <c r="S67" s="599"/>
      <c r="T67" s="599"/>
      <c r="U67" s="599"/>
      <c r="V67" s="599"/>
      <c r="W67" s="599"/>
      <c r="X67" s="599"/>
      <c r="Y67" s="599"/>
      <c r="Z67" s="599"/>
      <c r="AA67" s="599"/>
      <c r="AB67" s="599"/>
      <c r="AC67" s="599"/>
      <c r="AD67" s="599"/>
      <c r="AE67" s="599"/>
      <c r="AF67" s="599"/>
      <c r="AG67" s="599"/>
      <c r="AH67" s="599"/>
      <c r="AI67" s="599"/>
      <c r="AJ67" s="600"/>
    </row>
    <row r="68" spans="2:36" ht="108" customHeight="1" thickBot="1">
      <c r="B68" s="85" t="s">
        <v>416</v>
      </c>
      <c r="C68" s="87" t="s">
        <v>417</v>
      </c>
      <c r="D68" s="87" t="s">
        <v>418</v>
      </c>
      <c r="E68" s="87" t="s">
        <v>424</v>
      </c>
      <c r="F68" s="87" t="s">
        <v>420</v>
      </c>
      <c r="G68" s="87" t="s">
        <v>421</v>
      </c>
      <c r="H68" s="86" t="s">
        <v>422</v>
      </c>
      <c r="I68" s="85" t="s">
        <v>423</v>
      </c>
      <c r="J68" s="87"/>
      <c r="K68" s="49"/>
      <c r="L68" s="49"/>
      <c r="M68" s="84"/>
      <c r="N68" s="83"/>
      <c r="O68" s="255">
        <f aca="true" t="shared" si="20" ref="O68:AD68">SUM(O69:O69)</f>
        <v>0</v>
      </c>
      <c r="P68" s="256">
        <f t="shared" si="20"/>
        <v>0</v>
      </c>
      <c r="Q68" s="257">
        <f t="shared" si="20"/>
        <v>0</v>
      </c>
      <c r="R68" s="256">
        <f t="shared" si="20"/>
        <v>0</v>
      </c>
      <c r="S68" s="257">
        <f t="shared" si="20"/>
        <v>0</v>
      </c>
      <c r="T68" s="256">
        <f t="shared" si="20"/>
        <v>0</v>
      </c>
      <c r="U68" s="257">
        <f t="shared" si="20"/>
        <v>0</v>
      </c>
      <c r="V68" s="256">
        <f t="shared" si="20"/>
        <v>0</v>
      </c>
      <c r="W68" s="257">
        <f t="shared" si="20"/>
        <v>0</v>
      </c>
      <c r="X68" s="256">
        <f t="shared" si="20"/>
        <v>0</v>
      </c>
      <c r="Y68" s="257">
        <f t="shared" si="20"/>
        <v>0</v>
      </c>
      <c r="Z68" s="256">
        <f t="shared" si="20"/>
        <v>0</v>
      </c>
      <c r="AA68" s="257">
        <f t="shared" si="20"/>
        <v>0</v>
      </c>
      <c r="AB68" s="256">
        <f t="shared" si="20"/>
        <v>0</v>
      </c>
      <c r="AC68" s="257">
        <f t="shared" si="20"/>
        <v>0</v>
      </c>
      <c r="AD68" s="256">
        <f t="shared" si="20"/>
        <v>0</v>
      </c>
      <c r="AE68" s="257">
        <f>SUM(O68,Q68,S68,U68,W68,Y68,AA68,AC68)</f>
        <v>0</v>
      </c>
      <c r="AF68" s="256">
        <f>SUM(P68,R68,T68,V68,X68,Z68,AB68,AD68)</f>
        <v>0</v>
      </c>
      <c r="AG68" s="80">
        <f>SUM(AG69:AG69)</f>
        <v>0</v>
      </c>
      <c r="AH68" s="79"/>
      <c r="AI68" s="79"/>
      <c r="AJ68" s="78"/>
    </row>
    <row r="69" spans="2:36" s="260" customFormat="1" ht="108" customHeight="1" thickBot="1">
      <c r="B69" s="92" t="s">
        <v>224</v>
      </c>
      <c r="C69" s="93"/>
      <c r="D69" s="94"/>
      <c r="E69" s="94"/>
      <c r="F69" s="95"/>
      <c r="G69" s="94"/>
      <c r="H69" s="258" t="s">
        <v>448</v>
      </c>
      <c r="I69" s="258" t="s">
        <v>247</v>
      </c>
      <c r="J69" s="94">
        <v>0</v>
      </c>
      <c r="K69" s="94">
        <v>8</v>
      </c>
      <c r="L69" s="97">
        <v>3</v>
      </c>
      <c r="M69" s="98"/>
      <c r="N69" s="99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102"/>
      <c r="AH69" s="98"/>
      <c r="AI69" s="98"/>
      <c r="AJ69" s="103"/>
    </row>
    <row r="70" spans="2:36" ht="108" customHeight="1" thickBot="1">
      <c r="B70" s="85" t="s">
        <v>416</v>
      </c>
      <c r="C70" s="87" t="s">
        <v>417</v>
      </c>
      <c r="D70" s="87" t="s">
        <v>418</v>
      </c>
      <c r="E70" s="87" t="s">
        <v>419</v>
      </c>
      <c r="F70" s="87" t="s">
        <v>420</v>
      </c>
      <c r="G70" s="87" t="s">
        <v>421</v>
      </c>
      <c r="H70" s="86" t="s">
        <v>422</v>
      </c>
      <c r="I70" s="85" t="s">
        <v>423</v>
      </c>
      <c r="J70" s="84"/>
      <c r="K70" s="84"/>
      <c r="L70" s="84"/>
      <c r="M70" s="84"/>
      <c r="N70" s="83"/>
      <c r="O70" s="255">
        <f aca="true" t="shared" si="21" ref="O70:AD70">SUM(O71:O71)</f>
        <v>0</v>
      </c>
      <c r="P70" s="256">
        <f t="shared" si="21"/>
        <v>0</v>
      </c>
      <c r="Q70" s="257">
        <f t="shared" si="21"/>
        <v>0</v>
      </c>
      <c r="R70" s="256">
        <f t="shared" si="21"/>
        <v>0</v>
      </c>
      <c r="S70" s="257">
        <f t="shared" si="21"/>
        <v>5000000</v>
      </c>
      <c r="T70" s="256">
        <f t="shared" si="21"/>
        <v>0</v>
      </c>
      <c r="U70" s="257">
        <f t="shared" si="21"/>
        <v>0</v>
      </c>
      <c r="V70" s="256">
        <f t="shared" si="21"/>
        <v>0</v>
      </c>
      <c r="W70" s="257">
        <f t="shared" si="21"/>
        <v>0</v>
      </c>
      <c r="X70" s="256">
        <f t="shared" si="21"/>
        <v>0</v>
      </c>
      <c r="Y70" s="257">
        <f t="shared" si="21"/>
        <v>0</v>
      </c>
      <c r="Z70" s="256">
        <f t="shared" si="21"/>
        <v>0</v>
      </c>
      <c r="AA70" s="257">
        <f t="shared" si="21"/>
        <v>0</v>
      </c>
      <c r="AB70" s="256">
        <f t="shared" si="21"/>
        <v>0</v>
      </c>
      <c r="AC70" s="257">
        <f t="shared" si="21"/>
        <v>0</v>
      </c>
      <c r="AD70" s="256">
        <f t="shared" si="21"/>
        <v>0</v>
      </c>
      <c r="AE70" s="257">
        <f>SUM(O70,Q70,S70,U70,W70,Y70,AA70,AC70)</f>
        <v>5000000</v>
      </c>
      <c r="AF70" s="256">
        <f>SUM(P70,R70,T70,V70,X70,Z70,AB70,AD70)</f>
        <v>0</v>
      </c>
      <c r="AG70" s="80">
        <f>SUM(AG71:AG71)</f>
        <v>0</v>
      </c>
      <c r="AH70" s="79"/>
      <c r="AI70" s="79"/>
      <c r="AJ70" s="78"/>
    </row>
    <row r="71" spans="2:36" s="260" customFormat="1" ht="108" customHeight="1" thickBot="1">
      <c r="B71" s="92" t="s">
        <v>224</v>
      </c>
      <c r="C71" s="93"/>
      <c r="D71" s="94"/>
      <c r="E71" s="94"/>
      <c r="F71" s="95"/>
      <c r="G71" s="94"/>
      <c r="H71" s="258" t="s">
        <v>249</v>
      </c>
      <c r="I71" s="258" t="s">
        <v>250</v>
      </c>
      <c r="J71" s="94" t="s">
        <v>426</v>
      </c>
      <c r="K71" s="97">
        <v>2</v>
      </c>
      <c r="L71" s="104">
        <v>1</v>
      </c>
      <c r="M71" s="104"/>
      <c r="N71" s="105"/>
      <c r="O71" s="45"/>
      <c r="P71" s="45"/>
      <c r="Q71" s="45"/>
      <c r="R71" s="45"/>
      <c r="S71" s="45">
        <v>5000000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102"/>
      <c r="AH71" s="98"/>
      <c r="AI71" s="98"/>
      <c r="AJ71" s="103"/>
    </row>
    <row r="72" spans="2:36" ht="108" customHeight="1" thickBot="1">
      <c r="B72" s="85" t="s">
        <v>416</v>
      </c>
      <c r="C72" s="87" t="s">
        <v>417</v>
      </c>
      <c r="D72" s="87" t="s">
        <v>418</v>
      </c>
      <c r="E72" s="87" t="s">
        <v>419</v>
      </c>
      <c r="F72" s="87" t="s">
        <v>420</v>
      </c>
      <c r="G72" s="87" t="s">
        <v>421</v>
      </c>
      <c r="H72" s="86" t="s">
        <v>422</v>
      </c>
      <c r="I72" s="85" t="s">
        <v>423</v>
      </c>
      <c r="J72" s="84"/>
      <c r="K72" s="84"/>
      <c r="L72" s="84"/>
      <c r="M72" s="84"/>
      <c r="N72" s="83"/>
      <c r="O72" s="255">
        <f aca="true" t="shared" si="22" ref="O72:AD72">SUM(O73:O73)</f>
        <v>0</v>
      </c>
      <c r="P72" s="256">
        <f t="shared" si="22"/>
        <v>0</v>
      </c>
      <c r="Q72" s="257">
        <f t="shared" si="22"/>
        <v>0</v>
      </c>
      <c r="R72" s="256">
        <f t="shared" si="22"/>
        <v>0</v>
      </c>
      <c r="S72" s="257">
        <f t="shared" si="22"/>
        <v>0</v>
      </c>
      <c r="T72" s="256">
        <f t="shared" si="22"/>
        <v>0</v>
      </c>
      <c r="U72" s="257">
        <f t="shared" si="22"/>
        <v>0</v>
      </c>
      <c r="V72" s="256">
        <f t="shared" si="22"/>
        <v>0</v>
      </c>
      <c r="W72" s="257">
        <f t="shared" si="22"/>
        <v>0</v>
      </c>
      <c r="X72" s="256">
        <f t="shared" si="22"/>
        <v>0</v>
      </c>
      <c r="Y72" s="257">
        <f t="shared" si="22"/>
        <v>0</v>
      </c>
      <c r="Z72" s="256">
        <f t="shared" si="22"/>
        <v>0</v>
      </c>
      <c r="AA72" s="257">
        <f t="shared" si="22"/>
        <v>0</v>
      </c>
      <c r="AB72" s="256">
        <f t="shared" si="22"/>
        <v>0</v>
      </c>
      <c r="AC72" s="257">
        <f t="shared" si="22"/>
        <v>0</v>
      </c>
      <c r="AD72" s="256">
        <f t="shared" si="22"/>
        <v>0</v>
      </c>
      <c r="AE72" s="257">
        <f>SUM(O72,Q72,S72,U72,W72,Y72,AA72,AC72)</f>
        <v>0</v>
      </c>
      <c r="AF72" s="256">
        <f>SUM(P72,R72,T72,V72,X72,Z72,AB72,AD72)</f>
        <v>0</v>
      </c>
      <c r="AG72" s="80">
        <f>SUM(AG73:AG73)</f>
        <v>0</v>
      </c>
      <c r="AH72" s="79"/>
      <c r="AI72" s="79"/>
      <c r="AJ72" s="78"/>
    </row>
    <row r="73" spans="2:36" s="260" customFormat="1" ht="108" customHeight="1" thickBot="1">
      <c r="B73" s="92" t="s">
        <v>224</v>
      </c>
      <c r="C73" s="93"/>
      <c r="D73" s="94"/>
      <c r="E73" s="94"/>
      <c r="F73" s="95"/>
      <c r="G73" s="94"/>
      <c r="H73" s="258" t="s">
        <v>449</v>
      </c>
      <c r="I73" s="258" t="s">
        <v>248</v>
      </c>
      <c r="J73" s="94">
        <v>0</v>
      </c>
      <c r="K73" s="97">
        <v>8</v>
      </c>
      <c r="L73" s="104">
        <v>2</v>
      </c>
      <c r="M73" s="104"/>
      <c r="N73" s="10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102"/>
      <c r="AH73" s="98"/>
      <c r="AI73" s="98"/>
      <c r="AJ73" s="103"/>
    </row>
    <row r="74" ht="12"/>
    <row r="75" ht="12"/>
    <row r="76" ht="12"/>
    <row r="77" ht="12"/>
    <row r="78" spans="2:36" ht="35.25" customHeight="1" thickBot="1">
      <c r="B78" s="473" t="s">
        <v>470</v>
      </c>
      <c r="C78" s="474"/>
      <c r="D78" s="475"/>
      <c r="E78" s="125"/>
      <c r="F78" s="474" t="s">
        <v>387</v>
      </c>
      <c r="G78" s="474"/>
      <c r="H78" s="474"/>
      <c r="I78" s="474"/>
      <c r="J78" s="474"/>
      <c r="K78" s="474"/>
      <c r="L78" s="474"/>
      <c r="M78" s="474"/>
      <c r="N78" s="475"/>
      <c r="O78" s="476" t="s">
        <v>388</v>
      </c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8"/>
      <c r="AG78" s="479" t="s">
        <v>389</v>
      </c>
      <c r="AH78" s="480"/>
      <c r="AI78" s="480"/>
      <c r="AJ78" s="481"/>
    </row>
    <row r="79" spans="2:36" ht="36" customHeight="1">
      <c r="B79" s="601" t="s">
        <v>390</v>
      </c>
      <c r="C79" s="463" t="s">
        <v>391</v>
      </c>
      <c r="D79" s="464"/>
      <c r="E79" s="464"/>
      <c r="F79" s="464"/>
      <c r="G79" s="464"/>
      <c r="H79" s="464"/>
      <c r="I79" s="467" t="s">
        <v>392</v>
      </c>
      <c r="J79" s="469" t="s">
        <v>393</v>
      </c>
      <c r="K79" s="469" t="s">
        <v>394</v>
      </c>
      <c r="L79" s="612" t="s">
        <v>575</v>
      </c>
      <c r="M79" s="456" t="s">
        <v>396</v>
      </c>
      <c r="N79" s="458" t="s">
        <v>397</v>
      </c>
      <c r="O79" s="460" t="s">
        <v>398</v>
      </c>
      <c r="P79" s="452"/>
      <c r="Q79" s="451" t="s">
        <v>399</v>
      </c>
      <c r="R79" s="452"/>
      <c r="S79" s="451" t="s">
        <v>400</v>
      </c>
      <c r="T79" s="452"/>
      <c r="U79" s="451" t="s">
        <v>401</v>
      </c>
      <c r="V79" s="452"/>
      <c r="W79" s="451" t="s">
        <v>402</v>
      </c>
      <c r="X79" s="452"/>
      <c r="Y79" s="451" t="s">
        <v>403</v>
      </c>
      <c r="Z79" s="452"/>
      <c r="AA79" s="451" t="s">
        <v>404</v>
      </c>
      <c r="AB79" s="452"/>
      <c r="AC79" s="451" t="s">
        <v>405</v>
      </c>
      <c r="AD79" s="452"/>
      <c r="AE79" s="451" t="s">
        <v>406</v>
      </c>
      <c r="AF79" s="453"/>
      <c r="AG79" s="454" t="s">
        <v>407</v>
      </c>
      <c r="AH79" s="443" t="s">
        <v>408</v>
      </c>
      <c r="AI79" s="445" t="s">
        <v>409</v>
      </c>
      <c r="AJ79" s="447" t="s">
        <v>410</v>
      </c>
    </row>
    <row r="80" spans="2:36" ht="80.25" customHeight="1" thickBot="1">
      <c r="B80" s="602"/>
      <c r="C80" s="465"/>
      <c r="D80" s="466"/>
      <c r="E80" s="466"/>
      <c r="F80" s="466"/>
      <c r="G80" s="466"/>
      <c r="H80" s="466"/>
      <c r="I80" s="468"/>
      <c r="J80" s="470" t="s">
        <v>393</v>
      </c>
      <c r="K80" s="470"/>
      <c r="L80" s="613"/>
      <c r="M80" s="457"/>
      <c r="N80" s="459"/>
      <c r="O80" s="5" t="s">
        <v>411</v>
      </c>
      <c r="P80" s="6" t="s">
        <v>412</v>
      </c>
      <c r="Q80" s="7" t="s">
        <v>411</v>
      </c>
      <c r="R80" s="6" t="s">
        <v>412</v>
      </c>
      <c r="S80" s="7" t="s">
        <v>411</v>
      </c>
      <c r="T80" s="6" t="s">
        <v>412</v>
      </c>
      <c r="U80" s="7" t="s">
        <v>411</v>
      </c>
      <c r="V80" s="6" t="s">
        <v>412</v>
      </c>
      <c r="W80" s="7" t="s">
        <v>411</v>
      </c>
      <c r="X80" s="6" t="s">
        <v>412</v>
      </c>
      <c r="Y80" s="7" t="s">
        <v>411</v>
      </c>
      <c r="Z80" s="6" t="s">
        <v>412</v>
      </c>
      <c r="AA80" s="7" t="s">
        <v>411</v>
      </c>
      <c r="AB80" s="6" t="s">
        <v>413</v>
      </c>
      <c r="AC80" s="7" t="s">
        <v>411</v>
      </c>
      <c r="AD80" s="6" t="s">
        <v>413</v>
      </c>
      <c r="AE80" s="7" t="s">
        <v>411</v>
      </c>
      <c r="AF80" s="8" t="s">
        <v>413</v>
      </c>
      <c r="AG80" s="455"/>
      <c r="AH80" s="444"/>
      <c r="AI80" s="446"/>
      <c r="AJ80" s="448"/>
    </row>
    <row r="81" spans="2:36" ht="108" customHeight="1" thickBot="1">
      <c r="B81" s="9" t="s">
        <v>601</v>
      </c>
      <c r="C81" s="449" t="s">
        <v>426</v>
      </c>
      <c r="D81" s="450"/>
      <c r="E81" s="450"/>
      <c r="F81" s="450"/>
      <c r="G81" s="450"/>
      <c r="H81" s="450"/>
      <c r="I81" s="10"/>
      <c r="J81" s="11"/>
      <c r="K81" s="249"/>
      <c r="L81" s="249"/>
      <c r="M81" s="250"/>
      <c r="N81" s="251"/>
      <c r="O81" s="270">
        <f aca="true" t="shared" si="23" ref="O81:AE81">SUM(O82,O84)</f>
        <v>0</v>
      </c>
      <c r="P81" s="270">
        <f t="shared" si="23"/>
        <v>0</v>
      </c>
      <c r="Q81" s="270">
        <f t="shared" si="23"/>
        <v>0</v>
      </c>
      <c r="R81" s="270">
        <f t="shared" si="23"/>
        <v>0</v>
      </c>
      <c r="S81" s="270">
        <f t="shared" si="23"/>
        <v>0</v>
      </c>
      <c r="T81" s="270">
        <f t="shared" si="23"/>
        <v>0</v>
      </c>
      <c r="U81" s="270">
        <f t="shared" si="23"/>
        <v>0</v>
      </c>
      <c r="V81" s="270">
        <f t="shared" si="23"/>
        <v>0</v>
      </c>
      <c r="W81" s="270">
        <f t="shared" si="23"/>
        <v>0</v>
      </c>
      <c r="X81" s="270">
        <f t="shared" si="23"/>
        <v>0</v>
      </c>
      <c r="Y81" s="270">
        <f t="shared" si="23"/>
        <v>0</v>
      </c>
      <c r="Z81" s="270">
        <f t="shared" si="23"/>
        <v>0</v>
      </c>
      <c r="AA81" s="270">
        <f t="shared" si="23"/>
        <v>0</v>
      </c>
      <c r="AB81" s="270">
        <f t="shared" si="23"/>
        <v>0</v>
      </c>
      <c r="AC81" s="270">
        <f t="shared" si="23"/>
        <v>0</v>
      </c>
      <c r="AD81" s="270">
        <f t="shared" si="23"/>
        <v>0</v>
      </c>
      <c r="AE81" s="270">
        <f t="shared" si="23"/>
        <v>0</v>
      </c>
      <c r="AF81" s="270">
        <f>SUM(AF82,AF84)</f>
        <v>0</v>
      </c>
      <c r="AG81" s="253" t="e">
        <f>AG83+#REF!</f>
        <v>#REF!</v>
      </c>
      <c r="AH81" s="254"/>
      <c r="AI81" s="254"/>
      <c r="AJ81" s="20"/>
    </row>
    <row r="82" spans="2:36" ht="108" customHeight="1" thickBot="1">
      <c r="B82" s="85" t="s">
        <v>416</v>
      </c>
      <c r="C82" s="87" t="s">
        <v>417</v>
      </c>
      <c r="D82" s="87" t="s">
        <v>418</v>
      </c>
      <c r="E82" s="87" t="s">
        <v>419</v>
      </c>
      <c r="F82" s="87" t="s">
        <v>420</v>
      </c>
      <c r="G82" s="87" t="s">
        <v>421</v>
      </c>
      <c r="H82" s="86" t="s">
        <v>422</v>
      </c>
      <c r="I82" s="85" t="s">
        <v>423</v>
      </c>
      <c r="J82" s="84"/>
      <c r="K82" s="84"/>
      <c r="L82" s="84"/>
      <c r="M82" s="84"/>
      <c r="N82" s="83"/>
      <c r="O82" s="255">
        <f aca="true" t="shared" si="24" ref="O82:AD82">SUM(O83:O83)</f>
        <v>0</v>
      </c>
      <c r="P82" s="256">
        <f t="shared" si="24"/>
        <v>0</v>
      </c>
      <c r="Q82" s="257">
        <f t="shared" si="24"/>
        <v>0</v>
      </c>
      <c r="R82" s="256">
        <f t="shared" si="24"/>
        <v>0</v>
      </c>
      <c r="S82" s="257">
        <f t="shared" si="24"/>
        <v>0</v>
      </c>
      <c r="T82" s="256">
        <f t="shared" si="24"/>
        <v>0</v>
      </c>
      <c r="U82" s="257">
        <f t="shared" si="24"/>
        <v>0</v>
      </c>
      <c r="V82" s="256">
        <f t="shared" si="24"/>
        <v>0</v>
      </c>
      <c r="W82" s="257">
        <f t="shared" si="24"/>
        <v>0</v>
      </c>
      <c r="X82" s="256">
        <f t="shared" si="24"/>
        <v>0</v>
      </c>
      <c r="Y82" s="257">
        <f t="shared" si="24"/>
        <v>0</v>
      </c>
      <c r="Z82" s="256">
        <f t="shared" si="24"/>
        <v>0</v>
      </c>
      <c r="AA82" s="257">
        <f t="shared" si="24"/>
        <v>0</v>
      </c>
      <c r="AB82" s="256">
        <f t="shared" si="24"/>
        <v>0</v>
      </c>
      <c r="AC82" s="257">
        <f t="shared" si="24"/>
        <v>0</v>
      </c>
      <c r="AD82" s="256">
        <f t="shared" si="24"/>
        <v>0</v>
      </c>
      <c r="AE82" s="257">
        <f>SUM(O82,Q82,S82,U82,W82,Y82,AA82,AC82)</f>
        <v>0</v>
      </c>
      <c r="AF82" s="256">
        <f>SUM(P82,R82,T82,V82,X82,Z82,AB82,AD82)</f>
        <v>0</v>
      </c>
      <c r="AG82" s="80">
        <f>SUM(AG83:AG83)</f>
        <v>0</v>
      </c>
      <c r="AH82" s="79"/>
      <c r="AI82" s="79"/>
      <c r="AJ82" s="78"/>
    </row>
    <row r="83" spans="2:36" s="260" customFormat="1" ht="108" customHeight="1" thickBot="1">
      <c r="B83" s="92" t="s">
        <v>224</v>
      </c>
      <c r="C83" s="93"/>
      <c r="D83" s="94"/>
      <c r="E83" s="94"/>
      <c r="F83" s="95"/>
      <c r="G83" s="94"/>
      <c r="H83" s="258" t="s">
        <v>602</v>
      </c>
      <c r="I83" s="258" t="s">
        <v>252</v>
      </c>
      <c r="J83" s="94">
        <v>0</v>
      </c>
      <c r="K83" s="97">
        <v>4</v>
      </c>
      <c r="L83" s="104">
        <v>1</v>
      </c>
      <c r="M83" s="104"/>
      <c r="N83" s="10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102"/>
      <c r="AH83" s="98"/>
      <c r="AI83" s="98"/>
      <c r="AJ83" s="103"/>
    </row>
    <row r="84" spans="2:36" ht="108" customHeight="1" thickBot="1">
      <c r="B84" s="85" t="s">
        <v>416</v>
      </c>
      <c r="C84" s="87" t="s">
        <v>417</v>
      </c>
      <c r="D84" s="87" t="s">
        <v>418</v>
      </c>
      <c r="E84" s="87" t="s">
        <v>419</v>
      </c>
      <c r="F84" s="87" t="s">
        <v>420</v>
      </c>
      <c r="G84" s="87" t="s">
        <v>421</v>
      </c>
      <c r="H84" s="86" t="s">
        <v>422</v>
      </c>
      <c r="I84" s="85" t="s">
        <v>423</v>
      </c>
      <c r="J84" s="84"/>
      <c r="K84" s="84"/>
      <c r="L84" s="84"/>
      <c r="M84" s="84"/>
      <c r="N84" s="83"/>
      <c r="O84" s="255">
        <f aca="true" t="shared" si="25" ref="O84:AD84">SUM(O85:O85)</f>
        <v>0</v>
      </c>
      <c r="P84" s="256">
        <f t="shared" si="25"/>
        <v>0</v>
      </c>
      <c r="Q84" s="257">
        <f t="shared" si="25"/>
        <v>0</v>
      </c>
      <c r="R84" s="256">
        <f t="shared" si="25"/>
        <v>0</v>
      </c>
      <c r="S84" s="257">
        <f t="shared" si="25"/>
        <v>0</v>
      </c>
      <c r="T84" s="256">
        <f t="shared" si="25"/>
        <v>0</v>
      </c>
      <c r="U84" s="257">
        <f t="shared" si="25"/>
        <v>0</v>
      </c>
      <c r="V84" s="256">
        <f t="shared" si="25"/>
        <v>0</v>
      </c>
      <c r="W84" s="257">
        <f t="shared" si="25"/>
        <v>0</v>
      </c>
      <c r="X84" s="256">
        <f t="shared" si="25"/>
        <v>0</v>
      </c>
      <c r="Y84" s="257">
        <f t="shared" si="25"/>
        <v>0</v>
      </c>
      <c r="Z84" s="256">
        <f t="shared" si="25"/>
        <v>0</v>
      </c>
      <c r="AA84" s="257">
        <f t="shared" si="25"/>
        <v>0</v>
      </c>
      <c r="AB84" s="256">
        <f t="shared" si="25"/>
        <v>0</v>
      </c>
      <c r="AC84" s="257">
        <f t="shared" si="25"/>
        <v>0</v>
      </c>
      <c r="AD84" s="256">
        <f t="shared" si="25"/>
        <v>0</v>
      </c>
      <c r="AE84" s="257">
        <f>SUM(O84,Q84,S84,U84,W84,Y84,AA84,AC84)</f>
        <v>0</v>
      </c>
      <c r="AF84" s="256">
        <f>SUM(P84,R84,T84,V84,X84,Z84,AB84,AD84)</f>
        <v>0</v>
      </c>
      <c r="AG84" s="80">
        <f>SUM(AG85:AG85)</f>
        <v>0</v>
      </c>
      <c r="AH84" s="79"/>
      <c r="AI84" s="79"/>
      <c r="AJ84" s="78"/>
    </row>
    <row r="85" spans="2:36" s="260" customFormat="1" ht="108" customHeight="1" thickBot="1">
      <c r="B85" s="92" t="s">
        <v>224</v>
      </c>
      <c r="C85" s="93"/>
      <c r="D85" s="94"/>
      <c r="E85" s="94"/>
      <c r="F85" s="95"/>
      <c r="G85" s="94"/>
      <c r="H85" s="275" t="s">
        <v>254</v>
      </c>
      <c r="I85" s="275" t="s">
        <v>253</v>
      </c>
      <c r="J85" s="94">
        <v>0</v>
      </c>
      <c r="K85" s="97">
        <v>4</v>
      </c>
      <c r="L85" s="104">
        <v>1</v>
      </c>
      <c r="M85" s="104"/>
      <c r="N85" s="10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102"/>
      <c r="AH85" s="98"/>
      <c r="AI85" s="98"/>
      <c r="AJ85" s="103"/>
    </row>
  </sheetData>
  <sheetProtection/>
  <mergeCells count="120">
    <mergeCell ref="B2:AJ2"/>
    <mergeCell ref="B3:H3"/>
    <mergeCell ref="I3:N3"/>
    <mergeCell ref="O3:Q3"/>
    <mergeCell ref="R3:T3"/>
    <mergeCell ref="U3:AJ3"/>
    <mergeCell ref="B4:D4"/>
    <mergeCell ref="F4:N4"/>
    <mergeCell ref="O4:AF4"/>
    <mergeCell ref="AG4:AJ4"/>
    <mergeCell ref="B5:B6"/>
    <mergeCell ref="C5:H6"/>
    <mergeCell ref="I5:I6"/>
    <mergeCell ref="J5:J6"/>
    <mergeCell ref="K5:K6"/>
    <mergeCell ref="L5:L6"/>
    <mergeCell ref="AE5:AF5"/>
    <mergeCell ref="AG5:AG6"/>
    <mergeCell ref="M5:M6"/>
    <mergeCell ref="N5:N6"/>
    <mergeCell ref="O5:P5"/>
    <mergeCell ref="Q5:R5"/>
    <mergeCell ref="S5:T5"/>
    <mergeCell ref="U5:V5"/>
    <mergeCell ref="AH5:AH6"/>
    <mergeCell ref="AI5:AI6"/>
    <mergeCell ref="AJ5:AJ6"/>
    <mergeCell ref="C7:H7"/>
    <mergeCell ref="B8:AJ8"/>
    <mergeCell ref="B11:AJ11"/>
    <mergeCell ref="W5:X5"/>
    <mergeCell ref="Y5:Z5"/>
    <mergeCell ref="AA5:AB5"/>
    <mergeCell ref="AC5:AD5"/>
    <mergeCell ref="B24:AJ24"/>
    <mergeCell ref="B31:AJ31"/>
    <mergeCell ref="B32:D32"/>
    <mergeCell ref="F32:N32"/>
    <mergeCell ref="O32:AF32"/>
    <mergeCell ref="AG32:AJ32"/>
    <mergeCell ref="B33:B34"/>
    <mergeCell ref="C33:H34"/>
    <mergeCell ref="I33:I34"/>
    <mergeCell ref="J33:J34"/>
    <mergeCell ref="K33:K34"/>
    <mergeCell ref="L33:L34"/>
    <mergeCell ref="AE33:AF33"/>
    <mergeCell ref="AG33:AG34"/>
    <mergeCell ref="M33:M34"/>
    <mergeCell ref="N33:N34"/>
    <mergeCell ref="O33:P33"/>
    <mergeCell ref="Q33:R33"/>
    <mergeCell ref="S33:T33"/>
    <mergeCell ref="U33:V33"/>
    <mergeCell ref="AH33:AH34"/>
    <mergeCell ref="AI33:AI34"/>
    <mergeCell ref="AJ33:AJ34"/>
    <mergeCell ref="C35:H35"/>
    <mergeCell ref="B36:AJ36"/>
    <mergeCell ref="B39:AJ39"/>
    <mergeCell ref="W33:X33"/>
    <mergeCell ref="Y33:Z33"/>
    <mergeCell ref="AA33:AB33"/>
    <mergeCell ref="AC33:AD33"/>
    <mergeCell ref="B42:AJ42"/>
    <mergeCell ref="B53:AJ53"/>
    <mergeCell ref="B60:AJ60"/>
    <mergeCell ref="B61:D61"/>
    <mergeCell ref="F61:N61"/>
    <mergeCell ref="O61:AF61"/>
    <mergeCell ref="AG61:AJ61"/>
    <mergeCell ref="U62:V62"/>
    <mergeCell ref="B62:B63"/>
    <mergeCell ref="C62:H63"/>
    <mergeCell ref="I62:I63"/>
    <mergeCell ref="J62:J63"/>
    <mergeCell ref="K62:K63"/>
    <mergeCell ref="L62:L63"/>
    <mergeCell ref="Y62:Z62"/>
    <mergeCell ref="AA62:AB62"/>
    <mergeCell ref="AC62:AD62"/>
    <mergeCell ref="AE62:AF62"/>
    <mergeCell ref="AG62:AG63"/>
    <mergeCell ref="M62:M63"/>
    <mergeCell ref="N62:N63"/>
    <mergeCell ref="O62:P62"/>
    <mergeCell ref="Q62:R62"/>
    <mergeCell ref="S62:T62"/>
    <mergeCell ref="AH62:AH63"/>
    <mergeCell ref="AI62:AI63"/>
    <mergeCell ref="AJ62:AJ63"/>
    <mergeCell ref="C64:H64"/>
    <mergeCell ref="B67:AJ67"/>
    <mergeCell ref="B78:D78"/>
    <mergeCell ref="F78:N78"/>
    <mergeCell ref="O78:AF78"/>
    <mergeCell ref="AG78:AJ78"/>
    <mergeCell ref="W62:X62"/>
    <mergeCell ref="B79:B80"/>
    <mergeCell ref="C79:H80"/>
    <mergeCell ref="I79:I80"/>
    <mergeCell ref="J79:J80"/>
    <mergeCell ref="K79:K80"/>
    <mergeCell ref="L79:L80"/>
    <mergeCell ref="M79:M80"/>
    <mergeCell ref="N79:N80"/>
    <mergeCell ref="O79:P79"/>
    <mergeCell ref="Q79:R79"/>
    <mergeCell ref="S79:T79"/>
    <mergeCell ref="U79:V79"/>
    <mergeCell ref="AH79:AH80"/>
    <mergeCell ref="AI79:AI80"/>
    <mergeCell ref="AJ79:AJ80"/>
    <mergeCell ref="C81:H81"/>
    <mergeCell ref="W79:X79"/>
    <mergeCell ref="Y79:Z79"/>
    <mergeCell ref="AA79:AB79"/>
    <mergeCell ref="AC79:AD79"/>
    <mergeCell ref="AE79:AF79"/>
    <mergeCell ref="AG79:AG8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1:AJ44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4.57421875" style="131" customWidth="1"/>
    <col min="2" max="2" width="30.8515625" style="199" customWidth="1"/>
    <col min="3" max="3" width="20.57421875" style="199" customWidth="1"/>
    <col min="4" max="7" width="20.57421875" style="131" customWidth="1"/>
    <col min="8" max="9" width="30.8515625" style="200" customWidth="1"/>
    <col min="10" max="10" width="20.57421875" style="200" customWidth="1"/>
    <col min="11" max="14" width="20.57421875" style="131" customWidth="1"/>
    <col min="15" max="32" width="10.8515625" style="131" customWidth="1"/>
    <col min="33" max="33" width="10.8515625" style="199" customWidth="1"/>
    <col min="34" max="36" width="10.8515625" style="131" customWidth="1"/>
    <col min="37" max="16384" width="11.421875" style="131" customWidth="1"/>
  </cols>
  <sheetData>
    <row r="1" spans="2:36" ht="13.5" thickBot="1">
      <c r="B1" s="129"/>
      <c r="C1" s="129"/>
      <c r="D1" s="129"/>
      <c r="E1" s="129"/>
      <c r="F1" s="129"/>
      <c r="G1" s="129"/>
      <c r="H1" s="130"/>
      <c r="I1" s="130"/>
      <c r="J1" s="130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</row>
    <row r="2" spans="2:36" ht="12.75">
      <c r="B2" s="565" t="s">
        <v>578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7"/>
    </row>
    <row r="3" spans="2:36" ht="13.5" thickBot="1">
      <c r="B3" s="568" t="s">
        <v>579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70"/>
    </row>
    <row r="4" spans="2:36" ht="33.75" customHeight="1" thickBot="1">
      <c r="B4" s="571" t="s">
        <v>450</v>
      </c>
      <c r="C4" s="572"/>
      <c r="D4" s="572"/>
      <c r="E4" s="572"/>
      <c r="F4" s="572"/>
      <c r="G4" s="572"/>
      <c r="H4" s="573"/>
      <c r="I4" s="574" t="s">
        <v>588</v>
      </c>
      <c r="J4" s="575"/>
      <c r="K4" s="575"/>
      <c r="L4" s="575"/>
      <c r="M4" s="575"/>
      <c r="N4" s="575"/>
      <c r="O4" s="574" t="s">
        <v>385</v>
      </c>
      <c r="P4" s="575"/>
      <c r="Q4" s="575"/>
      <c r="R4" s="576">
        <f>SUM(AE8,AE16,AE30,AE39)</f>
        <v>281894000</v>
      </c>
      <c r="S4" s="575"/>
      <c r="T4" s="577"/>
      <c r="U4" s="578" t="s">
        <v>386</v>
      </c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80"/>
    </row>
    <row r="5" spans="2:36" ht="35.25" customHeight="1" thickBot="1">
      <c r="B5" s="549" t="s">
        <v>589</v>
      </c>
      <c r="C5" s="550"/>
      <c r="D5" s="550"/>
      <c r="E5" s="551"/>
      <c r="F5" s="626" t="s">
        <v>590</v>
      </c>
      <c r="G5" s="626"/>
      <c r="H5" s="626"/>
      <c r="I5" s="626"/>
      <c r="J5" s="626"/>
      <c r="K5" s="626"/>
      <c r="L5" s="626"/>
      <c r="M5" s="626"/>
      <c r="N5" s="626"/>
      <c r="O5" s="627" t="s">
        <v>388</v>
      </c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6" t="s">
        <v>389</v>
      </c>
      <c r="AH5" s="626"/>
      <c r="AI5" s="626"/>
      <c r="AJ5" s="628"/>
    </row>
    <row r="6" spans="2:36" ht="36" customHeight="1">
      <c r="B6" s="539" t="s">
        <v>390</v>
      </c>
      <c r="C6" s="541" t="s">
        <v>391</v>
      </c>
      <c r="D6" s="541"/>
      <c r="E6" s="541"/>
      <c r="F6" s="541"/>
      <c r="G6" s="541"/>
      <c r="H6" s="541"/>
      <c r="I6" s="543" t="s">
        <v>392</v>
      </c>
      <c r="J6" s="545" t="s">
        <v>393</v>
      </c>
      <c r="K6" s="545" t="s">
        <v>394</v>
      </c>
      <c r="L6" s="547" t="s">
        <v>575</v>
      </c>
      <c r="M6" s="534" t="s">
        <v>396</v>
      </c>
      <c r="N6" s="536" t="s">
        <v>397</v>
      </c>
      <c r="O6" s="622" t="s">
        <v>398</v>
      </c>
      <c r="P6" s="620"/>
      <c r="Q6" s="620" t="s">
        <v>399</v>
      </c>
      <c r="R6" s="620"/>
      <c r="S6" s="620" t="s">
        <v>400</v>
      </c>
      <c r="T6" s="620"/>
      <c r="U6" s="620" t="s">
        <v>401</v>
      </c>
      <c r="V6" s="620"/>
      <c r="W6" s="620" t="s">
        <v>402</v>
      </c>
      <c r="X6" s="620"/>
      <c r="Y6" s="620" t="s">
        <v>403</v>
      </c>
      <c r="Z6" s="620"/>
      <c r="AA6" s="620" t="s">
        <v>404</v>
      </c>
      <c r="AB6" s="620"/>
      <c r="AC6" s="620" t="s">
        <v>405</v>
      </c>
      <c r="AD6" s="620"/>
      <c r="AE6" s="620" t="s">
        <v>406</v>
      </c>
      <c r="AF6" s="620"/>
      <c r="AG6" s="621" t="s">
        <v>407</v>
      </c>
      <c r="AH6" s="617" t="s">
        <v>408</v>
      </c>
      <c r="AI6" s="618" t="s">
        <v>409</v>
      </c>
      <c r="AJ6" s="619" t="s">
        <v>410</v>
      </c>
    </row>
    <row r="7" spans="2:36" ht="108" customHeight="1">
      <c r="B7" s="540"/>
      <c r="C7" s="542"/>
      <c r="D7" s="542"/>
      <c r="E7" s="542"/>
      <c r="F7" s="542"/>
      <c r="G7" s="542"/>
      <c r="H7" s="542"/>
      <c r="I7" s="544"/>
      <c r="J7" s="546" t="s">
        <v>393</v>
      </c>
      <c r="K7" s="546"/>
      <c r="L7" s="548"/>
      <c r="M7" s="535"/>
      <c r="N7" s="537"/>
      <c r="O7" s="232" t="s">
        <v>411</v>
      </c>
      <c r="P7" s="133" t="s">
        <v>412</v>
      </c>
      <c r="Q7" s="134" t="s">
        <v>411</v>
      </c>
      <c r="R7" s="133" t="s">
        <v>412</v>
      </c>
      <c r="S7" s="134" t="s">
        <v>411</v>
      </c>
      <c r="T7" s="133" t="s">
        <v>412</v>
      </c>
      <c r="U7" s="134" t="s">
        <v>411</v>
      </c>
      <c r="V7" s="133" t="s">
        <v>412</v>
      </c>
      <c r="W7" s="134" t="s">
        <v>411</v>
      </c>
      <c r="X7" s="133" t="s">
        <v>412</v>
      </c>
      <c r="Y7" s="134" t="s">
        <v>411</v>
      </c>
      <c r="Z7" s="133" t="s">
        <v>412</v>
      </c>
      <c r="AA7" s="134" t="s">
        <v>411</v>
      </c>
      <c r="AB7" s="133" t="s">
        <v>413</v>
      </c>
      <c r="AC7" s="134" t="s">
        <v>411</v>
      </c>
      <c r="AD7" s="133" t="s">
        <v>413</v>
      </c>
      <c r="AE7" s="134" t="s">
        <v>411</v>
      </c>
      <c r="AF7" s="133" t="s">
        <v>413</v>
      </c>
      <c r="AG7" s="533"/>
      <c r="AH7" s="522"/>
      <c r="AI7" s="524"/>
      <c r="AJ7" s="526"/>
    </row>
    <row r="8" spans="2:36" ht="108" customHeight="1">
      <c r="B8" s="135" t="s">
        <v>414</v>
      </c>
      <c r="C8" s="527" t="s">
        <v>280</v>
      </c>
      <c r="D8" s="527"/>
      <c r="E8" s="527"/>
      <c r="F8" s="527"/>
      <c r="G8" s="527"/>
      <c r="H8" s="527"/>
      <c r="I8" s="136" t="s">
        <v>281</v>
      </c>
      <c r="J8" s="183">
        <v>3300</v>
      </c>
      <c r="K8" s="233">
        <v>6</v>
      </c>
      <c r="L8" s="138"/>
      <c r="M8" s="139"/>
      <c r="N8" s="184"/>
      <c r="O8" s="234">
        <f>O9+O11</f>
        <v>0</v>
      </c>
      <c r="P8" s="234">
        <f aca="true" t="shared" si="0" ref="P8:AD8">P9+P11</f>
        <v>0</v>
      </c>
      <c r="Q8" s="234">
        <f t="shared" si="0"/>
        <v>0</v>
      </c>
      <c r="R8" s="234">
        <f t="shared" si="0"/>
        <v>0</v>
      </c>
      <c r="S8" s="234">
        <f t="shared" si="0"/>
        <v>185619000</v>
      </c>
      <c r="T8" s="234">
        <f t="shared" si="0"/>
        <v>0</v>
      </c>
      <c r="U8" s="234">
        <f t="shared" si="0"/>
        <v>0</v>
      </c>
      <c r="V8" s="234">
        <f t="shared" si="0"/>
        <v>0</v>
      </c>
      <c r="W8" s="234">
        <f t="shared" si="0"/>
        <v>0</v>
      </c>
      <c r="X8" s="234">
        <f t="shared" si="0"/>
        <v>0</v>
      </c>
      <c r="Y8" s="234">
        <f t="shared" si="0"/>
        <v>0</v>
      </c>
      <c r="Z8" s="234">
        <f t="shared" si="0"/>
        <v>0</v>
      </c>
      <c r="AA8" s="234">
        <f t="shared" si="0"/>
        <v>0</v>
      </c>
      <c r="AB8" s="234">
        <f t="shared" si="0"/>
        <v>0</v>
      </c>
      <c r="AC8" s="234">
        <f t="shared" si="0"/>
        <v>0</v>
      </c>
      <c r="AD8" s="234">
        <f t="shared" si="0"/>
        <v>0</v>
      </c>
      <c r="AE8" s="142">
        <f>SUM(O8,Q8,S8,U8,W8,Y8,AA8,AC8)</f>
        <v>185619000</v>
      </c>
      <c r="AF8" s="142">
        <f>SUM(P8,R8,T8,V8,X8,Z8,AB8,AD8)</f>
        <v>0</v>
      </c>
      <c r="AG8" s="143">
        <f>AG9+AG11</f>
        <v>0</v>
      </c>
      <c r="AH8" s="143"/>
      <c r="AI8" s="143"/>
      <c r="AJ8" s="144"/>
    </row>
    <row r="9" spans="2:36" ht="108" customHeight="1">
      <c r="B9" s="145" t="s">
        <v>416</v>
      </c>
      <c r="C9" s="146" t="s">
        <v>417</v>
      </c>
      <c r="D9" s="146" t="s">
        <v>418</v>
      </c>
      <c r="E9" s="146" t="s">
        <v>419</v>
      </c>
      <c r="F9" s="146" t="s">
        <v>420</v>
      </c>
      <c r="G9" s="146" t="s">
        <v>421</v>
      </c>
      <c r="H9" s="147" t="s">
        <v>422</v>
      </c>
      <c r="I9" s="146" t="s">
        <v>423</v>
      </c>
      <c r="J9" s="148"/>
      <c r="K9" s="148"/>
      <c r="L9" s="148"/>
      <c r="M9" s="148"/>
      <c r="N9" s="185"/>
      <c r="O9" s="235">
        <f>SUM(O10:O10)</f>
        <v>0</v>
      </c>
      <c r="P9" s="151">
        <f>SUM(P10:P10)</f>
        <v>0</v>
      </c>
      <c r="Q9" s="235">
        <f aca="true" t="shared" si="1" ref="Q9:AD9">SUM(Q10:Q10)</f>
        <v>0</v>
      </c>
      <c r="R9" s="151">
        <f t="shared" si="1"/>
        <v>0</v>
      </c>
      <c r="S9" s="235">
        <f t="shared" si="1"/>
        <v>185619000</v>
      </c>
      <c r="T9" s="151">
        <f t="shared" si="1"/>
        <v>0</v>
      </c>
      <c r="U9" s="235">
        <f t="shared" si="1"/>
        <v>0</v>
      </c>
      <c r="V9" s="151">
        <f t="shared" si="1"/>
        <v>0</v>
      </c>
      <c r="W9" s="235">
        <f t="shared" si="1"/>
        <v>0</v>
      </c>
      <c r="X9" s="151">
        <f t="shared" si="1"/>
        <v>0</v>
      </c>
      <c r="Y9" s="235">
        <f t="shared" si="1"/>
        <v>0</v>
      </c>
      <c r="Z9" s="151">
        <f t="shared" si="1"/>
        <v>0</v>
      </c>
      <c r="AA9" s="235">
        <f t="shared" si="1"/>
        <v>0</v>
      </c>
      <c r="AB9" s="151">
        <f t="shared" si="1"/>
        <v>0</v>
      </c>
      <c r="AC9" s="235">
        <f t="shared" si="1"/>
        <v>0</v>
      </c>
      <c r="AD9" s="151">
        <f t="shared" si="1"/>
        <v>0</v>
      </c>
      <c r="AE9" s="152">
        <f>SUM(O9,Q9,S9,U9,W9,Y9,AA9,AC9)</f>
        <v>185619000</v>
      </c>
      <c r="AF9" s="151">
        <f>SUM(P9,R9,T9,V9,X9,Z9,AB9,AD9)</f>
        <v>0</v>
      </c>
      <c r="AG9" s="153">
        <f>SUM(AG10:AG10)</f>
        <v>0</v>
      </c>
      <c r="AH9" s="154"/>
      <c r="AI9" s="154"/>
      <c r="AJ9" s="155"/>
    </row>
    <row r="10" spans="2:36" s="169" customFormat="1" ht="108" customHeight="1">
      <c r="B10" s="156" t="s">
        <v>375</v>
      </c>
      <c r="C10" s="157"/>
      <c r="D10" s="157" t="s">
        <v>735</v>
      </c>
      <c r="E10" s="157" t="s">
        <v>716</v>
      </c>
      <c r="F10" s="158"/>
      <c r="G10" s="157"/>
      <c r="H10" s="157" t="s">
        <v>451</v>
      </c>
      <c r="I10" s="159" t="s">
        <v>282</v>
      </c>
      <c r="J10" s="157">
        <v>0</v>
      </c>
      <c r="K10" s="236">
        <v>1.6</v>
      </c>
      <c r="L10" s="161">
        <v>1.6</v>
      </c>
      <c r="M10" s="161"/>
      <c r="N10" s="186"/>
      <c r="O10" s="237"/>
      <c r="P10" s="164"/>
      <c r="Q10" s="165"/>
      <c r="R10" s="164"/>
      <c r="S10" s="164">
        <v>185619000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6"/>
      <c r="AH10" s="167"/>
      <c r="AI10" s="167"/>
      <c r="AJ10" s="168"/>
    </row>
    <row r="11" spans="2:36" ht="108" customHeight="1">
      <c r="B11" s="145" t="s">
        <v>416</v>
      </c>
      <c r="C11" s="146" t="s">
        <v>417</v>
      </c>
      <c r="D11" s="146" t="s">
        <v>418</v>
      </c>
      <c r="E11" s="146" t="s">
        <v>424</v>
      </c>
      <c r="F11" s="146" t="s">
        <v>420</v>
      </c>
      <c r="G11" s="146" t="s">
        <v>421</v>
      </c>
      <c r="H11" s="147" t="s">
        <v>422</v>
      </c>
      <c r="I11" s="146" t="s">
        <v>423</v>
      </c>
      <c r="J11" s="146"/>
      <c r="K11" s="170"/>
      <c r="L11" s="170"/>
      <c r="M11" s="148"/>
      <c r="N11" s="185"/>
      <c r="O11" s="235">
        <f aca="true" t="shared" si="2" ref="O11:AD11">SUM(O12:O12)</f>
        <v>0</v>
      </c>
      <c r="P11" s="151">
        <f t="shared" si="2"/>
        <v>0</v>
      </c>
      <c r="Q11" s="235">
        <f t="shared" si="2"/>
        <v>0</v>
      </c>
      <c r="R11" s="151">
        <f t="shared" si="2"/>
        <v>0</v>
      </c>
      <c r="S11" s="235">
        <f t="shared" si="2"/>
        <v>0</v>
      </c>
      <c r="T11" s="151">
        <f t="shared" si="2"/>
        <v>0</v>
      </c>
      <c r="U11" s="235">
        <f t="shared" si="2"/>
        <v>0</v>
      </c>
      <c r="V11" s="151">
        <f t="shared" si="2"/>
        <v>0</v>
      </c>
      <c r="W11" s="235">
        <f t="shared" si="2"/>
        <v>0</v>
      </c>
      <c r="X11" s="151">
        <f t="shared" si="2"/>
        <v>0</v>
      </c>
      <c r="Y11" s="235">
        <f t="shared" si="2"/>
        <v>0</v>
      </c>
      <c r="Z11" s="151">
        <f t="shared" si="2"/>
        <v>0</v>
      </c>
      <c r="AA11" s="235">
        <f t="shared" si="2"/>
        <v>0</v>
      </c>
      <c r="AB11" s="151">
        <f t="shared" si="2"/>
        <v>0</v>
      </c>
      <c r="AC11" s="235">
        <f t="shared" si="2"/>
        <v>0</v>
      </c>
      <c r="AD11" s="151">
        <f t="shared" si="2"/>
        <v>0</v>
      </c>
      <c r="AE11" s="152">
        <f>SUM(O11,Q11,S11,U11,W11,Y11,AA11,AC11)</f>
        <v>0</v>
      </c>
      <c r="AF11" s="151">
        <f>SUM(P11,R11,T11,V11,X11,Z11,AB11,AD11)</f>
        <v>0</v>
      </c>
      <c r="AG11" s="153">
        <f>SUM(AG12:AG12)</f>
        <v>0</v>
      </c>
      <c r="AH11" s="154"/>
      <c r="AI11" s="154"/>
      <c r="AJ11" s="155"/>
    </row>
    <row r="12" spans="2:36" s="169" customFormat="1" ht="108" customHeight="1" thickBot="1">
      <c r="B12" s="171" t="s">
        <v>376</v>
      </c>
      <c r="C12" s="172"/>
      <c r="D12" s="172" t="s">
        <v>736</v>
      </c>
      <c r="E12" s="172" t="s">
        <v>716</v>
      </c>
      <c r="F12" s="173"/>
      <c r="G12" s="172"/>
      <c r="H12" s="174" t="s">
        <v>283</v>
      </c>
      <c r="I12" s="174" t="s">
        <v>284</v>
      </c>
      <c r="J12" s="172">
        <v>0</v>
      </c>
      <c r="K12" s="175">
        <v>1</v>
      </c>
      <c r="L12" s="176">
        <v>1</v>
      </c>
      <c r="M12" s="177"/>
      <c r="N12" s="187"/>
      <c r="O12" s="237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6"/>
      <c r="AH12" s="167"/>
      <c r="AI12" s="167"/>
      <c r="AJ12" s="168"/>
    </row>
    <row r="13" spans="2:36" s="169" customFormat="1" ht="9" customHeight="1" thickBot="1">
      <c r="B13" s="631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4"/>
    </row>
    <row r="14" spans="2:36" ht="36" customHeight="1">
      <c r="B14" s="539" t="s">
        <v>390</v>
      </c>
      <c r="C14" s="541" t="s">
        <v>391</v>
      </c>
      <c r="D14" s="541"/>
      <c r="E14" s="541"/>
      <c r="F14" s="541"/>
      <c r="G14" s="541"/>
      <c r="H14" s="541"/>
      <c r="I14" s="543" t="s">
        <v>392</v>
      </c>
      <c r="J14" s="545" t="s">
        <v>393</v>
      </c>
      <c r="K14" s="545" t="s">
        <v>394</v>
      </c>
      <c r="L14" s="547" t="s">
        <v>575</v>
      </c>
      <c r="M14" s="534" t="s">
        <v>396</v>
      </c>
      <c r="N14" s="536" t="s">
        <v>397</v>
      </c>
      <c r="O14" s="630" t="s">
        <v>398</v>
      </c>
      <c r="P14" s="629"/>
      <c r="Q14" s="629" t="s">
        <v>399</v>
      </c>
      <c r="R14" s="629"/>
      <c r="S14" s="629" t="s">
        <v>400</v>
      </c>
      <c r="T14" s="629"/>
      <c r="U14" s="629" t="s">
        <v>401</v>
      </c>
      <c r="V14" s="629"/>
      <c r="W14" s="629" t="s">
        <v>402</v>
      </c>
      <c r="X14" s="629"/>
      <c r="Y14" s="629" t="s">
        <v>403</v>
      </c>
      <c r="Z14" s="629"/>
      <c r="AA14" s="629" t="s">
        <v>404</v>
      </c>
      <c r="AB14" s="629"/>
      <c r="AC14" s="629" t="s">
        <v>405</v>
      </c>
      <c r="AD14" s="629"/>
      <c r="AE14" s="629" t="s">
        <v>406</v>
      </c>
      <c r="AF14" s="629"/>
      <c r="AG14" s="533" t="s">
        <v>407</v>
      </c>
      <c r="AH14" s="522" t="s">
        <v>408</v>
      </c>
      <c r="AI14" s="524" t="s">
        <v>409</v>
      </c>
      <c r="AJ14" s="526" t="s">
        <v>410</v>
      </c>
    </row>
    <row r="15" spans="2:36" ht="108" customHeight="1">
      <c r="B15" s="540"/>
      <c r="C15" s="542"/>
      <c r="D15" s="542"/>
      <c r="E15" s="542"/>
      <c r="F15" s="542"/>
      <c r="G15" s="542"/>
      <c r="H15" s="542"/>
      <c r="I15" s="544"/>
      <c r="J15" s="546" t="s">
        <v>393</v>
      </c>
      <c r="K15" s="546"/>
      <c r="L15" s="548"/>
      <c r="M15" s="535"/>
      <c r="N15" s="537"/>
      <c r="O15" s="232" t="s">
        <v>411</v>
      </c>
      <c r="P15" s="133" t="s">
        <v>412</v>
      </c>
      <c r="Q15" s="134" t="s">
        <v>411</v>
      </c>
      <c r="R15" s="133" t="s">
        <v>412</v>
      </c>
      <c r="S15" s="134" t="s">
        <v>411</v>
      </c>
      <c r="T15" s="133" t="s">
        <v>412</v>
      </c>
      <c r="U15" s="134" t="s">
        <v>411</v>
      </c>
      <c r="V15" s="133" t="s">
        <v>412</v>
      </c>
      <c r="W15" s="134" t="s">
        <v>411</v>
      </c>
      <c r="X15" s="133" t="s">
        <v>412</v>
      </c>
      <c r="Y15" s="134" t="s">
        <v>411</v>
      </c>
      <c r="Z15" s="133" t="s">
        <v>412</v>
      </c>
      <c r="AA15" s="134" t="s">
        <v>411</v>
      </c>
      <c r="AB15" s="133" t="s">
        <v>413</v>
      </c>
      <c r="AC15" s="134" t="s">
        <v>411</v>
      </c>
      <c r="AD15" s="133" t="s">
        <v>413</v>
      </c>
      <c r="AE15" s="134" t="s">
        <v>411</v>
      </c>
      <c r="AF15" s="133" t="s">
        <v>413</v>
      </c>
      <c r="AG15" s="533"/>
      <c r="AH15" s="522"/>
      <c r="AI15" s="524"/>
      <c r="AJ15" s="526"/>
    </row>
    <row r="16" spans="2:36" ht="108" customHeight="1">
      <c r="B16" s="135" t="s">
        <v>414</v>
      </c>
      <c r="C16" s="527" t="s">
        <v>287</v>
      </c>
      <c r="D16" s="527"/>
      <c r="E16" s="527"/>
      <c r="F16" s="527"/>
      <c r="G16" s="527"/>
      <c r="H16" s="527"/>
      <c r="I16" s="136" t="s">
        <v>288</v>
      </c>
      <c r="J16" s="183">
        <v>94.2</v>
      </c>
      <c r="K16" s="188">
        <v>5</v>
      </c>
      <c r="L16" s="138"/>
      <c r="M16" s="139"/>
      <c r="N16" s="184"/>
      <c r="O16" s="234">
        <f>O17+O19+O21+O23+O25</f>
        <v>33000000</v>
      </c>
      <c r="P16" s="234">
        <f aca="true" t="shared" si="3" ref="P16:AD16">P17+P19+P21+P23+P25</f>
        <v>0</v>
      </c>
      <c r="Q16" s="234">
        <f t="shared" si="3"/>
        <v>0</v>
      </c>
      <c r="R16" s="234">
        <f t="shared" si="3"/>
        <v>0</v>
      </c>
      <c r="S16" s="234">
        <f t="shared" si="3"/>
        <v>2000000</v>
      </c>
      <c r="T16" s="234">
        <f t="shared" si="3"/>
        <v>0</v>
      </c>
      <c r="U16" s="234">
        <f t="shared" si="3"/>
        <v>0</v>
      </c>
      <c r="V16" s="234">
        <f t="shared" si="3"/>
        <v>0</v>
      </c>
      <c r="W16" s="234">
        <f t="shared" si="3"/>
        <v>0</v>
      </c>
      <c r="X16" s="234">
        <f t="shared" si="3"/>
        <v>0</v>
      </c>
      <c r="Y16" s="234">
        <f t="shared" si="3"/>
        <v>0</v>
      </c>
      <c r="Z16" s="234">
        <f t="shared" si="3"/>
        <v>0</v>
      </c>
      <c r="AA16" s="234">
        <f t="shared" si="3"/>
        <v>0</v>
      </c>
      <c r="AB16" s="234">
        <f t="shared" si="3"/>
        <v>0</v>
      </c>
      <c r="AC16" s="234">
        <f t="shared" si="3"/>
        <v>0</v>
      </c>
      <c r="AD16" s="234">
        <f t="shared" si="3"/>
        <v>0</v>
      </c>
      <c r="AE16" s="142">
        <f>SUM(O16,Q16,S16,U16,W16,Y16,AA16,AC16)</f>
        <v>35000000</v>
      </c>
      <c r="AF16" s="142">
        <f>SUM(P16,R16,T16,V16,X16,Z16,AB16,AD16)</f>
        <v>0</v>
      </c>
      <c r="AG16" s="143">
        <f>AG18+AG21</f>
        <v>0</v>
      </c>
      <c r="AH16" s="143"/>
      <c r="AI16" s="143"/>
      <c r="AJ16" s="144"/>
    </row>
    <row r="17" spans="2:36" ht="108" customHeight="1">
      <c r="B17" s="145" t="s">
        <v>416</v>
      </c>
      <c r="C17" s="146" t="s">
        <v>417</v>
      </c>
      <c r="D17" s="146" t="s">
        <v>418</v>
      </c>
      <c r="E17" s="146" t="s">
        <v>419</v>
      </c>
      <c r="F17" s="146" t="s">
        <v>420</v>
      </c>
      <c r="G17" s="146" t="s">
        <v>421</v>
      </c>
      <c r="H17" s="147" t="s">
        <v>422</v>
      </c>
      <c r="I17" s="146" t="s">
        <v>423</v>
      </c>
      <c r="J17" s="148"/>
      <c r="K17" s="148"/>
      <c r="L17" s="148"/>
      <c r="M17" s="148"/>
      <c r="N17" s="185"/>
      <c r="O17" s="235">
        <f>SUM(O18:O18)</f>
        <v>0</v>
      </c>
      <c r="P17" s="151">
        <f>SUM(P18:P18)</f>
        <v>0</v>
      </c>
      <c r="Q17" s="235">
        <f aca="true" t="shared" si="4" ref="Q17:AD17">SUM(Q18:Q18)</f>
        <v>0</v>
      </c>
      <c r="R17" s="151">
        <f t="shared" si="4"/>
        <v>0</v>
      </c>
      <c r="S17" s="235">
        <f t="shared" si="4"/>
        <v>0</v>
      </c>
      <c r="T17" s="151">
        <f t="shared" si="4"/>
        <v>0</v>
      </c>
      <c r="U17" s="235">
        <f t="shared" si="4"/>
        <v>0</v>
      </c>
      <c r="V17" s="151">
        <f t="shared" si="4"/>
        <v>0</v>
      </c>
      <c r="W17" s="235">
        <f t="shared" si="4"/>
        <v>0</v>
      </c>
      <c r="X17" s="151">
        <f t="shared" si="4"/>
        <v>0</v>
      </c>
      <c r="Y17" s="235">
        <f t="shared" si="4"/>
        <v>0</v>
      </c>
      <c r="Z17" s="151">
        <f t="shared" si="4"/>
        <v>0</v>
      </c>
      <c r="AA17" s="235">
        <f t="shared" si="4"/>
        <v>0</v>
      </c>
      <c r="AB17" s="151">
        <f t="shared" si="4"/>
        <v>0</v>
      </c>
      <c r="AC17" s="235">
        <f t="shared" si="4"/>
        <v>0</v>
      </c>
      <c r="AD17" s="151">
        <f t="shared" si="4"/>
        <v>0</v>
      </c>
      <c r="AE17" s="152">
        <f>SUM(O17,Q17,S17,U17,W17,Y17,AA17,AC17)</f>
        <v>0</v>
      </c>
      <c r="AF17" s="151">
        <f>SUM(P17,R17,T17,V17,X17,Z17,AB17,AD17)</f>
        <v>0</v>
      </c>
      <c r="AG17" s="153">
        <v>0</v>
      </c>
      <c r="AH17" s="154"/>
      <c r="AI17" s="154"/>
      <c r="AJ17" s="155"/>
    </row>
    <row r="18" spans="2:36" ht="108" customHeight="1">
      <c r="B18" s="238" t="s">
        <v>376</v>
      </c>
      <c r="C18" s="239"/>
      <c r="D18" s="205" t="s">
        <v>737</v>
      </c>
      <c r="E18" s="205" t="s">
        <v>716</v>
      </c>
      <c r="F18" s="240"/>
      <c r="G18" s="205"/>
      <c r="H18" s="206" t="s">
        <v>285</v>
      </c>
      <c r="I18" s="206" t="s">
        <v>286</v>
      </c>
      <c r="J18" s="207">
        <v>0</v>
      </c>
      <c r="K18" s="241">
        <v>10</v>
      </c>
      <c r="L18" s="209">
        <v>2.6</v>
      </c>
      <c r="M18" s="209"/>
      <c r="N18" s="210"/>
      <c r="O18" s="237"/>
      <c r="P18" s="164"/>
      <c r="Q18" s="211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214"/>
      <c r="AI18" s="214"/>
      <c r="AJ18" s="215"/>
    </row>
    <row r="19" spans="2:36" ht="108" customHeight="1">
      <c r="B19" s="145" t="s">
        <v>416</v>
      </c>
      <c r="C19" s="146" t="s">
        <v>417</v>
      </c>
      <c r="D19" s="146" t="s">
        <v>418</v>
      </c>
      <c r="E19" s="146" t="s">
        <v>419</v>
      </c>
      <c r="F19" s="146" t="s">
        <v>420</v>
      </c>
      <c r="G19" s="146" t="s">
        <v>421</v>
      </c>
      <c r="H19" s="147" t="s">
        <v>422</v>
      </c>
      <c r="I19" s="146" t="s">
        <v>423</v>
      </c>
      <c r="J19" s="148"/>
      <c r="K19" s="148"/>
      <c r="L19" s="148"/>
      <c r="M19" s="148"/>
      <c r="N19" s="185"/>
      <c r="O19" s="235">
        <f aca="true" t="shared" si="5" ref="O19:AD19">SUM(O20:O20)</f>
        <v>0</v>
      </c>
      <c r="P19" s="151">
        <f t="shared" si="5"/>
        <v>0</v>
      </c>
      <c r="Q19" s="235">
        <f t="shared" si="5"/>
        <v>0</v>
      </c>
      <c r="R19" s="151">
        <f t="shared" si="5"/>
        <v>0</v>
      </c>
      <c r="S19" s="235">
        <f t="shared" si="5"/>
        <v>0</v>
      </c>
      <c r="T19" s="151">
        <f t="shared" si="5"/>
        <v>0</v>
      </c>
      <c r="U19" s="235">
        <f t="shared" si="5"/>
        <v>0</v>
      </c>
      <c r="V19" s="151">
        <f t="shared" si="5"/>
        <v>0</v>
      </c>
      <c r="W19" s="235">
        <f t="shared" si="5"/>
        <v>0</v>
      </c>
      <c r="X19" s="151">
        <f t="shared" si="5"/>
        <v>0</v>
      </c>
      <c r="Y19" s="235">
        <f t="shared" si="5"/>
        <v>0</v>
      </c>
      <c r="Z19" s="151">
        <f t="shared" si="5"/>
        <v>0</v>
      </c>
      <c r="AA19" s="235">
        <f t="shared" si="5"/>
        <v>0</v>
      </c>
      <c r="AB19" s="151">
        <f t="shared" si="5"/>
        <v>0</v>
      </c>
      <c r="AC19" s="235">
        <f t="shared" si="5"/>
        <v>0</v>
      </c>
      <c r="AD19" s="151">
        <f t="shared" si="5"/>
        <v>0</v>
      </c>
      <c r="AE19" s="152">
        <f>SUM(O19,Q19,S19,U19,W19,Y19,AA19,AC19)</f>
        <v>0</v>
      </c>
      <c r="AF19" s="151">
        <f>SUM(P19,R19,T19,V19,X19,Z19,AB19,AD19)</f>
        <v>0</v>
      </c>
      <c r="AG19" s="153">
        <v>0</v>
      </c>
      <c r="AH19" s="154"/>
      <c r="AI19" s="154"/>
      <c r="AJ19" s="155"/>
    </row>
    <row r="20" spans="2:36" s="169" customFormat="1" ht="108" customHeight="1">
      <c r="B20" s="156" t="s">
        <v>376</v>
      </c>
      <c r="C20" s="157"/>
      <c r="D20" s="157" t="s">
        <v>738</v>
      </c>
      <c r="E20" s="157" t="s">
        <v>716</v>
      </c>
      <c r="F20" s="158"/>
      <c r="G20" s="157"/>
      <c r="H20" s="159" t="s">
        <v>452</v>
      </c>
      <c r="I20" s="159" t="s">
        <v>591</v>
      </c>
      <c r="J20" s="157">
        <v>0</v>
      </c>
      <c r="K20" s="242">
        <v>100</v>
      </c>
      <c r="L20" s="161">
        <v>60</v>
      </c>
      <c r="M20" s="161"/>
      <c r="N20" s="186"/>
      <c r="O20" s="237"/>
      <c r="P20" s="164"/>
      <c r="Q20" s="165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6"/>
      <c r="AH20" s="167"/>
      <c r="AI20" s="167"/>
      <c r="AJ20" s="168"/>
    </row>
    <row r="21" spans="2:36" ht="108" customHeight="1">
      <c r="B21" s="145" t="s">
        <v>416</v>
      </c>
      <c r="C21" s="146" t="s">
        <v>417</v>
      </c>
      <c r="D21" s="146" t="s">
        <v>418</v>
      </c>
      <c r="E21" s="146" t="s">
        <v>419</v>
      </c>
      <c r="F21" s="146" t="s">
        <v>420</v>
      </c>
      <c r="G21" s="146" t="s">
        <v>421</v>
      </c>
      <c r="H21" s="147" t="s">
        <v>422</v>
      </c>
      <c r="I21" s="146" t="s">
        <v>423</v>
      </c>
      <c r="J21" s="148"/>
      <c r="K21" s="148"/>
      <c r="L21" s="148"/>
      <c r="M21" s="148"/>
      <c r="N21" s="185"/>
      <c r="O21" s="235">
        <f aca="true" t="shared" si="6" ref="O21:AD21">SUM(O22:O22)</f>
        <v>33000000</v>
      </c>
      <c r="P21" s="151">
        <f t="shared" si="6"/>
        <v>0</v>
      </c>
      <c r="Q21" s="235">
        <f t="shared" si="6"/>
        <v>0</v>
      </c>
      <c r="R21" s="151">
        <f t="shared" si="6"/>
        <v>0</v>
      </c>
      <c r="S21" s="235">
        <f t="shared" si="6"/>
        <v>0</v>
      </c>
      <c r="T21" s="151">
        <f t="shared" si="6"/>
        <v>0</v>
      </c>
      <c r="U21" s="235">
        <f t="shared" si="6"/>
        <v>0</v>
      </c>
      <c r="V21" s="151">
        <f t="shared" si="6"/>
        <v>0</v>
      </c>
      <c r="W21" s="235">
        <f t="shared" si="6"/>
        <v>0</v>
      </c>
      <c r="X21" s="151">
        <f t="shared" si="6"/>
        <v>0</v>
      </c>
      <c r="Y21" s="235">
        <f t="shared" si="6"/>
        <v>0</v>
      </c>
      <c r="Z21" s="151">
        <f t="shared" si="6"/>
        <v>0</v>
      </c>
      <c r="AA21" s="235">
        <f t="shared" si="6"/>
        <v>0</v>
      </c>
      <c r="AB21" s="151">
        <f t="shared" si="6"/>
        <v>0</v>
      </c>
      <c r="AC21" s="235">
        <f t="shared" si="6"/>
        <v>0</v>
      </c>
      <c r="AD21" s="151">
        <f t="shared" si="6"/>
        <v>0</v>
      </c>
      <c r="AE21" s="152">
        <f>SUM(O21,Q21,S21,U21,W21,Y21,AA21,AC21)</f>
        <v>33000000</v>
      </c>
      <c r="AF21" s="151">
        <f>SUM(P21,R21,T21,V21,X21,Z21,AB21,AD21)</f>
        <v>0</v>
      </c>
      <c r="AG21" s="153">
        <v>0</v>
      </c>
      <c r="AH21" s="154"/>
      <c r="AI21" s="154"/>
      <c r="AJ21" s="155"/>
    </row>
    <row r="22" spans="2:36" s="169" customFormat="1" ht="108" customHeight="1">
      <c r="B22" s="156" t="s">
        <v>377</v>
      </c>
      <c r="C22" s="157"/>
      <c r="D22" s="157" t="s">
        <v>739</v>
      </c>
      <c r="E22" s="157" t="s">
        <v>716</v>
      </c>
      <c r="F22" s="158"/>
      <c r="G22" s="157"/>
      <c r="H22" s="159" t="s">
        <v>453</v>
      </c>
      <c r="I22" s="159" t="s">
        <v>289</v>
      </c>
      <c r="J22" s="157">
        <v>0</v>
      </c>
      <c r="K22" s="189">
        <v>900</v>
      </c>
      <c r="L22" s="161">
        <v>225</v>
      </c>
      <c r="M22" s="161"/>
      <c r="N22" s="186"/>
      <c r="O22" s="237">
        <v>33000000</v>
      </c>
      <c r="P22" s="164"/>
      <c r="Q22" s="165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6"/>
      <c r="AH22" s="167"/>
      <c r="AI22" s="167"/>
      <c r="AJ22" s="168"/>
    </row>
    <row r="23" spans="2:36" ht="108" customHeight="1">
      <c r="B23" s="145" t="s">
        <v>416</v>
      </c>
      <c r="C23" s="146" t="s">
        <v>417</v>
      </c>
      <c r="D23" s="146" t="s">
        <v>418</v>
      </c>
      <c r="E23" s="146" t="s">
        <v>419</v>
      </c>
      <c r="F23" s="146" t="s">
        <v>420</v>
      </c>
      <c r="G23" s="146" t="s">
        <v>421</v>
      </c>
      <c r="H23" s="147" t="s">
        <v>422</v>
      </c>
      <c r="I23" s="146" t="s">
        <v>423</v>
      </c>
      <c r="J23" s="148"/>
      <c r="K23" s="148"/>
      <c r="L23" s="148"/>
      <c r="M23" s="148"/>
      <c r="N23" s="185"/>
      <c r="O23" s="235">
        <f aca="true" t="shared" si="7" ref="O23:AD23">SUM(O24:O24)</f>
        <v>0</v>
      </c>
      <c r="P23" s="151">
        <f t="shared" si="7"/>
        <v>0</v>
      </c>
      <c r="Q23" s="235">
        <f t="shared" si="7"/>
        <v>0</v>
      </c>
      <c r="R23" s="151">
        <f t="shared" si="7"/>
        <v>0</v>
      </c>
      <c r="S23" s="235">
        <f t="shared" si="7"/>
        <v>1500000</v>
      </c>
      <c r="T23" s="151">
        <f t="shared" si="7"/>
        <v>0</v>
      </c>
      <c r="U23" s="235">
        <f t="shared" si="7"/>
        <v>0</v>
      </c>
      <c r="V23" s="151">
        <f t="shared" si="7"/>
        <v>0</v>
      </c>
      <c r="W23" s="235">
        <f t="shared" si="7"/>
        <v>0</v>
      </c>
      <c r="X23" s="151">
        <f t="shared" si="7"/>
        <v>0</v>
      </c>
      <c r="Y23" s="235">
        <f t="shared" si="7"/>
        <v>0</v>
      </c>
      <c r="Z23" s="151">
        <f t="shared" si="7"/>
        <v>0</v>
      </c>
      <c r="AA23" s="235">
        <f t="shared" si="7"/>
        <v>0</v>
      </c>
      <c r="AB23" s="151">
        <f t="shared" si="7"/>
        <v>0</v>
      </c>
      <c r="AC23" s="235">
        <f t="shared" si="7"/>
        <v>0</v>
      </c>
      <c r="AD23" s="151">
        <f t="shared" si="7"/>
        <v>0</v>
      </c>
      <c r="AE23" s="152">
        <f>SUM(O23,Q23,S23,U23,W23,Y23,AA23,AC23)</f>
        <v>1500000</v>
      </c>
      <c r="AF23" s="151">
        <f>SUM(P23,R23,T23,V23,X23,Z23,AB23,AD23)</f>
        <v>0</v>
      </c>
      <c r="AG23" s="153">
        <f>SUM(AG24:AG24)</f>
        <v>0</v>
      </c>
      <c r="AH23" s="154"/>
      <c r="AI23" s="154"/>
      <c r="AJ23" s="155"/>
    </row>
    <row r="24" spans="2:36" s="169" customFormat="1" ht="108" customHeight="1">
      <c r="B24" s="156" t="s">
        <v>378</v>
      </c>
      <c r="C24" s="157"/>
      <c r="D24" s="157" t="s">
        <v>740</v>
      </c>
      <c r="E24" s="157" t="s">
        <v>716</v>
      </c>
      <c r="F24" s="158"/>
      <c r="G24" s="157"/>
      <c r="H24" s="159" t="s">
        <v>290</v>
      </c>
      <c r="I24" s="159" t="s">
        <v>171</v>
      </c>
      <c r="J24" s="157">
        <v>0</v>
      </c>
      <c r="K24" s="189">
        <v>8</v>
      </c>
      <c r="L24" s="161">
        <v>2</v>
      </c>
      <c r="M24" s="161"/>
      <c r="N24" s="186"/>
      <c r="O24" s="237"/>
      <c r="P24" s="164"/>
      <c r="Q24" s="165"/>
      <c r="R24" s="164"/>
      <c r="S24" s="164">
        <v>1500000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6"/>
      <c r="AH24" s="167"/>
      <c r="AI24" s="167"/>
      <c r="AJ24" s="168"/>
    </row>
    <row r="25" spans="2:36" ht="108" customHeight="1">
      <c r="B25" s="145" t="s">
        <v>416</v>
      </c>
      <c r="C25" s="146" t="s">
        <v>417</v>
      </c>
      <c r="D25" s="146" t="s">
        <v>418</v>
      </c>
      <c r="E25" s="146" t="s">
        <v>424</v>
      </c>
      <c r="F25" s="146" t="s">
        <v>420</v>
      </c>
      <c r="G25" s="146" t="s">
        <v>421</v>
      </c>
      <c r="H25" s="147" t="s">
        <v>422</v>
      </c>
      <c r="I25" s="146" t="s">
        <v>423</v>
      </c>
      <c r="J25" s="146"/>
      <c r="K25" s="170"/>
      <c r="L25" s="170"/>
      <c r="M25" s="148"/>
      <c r="N25" s="185"/>
      <c r="O25" s="235">
        <f aca="true" t="shared" si="8" ref="O25:AD25">SUM(O26:O26)</f>
        <v>0</v>
      </c>
      <c r="P25" s="151">
        <f t="shared" si="8"/>
        <v>0</v>
      </c>
      <c r="Q25" s="235">
        <f t="shared" si="8"/>
        <v>0</v>
      </c>
      <c r="R25" s="151">
        <f t="shared" si="8"/>
        <v>0</v>
      </c>
      <c r="S25" s="235">
        <f t="shared" si="8"/>
        <v>500000</v>
      </c>
      <c r="T25" s="151">
        <f t="shared" si="8"/>
        <v>0</v>
      </c>
      <c r="U25" s="235">
        <f t="shared" si="8"/>
        <v>0</v>
      </c>
      <c r="V25" s="151">
        <f t="shared" si="8"/>
        <v>0</v>
      </c>
      <c r="W25" s="235">
        <f t="shared" si="8"/>
        <v>0</v>
      </c>
      <c r="X25" s="151">
        <f t="shared" si="8"/>
        <v>0</v>
      </c>
      <c r="Y25" s="235">
        <f t="shared" si="8"/>
        <v>0</v>
      </c>
      <c r="Z25" s="151">
        <f t="shared" si="8"/>
        <v>0</v>
      </c>
      <c r="AA25" s="235">
        <f t="shared" si="8"/>
        <v>0</v>
      </c>
      <c r="AB25" s="151">
        <f t="shared" si="8"/>
        <v>0</v>
      </c>
      <c r="AC25" s="235">
        <f t="shared" si="8"/>
        <v>0</v>
      </c>
      <c r="AD25" s="151">
        <f t="shared" si="8"/>
        <v>0</v>
      </c>
      <c r="AE25" s="152">
        <f>SUM(O25,Q25,S25,U25,W25,Y25,AA25,AC25)</f>
        <v>500000</v>
      </c>
      <c r="AF25" s="151">
        <f>SUM(P25,R25,T25,V25,X25,Z25,AB25,AD25)</f>
        <v>0</v>
      </c>
      <c r="AG25" s="153">
        <f>SUM(AG26:AG26)</f>
        <v>0</v>
      </c>
      <c r="AH25" s="154"/>
      <c r="AI25" s="154"/>
      <c r="AJ25" s="155"/>
    </row>
    <row r="26" spans="2:36" ht="108" customHeight="1" thickBot="1">
      <c r="B26" s="243" t="s">
        <v>378</v>
      </c>
      <c r="C26" s="244"/>
      <c r="D26" s="222" t="s">
        <v>741</v>
      </c>
      <c r="E26" s="222" t="s">
        <v>716</v>
      </c>
      <c r="F26" s="173"/>
      <c r="G26" s="222"/>
      <c r="H26" s="223" t="s">
        <v>454</v>
      </c>
      <c r="I26" s="223" t="s">
        <v>291</v>
      </c>
      <c r="J26" s="224">
        <v>0</v>
      </c>
      <c r="K26" s="245">
        <v>4</v>
      </c>
      <c r="L26" s="225">
        <v>1</v>
      </c>
      <c r="M26" s="226"/>
      <c r="N26" s="227"/>
      <c r="O26" s="246"/>
      <c r="P26" s="212"/>
      <c r="Q26" s="212"/>
      <c r="R26" s="212"/>
      <c r="S26" s="212">
        <v>500000</v>
      </c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166"/>
      <c r="AH26" s="214"/>
      <c r="AI26" s="217"/>
      <c r="AJ26" s="220"/>
    </row>
    <row r="27" spans="2:36" ht="9" customHeight="1" thickBot="1">
      <c r="B27" s="631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3"/>
      <c r="AI27" s="633"/>
      <c r="AJ27" s="634"/>
    </row>
    <row r="28" spans="2:36" ht="36" customHeight="1">
      <c r="B28" s="539" t="s">
        <v>390</v>
      </c>
      <c r="C28" s="541" t="s">
        <v>391</v>
      </c>
      <c r="D28" s="541"/>
      <c r="E28" s="541"/>
      <c r="F28" s="541"/>
      <c r="G28" s="541"/>
      <c r="H28" s="541"/>
      <c r="I28" s="543" t="s">
        <v>392</v>
      </c>
      <c r="J28" s="545" t="s">
        <v>393</v>
      </c>
      <c r="K28" s="545" t="s">
        <v>394</v>
      </c>
      <c r="L28" s="547" t="s">
        <v>575</v>
      </c>
      <c r="M28" s="534" t="s">
        <v>396</v>
      </c>
      <c r="N28" s="536" t="s">
        <v>397</v>
      </c>
      <c r="O28" s="630" t="s">
        <v>398</v>
      </c>
      <c r="P28" s="629"/>
      <c r="Q28" s="629" t="s">
        <v>399</v>
      </c>
      <c r="R28" s="629"/>
      <c r="S28" s="629" t="s">
        <v>400</v>
      </c>
      <c r="T28" s="629"/>
      <c r="U28" s="629" t="s">
        <v>401</v>
      </c>
      <c r="V28" s="629"/>
      <c r="W28" s="629" t="s">
        <v>402</v>
      </c>
      <c r="X28" s="629"/>
      <c r="Y28" s="629" t="s">
        <v>403</v>
      </c>
      <c r="Z28" s="629"/>
      <c r="AA28" s="629" t="s">
        <v>404</v>
      </c>
      <c r="AB28" s="629"/>
      <c r="AC28" s="629" t="s">
        <v>405</v>
      </c>
      <c r="AD28" s="629"/>
      <c r="AE28" s="629" t="s">
        <v>406</v>
      </c>
      <c r="AF28" s="629"/>
      <c r="AG28" s="533" t="s">
        <v>407</v>
      </c>
      <c r="AH28" s="522" t="s">
        <v>408</v>
      </c>
      <c r="AI28" s="524" t="s">
        <v>409</v>
      </c>
      <c r="AJ28" s="526" t="s">
        <v>410</v>
      </c>
    </row>
    <row r="29" spans="2:36" ht="108" customHeight="1">
      <c r="B29" s="540"/>
      <c r="C29" s="542"/>
      <c r="D29" s="542"/>
      <c r="E29" s="542"/>
      <c r="F29" s="542"/>
      <c r="G29" s="542"/>
      <c r="H29" s="542"/>
      <c r="I29" s="544"/>
      <c r="J29" s="546" t="s">
        <v>393</v>
      </c>
      <c r="K29" s="546"/>
      <c r="L29" s="548"/>
      <c r="M29" s="535"/>
      <c r="N29" s="537"/>
      <c r="O29" s="232" t="s">
        <v>411</v>
      </c>
      <c r="P29" s="133" t="s">
        <v>412</v>
      </c>
      <c r="Q29" s="134" t="s">
        <v>411</v>
      </c>
      <c r="R29" s="133" t="s">
        <v>412</v>
      </c>
      <c r="S29" s="134" t="s">
        <v>411</v>
      </c>
      <c r="T29" s="133" t="s">
        <v>412</v>
      </c>
      <c r="U29" s="134" t="s">
        <v>411</v>
      </c>
      <c r="V29" s="133" t="s">
        <v>412</v>
      </c>
      <c r="W29" s="134" t="s">
        <v>411</v>
      </c>
      <c r="X29" s="133" t="s">
        <v>412</v>
      </c>
      <c r="Y29" s="134" t="s">
        <v>411</v>
      </c>
      <c r="Z29" s="133" t="s">
        <v>412</v>
      </c>
      <c r="AA29" s="134" t="s">
        <v>411</v>
      </c>
      <c r="AB29" s="133" t="s">
        <v>413</v>
      </c>
      <c r="AC29" s="134" t="s">
        <v>411</v>
      </c>
      <c r="AD29" s="133" t="s">
        <v>413</v>
      </c>
      <c r="AE29" s="134" t="s">
        <v>411</v>
      </c>
      <c r="AF29" s="133" t="s">
        <v>413</v>
      </c>
      <c r="AG29" s="533"/>
      <c r="AH29" s="522"/>
      <c r="AI29" s="524"/>
      <c r="AJ29" s="526"/>
    </row>
    <row r="30" spans="2:36" ht="108" customHeight="1">
      <c r="B30" s="135" t="s">
        <v>414</v>
      </c>
      <c r="C30" s="527" t="s">
        <v>471</v>
      </c>
      <c r="D30" s="527"/>
      <c r="E30" s="527"/>
      <c r="F30" s="527"/>
      <c r="G30" s="527"/>
      <c r="H30" s="527"/>
      <c r="I30" s="136" t="s">
        <v>472</v>
      </c>
      <c r="J30" s="137">
        <v>0</v>
      </c>
      <c r="K30" s="138">
        <v>6</v>
      </c>
      <c r="L30" s="138"/>
      <c r="M30" s="139"/>
      <c r="N30" s="184"/>
      <c r="O30" s="234">
        <f>O31+O33</f>
        <v>0</v>
      </c>
      <c r="P30" s="142">
        <f>P31+P33</f>
        <v>0</v>
      </c>
      <c r="Q30" s="234">
        <f aca="true" t="shared" si="9" ref="Q30:AD30">Q31+Q33</f>
        <v>0</v>
      </c>
      <c r="R30" s="142">
        <f t="shared" si="9"/>
        <v>0</v>
      </c>
      <c r="S30" s="234">
        <f t="shared" si="9"/>
        <v>0</v>
      </c>
      <c r="T30" s="142">
        <f t="shared" si="9"/>
        <v>0</v>
      </c>
      <c r="U30" s="234">
        <f t="shared" si="9"/>
        <v>0</v>
      </c>
      <c r="V30" s="142">
        <f t="shared" si="9"/>
        <v>0</v>
      </c>
      <c r="W30" s="234">
        <f t="shared" si="9"/>
        <v>0</v>
      </c>
      <c r="X30" s="142">
        <f t="shared" si="9"/>
        <v>0</v>
      </c>
      <c r="Y30" s="234">
        <f t="shared" si="9"/>
        <v>0</v>
      </c>
      <c r="Z30" s="142">
        <f t="shared" si="9"/>
        <v>0</v>
      </c>
      <c r="AA30" s="234">
        <f t="shared" si="9"/>
        <v>0</v>
      </c>
      <c r="AB30" s="142">
        <f t="shared" si="9"/>
        <v>0</v>
      </c>
      <c r="AC30" s="234">
        <f t="shared" si="9"/>
        <v>0</v>
      </c>
      <c r="AD30" s="142">
        <f t="shared" si="9"/>
        <v>0</v>
      </c>
      <c r="AE30" s="142">
        <f>SUM(O30,Q30,S30,U30,W30,Y30,AA30,AC30)</f>
        <v>0</v>
      </c>
      <c r="AF30" s="142">
        <f>SUM(P30,R30,T30,V30,X30,Z30,AB30,AD30)</f>
        <v>0</v>
      </c>
      <c r="AG30" s="143">
        <f>AG34+AG41</f>
        <v>0</v>
      </c>
      <c r="AH30" s="143"/>
      <c r="AI30" s="143"/>
      <c r="AJ30" s="144"/>
    </row>
    <row r="31" spans="2:36" ht="108" customHeight="1">
      <c r="B31" s="145" t="s">
        <v>416</v>
      </c>
      <c r="C31" s="146" t="s">
        <v>417</v>
      </c>
      <c r="D31" s="146" t="s">
        <v>418</v>
      </c>
      <c r="E31" s="146" t="s">
        <v>424</v>
      </c>
      <c r="F31" s="146" t="s">
        <v>420</v>
      </c>
      <c r="G31" s="146" t="s">
        <v>421</v>
      </c>
      <c r="H31" s="147" t="s">
        <v>422</v>
      </c>
      <c r="I31" s="146" t="s">
        <v>423</v>
      </c>
      <c r="J31" s="146"/>
      <c r="K31" s="170"/>
      <c r="L31" s="170"/>
      <c r="M31" s="148"/>
      <c r="N31" s="185"/>
      <c r="O31" s="235">
        <f aca="true" t="shared" si="10" ref="O31:AD31">SUM(O32:O32)</f>
        <v>0</v>
      </c>
      <c r="P31" s="151">
        <f t="shared" si="10"/>
        <v>0</v>
      </c>
      <c r="Q31" s="235">
        <f t="shared" si="10"/>
        <v>0</v>
      </c>
      <c r="R31" s="151">
        <f t="shared" si="10"/>
        <v>0</v>
      </c>
      <c r="S31" s="235">
        <f t="shared" si="10"/>
        <v>0</v>
      </c>
      <c r="T31" s="151">
        <f t="shared" si="10"/>
        <v>0</v>
      </c>
      <c r="U31" s="235">
        <f t="shared" si="10"/>
        <v>0</v>
      </c>
      <c r="V31" s="151">
        <f t="shared" si="10"/>
        <v>0</v>
      </c>
      <c r="W31" s="235">
        <f t="shared" si="10"/>
        <v>0</v>
      </c>
      <c r="X31" s="151">
        <f t="shared" si="10"/>
        <v>0</v>
      </c>
      <c r="Y31" s="235">
        <f t="shared" si="10"/>
        <v>0</v>
      </c>
      <c r="Z31" s="151">
        <f t="shared" si="10"/>
        <v>0</v>
      </c>
      <c r="AA31" s="235">
        <f t="shared" si="10"/>
        <v>0</v>
      </c>
      <c r="AB31" s="151">
        <f t="shared" si="10"/>
        <v>0</v>
      </c>
      <c r="AC31" s="235">
        <f t="shared" si="10"/>
        <v>0</v>
      </c>
      <c r="AD31" s="151">
        <f t="shared" si="10"/>
        <v>0</v>
      </c>
      <c r="AE31" s="152">
        <f>SUM(O31,Q31,S31,U31,W31,Y31,AA31,AC31)</f>
        <v>0</v>
      </c>
      <c r="AF31" s="151">
        <f>SUM(P31,R31,T31,V31,X31,Z31,AB31,AD31)</f>
        <v>0</v>
      </c>
      <c r="AG31" s="153">
        <f>SUM(AG32:AG32)</f>
        <v>0</v>
      </c>
      <c r="AH31" s="154"/>
      <c r="AI31" s="154"/>
      <c r="AJ31" s="155"/>
    </row>
    <row r="32" spans="2:36" s="169" customFormat="1" ht="108" customHeight="1">
      <c r="B32" s="156" t="s">
        <v>376</v>
      </c>
      <c r="C32" s="157"/>
      <c r="D32" s="157" t="s">
        <v>742</v>
      </c>
      <c r="E32" s="157" t="s">
        <v>716</v>
      </c>
      <c r="F32" s="158"/>
      <c r="G32" s="157"/>
      <c r="H32" s="159" t="s">
        <v>455</v>
      </c>
      <c r="I32" s="159" t="s">
        <v>292</v>
      </c>
      <c r="J32" s="157">
        <v>0</v>
      </c>
      <c r="K32" s="190">
        <v>4</v>
      </c>
      <c r="L32" s="189">
        <v>1</v>
      </c>
      <c r="M32" s="167"/>
      <c r="N32" s="191"/>
      <c r="O32" s="237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6"/>
      <c r="AH32" s="167"/>
      <c r="AI32" s="167"/>
      <c r="AJ32" s="168"/>
    </row>
    <row r="33" spans="2:36" ht="108" customHeight="1">
      <c r="B33" s="145" t="s">
        <v>416</v>
      </c>
      <c r="C33" s="146" t="s">
        <v>417</v>
      </c>
      <c r="D33" s="146" t="s">
        <v>418</v>
      </c>
      <c r="E33" s="146" t="s">
        <v>424</v>
      </c>
      <c r="F33" s="146" t="s">
        <v>420</v>
      </c>
      <c r="G33" s="146" t="s">
        <v>421</v>
      </c>
      <c r="H33" s="147" t="s">
        <v>422</v>
      </c>
      <c r="I33" s="146" t="s">
        <v>423</v>
      </c>
      <c r="J33" s="146"/>
      <c r="K33" s="170"/>
      <c r="L33" s="170"/>
      <c r="M33" s="148"/>
      <c r="N33" s="185"/>
      <c r="O33" s="235">
        <f aca="true" t="shared" si="11" ref="O33:AD33">SUM(O34:O34)</f>
        <v>0</v>
      </c>
      <c r="P33" s="151">
        <f t="shared" si="11"/>
        <v>0</v>
      </c>
      <c r="Q33" s="235">
        <f t="shared" si="11"/>
        <v>0</v>
      </c>
      <c r="R33" s="151">
        <f t="shared" si="11"/>
        <v>0</v>
      </c>
      <c r="S33" s="235">
        <f t="shared" si="11"/>
        <v>0</v>
      </c>
      <c r="T33" s="151">
        <f t="shared" si="11"/>
        <v>0</v>
      </c>
      <c r="U33" s="235">
        <f t="shared" si="11"/>
        <v>0</v>
      </c>
      <c r="V33" s="151">
        <f t="shared" si="11"/>
        <v>0</v>
      </c>
      <c r="W33" s="235">
        <f t="shared" si="11"/>
        <v>0</v>
      </c>
      <c r="X33" s="151">
        <f t="shared" si="11"/>
        <v>0</v>
      </c>
      <c r="Y33" s="235">
        <f t="shared" si="11"/>
        <v>0</v>
      </c>
      <c r="Z33" s="151">
        <f t="shared" si="11"/>
        <v>0</v>
      </c>
      <c r="AA33" s="235">
        <f t="shared" si="11"/>
        <v>0</v>
      </c>
      <c r="AB33" s="151">
        <f t="shared" si="11"/>
        <v>0</v>
      </c>
      <c r="AC33" s="235">
        <f t="shared" si="11"/>
        <v>0</v>
      </c>
      <c r="AD33" s="151">
        <f t="shared" si="11"/>
        <v>0</v>
      </c>
      <c r="AE33" s="152">
        <f>SUM(O33,Q33,S33,U33,W33,Y33,AA33,AC33)</f>
        <v>0</v>
      </c>
      <c r="AF33" s="151">
        <f>SUM(P33,R33,T33,V33,X33,Z33,AB33,AD33)</f>
        <v>0</v>
      </c>
      <c r="AG33" s="153">
        <f>SUM(AG34:AG34)</f>
        <v>0</v>
      </c>
      <c r="AH33" s="154"/>
      <c r="AI33" s="154"/>
      <c r="AJ33" s="155"/>
    </row>
    <row r="34" spans="2:36" s="169" customFormat="1" ht="108" customHeight="1" thickBot="1">
      <c r="B34" s="171" t="s">
        <v>379</v>
      </c>
      <c r="C34" s="172"/>
      <c r="D34" s="172" t="s">
        <v>737</v>
      </c>
      <c r="E34" s="172" t="s">
        <v>716</v>
      </c>
      <c r="F34" s="173"/>
      <c r="G34" s="172"/>
      <c r="H34" s="174" t="s">
        <v>293</v>
      </c>
      <c r="I34" s="174" t="s">
        <v>294</v>
      </c>
      <c r="J34" s="172">
        <v>0</v>
      </c>
      <c r="K34" s="247">
        <v>100</v>
      </c>
      <c r="L34" s="176">
        <v>80</v>
      </c>
      <c r="M34" s="177"/>
      <c r="N34" s="187"/>
      <c r="O34" s="248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1"/>
      <c r="AH34" s="177"/>
      <c r="AI34" s="177"/>
      <c r="AJ34" s="182"/>
    </row>
    <row r="35" spans="2:36" s="169" customFormat="1" ht="8.25" customHeight="1" thickBot="1">
      <c r="B35" s="623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</row>
    <row r="36" spans="2:36" ht="35.25" customHeight="1" thickBot="1">
      <c r="B36" s="549" t="s">
        <v>592</v>
      </c>
      <c r="C36" s="550"/>
      <c r="D36" s="550"/>
      <c r="E36" s="551"/>
      <c r="F36" s="626" t="s">
        <v>582</v>
      </c>
      <c r="G36" s="626"/>
      <c r="H36" s="626"/>
      <c r="I36" s="626"/>
      <c r="J36" s="626"/>
      <c r="K36" s="626"/>
      <c r="L36" s="626"/>
      <c r="M36" s="626"/>
      <c r="N36" s="626"/>
      <c r="O36" s="627" t="s">
        <v>388</v>
      </c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7"/>
      <c r="AD36" s="627"/>
      <c r="AE36" s="627"/>
      <c r="AF36" s="627"/>
      <c r="AG36" s="626" t="s">
        <v>389</v>
      </c>
      <c r="AH36" s="626"/>
      <c r="AI36" s="626"/>
      <c r="AJ36" s="628"/>
    </row>
    <row r="37" spans="2:36" ht="36" customHeight="1">
      <c r="B37" s="539" t="s">
        <v>390</v>
      </c>
      <c r="C37" s="541" t="s">
        <v>391</v>
      </c>
      <c r="D37" s="541"/>
      <c r="E37" s="541"/>
      <c r="F37" s="541"/>
      <c r="G37" s="541"/>
      <c r="H37" s="541"/>
      <c r="I37" s="543" t="s">
        <v>392</v>
      </c>
      <c r="J37" s="545" t="s">
        <v>393</v>
      </c>
      <c r="K37" s="545" t="s">
        <v>394</v>
      </c>
      <c r="L37" s="547" t="s">
        <v>575</v>
      </c>
      <c r="M37" s="534" t="s">
        <v>396</v>
      </c>
      <c r="N37" s="536" t="s">
        <v>397</v>
      </c>
      <c r="O37" s="622" t="s">
        <v>398</v>
      </c>
      <c r="P37" s="620"/>
      <c r="Q37" s="620" t="s">
        <v>399</v>
      </c>
      <c r="R37" s="620"/>
      <c r="S37" s="620" t="s">
        <v>400</v>
      </c>
      <c r="T37" s="620"/>
      <c r="U37" s="620" t="s">
        <v>401</v>
      </c>
      <c r="V37" s="620"/>
      <c r="W37" s="620" t="s">
        <v>402</v>
      </c>
      <c r="X37" s="620"/>
      <c r="Y37" s="620" t="s">
        <v>403</v>
      </c>
      <c r="Z37" s="620"/>
      <c r="AA37" s="620" t="s">
        <v>404</v>
      </c>
      <c r="AB37" s="620"/>
      <c r="AC37" s="620" t="s">
        <v>405</v>
      </c>
      <c r="AD37" s="620"/>
      <c r="AE37" s="620" t="s">
        <v>406</v>
      </c>
      <c r="AF37" s="620"/>
      <c r="AG37" s="621" t="s">
        <v>407</v>
      </c>
      <c r="AH37" s="617" t="s">
        <v>408</v>
      </c>
      <c r="AI37" s="618" t="s">
        <v>409</v>
      </c>
      <c r="AJ37" s="619" t="s">
        <v>410</v>
      </c>
    </row>
    <row r="38" spans="2:36" ht="108" customHeight="1">
      <c r="B38" s="540"/>
      <c r="C38" s="542"/>
      <c r="D38" s="542"/>
      <c r="E38" s="542"/>
      <c r="F38" s="542"/>
      <c r="G38" s="542"/>
      <c r="H38" s="542"/>
      <c r="I38" s="544"/>
      <c r="J38" s="546" t="s">
        <v>393</v>
      </c>
      <c r="K38" s="546"/>
      <c r="L38" s="548"/>
      <c r="M38" s="535"/>
      <c r="N38" s="537"/>
      <c r="O38" s="232" t="s">
        <v>411</v>
      </c>
      <c r="P38" s="133" t="s">
        <v>412</v>
      </c>
      <c r="Q38" s="134" t="s">
        <v>411</v>
      </c>
      <c r="R38" s="133" t="s">
        <v>412</v>
      </c>
      <c r="S38" s="134" t="s">
        <v>411</v>
      </c>
      <c r="T38" s="133" t="s">
        <v>412</v>
      </c>
      <c r="U38" s="134" t="s">
        <v>411</v>
      </c>
      <c r="V38" s="133" t="s">
        <v>412</v>
      </c>
      <c r="W38" s="134" t="s">
        <v>411</v>
      </c>
      <c r="X38" s="133" t="s">
        <v>412</v>
      </c>
      <c r="Y38" s="134" t="s">
        <v>411</v>
      </c>
      <c r="Z38" s="133" t="s">
        <v>412</v>
      </c>
      <c r="AA38" s="134" t="s">
        <v>411</v>
      </c>
      <c r="AB38" s="133" t="s">
        <v>413</v>
      </c>
      <c r="AC38" s="134" t="s">
        <v>411</v>
      </c>
      <c r="AD38" s="133" t="s">
        <v>413</v>
      </c>
      <c r="AE38" s="134" t="s">
        <v>411</v>
      </c>
      <c r="AF38" s="133" t="s">
        <v>413</v>
      </c>
      <c r="AG38" s="533"/>
      <c r="AH38" s="522"/>
      <c r="AI38" s="524"/>
      <c r="AJ38" s="526"/>
    </row>
    <row r="39" spans="2:36" ht="108" customHeight="1">
      <c r="B39" s="135" t="s">
        <v>414</v>
      </c>
      <c r="C39" s="527" t="s">
        <v>295</v>
      </c>
      <c r="D39" s="527"/>
      <c r="E39" s="527"/>
      <c r="F39" s="527"/>
      <c r="G39" s="527"/>
      <c r="H39" s="527"/>
      <c r="I39" s="196" t="s">
        <v>296</v>
      </c>
      <c r="J39" s="183">
        <v>0</v>
      </c>
      <c r="K39" s="138">
        <v>70</v>
      </c>
      <c r="L39" s="138"/>
      <c r="M39" s="139"/>
      <c r="N39" s="184"/>
      <c r="O39" s="234">
        <f aca="true" t="shared" si="12" ref="O39:AD39">O40+O42</f>
        <v>41275000</v>
      </c>
      <c r="P39" s="142">
        <f t="shared" si="12"/>
        <v>0</v>
      </c>
      <c r="Q39" s="234">
        <f t="shared" si="12"/>
        <v>0</v>
      </c>
      <c r="R39" s="142">
        <f t="shared" si="12"/>
        <v>0</v>
      </c>
      <c r="S39" s="234">
        <f t="shared" si="12"/>
        <v>20000000</v>
      </c>
      <c r="T39" s="142">
        <f t="shared" si="12"/>
        <v>0</v>
      </c>
      <c r="U39" s="234">
        <f t="shared" si="12"/>
        <v>0</v>
      </c>
      <c r="V39" s="142">
        <f t="shared" si="12"/>
        <v>0</v>
      </c>
      <c r="W39" s="234">
        <f t="shared" si="12"/>
        <v>0</v>
      </c>
      <c r="X39" s="142">
        <f t="shared" si="12"/>
        <v>0</v>
      </c>
      <c r="Y39" s="234">
        <f t="shared" si="12"/>
        <v>0</v>
      </c>
      <c r="Z39" s="142">
        <f t="shared" si="12"/>
        <v>0</v>
      </c>
      <c r="AA39" s="234">
        <f t="shared" si="12"/>
        <v>0</v>
      </c>
      <c r="AB39" s="142">
        <f t="shared" si="12"/>
        <v>0</v>
      </c>
      <c r="AC39" s="234">
        <f t="shared" si="12"/>
        <v>0</v>
      </c>
      <c r="AD39" s="142">
        <f t="shared" si="12"/>
        <v>0</v>
      </c>
      <c r="AE39" s="142">
        <f>SUM(O39,Q39,S39,U39,W39,Y39,AA39,AC39)</f>
        <v>61275000</v>
      </c>
      <c r="AF39" s="142">
        <f>SUM(P39,R39,T39,V39,X39,Z39,AB39,AD39)</f>
        <v>0</v>
      </c>
      <c r="AG39" s="143">
        <f>AG41+AG43</f>
        <v>0</v>
      </c>
      <c r="AH39" s="143"/>
      <c r="AI39" s="143"/>
      <c r="AJ39" s="144"/>
    </row>
    <row r="40" spans="2:36" ht="108" customHeight="1">
      <c r="B40" s="145" t="s">
        <v>416</v>
      </c>
      <c r="C40" s="146" t="s">
        <v>417</v>
      </c>
      <c r="D40" s="146" t="s">
        <v>418</v>
      </c>
      <c r="E40" s="146" t="s">
        <v>419</v>
      </c>
      <c r="F40" s="146" t="s">
        <v>420</v>
      </c>
      <c r="G40" s="146" t="s">
        <v>421</v>
      </c>
      <c r="H40" s="147" t="s">
        <v>422</v>
      </c>
      <c r="I40" s="146" t="s">
        <v>423</v>
      </c>
      <c r="J40" s="148"/>
      <c r="K40" s="148"/>
      <c r="L40" s="148"/>
      <c r="M40" s="148"/>
      <c r="N40" s="185"/>
      <c r="O40" s="235">
        <f aca="true" t="shared" si="13" ref="O40:AD40">SUM(O41:O41)</f>
        <v>41275000</v>
      </c>
      <c r="P40" s="151">
        <f t="shared" si="13"/>
        <v>0</v>
      </c>
      <c r="Q40" s="235">
        <f t="shared" si="13"/>
        <v>0</v>
      </c>
      <c r="R40" s="151">
        <f t="shared" si="13"/>
        <v>0</v>
      </c>
      <c r="S40" s="235">
        <f t="shared" si="13"/>
        <v>0</v>
      </c>
      <c r="T40" s="151">
        <f t="shared" si="13"/>
        <v>0</v>
      </c>
      <c r="U40" s="235">
        <f t="shared" si="13"/>
        <v>0</v>
      </c>
      <c r="V40" s="151">
        <f t="shared" si="13"/>
        <v>0</v>
      </c>
      <c r="W40" s="235">
        <f t="shared" si="13"/>
        <v>0</v>
      </c>
      <c r="X40" s="151">
        <f t="shared" si="13"/>
        <v>0</v>
      </c>
      <c r="Y40" s="235">
        <f t="shared" si="13"/>
        <v>0</v>
      </c>
      <c r="Z40" s="151">
        <f t="shared" si="13"/>
        <v>0</v>
      </c>
      <c r="AA40" s="235">
        <f t="shared" si="13"/>
        <v>0</v>
      </c>
      <c r="AB40" s="151">
        <f t="shared" si="13"/>
        <v>0</v>
      </c>
      <c r="AC40" s="235">
        <f t="shared" si="13"/>
        <v>0</v>
      </c>
      <c r="AD40" s="151">
        <f t="shared" si="13"/>
        <v>0</v>
      </c>
      <c r="AE40" s="152">
        <f>SUM(O40,Q40,S40,U40,W40,Y40,AA40,AC40)</f>
        <v>41275000</v>
      </c>
      <c r="AF40" s="151">
        <f>SUM(P40,R40,T40,V40,X40,Z40,AB40,AD40)</f>
        <v>0</v>
      </c>
      <c r="AG40" s="153">
        <f>SUM(AG41:AG41)</f>
        <v>0</v>
      </c>
      <c r="AH40" s="154"/>
      <c r="AI40" s="154"/>
      <c r="AJ40" s="155"/>
    </row>
    <row r="41" spans="2:36" s="169" customFormat="1" ht="108" customHeight="1">
      <c r="B41" s="156" t="s">
        <v>375</v>
      </c>
      <c r="C41" s="157"/>
      <c r="D41" s="157" t="s">
        <v>743</v>
      </c>
      <c r="E41" s="157" t="s">
        <v>716</v>
      </c>
      <c r="F41" s="158"/>
      <c r="G41" s="157"/>
      <c r="H41" s="159" t="s">
        <v>593</v>
      </c>
      <c r="I41" s="159" t="s">
        <v>135</v>
      </c>
      <c r="J41" s="157">
        <v>0</v>
      </c>
      <c r="K41" s="160">
        <v>17</v>
      </c>
      <c r="L41" s="161">
        <v>17</v>
      </c>
      <c r="M41" s="161"/>
      <c r="N41" s="186"/>
      <c r="O41" s="237">
        <v>41275000</v>
      </c>
      <c r="P41" s="164"/>
      <c r="Q41" s="165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6"/>
      <c r="AH41" s="167"/>
      <c r="AI41" s="167"/>
      <c r="AJ41" s="168"/>
    </row>
    <row r="42" spans="2:36" ht="108" customHeight="1">
      <c r="B42" s="145" t="s">
        <v>416</v>
      </c>
      <c r="C42" s="146" t="s">
        <v>417</v>
      </c>
      <c r="D42" s="146" t="s">
        <v>418</v>
      </c>
      <c r="E42" s="146" t="s">
        <v>424</v>
      </c>
      <c r="F42" s="146" t="s">
        <v>420</v>
      </c>
      <c r="G42" s="146" t="s">
        <v>421</v>
      </c>
      <c r="H42" s="147" t="s">
        <v>422</v>
      </c>
      <c r="I42" s="146" t="s">
        <v>423</v>
      </c>
      <c r="J42" s="146"/>
      <c r="K42" s="170"/>
      <c r="L42" s="170"/>
      <c r="M42" s="148"/>
      <c r="N42" s="185"/>
      <c r="O42" s="235">
        <f aca="true" t="shared" si="14" ref="O42:AD42">SUM(O43:O43)</f>
        <v>0</v>
      </c>
      <c r="P42" s="151">
        <f t="shared" si="14"/>
        <v>0</v>
      </c>
      <c r="Q42" s="235">
        <f t="shared" si="14"/>
        <v>0</v>
      </c>
      <c r="R42" s="151">
        <f t="shared" si="14"/>
        <v>0</v>
      </c>
      <c r="S42" s="235">
        <f t="shared" si="14"/>
        <v>20000000</v>
      </c>
      <c r="T42" s="151">
        <f t="shared" si="14"/>
        <v>0</v>
      </c>
      <c r="U42" s="235">
        <f t="shared" si="14"/>
        <v>0</v>
      </c>
      <c r="V42" s="151">
        <f t="shared" si="14"/>
        <v>0</v>
      </c>
      <c r="W42" s="235">
        <f t="shared" si="14"/>
        <v>0</v>
      </c>
      <c r="X42" s="151">
        <f t="shared" si="14"/>
        <v>0</v>
      </c>
      <c r="Y42" s="235">
        <f t="shared" si="14"/>
        <v>0</v>
      </c>
      <c r="Z42" s="151">
        <f t="shared" si="14"/>
        <v>0</v>
      </c>
      <c r="AA42" s="235">
        <f t="shared" si="14"/>
        <v>0</v>
      </c>
      <c r="AB42" s="151">
        <f t="shared" si="14"/>
        <v>0</v>
      </c>
      <c r="AC42" s="235">
        <f t="shared" si="14"/>
        <v>0</v>
      </c>
      <c r="AD42" s="151">
        <f t="shared" si="14"/>
        <v>0</v>
      </c>
      <c r="AE42" s="152">
        <f>SUM(O42,Q42,S42,U42,W42,Y42,AA42,AC42)</f>
        <v>20000000</v>
      </c>
      <c r="AF42" s="151">
        <f>SUM(P42,R42,T42,V42,X42,Z42,AB42,AD42)</f>
        <v>0</v>
      </c>
      <c r="AG42" s="153">
        <f>SUM(AG43:AG43)</f>
        <v>0</v>
      </c>
      <c r="AH42" s="154"/>
      <c r="AI42" s="154"/>
      <c r="AJ42" s="155"/>
    </row>
    <row r="43" spans="2:36" s="169" customFormat="1" ht="108" customHeight="1" thickBot="1">
      <c r="B43" s="171" t="s">
        <v>378</v>
      </c>
      <c r="C43" s="172"/>
      <c r="D43" s="172" t="s">
        <v>744</v>
      </c>
      <c r="E43" s="172" t="s">
        <v>716</v>
      </c>
      <c r="F43" s="173"/>
      <c r="G43" s="172"/>
      <c r="H43" s="174" t="s">
        <v>297</v>
      </c>
      <c r="I43" s="174" t="s">
        <v>298</v>
      </c>
      <c r="J43" s="172">
        <v>0</v>
      </c>
      <c r="K43" s="175">
        <v>20</v>
      </c>
      <c r="L43" s="176">
        <v>20</v>
      </c>
      <c r="M43" s="177"/>
      <c r="N43" s="187"/>
      <c r="O43" s="248"/>
      <c r="P43" s="180"/>
      <c r="Q43" s="180"/>
      <c r="R43" s="180"/>
      <c r="S43" s="180">
        <v>20000000</v>
      </c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1"/>
      <c r="AH43" s="177"/>
      <c r="AI43" s="177"/>
      <c r="AJ43" s="182"/>
    </row>
    <row r="44" spans="2:36" ht="4.5" customHeight="1" thickBot="1">
      <c r="B44" s="528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30"/>
    </row>
  </sheetData>
  <sheetProtection/>
  <mergeCells count="107">
    <mergeCell ref="B2:AJ2"/>
    <mergeCell ref="B3:AJ3"/>
    <mergeCell ref="B4:H4"/>
    <mergeCell ref="I4:N4"/>
    <mergeCell ref="O4:Q4"/>
    <mergeCell ref="R4:T4"/>
    <mergeCell ref="U4:AJ4"/>
    <mergeCell ref="B5:E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AH6:AH7"/>
    <mergeCell ref="AI6:AI7"/>
    <mergeCell ref="AJ6:AJ7"/>
    <mergeCell ref="C8:H8"/>
    <mergeCell ref="B13:AJ13"/>
    <mergeCell ref="B14:B15"/>
    <mergeCell ref="C14:H15"/>
    <mergeCell ref="I14:I15"/>
    <mergeCell ref="J14:J15"/>
    <mergeCell ref="K14:K15"/>
    <mergeCell ref="AC14:AD14"/>
    <mergeCell ref="AE14:AF14"/>
    <mergeCell ref="L14:L15"/>
    <mergeCell ref="M14:M15"/>
    <mergeCell ref="N14:N15"/>
    <mergeCell ref="O14:P14"/>
    <mergeCell ref="Q14:R14"/>
    <mergeCell ref="S14:T14"/>
    <mergeCell ref="AG14:AG15"/>
    <mergeCell ref="AH14:AH15"/>
    <mergeCell ref="AI14:AI15"/>
    <mergeCell ref="AJ14:AJ15"/>
    <mergeCell ref="C16:H16"/>
    <mergeCell ref="B27:AJ27"/>
    <mergeCell ref="U14:V14"/>
    <mergeCell ref="W14:X14"/>
    <mergeCell ref="Y14:Z14"/>
    <mergeCell ref="AA14:AB14"/>
    <mergeCell ref="U28:V28"/>
    <mergeCell ref="B28:B29"/>
    <mergeCell ref="C28:H29"/>
    <mergeCell ref="I28:I29"/>
    <mergeCell ref="J28:J29"/>
    <mergeCell ref="K28:K29"/>
    <mergeCell ref="L28:L29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AH28:AH29"/>
    <mergeCell ref="AI28:AI29"/>
    <mergeCell ref="AJ28:AJ29"/>
    <mergeCell ref="C30:H30"/>
    <mergeCell ref="B35:AJ35"/>
    <mergeCell ref="B36:E36"/>
    <mergeCell ref="F36:N36"/>
    <mergeCell ref="O36:AF36"/>
    <mergeCell ref="AG36:AJ36"/>
    <mergeCell ref="W28:X28"/>
    <mergeCell ref="B37:B38"/>
    <mergeCell ref="C37:H38"/>
    <mergeCell ref="I37:I38"/>
    <mergeCell ref="J37:J38"/>
    <mergeCell ref="K37:K38"/>
    <mergeCell ref="L37:L38"/>
    <mergeCell ref="AG37:AG38"/>
    <mergeCell ref="M37:M38"/>
    <mergeCell ref="N37:N38"/>
    <mergeCell ref="O37:P37"/>
    <mergeCell ref="Q37:R37"/>
    <mergeCell ref="S37:T37"/>
    <mergeCell ref="U37:V37"/>
    <mergeCell ref="AH37:AH38"/>
    <mergeCell ref="AI37:AI38"/>
    <mergeCell ref="AJ37:AJ38"/>
    <mergeCell ref="C39:H39"/>
    <mergeCell ref="B44:AJ44"/>
    <mergeCell ref="W37:X37"/>
    <mergeCell ref="Y37:Z37"/>
    <mergeCell ref="AA37:AB37"/>
    <mergeCell ref="AC37:AD37"/>
    <mergeCell ref="AE37:AF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Mayra</cp:lastModifiedBy>
  <dcterms:created xsi:type="dcterms:W3CDTF">2012-11-10T16:31:28Z</dcterms:created>
  <dcterms:modified xsi:type="dcterms:W3CDTF">2014-06-29T18:14:12Z</dcterms:modified>
  <cp:category/>
  <cp:version/>
  <cp:contentType/>
  <cp:contentStatus/>
</cp:coreProperties>
</file>