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7365" firstSheet="3" activeTab="6"/>
  </bookViews>
  <sheets>
    <sheet name="INFANCIA" sheetId="1" r:id="rId1"/>
    <sheet name="EDUCACION" sheetId="2" r:id="rId2"/>
    <sheet name="TTE ESCOLAR" sheetId="7" r:id="rId3"/>
    <sheet name="ADULTO MAYOR" sheetId="3" r:id="rId4"/>
    <sheet name="DISCAPACIDAD" sheetId="4" r:id="rId5"/>
    <sheet name="SALUD PUBLICA" sheetId="5" r:id="rId6"/>
    <sheet name="ASEGURAMIENTO" sheetId="6" r:id="rId7"/>
  </sheets>
  <calcPr calcId="124519"/>
</workbook>
</file>

<file path=xl/calcChain.xml><?xml version="1.0" encoding="utf-8"?>
<calcChain xmlns="http://schemas.openxmlformats.org/spreadsheetml/2006/main">
  <c r="S8" i="6"/>
  <c r="T8"/>
  <c r="U8"/>
  <c r="V8"/>
  <c r="W8"/>
  <c r="X8"/>
  <c r="Y8"/>
  <c r="Z8"/>
  <c r="AA8"/>
  <c r="AB8"/>
  <c r="AC8"/>
  <c r="AD8"/>
  <c r="O10"/>
  <c r="O8" s="1"/>
  <c r="AG10"/>
  <c r="AG8" s="1"/>
  <c r="Q11"/>
  <c r="Q10" s="1"/>
  <c r="AE11"/>
  <c r="O15"/>
  <c r="Q15"/>
  <c r="R15"/>
  <c r="AG15"/>
  <c r="AE16"/>
  <c r="AE15" s="1"/>
  <c r="AF11" i="5"/>
  <c r="AE11"/>
  <c r="O32" i="1"/>
  <c r="AG32"/>
  <c r="AF32"/>
  <c r="AE32"/>
  <c r="R32"/>
  <c r="Q32"/>
  <c r="AG21" i="7"/>
  <c r="AF21"/>
  <c r="AE21"/>
  <c r="R21"/>
  <c r="Q21"/>
  <c r="P21"/>
  <c r="O21"/>
  <c r="AG15"/>
  <c r="AF15"/>
  <c r="AE15"/>
  <c r="R15"/>
  <c r="Q15"/>
  <c r="P15"/>
  <c r="O15"/>
  <c r="AG10"/>
  <c r="Q10"/>
  <c r="P10"/>
  <c r="AF10" s="1"/>
  <c r="AF8" s="1"/>
  <c r="O10"/>
  <c r="AE10" s="1"/>
  <c r="AE8" s="1"/>
  <c r="AG8"/>
  <c r="AD8"/>
  <c r="AC8"/>
  <c r="AB8"/>
  <c r="AA8"/>
  <c r="Z8"/>
  <c r="Y8"/>
  <c r="X8"/>
  <c r="W8"/>
  <c r="V8"/>
  <c r="U8"/>
  <c r="T8"/>
  <c r="S8"/>
  <c r="Q8"/>
  <c r="O8"/>
  <c r="L8"/>
  <c r="K8"/>
  <c r="L8" i="2"/>
  <c r="K8"/>
  <c r="AG28" i="1"/>
  <c r="AF28"/>
  <c r="AE28"/>
  <c r="R28"/>
  <c r="Q28"/>
  <c r="O28"/>
  <c r="S17"/>
  <c r="AF8" i="4"/>
  <c r="AE8"/>
  <c r="AD8"/>
  <c r="AC8"/>
  <c r="AB8"/>
  <c r="AA8"/>
  <c r="Z8"/>
  <c r="Y8"/>
  <c r="X8"/>
  <c r="W8"/>
  <c r="V8"/>
  <c r="U8"/>
  <c r="S8"/>
  <c r="R8"/>
  <c r="Q8"/>
  <c r="P8"/>
  <c r="O8"/>
  <c r="AD10"/>
  <c r="AC10"/>
  <c r="AB10"/>
  <c r="AA10"/>
  <c r="Z10"/>
  <c r="Y10"/>
  <c r="X10"/>
  <c r="W10"/>
  <c r="V10"/>
  <c r="U10"/>
  <c r="S10"/>
  <c r="AC17" i="3"/>
  <c r="AC10"/>
  <c r="AG21" i="6"/>
  <c r="AF21"/>
  <c r="AE21"/>
  <c r="R21"/>
  <c r="Q21"/>
  <c r="P21"/>
  <c r="O21"/>
  <c r="AG23" i="5"/>
  <c r="AF23"/>
  <c r="AE23"/>
  <c r="R23"/>
  <c r="Q23"/>
  <c r="P23"/>
  <c r="O23"/>
  <c r="AG17"/>
  <c r="AF17"/>
  <c r="AE17"/>
  <c r="R17"/>
  <c r="Q17"/>
  <c r="P17"/>
  <c r="O17"/>
  <c r="AG10"/>
  <c r="AF10"/>
  <c r="Q10"/>
  <c r="O10"/>
  <c r="AE10" s="1"/>
  <c r="AE8" s="1"/>
  <c r="AG8"/>
  <c r="AF8"/>
  <c r="AD8"/>
  <c r="AC8"/>
  <c r="AB8"/>
  <c r="AA8"/>
  <c r="Z8"/>
  <c r="Y8"/>
  <c r="X8"/>
  <c r="W8"/>
  <c r="V8"/>
  <c r="U8"/>
  <c r="T8"/>
  <c r="S8"/>
  <c r="R8"/>
  <c r="Q8"/>
  <c r="P8"/>
  <c r="O8"/>
  <c r="AG10" i="4"/>
  <c r="AF10"/>
  <c r="R10"/>
  <c r="Q10"/>
  <c r="P10"/>
  <c r="O10"/>
  <c r="AE10" s="1"/>
  <c r="AG8"/>
  <c r="AG17" i="3"/>
  <c r="AF17"/>
  <c r="AE17"/>
  <c r="R17"/>
  <c r="Q17"/>
  <c r="P17"/>
  <c r="O17"/>
  <c r="AG10"/>
  <c r="AF10"/>
  <c r="R10"/>
  <c r="Q10"/>
  <c r="P10"/>
  <c r="O10"/>
  <c r="AE10" s="1"/>
  <c r="AE8" s="1"/>
  <c r="AG8"/>
  <c r="AF8"/>
  <c r="AD8"/>
  <c r="AC8"/>
  <c r="AB8"/>
  <c r="AA8"/>
  <c r="Z8"/>
  <c r="Y8"/>
  <c r="X8"/>
  <c r="W8"/>
  <c r="V8"/>
  <c r="U8"/>
  <c r="T8"/>
  <c r="S8"/>
  <c r="R8"/>
  <c r="Q8"/>
  <c r="P8"/>
  <c r="O8"/>
  <c r="AG21" i="2"/>
  <c r="AF21"/>
  <c r="AE21"/>
  <c r="R21"/>
  <c r="Q21"/>
  <c r="P21"/>
  <c r="O21"/>
  <c r="AG15"/>
  <c r="AF15"/>
  <c r="AE15"/>
  <c r="R15"/>
  <c r="Q15"/>
  <c r="P15"/>
  <c r="O15"/>
  <c r="AG10"/>
  <c r="Q10"/>
  <c r="P10"/>
  <c r="O10"/>
  <c r="AE10" s="1"/>
  <c r="AE8" s="1"/>
  <c r="AG8"/>
  <c r="AD8"/>
  <c r="AC8"/>
  <c r="AB8"/>
  <c r="AA8"/>
  <c r="Z8"/>
  <c r="Y8"/>
  <c r="X8"/>
  <c r="W8"/>
  <c r="V8"/>
  <c r="U8"/>
  <c r="T8"/>
  <c r="S8"/>
  <c r="Q8"/>
  <c r="P8"/>
  <c r="O8"/>
  <c r="AG23" i="1"/>
  <c r="AF23"/>
  <c r="AE23"/>
  <c r="R23"/>
  <c r="Q23"/>
  <c r="O23"/>
  <c r="AG17"/>
  <c r="AF17"/>
  <c r="AE17"/>
  <c r="R17"/>
  <c r="Q17"/>
  <c r="P17"/>
  <c r="O17"/>
  <c r="AG10"/>
  <c r="AF10"/>
  <c r="R10"/>
  <c r="Q10"/>
  <c r="O10"/>
  <c r="AE10" s="1"/>
  <c r="AE8" s="1"/>
  <c r="AG8"/>
  <c r="AF8"/>
  <c r="AD8"/>
  <c r="AC8"/>
  <c r="AB8"/>
  <c r="AA8"/>
  <c r="Z8"/>
  <c r="Y8"/>
  <c r="X8"/>
  <c r="W8"/>
  <c r="V8"/>
  <c r="U8"/>
  <c r="S8"/>
  <c r="R8"/>
  <c r="Q8"/>
  <c r="O8"/>
  <c r="Q8" i="6" l="1"/>
  <c r="AE10"/>
  <c r="AE8" s="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<sst xmlns="http://schemas.openxmlformats.org/spreadsheetml/2006/main" count="607" uniqueCount="149">
  <si>
    <t>RECURSOS FINANCIEROS (MILES DE PESOS )</t>
  </si>
  <si>
    <t>GERENCIA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</si>
  <si>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</si>
  <si>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</si>
  <si>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</si>
  <si>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</si>
  <si>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</si>
  <si>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</si>
  <si>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</si>
  <si>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</si>
  <si>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</si>
  <si>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</si>
  <si>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</si>
  <si>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</si>
  <si>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</si>
  <si>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</si>
  <si>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</si>
  <si>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</si>
  <si>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</si>
  <si>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</si>
  <si>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</si>
  <si>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</si>
  <si>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</si>
  <si>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</si>
  <si>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</si>
  <si>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</si>
  <si>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</si>
  <si>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</si>
  <si>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</si>
  <si>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</si>
  <si>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</si>
  <si>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</si>
  <si>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</si>
  <si>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UNIDAD DE MEDIDA</t>
  </si>
  <si>
    <t>META DE PRODUCTO 2</t>
  </si>
  <si>
    <t>META DE PRODUCTO 3</t>
  </si>
  <si>
    <t>EJE:  DESARROLLO SOCIAL PARA TODOS</t>
  </si>
  <si>
    <t>SECTOR: EDUCACION : BOJACA EDUCADA</t>
  </si>
  <si>
    <t>PROGRAMA: Y LA VIDA  INICIA EN EL NIDO CON 7 FORMAS: LUZ  CALOR  TERNURA  MAGIA JUEGO  RISA Y COLOR   LA VIDA TOMA LA FORMA DE ÁRBOLES</t>
  </si>
  <si>
    <t>11.  Ampliar en 120 cupos para niños y niñas  entre 3 y 4 años  la atención en educación inicial.</t>
  </si>
  <si>
    <t>Nuevos Cupos / cupos proyectados</t>
  </si>
  <si>
    <t xml:space="preserve">COMPONENTE DE EFICACIA - PLAN DE ACCIÒN - VIGENCIA  2013 - </t>
  </si>
  <si>
    <t>PLAN DE DESARROLLO: "GANA BOJACA, ganamos todos" 2012-2015</t>
  </si>
  <si>
    <t>META  VIGENCIA(2013)</t>
  </si>
  <si>
    <r>
      <t xml:space="preserve">OBJETIVO: </t>
    </r>
    <r>
      <rPr>
        <sz val="9"/>
        <rFont val="Arial"/>
        <family val="2"/>
      </rPr>
      <t>"SUBPROGRAMA EXISTENCIA EN LA  PRIMERA INFANCIA"</t>
    </r>
  </si>
  <si>
    <t>OBJETIVO/DIMENSION: Proteger a todos los niños y niñas de primera infancia con la garantía de sus derechos en educación inicial.</t>
  </si>
  <si>
    <t>"Apoyo para el Funcionamiento de los Hogares Comunitarios y Jardín Infantil."</t>
  </si>
  <si>
    <t>Arrendmiento inmueble</t>
  </si>
  <si>
    <t>Contratacion 2 jardineras</t>
  </si>
  <si>
    <t>Cotratación 1 ecónoma</t>
  </si>
  <si>
    <t>Contratacio Sevicios Generales (1)</t>
  </si>
  <si>
    <t>Pago Servicios Públicos Unmueble arrendado</t>
  </si>
  <si>
    <t>Brindar apoyo a los programas denominados PAIPI para incrementar el número de cupos disponibles</t>
  </si>
  <si>
    <t>Nuevos Cupos / Nuevos cupos proyectados</t>
  </si>
  <si>
    <t>"Adopción de Mecanismos y Fortalecimiento de Acciones para la Protección de la Niñez   la Adolescencia   Población Victima del Conflicto Armado y Equidad de Género"</t>
  </si>
  <si>
    <t>PRESTACION DE SERVICIOS PROFESIONALES PARA LA CONSTRUCCION Y ADOPCION DE LA POLITICA DE INFANCIA ADOLESCENCIA Y FAMILIA EN DOS FASES 1.- FORMULACION DE LA POLITICA PUBLCA, 2.- ADOPCION E IMPLEMENTACION</t>
  </si>
  <si>
    <t>PRESTACION DE SERVICIOS PROFESIONALES PARA SOCIALIZACION, SENSIBILIZACION, Y CAPACITACION ACERCA DE LA POLITICA PUBLICA PARA LA ADECUADA INTERLOCUCION CON CONSEJO MUNICIPAL DE POLITICA SOCIAL, CONCEJO MUNICIPAL Y CONSEJO DE GOBIERNO</t>
  </si>
  <si>
    <t>Polìticas proyectadas/ polìticas formuladas</t>
  </si>
  <si>
    <t xml:space="preserve">Construcción y desarrollo de la Política de Infancia y Adolescencia en cuatro fases: 1 Diagnóstico, 2 Formulación de la Política, 3 Difusión de la Política y 4 Implementación de la Política  con el ánimo de consolidar en un documento la Política, la cual debe responder a las necesidades específicas del municipio y ser implementada en alianza con las entidades que tienen correspondabilidad en garantia de Derechos de NNA.                       </t>
  </si>
  <si>
    <t>"SECTOR ATENCION A LA POBLACION VULNERABLE Y VICTIMA DEL CONFLICTO ARMADO"</t>
  </si>
  <si>
    <t>"PROGRAMA: BOJACÁ  RINDE HONORES A LOS AÑOS DORADOS  VIGOROSOS  LIBRES  DE AFÁN"</t>
  </si>
  <si>
    <t>OBJETIVO: "SUBPROGRAMA:  ADULTO MAYOR"</t>
  </si>
  <si>
    <t>77.  100% de mayores de 60 años Identificados, con hipertensión arterial controlada mediante campañas de formación en habitos alimenticios saludables y mejores practicas de vida.</t>
  </si>
  <si>
    <t>Adutlos mayores Atendidos / Total adultos mayores</t>
  </si>
  <si>
    <t>"Atención Población Adulto Mayor"</t>
  </si>
  <si>
    <t>PRESTACION DE SERVICIOS DE APOYO LOGISTICO EN EVENTO LUDICO Y RECREATIVO PARA LOS ADULTOS MAYORES DEL MUNICIPIO DE BOJACA</t>
  </si>
  <si>
    <t>SUMINISTRO DE MERCADOS CON DESTINO A LA POBLACION ADULTO MAYOR RESIDENTE EN EL SECTOR RURAL DEL MUNICIPIO DE BOJACA EN LA VIGENCIA 2013</t>
  </si>
  <si>
    <t>SUMINISTRO DE RACIONES ALIMENTICIAS PREPARADAS PARA LA POBLACION ADULTO MAYOR EN LA VIGENCIA 2013</t>
  </si>
  <si>
    <t>SUMINISTRO DE VIVERES PARA LA PREPARACION DE ALMUERZOS CON DESTINO A LA POBLACION ADULTO MAYOR DEL MUNICIPIO DE BOJACA EN LA VIGENCIA 2013</t>
  </si>
  <si>
    <t>Ofrecer como minimo 3 programas anuales de atención a los adultos mayores del municipio.</t>
  </si>
  <si>
    <t>Programas ofrecidos / 3</t>
  </si>
  <si>
    <t>"Fortalecimiento  Funcionamiento  Adecuación  Mantenimiento y Dotación del Hogar Día"</t>
  </si>
  <si>
    <t>PRESTACION DE SERVICIOS DE APOYO A LA GESTION PARA DESARROLLAR LAS ACTIVIDADES DE ECONOMA EN EL HOGAR DIA DEL MUNICIPIO DE BOJACA</t>
  </si>
  <si>
    <t>Efectuar como minimo una inversión anual para: el Fortalecimiento, Funcionamiento, Adecuación, Mantenimiento, modernización y Dotación del Hogar Día</t>
  </si>
  <si>
    <t>No. de Inversiones / 1 al año</t>
  </si>
  <si>
    <t>OBJETIVO: "SUBPROGRAMA: BOJACÁ EDUCADA"</t>
  </si>
  <si>
    <t>"PROGRAMA: BOJACÁ ESTIMULA LA EXPERIENCIA  DE LA POBLACIÓN  ADULTA Y MADURA. HABLEMOS DE MUJERES Y HOMBRES  ECONÓMICAMENTE  ACTIVOS."</t>
  </si>
  <si>
    <t>Garantizar capacitación en dos artes u oficios a personas en situación de discapacidad</t>
  </si>
  <si>
    <t>"Fortalecimiento  Funcionamiento  Adecuación  Mantenimiento y Dotación del Centro de Vida Sensorial"</t>
  </si>
  <si>
    <t>APOYO A LA GESTION DE LA SECRETARIA DE DESARROLLO SOCIAL COMO FISIOTERAPEUTA PARA EL CENTRO DE VIDA SENSORIAL EN EL MUNICIPIO DE BOJACA</t>
  </si>
  <si>
    <t>PRESTACION DE SERVICIOS DE APOYO A LA GESTION DE LA SECRETARIA DE DESARROLLO SOCIAL COMO TECNOLOGO EN TERAPIA DEL LENGUAJE PARA EL CENTRO DE VIDA SENSORIAL EN EL MUNICIPIO DE BOJACA</t>
  </si>
  <si>
    <t>No. Capacitaciones /2</t>
  </si>
  <si>
    <t>53.  Lograr que el 20% de los jóvenes de Bojacá  con discapacidad realicen estudios técnicos o vocacionales.</t>
  </si>
  <si>
    <t>Familias en Acción</t>
  </si>
  <si>
    <t>PRESTACION DE SERVICIOS DE APOYO A LA GESTION PARA LA SECRETARIA DE DESARROLLO SOCIAL DEL MUNICIPIO DE BOJACA CUNDINAMARCA PARA EL PROGRAMA DEL GOBIERNO NACIONAL: MAS FAMILIAS EN ACCION</t>
  </si>
  <si>
    <t>Apoyos</t>
  </si>
  <si>
    <t>Elaborar el Plan de acción para hacer el seguimiento al goce efectivo de los derechos de la niñez victima del conflicto armado.</t>
  </si>
  <si>
    <t>"Atención Integral a la Primera Infancia"</t>
  </si>
  <si>
    <t>"Adquisición Predios  Estudios  Diseños  Construcción  Interventoría   Ampliación  Adecuación  Mantenimiento y Dotación  de las Instituciones Educativas"</t>
  </si>
  <si>
    <t>"Fortalecimiento y Funcionamiento del Transporte Escolar Municipal"</t>
  </si>
  <si>
    <t>"Fomento y Estímulo a la Educación Superior FOES"</t>
  </si>
  <si>
    <t>PRESTACION DE SERVICIOS PROFESIONALES PARA CAPACITACION DIRIGIDA AL TALENTO HUMANO VINCULADO A LOS SERVICIOS DE ATENCION INTEGRAL A LA PRIMERA INFANCIA - CONPES 152 DE 2012</t>
  </si>
  <si>
    <t>Capacitaciones</t>
  </si>
  <si>
    <t>"SECTOR EDUCACION : BOJACA EDUCADA"</t>
  </si>
  <si>
    <t>OBJETIVO: "SUBPROGRAMA: DESARROLLO PRIMERA INFANCIA  DESARROLLO DE LA  INFANCIA  DESARROLLO  ADOLESCENCIA  BOJACÁ EDUCADA"</t>
  </si>
  <si>
    <t>20.  Lograr que el 90% de los estudiantes de los 3 rangos de escolaridad alcancen resultados de ALTO en las pruebas Saber y adquieran el hábito de la lectura</t>
  </si>
  <si>
    <t>No. resultados de ALGTO / Total estudiantes</t>
  </si>
  <si>
    <t>DOTACION DE UN EQUIPO DEL SISTEMA INTEGRADO DE CONSTRUCCION ESPACIAL TIPO CASQUETE DE ESFERA PERFORADA CONSTITUIDO POR RECURSO MATERIAL SOPORTE DE USO (MANEJO DE APLICACIONES Y CUIDADOS UNIDADES DIDACTICAS Y PERFECCIONAMIENTO DOCENTE PARA LA ENSEÑANZA/APR</t>
  </si>
  <si>
    <t>Equipos</t>
  </si>
  <si>
    <t>Adquirir tecnologìa de punta para facilitar el anàlisis formal en los estudiantes</t>
  </si>
  <si>
    <t>COMPRA DE SEISCIENTOS VALES PARA PAGO DE PEAJE MONDOÑEDO DE LA BUSETA DE PROPIEDAD DEL MUNICIPIO PARA RUTA ESCOLAR</t>
  </si>
  <si>
    <t>Vales</t>
  </si>
  <si>
    <t>Ofrecer servicios de transporte escolar para los estudiantes que no habitan cerca de las sedes educativas.</t>
  </si>
  <si>
    <t>Estudiantes transportados / estudiantes que requieren transporte</t>
  </si>
  <si>
    <t>CONVENIO TRANSPORTE ESSCOLAR</t>
  </si>
  <si>
    <t>Becas para esdiantes universitarios</t>
  </si>
  <si>
    <t>ADQUISICION BONOS Y CARNETS PARA SUBSIDIO DE TRANSPORTES FOES</t>
  </si>
  <si>
    <t>AUNAR ESFUERZOS PARA EL DESARROLLO DEL PROYECTO DE APOYO A LA EDUCACION SUPERIOR, ESTRATEGIA TRANSPORTE ESTUDIANTIL DEL MUNICIPIO DE BOJACA CUNDINAMARCA</t>
  </si>
  <si>
    <t>Carnets</t>
  </si>
  <si>
    <t>Becas</t>
  </si>
  <si>
    <t>Bonos</t>
  </si>
  <si>
    <t>Realizar como minimo 2 convenios con instituciones de Educación Técnica, tecnológica y/o superior, con Fomento a la Educación superior FOES</t>
  </si>
  <si>
    <t>No. Convenios Suscritos / 2</t>
  </si>
  <si>
    <t>"SECTOR SALUD BOJACA SALUDABLE - FONDO LOCAL DE SALUD"</t>
  </si>
  <si>
    <t>"PROGRAMA: BOJACÁ ESTIMULA LA EXPERIENCIA  DE LA POBLACIÓN  ADULTA Y MADURA. HABLEMOS DE MUJERES Y HOMB"</t>
  </si>
  <si>
    <t>OBJETIVO: "SUBPROGRAMA: BOJACA SALUDABLE"</t>
  </si>
  <si>
    <t>62.  Afiliar a toda la población pobre al régimen subsidiado incluyendo 131 personas  identificadas en pobreza extrema.</t>
  </si>
  <si>
    <t>No. Afiliados / No. presonas que lo requieren</t>
  </si>
  <si>
    <t>"Aseguramiento a la Población Vulnerable"</t>
  </si>
  <si>
    <t>Contratos con  EPSS CONVIDA Y CAFAM</t>
  </si>
  <si>
    <t>Asegurados</t>
  </si>
  <si>
    <t>Garantizar durante el cutrienio la afiliación al régimen subsidiado de la población pobre, vulnerable, en pobreza extrema del municipio y victimas del conflicto armado.</t>
  </si>
  <si>
    <t>No. de afiliados / No. personas que requieren afiliacion</t>
  </si>
  <si>
    <t>PRESTACION DE SERVICIOS DE APOYO A LA GESTION PARA EL DESARROLLO DEL PROGRAMA DE HOGARES COMUNITARIOS Y JARDINES INFANTILES EN EL HOGAR INFANTIL DE BIENESTAR BOJACA</t>
  </si>
  <si>
    <t>PRESTACION DE SERVICIOS DE APOYO A LA GESTION PARA DESARROLLAR ACTIVIDADES DE SERVICIOS GENERALES EN EL JARDIN INFANTIL DEL BARRIO SANTA HELENA DEL MUNICIPIO DE BOJACA</t>
  </si>
  <si>
    <t>PRESTACION DE SERVICIOS DE APOYO A LA GESTION PARA DESARROLLAR LAS ACTIVIDADES DE ECONOMA EN EL JARDIN INFANTIL DEL BARRIO SANTA HELENA DEL MUNICIPIO DE BOJACA</t>
  </si>
  <si>
    <t>Apoyar el funcionamiento de los jardines y Hogares infantiles para los cupos actuales y los demás que se creen</t>
  </si>
  <si>
    <t>Nuevos Cupos / 120</t>
  </si>
  <si>
    <t>ARRENDAMIENTO INMUEBLE PARA FUNJCIONAMIENTO CDI</t>
  </si>
  <si>
    <t>CONTRATO INTERADMINISTRATIVO PARA LA EJECUCION DE PRIORIDADES DE: AIEPI, TBC, PAI, Y VIGILANCIA EN EL AMBITO FAMILIAR, SALUD SEXUAL Y NUTRICION</t>
  </si>
  <si>
    <t>"Plan de Intervenciones Colectivas en Salud"</t>
  </si>
  <si>
    <t>Contratos</t>
  </si>
  <si>
    <t>Hacer Visitas domiciliarias para verificación de asistencia a controles médicos de la infancia con un plan de verificación a cargo del PIC.</t>
  </si>
  <si>
    <t>Familias Visitadas / total familias</t>
  </si>
  <si>
    <t>No. de Familias visitadas / 1850 hogares</t>
  </si>
  <si>
    <t>"Coordinación PIC"</t>
  </si>
  <si>
    <t>PRESTACION DE SERVICIOS PROFESIONALES DE APOYO A LA GESTION EN LA SECRETARIA DE DESARROLLO SOCIAL PARA LA REALIZACION Y SEGUIMIENTO DEL PLAN DE INTERVENCIONES COLECTIVAS PIC DEL MUNICIPIO DE BOJACA CUNDINAMARCA</t>
  </si>
  <si>
    <t>OBJETIVO: "SUBPROGRAMA: EXISTENCIA EN LA  PRIMERA INFANCIA  EXISTENCIA  EN LA  INFANCIA  DESARROLLO DE LA  INFANCIA  EXISTENCIA  ADOLESCENCIA  BOJACÁ  A  VIVIR EN FAMILIA  BOJACÁ  A  VIVIR EN FAMILIA"</t>
  </si>
  <si>
    <t>"Auditoria Régimen Subsidiado"</t>
  </si>
  <si>
    <t xml:space="preserve">AUDITORIA PARA EL CUMPLIMIENTO DEL SEGUIMIENTO DE LOS AFILIADOS Y EL ACCESO OPORTUNO Y DE CALIDAD AL PLAN DE BENEFICIOS, A LAS EPS´S QUE OPEREN EN EL MUNICIPIO DE BOJACA - CUNDINAMARCA </t>
  </si>
  <si>
    <t>auditor</t>
  </si>
  <si>
    <t>Verificar, vigilar y garantizar oportuna y adecuada atención a los afiliados en las 2 EPS del régimen subsidiado; su pago oportuno y adecuado</t>
  </si>
  <si>
    <t>No. EPSS auditadas / No. de EPSS</t>
  </si>
  <si>
    <t>OBJETIVO:"SUBPROGRAMA: BOJACÁ EDUCADA"</t>
  </si>
  <si>
    <t xml:space="preserve">COMPONENTE DE EFICACIA - PLAN DE ACCIÒN - PROYECTADO 2014 </t>
  </si>
  <si>
    <t xml:space="preserve">COMPONENTE DE EFICACIA - PLAN DE ACCIÒN - PROYECTADO 2014 - </t>
  </si>
  <si>
    <t>NOMBRE  -  Secretario de EDNA PIEDAD BRAVO SANTOS</t>
  </si>
  <si>
    <t>NOMBRE  -  Secretario de Desarrollo Social EDNA PIEDAD BRAVO SANTOS</t>
  </si>
  <si>
    <r>
      <t xml:space="preserve">NOMBRE  -  Secretario de </t>
    </r>
    <r>
      <rPr>
        <sz val="9"/>
        <rFont val="Arial"/>
        <family val="2"/>
      </rPr>
      <t>edna piedad bravo santos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</si>
</sst>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 * #,##0_ ;_ * \-#,##0_ ;_ * &quot;-&quot;_ ;_ @_ "/>
    <numFmt numFmtId="166" formatCode="_(* #,##0_);_(* \(#,##0\);_(* &quot;-&quot;??_);_(@_)"/>
    <numFmt numFmtId="167" formatCode="_ [$€-2]\ * #,##0.00_ ;_ [$€-2]\ * \-#,##0.00_ ;_ [$€-2]\ * &quot;-&quot;??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4" fillId="0" borderId="0"/>
    <xf numFmtId="0" fontId="3" fillId="0" borderId="0"/>
    <xf numFmtId="9" fontId="12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9" fillId="5" borderId="30" xfId="0" applyNumberFormat="1" applyFont="1" applyFill="1" applyBorder="1" applyAlignment="1" applyProtection="1">
      <alignment horizontal="center" vertical="center" textRotation="90" wrapText="1"/>
    </xf>
    <xf numFmtId="3" fontId="9" fillId="7" borderId="31" xfId="0" applyNumberFormat="1" applyFont="1" applyFill="1" applyBorder="1" applyAlignment="1" applyProtection="1">
      <alignment horizontal="center" vertical="center" textRotation="90" wrapText="1"/>
    </xf>
    <xf numFmtId="3" fontId="9" fillId="5" borderId="31" xfId="0" applyNumberFormat="1" applyFont="1" applyFill="1" applyBorder="1" applyAlignment="1" applyProtection="1">
      <alignment horizontal="center" vertical="center" textRotation="90" wrapText="1"/>
    </xf>
    <xf numFmtId="3" fontId="9" fillId="7" borderId="32" xfId="0" applyNumberFormat="1" applyFont="1" applyFill="1" applyBorder="1" applyAlignment="1" applyProtection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wrapText="1"/>
    </xf>
    <xf numFmtId="3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6" xfId="0" applyNumberFormat="1" applyFont="1" applyFill="1" applyBorder="1" applyAlignment="1">
      <alignment horizontal="center" vertical="center" textRotation="90"/>
    </xf>
    <xf numFmtId="3" fontId="2" fillId="5" borderId="33" xfId="0" applyNumberFormat="1" applyFont="1" applyFill="1" applyBorder="1" applyAlignment="1">
      <alignment horizontal="center" vertical="center" textRotation="90"/>
    </xf>
    <xf numFmtId="3" fontId="2" fillId="5" borderId="36" xfId="0" applyNumberFormat="1" applyFont="1" applyFill="1" applyBorder="1" applyAlignment="1">
      <alignment horizontal="center" vertical="center" textRotation="90"/>
    </xf>
    <xf numFmtId="3" fontId="2" fillId="5" borderId="37" xfId="0" applyNumberFormat="1" applyFont="1" applyFill="1" applyBorder="1" applyAlignment="1">
      <alignment horizontal="center" vertical="center" textRotation="90"/>
    </xf>
    <xf numFmtId="0" fontId="2" fillId="6" borderId="38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2" fillId="6" borderId="37" xfId="0" applyFont="1" applyFill="1" applyBorder="1" applyAlignment="1">
      <alignment horizontal="center" vertical="center" textRotation="90" wrapText="1"/>
    </xf>
    <xf numFmtId="0" fontId="5" fillId="8" borderId="16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165" fontId="5" fillId="8" borderId="17" xfId="0" applyNumberFormat="1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 applyProtection="1">
      <alignment horizontal="center" vertical="center" textRotation="90" wrapText="1"/>
      <protection locked="0"/>
    </xf>
    <xf numFmtId="0" fontId="5" fillId="8" borderId="37" xfId="0" applyFont="1" applyFill="1" applyBorder="1" applyAlignment="1" applyProtection="1">
      <alignment horizontal="center" vertical="center" textRotation="90" wrapText="1"/>
      <protection locked="0"/>
    </xf>
    <xf numFmtId="3" fontId="2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9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5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8" xfId="0" applyFont="1" applyFill="1" applyBorder="1" applyAlignment="1" applyProtection="1">
      <alignment horizontal="center" vertical="center" textRotation="90" wrapText="1"/>
      <protection locked="0"/>
    </xf>
    <xf numFmtId="0" fontId="10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wrapText="1"/>
    </xf>
    <xf numFmtId="0" fontId="2" fillId="10" borderId="2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textRotation="90" wrapText="1"/>
    </xf>
    <xf numFmtId="166" fontId="2" fillId="0" borderId="46" xfId="1" applyNumberFormat="1" applyFont="1" applyBorder="1" applyAlignment="1">
      <alignment horizontal="center" textRotation="9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textRotation="90" wrapText="1"/>
      <protection locked="0"/>
    </xf>
    <xf numFmtId="0" fontId="2" fillId="10" borderId="14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0" borderId="42" xfId="0" applyFont="1" applyFill="1" applyBorder="1" applyAlignment="1">
      <alignment horizontal="center" vertical="center" textRotation="90" wrapText="1"/>
    </xf>
    <xf numFmtId="166" fontId="2" fillId="7" borderId="42" xfId="1" applyNumberFormat="1" applyFont="1" applyFill="1" applyBorder="1" applyAlignment="1" applyProtection="1">
      <alignment horizontal="center" vertical="center" textRotation="90" wrapText="1"/>
      <protection locked="0"/>
    </xf>
    <xf numFmtId="0" fontId="2" fillId="11" borderId="42" xfId="0" applyFont="1" applyFill="1" applyBorder="1" applyAlignment="1">
      <alignment horizontal="center" vertical="center" wrapText="1"/>
    </xf>
    <xf numFmtId="166" fontId="2" fillId="0" borderId="42" xfId="1" applyNumberFormat="1" applyFont="1" applyBorder="1" applyAlignment="1">
      <alignment horizontal="center" textRotation="90"/>
    </xf>
    <xf numFmtId="0" fontId="2" fillId="11" borderId="42" xfId="0" applyFont="1" applyFill="1" applyBorder="1" applyAlignment="1">
      <alignment horizontal="center" vertical="center" textRotation="90" wrapText="1"/>
    </xf>
    <xf numFmtId="0" fontId="2" fillId="1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textRotation="90" wrapText="1"/>
    </xf>
    <xf numFmtId="166" fontId="2" fillId="7" borderId="53" xfId="1" applyNumberFormat="1" applyFont="1" applyFill="1" applyBorder="1" applyAlignment="1" applyProtection="1">
      <alignment horizontal="center" vertical="center" textRotation="90" wrapText="1"/>
      <protection locked="0"/>
    </xf>
    <xf numFmtId="3" fontId="2" fillId="7" borderId="51" xfId="0" applyNumberFormat="1" applyFont="1" applyFill="1" applyBorder="1" applyAlignment="1" applyProtection="1">
      <alignment horizontal="center" vertical="center" textRotation="90" wrapText="1"/>
      <protection locked="0"/>
    </xf>
    <xf numFmtId="166" fontId="2" fillId="0" borderId="51" xfId="1" applyNumberFormat="1" applyFont="1" applyBorder="1" applyAlignment="1">
      <alignment horizontal="center" textRotation="90"/>
    </xf>
    <xf numFmtId="3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51" xfId="0" applyFont="1" applyFill="1" applyBorder="1" applyAlignment="1">
      <alignment horizontal="center" vertical="center" textRotation="90" wrapText="1"/>
    </xf>
    <xf numFmtId="0" fontId="2" fillId="8" borderId="18" xfId="0" applyFont="1" applyFill="1" applyBorder="1" applyAlignment="1">
      <alignment horizontal="center" vertical="center" wrapText="1"/>
    </xf>
    <xf numFmtId="3" fontId="2" fillId="8" borderId="18" xfId="0" applyNumberFormat="1" applyFont="1" applyFill="1" applyBorder="1" applyAlignment="1">
      <alignment horizontal="center" vertical="center" textRotation="90" wrapText="1"/>
    </xf>
    <xf numFmtId="0" fontId="5" fillId="8" borderId="18" xfId="0" applyFont="1" applyFill="1" applyBorder="1" applyAlignment="1" applyProtection="1">
      <alignment horizontal="center" vertical="center" textRotation="90" wrapText="1"/>
      <protection locked="0"/>
    </xf>
    <xf numFmtId="0" fontId="5" fillId="8" borderId="19" xfId="0" applyFont="1" applyFill="1" applyBorder="1" applyAlignment="1" applyProtection="1">
      <alignment horizontal="center" vertical="center" textRotation="90" wrapText="1"/>
      <protection locked="0"/>
    </xf>
    <xf numFmtId="0" fontId="2" fillId="10" borderId="55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2" fillId="12" borderId="4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textRotation="90" wrapText="1"/>
    </xf>
    <xf numFmtId="3" fontId="2" fillId="0" borderId="45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2" borderId="42" xfId="0" applyFont="1" applyFill="1" applyBorder="1" applyAlignment="1" applyProtection="1">
      <alignment horizontal="center" vertical="center" textRotation="90" wrapText="1"/>
      <protection locked="0"/>
    </xf>
    <xf numFmtId="0" fontId="2" fillId="12" borderId="42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textRotation="90" wrapText="1"/>
    </xf>
    <xf numFmtId="0" fontId="2" fillId="10" borderId="12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2" fillId="12" borderId="5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textRotation="90" wrapText="1"/>
    </xf>
    <xf numFmtId="3" fontId="2" fillId="0" borderId="53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2" borderId="51" xfId="0" applyFont="1" applyFill="1" applyBorder="1" applyAlignment="1">
      <alignment horizontal="center" vertical="center" textRotation="90" wrapText="1"/>
    </xf>
    <xf numFmtId="0" fontId="0" fillId="7" borderId="0" xfId="0" applyFill="1"/>
    <xf numFmtId="3" fontId="2" fillId="8" borderId="18" xfId="0" applyNumberFormat="1" applyFont="1" applyFill="1" applyBorder="1" applyAlignment="1">
      <alignment vertical="center" textRotation="90" wrapText="1"/>
    </xf>
    <xf numFmtId="3" fontId="2" fillId="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2" borderId="41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textRotation="90" wrapText="1"/>
    </xf>
    <xf numFmtId="3" fontId="2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7" borderId="4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2" borderId="44" xfId="0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7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2" borderId="50" xfId="0" applyFont="1" applyFill="1" applyBorder="1" applyAlignment="1" applyProtection="1">
      <alignment horizontal="center" vertical="center" wrapText="1"/>
      <protection locked="0"/>
    </xf>
    <xf numFmtId="0" fontId="2" fillId="12" borderId="51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/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/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3" fontId="2" fillId="4" borderId="37" xfId="0" applyNumberFormat="1" applyFont="1" applyFill="1" applyBorder="1" applyAlignment="1">
      <alignment horizontal="center" vertical="center" textRotation="90"/>
    </xf>
    <xf numFmtId="0" fontId="11" fillId="0" borderId="28" xfId="0" applyFont="1" applyFill="1" applyBorder="1" applyAlignment="1">
      <alignment horizontal="left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textRotation="90" wrapText="1"/>
    </xf>
    <xf numFmtId="166" fontId="2" fillId="0" borderId="31" xfId="1" applyNumberFormat="1" applyFont="1" applyBorder="1" applyAlignment="1">
      <alignment horizontal="center" textRotation="9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1" borderId="31" xfId="0" applyFont="1" applyFill="1" applyBorder="1" applyAlignment="1">
      <alignment horizontal="center" vertical="center" textRotation="90" wrapText="1"/>
    </xf>
    <xf numFmtId="166" fontId="11" fillId="7" borderId="45" xfId="1" applyNumberFormat="1" applyFont="1" applyFill="1" applyBorder="1" applyAlignment="1" applyProtection="1">
      <alignment horizontal="center" vertical="center" textRotation="90" wrapText="1"/>
      <protection locked="0"/>
    </xf>
    <xf numFmtId="3" fontId="11" fillId="7" borderId="42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7" borderId="48" xfId="1" applyNumberFormat="1" applyFont="1" applyFill="1" applyBorder="1" applyAlignment="1">
      <alignment horizontal="center" textRotation="90"/>
    </xf>
    <xf numFmtId="3" fontId="2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42" xfId="0" applyNumberFormat="1" applyFont="1" applyFill="1" applyBorder="1" applyAlignment="1">
      <alignment horizontal="center" vertical="center" textRotation="90" wrapText="1"/>
    </xf>
    <xf numFmtId="3" fontId="2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wrapText="1"/>
    </xf>
    <xf numFmtId="0" fontId="17" fillId="0" borderId="59" xfId="0" applyFont="1" applyBorder="1" applyAlignment="1">
      <alignment wrapText="1"/>
    </xf>
    <xf numFmtId="0" fontId="17" fillId="0" borderId="58" xfId="0" applyFont="1" applyBorder="1" applyAlignment="1">
      <alignment vertical="center" wrapText="1"/>
    </xf>
    <xf numFmtId="0" fontId="17" fillId="0" borderId="59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0" borderId="4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1" xfId="0" applyFont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textRotation="90" wrapText="1"/>
    </xf>
    <xf numFmtId="166" fontId="11" fillId="0" borderId="46" xfId="1" applyNumberFormat="1" applyFont="1" applyBorder="1" applyAlignment="1">
      <alignment horizontal="center" textRotation="90"/>
    </xf>
    <xf numFmtId="0" fontId="17" fillId="0" borderId="0" xfId="0" applyFont="1" applyAlignment="1">
      <alignment vertical="center" wrapText="1"/>
    </xf>
    <xf numFmtId="0" fontId="2" fillId="12" borderId="28" xfId="0" applyFont="1" applyFill="1" applyBorder="1" applyAlignment="1" applyProtection="1">
      <alignment horizontal="center" vertical="center" wrapText="1"/>
      <protection locked="0"/>
    </xf>
    <xf numFmtId="0" fontId="2" fillId="12" borderId="31" xfId="0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>
      <alignment wrapText="1"/>
    </xf>
    <xf numFmtId="0" fontId="18" fillId="0" borderId="58" xfId="0" applyFont="1" applyBorder="1" applyAlignment="1">
      <alignment wrapText="1"/>
    </xf>
    <xf numFmtId="0" fontId="10" fillId="0" borderId="42" xfId="0" applyFont="1" applyFill="1" applyBorder="1" applyAlignment="1" applyProtection="1">
      <alignment horizontal="center" vertical="center" textRotation="90" wrapText="1"/>
      <protection locked="0"/>
    </xf>
    <xf numFmtId="0" fontId="10" fillId="0" borderId="31" xfId="0" applyFont="1" applyFill="1" applyBorder="1" applyAlignment="1" applyProtection="1">
      <alignment horizontal="center" vertical="center" textRotation="90" wrapText="1"/>
      <protection locked="0"/>
    </xf>
    <xf numFmtId="0" fontId="10" fillId="0" borderId="51" xfId="0" applyFont="1" applyFill="1" applyBorder="1" applyAlignment="1" applyProtection="1">
      <alignment horizontal="center" vertical="center" textRotation="90" wrapText="1"/>
      <protection locked="0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textRotation="90" wrapText="1"/>
    </xf>
    <xf numFmtId="3" fontId="2" fillId="0" borderId="28" xfId="0" applyNumberFormat="1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3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28" xfId="0" applyFont="1" applyBorder="1"/>
    <xf numFmtId="0" fontId="2" fillId="0" borderId="50" xfId="0" applyFont="1" applyBorder="1"/>
    <xf numFmtId="3" fontId="2" fillId="0" borderId="19" xfId="0" applyNumberFormat="1" applyFont="1" applyFill="1" applyBorder="1" applyAlignment="1">
      <alignment horizontal="center" vertical="center" textRotation="90" wrapText="1"/>
    </xf>
    <xf numFmtId="0" fontId="2" fillId="0" borderId="29" xfId="0" applyFont="1" applyBorder="1"/>
    <xf numFmtId="0" fontId="2" fillId="0" borderId="52" xfId="0" applyFont="1" applyBorder="1"/>
    <xf numFmtId="3" fontId="2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42" xfId="0" applyFont="1" applyBorder="1"/>
    <xf numFmtId="0" fontId="2" fillId="0" borderId="31" xfId="0" applyFont="1" applyBorder="1"/>
    <xf numFmtId="0" fontId="2" fillId="0" borderId="51" xfId="0" applyFont="1" applyBorder="1"/>
    <xf numFmtId="0" fontId="2" fillId="10" borderId="1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textRotation="90" wrapText="1"/>
    </xf>
    <xf numFmtId="0" fontId="8" fillId="4" borderId="28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0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65" fontId="5" fillId="4" borderId="26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4" fontId="8" fillId="4" borderId="18" xfId="0" applyNumberFormat="1" applyFont="1" applyFill="1" applyBorder="1" applyAlignment="1" applyProtection="1">
      <alignment horizontal="center" vertical="center" textRotation="90" wrapText="1"/>
    </xf>
    <xf numFmtId="4" fontId="8" fillId="4" borderId="28" xfId="0" applyNumberFormat="1" applyFont="1" applyFill="1" applyBorder="1" applyAlignment="1" applyProtection="1">
      <alignment horizontal="center" vertical="center" textRotation="90" wrapText="1"/>
    </xf>
    <xf numFmtId="3" fontId="2" fillId="6" borderId="24" xfId="0" applyNumberFormat="1" applyFont="1" applyFill="1" applyBorder="1" applyAlignment="1" applyProtection="1">
      <alignment horizontal="center" vertical="center" textRotation="90" wrapText="1"/>
    </xf>
    <xf numFmtId="3" fontId="2" fillId="6" borderId="14" xfId="0" applyNumberFormat="1" applyFont="1" applyFill="1" applyBorder="1" applyAlignment="1" applyProtection="1">
      <alignment horizontal="center" vertical="center" textRotation="90" wrapText="1"/>
    </xf>
    <xf numFmtId="0" fontId="8" fillId="4" borderId="18" xfId="0" applyFont="1" applyFill="1" applyBorder="1" applyAlignment="1">
      <alignment horizontal="center" vertical="center" textRotation="90" wrapText="1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19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3" fontId="8" fillId="5" borderId="20" xfId="0" applyNumberFormat="1" applyFont="1" applyFill="1" applyBorder="1" applyAlignment="1" applyProtection="1">
      <alignment horizontal="center" vertical="center" wrapText="1"/>
    </xf>
    <xf numFmtId="3" fontId="8" fillId="5" borderId="21" xfId="0" applyNumberFormat="1" applyFont="1" applyFill="1" applyBorder="1" applyAlignment="1" applyProtection="1">
      <alignment horizontal="center" vertical="center" wrapText="1"/>
    </xf>
    <xf numFmtId="3" fontId="8" fillId="5" borderId="22" xfId="0" applyNumberFormat="1" applyFont="1" applyFill="1" applyBorder="1" applyAlignment="1" applyProtection="1">
      <alignment horizontal="center" vertical="center" wrapText="1"/>
    </xf>
    <xf numFmtId="0" fontId="2" fillId="10" borderId="47" xfId="0" applyFont="1" applyFill="1" applyBorder="1" applyAlignment="1">
      <alignment horizontal="center" vertical="center" textRotation="90" wrapText="1"/>
    </xf>
    <xf numFmtId="0" fontId="2" fillId="10" borderId="32" xfId="0" applyFont="1" applyFill="1" applyBorder="1" applyAlignment="1">
      <alignment horizontal="center" vertical="center" textRotation="90" wrapText="1"/>
    </xf>
    <xf numFmtId="0" fontId="2" fillId="10" borderId="54" xfId="0" applyFont="1" applyFill="1" applyBorder="1" applyAlignment="1">
      <alignment horizontal="center" vertical="center" textRotation="90" wrapText="1"/>
    </xf>
    <xf numFmtId="0" fontId="2" fillId="6" borderId="18" xfId="0" applyFont="1" applyFill="1" applyBorder="1" applyAlignment="1" applyProtection="1">
      <alignment horizontal="center" vertical="center" textRotation="90" wrapText="1"/>
    </xf>
    <xf numFmtId="0" fontId="2" fillId="6" borderId="28" xfId="0" applyFont="1" applyFill="1" applyBorder="1" applyAlignment="1" applyProtection="1">
      <alignment horizontal="center" vertical="center" textRotation="90" wrapText="1"/>
    </xf>
    <xf numFmtId="10" fontId="2" fillId="6" borderId="18" xfId="0" applyNumberFormat="1" applyFont="1" applyFill="1" applyBorder="1" applyAlignment="1" applyProtection="1">
      <alignment horizontal="center" vertical="center" textRotation="90" wrapText="1"/>
    </xf>
    <xf numFmtId="10" fontId="2" fillId="6" borderId="28" xfId="0" applyNumberFormat="1" applyFont="1" applyFill="1" applyBorder="1" applyAlignment="1" applyProtection="1">
      <alignment horizontal="center" vertical="center" textRotation="90" wrapText="1"/>
    </xf>
    <xf numFmtId="0" fontId="2" fillId="6" borderId="19" xfId="0" applyFont="1" applyFill="1" applyBorder="1" applyAlignment="1" applyProtection="1">
      <alignment horizontal="center" vertical="center" textRotation="90" wrapText="1"/>
    </xf>
    <xf numFmtId="0" fontId="2" fillId="6" borderId="29" xfId="0" applyFont="1" applyFill="1" applyBorder="1" applyAlignment="1" applyProtection="1">
      <alignment horizontal="center" vertical="center" textRotation="90" wrapText="1"/>
    </xf>
    <xf numFmtId="3" fontId="8" fillId="5" borderId="23" xfId="0" applyNumberFormat="1" applyFont="1" applyFill="1" applyBorder="1" applyAlignment="1" applyProtection="1">
      <alignment horizontal="center" vertical="center" wrapText="1"/>
    </xf>
    <xf numFmtId="3" fontId="2" fillId="4" borderId="34" xfId="0" applyNumberFormat="1" applyFont="1" applyFill="1" applyBorder="1" applyAlignment="1">
      <alignment horizontal="center" vertical="center" wrapText="1"/>
    </xf>
    <xf numFmtId="3" fontId="2" fillId="4" borderId="3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3" fontId="2" fillId="10" borderId="28" xfId="0" applyNumberFormat="1" applyFont="1" applyFill="1" applyBorder="1" applyAlignment="1">
      <alignment horizontal="center" vertical="center" textRotation="90" wrapText="1"/>
    </xf>
    <xf numFmtId="3" fontId="2" fillId="10" borderId="50" xfId="0" applyNumberFormat="1" applyFont="1" applyFill="1" applyBorder="1" applyAlignment="1">
      <alignment horizontal="center" vertical="center" textRotation="90" wrapText="1"/>
    </xf>
    <xf numFmtId="0" fontId="2" fillId="10" borderId="28" xfId="0" applyFont="1" applyFill="1" applyBorder="1" applyAlignment="1">
      <alignment horizontal="center" vertical="center" textRotation="90" wrapText="1"/>
    </xf>
    <xf numFmtId="0" fontId="2" fillId="10" borderId="50" xfId="0" applyFont="1" applyFill="1" applyBorder="1" applyAlignment="1">
      <alignment horizontal="center" vertical="center" textRotation="90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5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0" borderId="42" xfId="0" applyFont="1" applyFill="1" applyBorder="1" applyAlignment="1" applyProtection="1">
      <alignment horizontal="center" vertical="center" textRotation="90" wrapText="1"/>
      <protection locked="0"/>
    </xf>
    <xf numFmtId="0" fontId="2" fillId="10" borderId="31" xfId="0" applyFont="1" applyFill="1" applyBorder="1" applyAlignment="1" applyProtection="1">
      <alignment horizontal="center" vertical="center" textRotation="90" wrapText="1"/>
      <protection locked="0"/>
    </xf>
    <xf numFmtId="0" fontId="2" fillId="10" borderId="51" xfId="0" applyFont="1" applyFill="1" applyBorder="1" applyAlignment="1" applyProtection="1">
      <alignment horizontal="center" vertical="center" textRotation="90" wrapText="1"/>
      <protection locked="0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 applyProtection="1">
      <alignment horizontal="center" vertical="center" textRotation="90" wrapText="1"/>
      <protection locked="0"/>
    </xf>
    <xf numFmtId="0" fontId="2" fillId="0" borderId="51" xfId="0" applyFont="1" applyFill="1" applyBorder="1" applyAlignment="1" applyProtection="1">
      <alignment horizontal="center" vertical="center" textRotation="90" wrapText="1"/>
      <protection locked="0"/>
    </xf>
    <xf numFmtId="0" fontId="2" fillId="0" borderId="47" xfId="0" applyFont="1" applyFill="1" applyBorder="1" applyAlignment="1" applyProtection="1">
      <alignment horizontal="center" vertical="center" textRotation="90" wrapText="1"/>
      <protection locked="0"/>
    </xf>
    <xf numFmtId="0" fontId="2" fillId="0" borderId="54" xfId="0" applyFont="1" applyFill="1" applyBorder="1" applyAlignment="1" applyProtection="1">
      <alignment horizontal="center" vertical="center" textRotation="90" wrapText="1"/>
      <protection locked="0"/>
    </xf>
    <xf numFmtId="0" fontId="2" fillId="0" borderId="44" xfId="0" applyFont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 wrapText="1"/>
    </xf>
    <xf numFmtId="0" fontId="2" fillId="10" borderId="18" xfId="0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wrapText="1"/>
    </xf>
  </cellXfs>
  <cellStyles count="10">
    <cellStyle name="Euro" xfId="2"/>
    <cellStyle name="Millares" xfId="1" builtinId="3"/>
    <cellStyle name="Millares 2" xfId="3"/>
    <cellStyle name="Moneda 2" xfId="4"/>
    <cellStyle name="Normal" xfId="0" builtinId="0"/>
    <cellStyle name="Normal 10" xfId="5"/>
    <cellStyle name="Normal 12 2" xfId="6"/>
    <cellStyle name="Normal 3" xfId="7"/>
    <cellStyle name="Normal 4 2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37"/>
  <sheetViews>
    <sheetView topLeftCell="J6" zoomScale="110" zoomScaleNormal="110" workbookViewId="0">
      <pane ySplit="4" topLeftCell="A37" activePane="bottomLeft" state="frozen"/>
      <selection activeCell="B6" sqref="B6"/>
      <selection pane="bottomLeft" activeCell="AK8" sqref="AK8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41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37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38</v>
      </c>
      <c r="C5" s="191"/>
      <c r="D5" s="192"/>
      <c r="E5" s="4"/>
      <c r="F5" s="193" t="s">
        <v>44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146</v>
      </c>
      <c r="C8" s="230" t="s">
        <v>39</v>
      </c>
      <c r="D8" s="231"/>
      <c r="E8" s="231"/>
      <c r="F8" s="231"/>
      <c r="G8" s="231"/>
      <c r="H8" s="231"/>
      <c r="I8" s="10" t="s">
        <v>40</v>
      </c>
      <c r="J8" s="11">
        <v>178</v>
      </c>
      <c r="K8" s="12">
        <v>298</v>
      </c>
      <c r="L8" s="12">
        <v>218</v>
      </c>
      <c r="M8" s="12">
        <v>265</v>
      </c>
      <c r="N8" s="106">
        <v>375</v>
      </c>
      <c r="O8" s="13">
        <f t="shared" ref="O8:AD8" si="0">O10+O17+O23</f>
        <v>43770</v>
      </c>
      <c r="P8" s="14"/>
      <c r="Q8" s="14">
        <f t="shared" si="0"/>
        <v>0</v>
      </c>
      <c r="R8" s="14">
        <f t="shared" si="0"/>
        <v>0</v>
      </c>
      <c r="S8" s="14">
        <f t="shared" si="0"/>
        <v>25000</v>
      </c>
      <c r="T8" s="14"/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>+AE10+AE17+AE23</f>
        <v>33420</v>
      </c>
      <c r="AF8" s="15">
        <f>AF10+AF17+AF23</f>
        <v>0</v>
      </c>
      <c r="AG8" s="16">
        <f>AG10+AG17+AG23</f>
        <v>0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SUM(O11:O15)</f>
        <v>33420</v>
      </c>
      <c r="P10" s="27"/>
      <c r="Q10" s="28">
        <f>SUM(Q11:Q15)</f>
        <v>0</v>
      </c>
      <c r="R10" s="27">
        <f>SUM(R11:R15)</f>
        <v>0</v>
      </c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9">
        <f>O10+Q10</f>
        <v>33420</v>
      </c>
      <c r="AF10" s="27">
        <f>AF11</f>
        <v>0</v>
      </c>
      <c r="AG10" s="30">
        <f>SUM(AG11:AG15)</f>
        <v>0</v>
      </c>
      <c r="AH10" s="31"/>
      <c r="AI10" s="31"/>
      <c r="AJ10" s="32"/>
    </row>
    <row r="11" spans="2:36" ht="17.25" customHeight="1">
      <c r="B11" s="165" t="s">
        <v>46</v>
      </c>
      <c r="C11" s="33"/>
      <c r="D11" s="34" t="s">
        <v>47</v>
      </c>
      <c r="E11" s="34">
        <v>1</v>
      </c>
      <c r="F11" s="35">
        <v>0</v>
      </c>
      <c r="G11" s="36">
        <v>1</v>
      </c>
      <c r="H11" s="235" t="s">
        <v>52</v>
      </c>
      <c r="I11" s="238" t="s">
        <v>53</v>
      </c>
      <c r="J11" s="37"/>
      <c r="K11" s="240"/>
      <c r="L11" s="38"/>
      <c r="M11" s="242"/>
      <c r="N11" s="244"/>
      <c r="O11" s="115">
        <v>3500</v>
      </c>
      <c r="P11" s="116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161"/>
      <c r="AF11" s="161"/>
      <c r="AG11" s="42"/>
      <c r="AH11" s="248"/>
      <c r="AI11" s="248"/>
      <c r="AJ11" s="220"/>
    </row>
    <row r="12" spans="2:36" ht="17.25" customHeight="1">
      <c r="B12" s="166"/>
      <c r="C12" s="43"/>
      <c r="D12" s="44" t="s">
        <v>48</v>
      </c>
      <c r="E12" s="44">
        <v>2</v>
      </c>
      <c r="F12" s="45">
        <v>2</v>
      </c>
      <c r="G12" s="36">
        <v>2</v>
      </c>
      <c r="H12" s="236"/>
      <c r="I12" s="238"/>
      <c r="J12" s="37"/>
      <c r="K12" s="240"/>
      <c r="L12" s="46"/>
      <c r="M12" s="242"/>
      <c r="N12" s="244"/>
      <c r="O12" s="117">
        <v>14960</v>
      </c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61"/>
      <c r="AF12" s="161"/>
      <c r="AG12" s="42"/>
      <c r="AH12" s="248"/>
      <c r="AI12" s="248"/>
      <c r="AJ12" s="220"/>
    </row>
    <row r="13" spans="2:36" ht="17.25" customHeight="1">
      <c r="B13" s="166"/>
      <c r="C13" s="43"/>
      <c r="D13" s="44" t="s">
        <v>49</v>
      </c>
      <c r="E13" s="44">
        <v>1</v>
      </c>
      <c r="F13" s="48">
        <v>1</v>
      </c>
      <c r="G13" s="36">
        <v>1</v>
      </c>
      <c r="H13" s="236"/>
      <c r="I13" s="238"/>
      <c r="J13" s="37"/>
      <c r="K13" s="240"/>
      <c r="L13" s="46"/>
      <c r="M13" s="242"/>
      <c r="N13" s="244"/>
      <c r="O13" s="115">
        <v>7480</v>
      </c>
      <c r="P13" s="115"/>
      <c r="Q13" s="49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61"/>
      <c r="AF13" s="161"/>
      <c r="AG13" s="50"/>
      <c r="AH13" s="248"/>
      <c r="AI13" s="248"/>
      <c r="AJ13" s="220"/>
    </row>
    <row r="14" spans="2:36" ht="17.25" customHeight="1">
      <c r="B14" s="166"/>
      <c r="C14" s="43"/>
      <c r="D14" s="107" t="s">
        <v>50</v>
      </c>
      <c r="E14" s="107">
        <v>1</v>
      </c>
      <c r="F14" s="108">
        <v>1</v>
      </c>
      <c r="G14" s="109">
        <v>1</v>
      </c>
      <c r="H14" s="236"/>
      <c r="I14" s="238"/>
      <c r="J14" s="37"/>
      <c r="K14" s="240"/>
      <c r="L14" s="110"/>
      <c r="M14" s="242"/>
      <c r="N14" s="244"/>
      <c r="O14" s="115">
        <v>7480</v>
      </c>
      <c r="P14" s="115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246"/>
      <c r="AF14" s="246"/>
      <c r="AG14" s="114"/>
      <c r="AH14" s="249"/>
      <c r="AI14" s="249"/>
      <c r="AJ14" s="221"/>
    </row>
    <row r="15" spans="2:36" ht="17.25" customHeight="1" thickBot="1">
      <c r="B15" s="167"/>
      <c r="C15" s="51"/>
      <c r="D15" s="52" t="s">
        <v>51</v>
      </c>
      <c r="E15" s="52">
        <v>3</v>
      </c>
      <c r="F15" s="53">
        <v>0</v>
      </c>
      <c r="G15" s="54">
        <v>3</v>
      </c>
      <c r="H15" s="237"/>
      <c r="I15" s="239"/>
      <c r="J15" s="55"/>
      <c r="K15" s="241"/>
      <c r="L15" s="56"/>
      <c r="M15" s="243"/>
      <c r="N15" s="245"/>
      <c r="O15" s="57"/>
      <c r="P15" s="58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247"/>
      <c r="AF15" s="247"/>
      <c r="AG15" s="61"/>
      <c r="AH15" s="250"/>
      <c r="AI15" s="250"/>
      <c r="AJ15" s="222"/>
    </row>
    <row r="16" spans="2:36" ht="4.5" customHeight="1" thickBot="1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3"/>
    </row>
    <row r="17" spans="2:37" ht="36" customHeight="1" thickBot="1">
      <c r="B17" s="19" t="s">
        <v>25</v>
      </c>
      <c r="C17" s="20" t="s">
        <v>26</v>
      </c>
      <c r="D17" s="20" t="s">
        <v>27</v>
      </c>
      <c r="E17" s="20" t="s">
        <v>33</v>
      </c>
      <c r="F17" s="21" t="s">
        <v>29</v>
      </c>
      <c r="G17" s="21" t="s">
        <v>30</v>
      </c>
      <c r="H17" s="22" t="s">
        <v>34</v>
      </c>
      <c r="I17" s="23" t="s">
        <v>32</v>
      </c>
      <c r="J17" s="62"/>
      <c r="K17" s="63"/>
      <c r="L17" s="63"/>
      <c r="M17" s="64"/>
      <c r="N17" s="65"/>
      <c r="O17" s="26">
        <f t="shared" ref="O17:T17" si="1">SUM(O18:O21)</f>
        <v>0</v>
      </c>
      <c r="P17" s="27">
        <f t="shared" si="1"/>
        <v>0</v>
      </c>
      <c r="Q17" s="28">
        <f t="shared" si="1"/>
        <v>0</v>
      </c>
      <c r="R17" s="27">
        <f t="shared" si="1"/>
        <v>0</v>
      </c>
      <c r="S17" s="27">
        <f t="shared" si="1"/>
        <v>25000</v>
      </c>
      <c r="T17" s="27"/>
      <c r="U17" s="28"/>
      <c r="V17" s="27"/>
      <c r="W17" s="28"/>
      <c r="X17" s="27"/>
      <c r="Y17" s="28"/>
      <c r="Z17" s="27"/>
      <c r="AA17" s="28"/>
      <c r="AB17" s="27"/>
      <c r="AC17" s="28"/>
      <c r="AD17" s="27"/>
      <c r="AE17" s="28">
        <f>AE18</f>
        <v>0</v>
      </c>
      <c r="AF17" s="27">
        <f>AF18</f>
        <v>0</v>
      </c>
      <c r="AG17" s="30">
        <f>SUM(AG18:AG21)</f>
        <v>0</v>
      </c>
      <c r="AH17" s="31"/>
      <c r="AI17" s="31"/>
      <c r="AJ17" s="32"/>
    </row>
    <row r="18" spans="2:37" ht="55.5" customHeight="1">
      <c r="B18" s="254" t="s">
        <v>54</v>
      </c>
      <c r="C18" s="66"/>
      <c r="D18" s="125" t="s">
        <v>55</v>
      </c>
      <c r="E18" s="67">
        <v>1</v>
      </c>
      <c r="F18" s="68">
        <v>1</v>
      </c>
      <c r="G18" s="36"/>
      <c r="H18" s="256" t="s">
        <v>58</v>
      </c>
      <c r="I18" s="258" t="s">
        <v>57</v>
      </c>
      <c r="J18" s="149">
        <v>0</v>
      </c>
      <c r="K18" s="260">
        <v>1</v>
      </c>
      <c r="L18" s="152">
        <v>1</v>
      </c>
      <c r="M18" s="261">
        <v>0</v>
      </c>
      <c r="N18" s="263">
        <v>1</v>
      </c>
      <c r="O18" s="71"/>
      <c r="P18" s="72"/>
      <c r="Q18" s="72"/>
      <c r="R18" s="72"/>
      <c r="S18" s="72">
        <v>25000</v>
      </c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61"/>
      <c r="AF18" s="161"/>
      <c r="AG18" s="73"/>
      <c r="AH18" s="248"/>
      <c r="AI18" s="143"/>
      <c r="AJ18" s="146"/>
    </row>
    <row r="19" spans="2:37" ht="63.75" customHeight="1">
      <c r="B19" s="254"/>
      <c r="C19" s="66"/>
      <c r="D19" s="126" t="s">
        <v>56</v>
      </c>
      <c r="E19" s="67">
        <v>1</v>
      </c>
      <c r="F19" s="68"/>
      <c r="G19" s="36">
        <v>1</v>
      </c>
      <c r="H19" s="256"/>
      <c r="I19" s="258"/>
      <c r="J19" s="265"/>
      <c r="K19" s="162"/>
      <c r="L19" s="266"/>
      <c r="M19" s="261"/>
      <c r="N19" s="263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61"/>
      <c r="AF19" s="161"/>
      <c r="AG19" s="73"/>
      <c r="AH19" s="248"/>
      <c r="AI19" s="143"/>
      <c r="AJ19" s="146"/>
    </row>
    <row r="20" spans="2:37">
      <c r="B20" s="254"/>
      <c r="C20" s="66"/>
      <c r="D20" s="67"/>
      <c r="E20" s="67"/>
      <c r="F20" s="74"/>
      <c r="G20" s="36"/>
      <c r="H20" s="256"/>
      <c r="I20" s="258"/>
      <c r="J20" s="69"/>
      <c r="K20" s="162"/>
      <c r="L20" s="70"/>
      <c r="M20" s="261"/>
      <c r="N20" s="26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161"/>
      <c r="AF20" s="161"/>
      <c r="AG20" s="75"/>
      <c r="AH20" s="248"/>
      <c r="AI20" s="143"/>
      <c r="AJ20" s="146"/>
    </row>
    <row r="21" spans="2:37" ht="15.75" thickBot="1">
      <c r="B21" s="255"/>
      <c r="C21" s="76"/>
      <c r="D21" s="77"/>
      <c r="E21" s="77"/>
      <c r="F21" s="78"/>
      <c r="G21" s="54"/>
      <c r="H21" s="257"/>
      <c r="I21" s="259"/>
      <c r="J21" s="79"/>
      <c r="K21" s="164"/>
      <c r="L21" s="80"/>
      <c r="M21" s="262"/>
      <c r="N21" s="264"/>
      <c r="O21" s="8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247"/>
      <c r="AF21" s="247"/>
      <c r="AG21" s="83"/>
      <c r="AH21" s="250"/>
      <c r="AI21" s="145"/>
      <c r="AJ21" s="148"/>
      <c r="AK21" s="84"/>
    </row>
    <row r="22" spans="2:37" ht="4.5" customHeight="1" thickBot="1">
      <c r="B22" s="251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3"/>
      <c r="AK22" s="84"/>
    </row>
    <row r="23" spans="2:37" ht="74.25" customHeight="1" thickBot="1">
      <c r="B23" s="19" t="s">
        <v>25</v>
      </c>
      <c r="C23" s="20" t="s">
        <v>26</v>
      </c>
      <c r="D23" s="20" t="s">
        <v>27</v>
      </c>
      <c r="E23" s="20" t="s">
        <v>33</v>
      </c>
      <c r="F23" s="21" t="s">
        <v>29</v>
      </c>
      <c r="G23" s="21" t="s">
        <v>30</v>
      </c>
      <c r="H23" s="22" t="s">
        <v>35</v>
      </c>
      <c r="I23" s="23" t="s">
        <v>32</v>
      </c>
      <c r="J23" s="62"/>
      <c r="K23" s="85"/>
      <c r="L23" s="63"/>
      <c r="M23" s="64"/>
      <c r="N23" s="65"/>
      <c r="O23" s="26">
        <f>SUM(O24:O26)</f>
        <v>10350</v>
      </c>
      <c r="P23" s="27"/>
      <c r="Q23" s="28">
        <f>SUM(Q24:Q26)</f>
        <v>0</v>
      </c>
      <c r="R23" s="27">
        <f>SUM(R24:R26)</f>
        <v>0</v>
      </c>
      <c r="S23" s="28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7"/>
      <c r="AE23" s="86">
        <f>AE24</f>
        <v>0</v>
      </c>
      <c r="AF23" s="27">
        <f>AF24</f>
        <v>0</v>
      </c>
      <c r="AG23" s="30">
        <f>SUM(AG24:AG26)</f>
        <v>0</v>
      </c>
      <c r="AH23" s="31"/>
      <c r="AI23" s="31"/>
      <c r="AJ23" s="32"/>
      <c r="AK23" s="84"/>
    </row>
    <row r="24" spans="2:37" ht="51">
      <c r="B24" s="165" t="s">
        <v>83</v>
      </c>
      <c r="C24" s="33"/>
      <c r="D24" s="125" t="s">
        <v>84</v>
      </c>
      <c r="E24" s="34" t="s">
        <v>85</v>
      </c>
      <c r="F24" s="87">
        <v>1</v>
      </c>
      <c r="G24" s="88">
        <v>1</v>
      </c>
      <c r="H24" s="168" t="s">
        <v>86</v>
      </c>
      <c r="I24" s="171"/>
      <c r="J24" s="149">
        <v>150</v>
      </c>
      <c r="K24" s="155">
        <v>340</v>
      </c>
      <c r="L24" s="152">
        <v>356</v>
      </c>
      <c r="M24" s="155">
        <v>340</v>
      </c>
      <c r="N24" s="158">
        <v>356</v>
      </c>
      <c r="O24" s="91">
        <v>10350</v>
      </c>
      <c r="P24" s="92"/>
      <c r="Q24" s="93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72"/>
      <c r="AD24" s="72"/>
      <c r="AE24" s="161"/>
      <c r="AF24" s="161"/>
      <c r="AG24" s="73"/>
      <c r="AH24" s="143"/>
      <c r="AI24" s="143"/>
      <c r="AJ24" s="146"/>
      <c r="AK24" s="84"/>
    </row>
    <row r="25" spans="2:37" ht="21" customHeight="1">
      <c r="B25" s="166"/>
      <c r="C25" s="43"/>
      <c r="D25" s="44"/>
      <c r="E25" s="44"/>
      <c r="F25" s="94"/>
      <c r="G25" s="36"/>
      <c r="H25" s="169"/>
      <c r="I25" s="172"/>
      <c r="J25" s="265"/>
      <c r="K25" s="156"/>
      <c r="L25" s="266"/>
      <c r="M25" s="156"/>
      <c r="N25" s="159"/>
      <c r="O25" s="95"/>
      <c r="P25" s="96"/>
      <c r="Q25" s="97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72"/>
      <c r="AD25" s="72"/>
      <c r="AE25" s="162"/>
      <c r="AF25" s="162"/>
      <c r="AG25" s="73"/>
      <c r="AH25" s="143"/>
      <c r="AI25" s="143"/>
      <c r="AJ25" s="146"/>
      <c r="AK25" s="84"/>
    </row>
    <row r="26" spans="2:37" ht="21" customHeight="1" thickBot="1">
      <c r="B26" s="167"/>
      <c r="C26" s="51"/>
      <c r="D26" s="52"/>
      <c r="E26" s="52"/>
      <c r="F26" s="98"/>
      <c r="G26" s="54"/>
      <c r="H26" s="170"/>
      <c r="I26" s="173"/>
      <c r="J26" s="55"/>
      <c r="K26" s="157"/>
      <c r="L26" s="80"/>
      <c r="M26" s="157"/>
      <c r="N26" s="160"/>
      <c r="O26" s="81"/>
      <c r="P26" s="82"/>
      <c r="Q26" s="58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164"/>
      <c r="AF26" s="164"/>
      <c r="AG26" s="99"/>
      <c r="AH26" s="145"/>
      <c r="AI26" s="145"/>
      <c r="AJ26" s="148"/>
    </row>
    <row r="27" spans="2:37" ht="15.75" thickBot="1"/>
    <row r="28" spans="2:37" ht="74.25" customHeight="1" thickBot="1">
      <c r="B28" s="19" t="s">
        <v>25</v>
      </c>
      <c r="C28" s="20" t="s">
        <v>26</v>
      </c>
      <c r="D28" s="20" t="s">
        <v>27</v>
      </c>
      <c r="E28" s="20" t="s">
        <v>33</v>
      </c>
      <c r="F28" s="21" t="s">
        <v>29</v>
      </c>
      <c r="G28" s="21" t="s">
        <v>30</v>
      </c>
      <c r="H28" s="22" t="s">
        <v>35</v>
      </c>
      <c r="I28" s="23" t="s">
        <v>32</v>
      </c>
      <c r="J28" s="62"/>
      <c r="K28" s="85"/>
      <c r="L28" s="63"/>
      <c r="M28" s="64"/>
      <c r="N28" s="65"/>
      <c r="O28" s="26">
        <f>SUM(O29:O30)</f>
        <v>12001</v>
      </c>
      <c r="P28" s="27"/>
      <c r="Q28" s="28">
        <f>SUM(Q29:Q30)</f>
        <v>0</v>
      </c>
      <c r="R28" s="27">
        <f>SUM(R29:R30)</f>
        <v>0</v>
      </c>
      <c r="S28" s="28"/>
      <c r="T28" s="27"/>
      <c r="U28" s="28"/>
      <c r="V28" s="27"/>
      <c r="W28" s="28"/>
      <c r="X28" s="27"/>
      <c r="Y28" s="28"/>
      <c r="Z28" s="27"/>
      <c r="AA28" s="28"/>
      <c r="AB28" s="27"/>
      <c r="AC28" s="28"/>
      <c r="AD28" s="27"/>
      <c r="AE28" s="86">
        <f>AE29</f>
        <v>0</v>
      </c>
      <c r="AF28" s="27">
        <f>AF29</f>
        <v>0</v>
      </c>
      <c r="AG28" s="30">
        <f>SUM(AG29:AG30)</f>
        <v>0</v>
      </c>
      <c r="AH28" s="31"/>
      <c r="AI28" s="31"/>
      <c r="AJ28" s="32"/>
      <c r="AK28" s="84"/>
    </row>
    <row r="29" spans="2:37" ht="62.25" customHeight="1">
      <c r="B29" s="165" t="s">
        <v>87</v>
      </c>
      <c r="C29" s="33"/>
      <c r="D29" s="127" t="s">
        <v>91</v>
      </c>
      <c r="E29" s="34" t="s">
        <v>92</v>
      </c>
      <c r="F29" s="87">
        <v>1</v>
      </c>
      <c r="G29" s="88">
        <v>1</v>
      </c>
      <c r="H29" s="168" t="s">
        <v>86</v>
      </c>
      <c r="I29" s="171"/>
      <c r="J29" s="135">
        <v>0</v>
      </c>
      <c r="K29" s="155">
        <v>1</v>
      </c>
      <c r="L29" s="136">
        <v>1</v>
      </c>
      <c r="M29" s="155">
        <v>1</v>
      </c>
      <c r="N29" s="158">
        <v>1</v>
      </c>
      <c r="O29" s="91">
        <v>12001</v>
      </c>
      <c r="P29" s="92"/>
      <c r="Q29" s="93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118"/>
      <c r="AD29" s="118"/>
      <c r="AE29" s="161"/>
      <c r="AF29" s="161"/>
      <c r="AG29" s="73"/>
      <c r="AH29" s="143"/>
      <c r="AI29" s="143"/>
      <c r="AJ29" s="146"/>
      <c r="AK29" s="84"/>
    </row>
    <row r="30" spans="2:37" ht="21" customHeight="1" thickBot="1">
      <c r="B30" s="167"/>
      <c r="C30" s="51"/>
      <c r="D30" s="52"/>
      <c r="E30" s="52"/>
      <c r="F30" s="98"/>
      <c r="G30" s="54"/>
      <c r="H30" s="170"/>
      <c r="I30" s="173"/>
      <c r="J30" s="123"/>
      <c r="K30" s="157"/>
      <c r="L30" s="80"/>
      <c r="M30" s="157"/>
      <c r="N30" s="160"/>
      <c r="O30" s="81"/>
      <c r="P30" s="120"/>
      <c r="Q30" s="58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64"/>
      <c r="AF30" s="164"/>
      <c r="AG30" s="99"/>
      <c r="AH30" s="145"/>
      <c r="AI30" s="145"/>
      <c r="AJ30" s="148"/>
    </row>
    <row r="31" spans="2:37" ht="15.75" thickBot="1"/>
    <row r="32" spans="2:37" ht="74.25" customHeight="1" thickBot="1">
      <c r="B32" s="19" t="s">
        <v>25</v>
      </c>
      <c r="C32" s="20" t="s">
        <v>26</v>
      </c>
      <c r="D32" s="20" t="s">
        <v>27</v>
      </c>
      <c r="E32" s="20" t="s">
        <v>33</v>
      </c>
      <c r="F32" s="21" t="s">
        <v>29</v>
      </c>
      <c r="G32" s="21" t="s">
        <v>30</v>
      </c>
      <c r="H32" s="22" t="s">
        <v>35</v>
      </c>
      <c r="I32" s="23" t="s">
        <v>32</v>
      </c>
      <c r="J32" s="62"/>
      <c r="K32" s="85"/>
      <c r="L32" s="63"/>
      <c r="M32" s="64"/>
      <c r="N32" s="65"/>
      <c r="O32" s="26">
        <f>SUM(O33:O36)</f>
        <v>32410</v>
      </c>
      <c r="P32" s="27"/>
      <c r="Q32" s="28">
        <f>SUM(Q33:Q36)</f>
        <v>0</v>
      </c>
      <c r="R32" s="27">
        <f>SUM(R33:R36)</f>
        <v>0</v>
      </c>
      <c r="S32" s="28"/>
      <c r="T32" s="27"/>
      <c r="U32" s="28"/>
      <c r="V32" s="27"/>
      <c r="W32" s="28"/>
      <c r="X32" s="27"/>
      <c r="Y32" s="28"/>
      <c r="Z32" s="27"/>
      <c r="AA32" s="28"/>
      <c r="AB32" s="27"/>
      <c r="AC32" s="28"/>
      <c r="AD32" s="27"/>
      <c r="AE32" s="86">
        <f>AE33</f>
        <v>0</v>
      </c>
      <c r="AF32" s="27">
        <f>AF33</f>
        <v>0</v>
      </c>
      <c r="AG32" s="30">
        <f>SUM(AG33:AG36)</f>
        <v>0</v>
      </c>
      <c r="AH32" s="31"/>
      <c r="AI32" s="31"/>
      <c r="AJ32" s="32"/>
      <c r="AK32" s="84"/>
    </row>
    <row r="33" spans="2:37" ht="41.25">
      <c r="B33" s="165" t="s">
        <v>46</v>
      </c>
      <c r="C33" s="33"/>
      <c r="D33" s="138" t="s">
        <v>123</v>
      </c>
      <c r="E33" s="34" t="s">
        <v>85</v>
      </c>
      <c r="F33" s="87">
        <v>2</v>
      </c>
      <c r="G33" s="88">
        <v>2</v>
      </c>
      <c r="H33" s="168" t="s">
        <v>126</v>
      </c>
      <c r="I33" s="171" t="s">
        <v>127</v>
      </c>
      <c r="J33" s="149">
        <v>178</v>
      </c>
      <c r="K33" s="155">
        <v>298</v>
      </c>
      <c r="L33" s="152">
        <v>228</v>
      </c>
      <c r="M33" s="155">
        <v>275</v>
      </c>
      <c r="N33" s="158">
        <v>330</v>
      </c>
      <c r="O33" s="91">
        <v>14280</v>
      </c>
      <c r="P33" s="92"/>
      <c r="Q33" s="93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30"/>
      <c r="AD33" s="130"/>
      <c r="AE33" s="161"/>
      <c r="AF33" s="161"/>
      <c r="AG33" s="73"/>
      <c r="AH33" s="143"/>
      <c r="AI33" s="143"/>
      <c r="AJ33" s="146"/>
      <c r="AK33" s="84"/>
    </row>
    <row r="34" spans="2:37" ht="41.25">
      <c r="B34" s="166"/>
      <c r="C34" s="43"/>
      <c r="D34" s="138" t="s">
        <v>124</v>
      </c>
      <c r="E34" s="44" t="s">
        <v>85</v>
      </c>
      <c r="F34" s="94">
        <v>1</v>
      </c>
      <c r="G34" s="36">
        <v>1</v>
      </c>
      <c r="H34" s="169"/>
      <c r="I34" s="172"/>
      <c r="J34" s="150"/>
      <c r="K34" s="156"/>
      <c r="L34" s="153"/>
      <c r="M34" s="156"/>
      <c r="N34" s="159"/>
      <c r="O34" s="95">
        <v>7140</v>
      </c>
      <c r="P34" s="131"/>
      <c r="Q34" s="97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0"/>
      <c r="AD34" s="130"/>
      <c r="AE34" s="162"/>
      <c r="AF34" s="162"/>
      <c r="AG34" s="73"/>
      <c r="AH34" s="143"/>
      <c r="AI34" s="143"/>
      <c r="AJ34" s="146"/>
      <c r="AK34" s="84"/>
    </row>
    <row r="35" spans="2:37" ht="25.5">
      <c r="B35" s="166"/>
      <c r="C35" s="43"/>
      <c r="D35" s="138" t="s">
        <v>128</v>
      </c>
      <c r="E35" s="44"/>
      <c r="F35" s="139"/>
      <c r="G35" s="109"/>
      <c r="H35" s="169"/>
      <c r="I35" s="172"/>
      <c r="J35" s="150"/>
      <c r="K35" s="156"/>
      <c r="L35" s="153"/>
      <c r="M35" s="156"/>
      <c r="N35" s="159"/>
      <c r="O35" s="95">
        <v>3850</v>
      </c>
      <c r="P35" s="131"/>
      <c r="Q35" s="97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63"/>
      <c r="AF35" s="163"/>
      <c r="AG35" s="140"/>
      <c r="AH35" s="144"/>
      <c r="AI35" s="144"/>
      <c r="AJ35" s="147"/>
      <c r="AK35" s="84"/>
    </row>
    <row r="36" spans="2:37" ht="42" thickBot="1">
      <c r="B36" s="167"/>
      <c r="C36" s="51"/>
      <c r="D36" s="138" t="s">
        <v>125</v>
      </c>
      <c r="E36" s="44" t="s">
        <v>85</v>
      </c>
      <c r="F36" s="98">
        <v>1</v>
      </c>
      <c r="G36" s="54">
        <v>1</v>
      </c>
      <c r="H36" s="170"/>
      <c r="I36" s="173"/>
      <c r="J36" s="151"/>
      <c r="K36" s="157"/>
      <c r="L36" s="154"/>
      <c r="M36" s="157"/>
      <c r="N36" s="160"/>
      <c r="O36" s="81">
        <v>7140</v>
      </c>
      <c r="P36" s="132"/>
      <c r="Q36" s="58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64"/>
      <c r="AF36" s="164"/>
      <c r="AG36" s="99"/>
      <c r="AH36" s="145"/>
      <c r="AI36" s="145"/>
      <c r="AJ36" s="148"/>
    </row>
    <row r="37" spans="2:37">
      <c r="I37" s="105"/>
      <c r="J37" s="105"/>
    </row>
  </sheetData>
  <mergeCells count="95">
    <mergeCell ref="AI29:AI30"/>
    <mergeCell ref="AJ29:AJ30"/>
    <mergeCell ref="M29:M30"/>
    <mergeCell ref="N29:N30"/>
    <mergeCell ref="AE29:AE30"/>
    <mergeCell ref="AF29:AF30"/>
    <mergeCell ref="AH29:AH30"/>
    <mergeCell ref="AF24:AF26"/>
    <mergeCell ref="AH24:AH26"/>
    <mergeCell ref="AI24:AI26"/>
    <mergeCell ref="AJ24:AJ26"/>
    <mergeCell ref="AI18:AI21"/>
    <mergeCell ref="AJ18:AJ21"/>
    <mergeCell ref="B22:AJ22"/>
    <mergeCell ref="B24:B26"/>
    <mergeCell ref="H24:H26"/>
    <mergeCell ref="I24:I26"/>
    <mergeCell ref="K24:K26"/>
    <mergeCell ref="M24:M26"/>
    <mergeCell ref="N24:N26"/>
    <mergeCell ref="AE24:AE26"/>
    <mergeCell ref="J18:J19"/>
    <mergeCell ref="L18:L19"/>
    <mergeCell ref="M18:M21"/>
    <mergeCell ref="N18:N21"/>
    <mergeCell ref="AE18:AE21"/>
    <mergeCell ref="AF18:AF21"/>
    <mergeCell ref="AH18:AH21"/>
    <mergeCell ref="AE11:AE15"/>
    <mergeCell ref="AF11:AF15"/>
    <mergeCell ref="AH11:AH15"/>
    <mergeCell ref="AI11:AI15"/>
    <mergeCell ref="B16:AJ16"/>
    <mergeCell ref="AJ11:AJ15"/>
    <mergeCell ref="AH6:AH7"/>
    <mergeCell ref="AI6:AI7"/>
    <mergeCell ref="AJ6:AJ7"/>
    <mergeCell ref="W6:X6"/>
    <mergeCell ref="Y6:Z6"/>
    <mergeCell ref="AA6:AB6"/>
    <mergeCell ref="AC6:AD6"/>
    <mergeCell ref="AE6:AF6"/>
    <mergeCell ref="B9:AJ9"/>
    <mergeCell ref="B11:B15"/>
    <mergeCell ref="H11:H15"/>
    <mergeCell ref="I11:I15"/>
    <mergeCell ref="K11:K15"/>
    <mergeCell ref="M11:M15"/>
    <mergeCell ref="N11:N15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B2:AJ2"/>
    <mergeCell ref="B3:AJ3"/>
    <mergeCell ref="B4:H4"/>
    <mergeCell ref="I4:T4"/>
    <mergeCell ref="U4:AJ4"/>
    <mergeCell ref="B33:B36"/>
    <mergeCell ref="H33:H36"/>
    <mergeCell ref="I33:I36"/>
    <mergeCell ref="K33:K36"/>
    <mergeCell ref="L6:L7"/>
    <mergeCell ref="C8:H8"/>
    <mergeCell ref="B18:B21"/>
    <mergeCell ref="H18:H21"/>
    <mergeCell ref="I18:I21"/>
    <mergeCell ref="K18:K21"/>
    <mergeCell ref="J24:J25"/>
    <mergeCell ref="L24:L25"/>
    <mergeCell ref="B29:B30"/>
    <mergeCell ref="H29:H30"/>
    <mergeCell ref="I29:I30"/>
    <mergeCell ref="K29:K30"/>
    <mergeCell ref="AH33:AH36"/>
    <mergeCell ref="AI33:AI36"/>
    <mergeCell ref="AJ33:AJ36"/>
    <mergeCell ref="J33:J36"/>
    <mergeCell ref="L33:L36"/>
    <mergeCell ref="M33:M36"/>
    <mergeCell ref="N33:N36"/>
    <mergeCell ref="AE33:AE36"/>
    <mergeCell ref="AF33:AF3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5"/>
  <sheetViews>
    <sheetView topLeftCell="I17" zoomScale="110" zoomScaleNormal="110" workbookViewId="0">
      <selection activeCell="R11" sqref="R11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93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38</v>
      </c>
      <c r="C5" s="191"/>
      <c r="D5" s="192"/>
      <c r="E5" s="4"/>
      <c r="F5" s="193" t="s">
        <v>94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146</v>
      </c>
      <c r="C8" s="230" t="s">
        <v>95</v>
      </c>
      <c r="D8" s="231"/>
      <c r="E8" s="231"/>
      <c r="F8" s="231"/>
      <c r="G8" s="231"/>
      <c r="H8" s="231"/>
      <c r="I8" s="10" t="s">
        <v>96</v>
      </c>
      <c r="J8" s="11">
        <v>1785</v>
      </c>
      <c r="K8" s="12">
        <f>+J8*0.9</f>
        <v>1606.5</v>
      </c>
      <c r="L8" s="12">
        <f>+J8*0.6</f>
        <v>1071</v>
      </c>
      <c r="M8" s="12"/>
      <c r="N8" s="106">
        <v>1104</v>
      </c>
      <c r="O8" s="13">
        <f t="shared" ref="O8:AD8" si="0">O10+O15+O21</f>
        <v>0</v>
      </c>
      <c r="P8" s="14">
        <f t="shared" si="0"/>
        <v>0</v>
      </c>
      <c r="Q8" s="14">
        <f t="shared" si="0"/>
        <v>6000</v>
      </c>
      <c r="R8" s="14"/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>+AE10+AE15+AE21</f>
        <v>6000</v>
      </c>
      <c r="AF8" s="15"/>
      <c r="AG8" s="16">
        <f>AG10+AG15+AG21</f>
        <v>0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SUM(O11:O13)</f>
        <v>0</v>
      </c>
      <c r="P10" s="27">
        <f>SUM(P11:P13)</f>
        <v>0</v>
      </c>
      <c r="Q10" s="28">
        <f>SUM(Q11:Q13)</f>
        <v>6000</v>
      </c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9">
        <f>O10+Q10</f>
        <v>6000</v>
      </c>
      <c r="AF10" s="29"/>
      <c r="AG10" s="30">
        <f>SUM(AG11:AG13)</f>
        <v>0</v>
      </c>
      <c r="AH10" s="31"/>
      <c r="AI10" s="31"/>
      <c r="AJ10" s="32"/>
    </row>
    <row r="11" spans="2:36" ht="72.75" customHeight="1">
      <c r="B11" s="165" t="s">
        <v>88</v>
      </c>
      <c r="C11" s="33"/>
      <c r="D11" s="125" t="s">
        <v>97</v>
      </c>
      <c r="E11" s="34" t="s">
        <v>98</v>
      </c>
      <c r="F11" s="35">
        <v>0</v>
      </c>
      <c r="G11" s="36">
        <v>1</v>
      </c>
      <c r="H11" s="235" t="s">
        <v>99</v>
      </c>
      <c r="I11" s="238"/>
      <c r="J11" s="37"/>
      <c r="K11" s="240"/>
      <c r="L11" s="38"/>
      <c r="M11" s="242"/>
      <c r="N11" s="244"/>
      <c r="O11" s="115"/>
      <c r="P11" s="116"/>
      <c r="Q11" s="39">
        <v>6000</v>
      </c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161"/>
      <c r="AF11" s="161"/>
      <c r="AG11" s="42"/>
      <c r="AH11" s="248"/>
      <c r="AI11" s="248"/>
      <c r="AJ11" s="220"/>
    </row>
    <row r="12" spans="2:36" ht="17.25" customHeight="1">
      <c r="B12" s="166"/>
      <c r="C12" s="43"/>
      <c r="D12" s="44"/>
      <c r="E12" s="44"/>
      <c r="F12" s="45"/>
      <c r="G12" s="36"/>
      <c r="H12" s="236"/>
      <c r="I12" s="238"/>
      <c r="J12" s="37"/>
      <c r="K12" s="240"/>
      <c r="L12" s="46"/>
      <c r="M12" s="242"/>
      <c r="N12" s="244"/>
      <c r="O12" s="117"/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61"/>
      <c r="AF12" s="161"/>
      <c r="AG12" s="42"/>
      <c r="AH12" s="248"/>
      <c r="AI12" s="248"/>
      <c r="AJ12" s="220"/>
    </row>
    <row r="13" spans="2:36" ht="17.25" customHeight="1" thickBot="1">
      <c r="B13" s="167"/>
      <c r="C13" s="51"/>
      <c r="D13" s="52"/>
      <c r="E13" s="52"/>
      <c r="F13" s="53"/>
      <c r="G13" s="54"/>
      <c r="H13" s="237"/>
      <c r="I13" s="239"/>
      <c r="J13" s="55"/>
      <c r="K13" s="241"/>
      <c r="L13" s="56"/>
      <c r="M13" s="243"/>
      <c r="N13" s="245"/>
      <c r="O13" s="57"/>
      <c r="P13" s="58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47"/>
      <c r="AF13" s="247"/>
      <c r="AG13" s="61"/>
      <c r="AH13" s="250"/>
      <c r="AI13" s="250"/>
      <c r="AJ13" s="222"/>
    </row>
    <row r="14" spans="2:36" ht="4.5" customHeight="1" thickBot="1"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3"/>
    </row>
    <row r="15" spans="2:36" ht="36" customHeight="1" thickBot="1">
      <c r="B15" s="19" t="s">
        <v>25</v>
      </c>
      <c r="C15" s="20" t="s">
        <v>26</v>
      </c>
      <c r="D15" s="20" t="s">
        <v>27</v>
      </c>
      <c r="E15" s="20" t="s">
        <v>33</v>
      </c>
      <c r="F15" s="21" t="s">
        <v>29</v>
      </c>
      <c r="G15" s="21" t="s">
        <v>30</v>
      </c>
      <c r="H15" s="22" t="s">
        <v>34</v>
      </c>
      <c r="I15" s="23" t="s">
        <v>32</v>
      </c>
      <c r="J15" s="62"/>
      <c r="K15" s="63"/>
      <c r="L15" s="63"/>
      <c r="M15" s="64"/>
      <c r="N15" s="65"/>
      <c r="O15" s="26">
        <f>SUM(O16:O19)</f>
        <v>0</v>
      </c>
      <c r="P15" s="27">
        <f>SUM(P16:P19)</f>
        <v>0</v>
      </c>
      <c r="Q15" s="28">
        <f>SUM(Q16:Q19)</f>
        <v>0</v>
      </c>
      <c r="R15" s="27">
        <f>SUM(R16:R19)</f>
        <v>0</v>
      </c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>
        <f>AE16</f>
        <v>0</v>
      </c>
      <c r="AF15" s="27">
        <f>AF16</f>
        <v>0</v>
      </c>
      <c r="AG15" s="30">
        <f>SUM(AG16:AG19)</f>
        <v>0</v>
      </c>
      <c r="AH15" s="31"/>
      <c r="AI15" s="31"/>
      <c r="AJ15" s="32"/>
    </row>
    <row r="16" spans="2:36">
      <c r="B16" s="254"/>
      <c r="C16" s="66"/>
      <c r="D16" s="125"/>
      <c r="E16" s="67"/>
      <c r="F16" s="68"/>
      <c r="G16" s="36"/>
      <c r="H16" s="256"/>
      <c r="I16" s="258"/>
      <c r="J16" s="69"/>
      <c r="K16" s="260"/>
      <c r="L16" s="70"/>
      <c r="M16" s="261"/>
      <c r="N16" s="263"/>
      <c r="O16" s="71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161"/>
      <c r="AF16" s="161"/>
      <c r="AG16" s="73"/>
      <c r="AH16" s="248"/>
      <c r="AI16" s="143"/>
      <c r="AJ16" s="146"/>
    </row>
    <row r="17" spans="2:37">
      <c r="B17" s="254"/>
      <c r="C17" s="66"/>
      <c r="D17" s="126"/>
      <c r="E17" s="67"/>
      <c r="F17" s="68"/>
      <c r="G17" s="36"/>
      <c r="H17" s="256"/>
      <c r="I17" s="258"/>
      <c r="J17" s="69"/>
      <c r="K17" s="162"/>
      <c r="L17" s="70"/>
      <c r="M17" s="261"/>
      <c r="N17" s="263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161"/>
      <c r="AF17" s="161"/>
      <c r="AG17" s="73"/>
      <c r="AH17" s="248"/>
      <c r="AI17" s="143"/>
      <c r="AJ17" s="146"/>
    </row>
    <row r="18" spans="2:37">
      <c r="B18" s="254"/>
      <c r="C18" s="66"/>
      <c r="D18" s="67"/>
      <c r="E18" s="67"/>
      <c r="F18" s="74"/>
      <c r="G18" s="36"/>
      <c r="H18" s="256"/>
      <c r="I18" s="258"/>
      <c r="J18" s="69"/>
      <c r="K18" s="162"/>
      <c r="L18" s="70"/>
      <c r="M18" s="261"/>
      <c r="N18" s="263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61"/>
      <c r="AF18" s="161"/>
      <c r="AG18" s="75"/>
      <c r="AH18" s="248"/>
      <c r="AI18" s="143"/>
      <c r="AJ18" s="146"/>
    </row>
    <row r="19" spans="2:37" ht="15.75" thickBot="1">
      <c r="B19" s="255"/>
      <c r="C19" s="76"/>
      <c r="D19" s="77"/>
      <c r="E19" s="77"/>
      <c r="F19" s="78"/>
      <c r="G19" s="54"/>
      <c r="H19" s="257"/>
      <c r="I19" s="259"/>
      <c r="J19" s="79"/>
      <c r="K19" s="164"/>
      <c r="L19" s="80"/>
      <c r="M19" s="262"/>
      <c r="N19" s="264"/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247"/>
      <c r="AF19" s="247"/>
      <c r="AG19" s="83"/>
      <c r="AH19" s="250"/>
      <c r="AI19" s="145"/>
      <c r="AJ19" s="148"/>
      <c r="AK19" s="84"/>
    </row>
    <row r="20" spans="2:37" ht="4.5" customHeight="1" thickBot="1"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3"/>
      <c r="AK20" s="84"/>
    </row>
    <row r="21" spans="2:37" ht="74.25" customHeight="1" thickBot="1">
      <c r="B21" s="19" t="s">
        <v>25</v>
      </c>
      <c r="C21" s="20" t="s">
        <v>26</v>
      </c>
      <c r="D21" s="20" t="s">
        <v>27</v>
      </c>
      <c r="E21" s="20" t="s">
        <v>33</v>
      </c>
      <c r="F21" s="21" t="s">
        <v>29</v>
      </c>
      <c r="G21" s="21" t="s">
        <v>30</v>
      </c>
      <c r="H21" s="22" t="s">
        <v>35</v>
      </c>
      <c r="I21" s="23" t="s">
        <v>32</v>
      </c>
      <c r="J21" s="62"/>
      <c r="K21" s="85"/>
      <c r="L21" s="63"/>
      <c r="M21" s="64"/>
      <c r="N21" s="65"/>
      <c r="O21" s="26">
        <f>SUM(O22:O24)</f>
        <v>0</v>
      </c>
      <c r="P21" s="27">
        <f>SUM(P22:P24)</f>
        <v>0</v>
      </c>
      <c r="Q21" s="28">
        <f>SUM(Q22:Q24)</f>
        <v>0</v>
      </c>
      <c r="R21" s="27">
        <f>SUM(R22:R24)</f>
        <v>0</v>
      </c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86">
        <f>AE22</f>
        <v>0</v>
      </c>
      <c r="AF21" s="27">
        <f>AF22</f>
        <v>0</v>
      </c>
      <c r="AG21" s="30">
        <f>SUM(AG22:AG24)</f>
        <v>0</v>
      </c>
      <c r="AH21" s="31"/>
      <c r="AI21" s="31"/>
      <c r="AJ21" s="32"/>
      <c r="AK21" s="84"/>
    </row>
    <row r="22" spans="2:37" ht="21" customHeight="1">
      <c r="B22" s="165"/>
      <c r="C22" s="33"/>
      <c r="D22" s="34"/>
      <c r="E22" s="34"/>
      <c r="F22" s="87"/>
      <c r="G22" s="88"/>
      <c r="H22" s="267"/>
      <c r="I22" s="171"/>
      <c r="J22" s="89"/>
      <c r="K22" s="155"/>
      <c r="L22" s="90"/>
      <c r="M22" s="155"/>
      <c r="N22" s="158"/>
      <c r="O22" s="91"/>
      <c r="P22" s="92"/>
      <c r="Q22" s="93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72"/>
      <c r="AD22" s="72"/>
      <c r="AE22" s="161"/>
      <c r="AF22" s="161"/>
      <c r="AG22" s="73"/>
      <c r="AH22" s="143"/>
      <c r="AI22" s="143"/>
      <c r="AJ22" s="146"/>
      <c r="AK22" s="84"/>
    </row>
    <row r="23" spans="2:37" ht="21" customHeight="1">
      <c r="B23" s="166"/>
      <c r="C23" s="43"/>
      <c r="D23" s="44"/>
      <c r="E23" s="44"/>
      <c r="F23" s="94"/>
      <c r="G23" s="36"/>
      <c r="H23" s="236"/>
      <c r="I23" s="172"/>
      <c r="J23" s="37"/>
      <c r="K23" s="156"/>
      <c r="L23" s="70"/>
      <c r="M23" s="156"/>
      <c r="N23" s="159"/>
      <c r="O23" s="95"/>
      <c r="P23" s="113"/>
      <c r="Q23" s="97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72"/>
      <c r="AD23" s="72"/>
      <c r="AE23" s="162"/>
      <c r="AF23" s="162"/>
      <c r="AG23" s="73"/>
      <c r="AH23" s="143"/>
      <c r="AI23" s="143"/>
      <c r="AJ23" s="146"/>
      <c r="AK23" s="84"/>
    </row>
    <row r="24" spans="2:37" ht="21" customHeight="1" thickBot="1">
      <c r="B24" s="167"/>
      <c r="C24" s="51"/>
      <c r="D24" s="52"/>
      <c r="E24" s="52"/>
      <c r="F24" s="98"/>
      <c r="G24" s="54"/>
      <c r="H24" s="237"/>
      <c r="I24" s="173"/>
      <c r="J24" s="55"/>
      <c r="K24" s="157"/>
      <c r="L24" s="80"/>
      <c r="M24" s="157"/>
      <c r="N24" s="160"/>
      <c r="O24" s="81"/>
      <c r="P24" s="82"/>
      <c r="Q24" s="58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164"/>
      <c r="AF24" s="164"/>
      <c r="AG24" s="99"/>
      <c r="AH24" s="145"/>
      <c r="AI24" s="145"/>
      <c r="AJ24" s="148"/>
    </row>
    <row r="26" spans="2:37">
      <c r="D26" s="101"/>
      <c r="E26" s="101"/>
    </row>
    <row r="27" spans="2:37">
      <c r="D27" s="101"/>
      <c r="E27" s="101"/>
    </row>
    <row r="28" spans="2:37">
      <c r="I28" s="104"/>
      <c r="J28" s="104"/>
    </row>
    <row r="29" spans="2:37">
      <c r="I29" s="104"/>
      <c r="J29" s="104"/>
    </row>
    <row r="35" spans="9:10">
      <c r="I35" s="105"/>
      <c r="J35" s="105"/>
    </row>
  </sheetData>
  <mergeCells count="67"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AJ11:AJ13"/>
    <mergeCell ref="AH6:AH7"/>
    <mergeCell ref="AI6:AI7"/>
    <mergeCell ref="AJ6:AJ7"/>
    <mergeCell ref="W6:X6"/>
    <mergeCell ref="Y6:Z6"/>
    <mergeCell ref="AA6:AB6"/>
    <mergeCell ref="AC6:AD6"/>
    <mergeCell ref="AE6:AF6"/>
    <mergeCell ref="C8:H8"/>
    <mergeCell ref="B9:AJ9"/>
    <mergeCell ref="B11:B13"/>
    <mergeCell ref="H11:H13"/>
    <mergeCell ref="I11:I13"/>
    <mergeCell ref="K11:K13"/>
    <mergeCell ref="M11:M13"/>
    <mergeCell ref="N11:N13"/>
    <mergeCell ref="AE11:AE13"/>
    <mergeCell ref="AF11:AF13"/>
    <mergeCell ref="AH11:AH13"/>
    <mergeCell ref="AI11:AI13"/>
    <mergeCell ref="B14:AJ14"/>
    <mergeCell ref="B16:B19"/>
    <mergeCell ref="H16:H19"/>
    <mergeCell ref="I16:I19"/>
    <mergeCell ref="K16:K19"/>
    <mergeCell ref="M16:M19"/>
    <mergeCell ref="N16:N19"/>
    <mergeCell ref="AE16:AE19"/>
    <mergeCell ref="AF16:AF19"/>
    <mergeCell ref="AH16:AH19"/>
    <mergeCell ref="AF22:AF24"/>
    <mergeCell ref="AH22:AH24"/>
    <mergeCell ref="AI22:AI24"/>
    <mergeCell ref="AJ22:AJ24"/>
    <mergeCell ref="AI16:AI19"/>
    <mergeCell ref="AJ16:AJ19"/>
    <mergeCell ref="B20:AJ20"/>
    <mergeCell ref="B22:B24"/>
    <mergeCell ref="H22:H24"/>
    <mergeCell ref="I22:I24"/>
    <mergeCell ref="K22:K24"/>
    <mergeCell ref="M22:M24"/>
    <mergeCell ref="N22:N24"/>
    <mergeCell ref="AE22:AE2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35"/>
  <sheetViews>
    <sheetView topLeftCell="I3" zoomScale="110" zoomScaleNormal="110" workbookViewId="0">
      <selection activeCell="AJ8" sqref="AJ8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93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38</v>
      </c>
      <c r="C5" s="191"/>
      <c r="D5" s="192"/>
      <c r="E5" s="124"/>
      <c r="F5" s="193" t="s">
        <v>94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146</v>
      </c>
      <c r="C8" s="230" t="s">
        <v>95</v>
      </c>
      <c r="D8" s="231"/>
      <c r="E8" s="231"/>
      <c r="F8" s="231"/>
      <c r="G8" s="231"/>
      <c r="H8" s="231"/>
      <c r="I8" s="10" t="s">
        <v>96</v>
      </c>
      <c r="J8" s="11">
        <v>1785</v>
      </c>
      <c r="K8" s="12">
        <f>+J8*0.9</f>
        <v>1606.5</v>
      </c>
      <c r="L8" s="12">
        <f>+J8*0.6</f>
        <v>1071</v>
      </c>
      <c r="M8" s="12"/>
      <c r="N8" s="106">
        <v>1104</v>
      </c>
      <c r="O8" s="13">
        <f t="shared" ref="O8:AD8" si="0">O10+O15+O21</f>
        <v>25000</v>
      </c>
      <c r="P8" s="14"/>
      <c r="Q8" s="14">
        <f t="shared" si="0"/>
        <v>3000</v>
      </c>
      <c r="R8" s="14"/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>+AE10+AE15+AE21</f>
        <v>3000</v>
      </c>
      <c r="AF8" s="15">
        <f>AF10+AF15+AF21</f>
        <v>0</v>
      </c>
      <c r="AG8" s="16">
        <f>AG10+AG15+AG21</f>
        <v>0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SUM(O11:O13)</f>
        <v>0</v>
      </c>
      <c r="P10" s="27">
        <f>SUM(P11:P13)</f>
        <v>0</v>
      </c>
      <c r="Q10" s="28">
        <f>SUM(Q11:Q13)</f>
        <v>3000</v>
      </c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9">
        <f>O10+Q10</f>
        <v>3000</v>
      </c>
      <c r="AF10" s="29">
        <f>P10+R10</f>
        <v>0</v>
      </c>
      <c r="AG10" s="30">
        <f>SUM(AG11:AG13)</f>
        <v>0</v>
      </c>
      <c r="AH10" s="31"/>
      <c r="AI10" s="31"/>
      <c r="AJ10" s="32"/>
    </row>
    <row r="11" spans="2:36" ht="72.75" customHeight="1">
      <c r="B11" s="165" t="s">
        <v>89</v>
      </c>
      <c r="C11" s="33"/>
      <c r="D11" s="125" t="s">
        <v>100</v>
      </c>
      <c r="E11" s="34" t="s">
        <v>101</v>
      </c>
      <c r="F11" s="35">
        <v>132</v>
      </c>
      <c r="G11" s="36">
        <v>132</v>
      </c>
      <c r="H11" s="235" t="s">
        <v>102</v>
      </c>
      <c r="I11" s="238" t="s">
        <v>103</v>
      </c>
      <c r="J11" s="122">
        <v>114</v>
      </c>
      <c r="K11" s="240">
        <v>150</v>
      </c>
      <c r="L11" s="271">
        <v>132</v>
      </c>
      <c r="M11" s="242">
        <v>132</v>
      </c>
      <c r="N11" s="244">
        <v>132</v>
      </c>
      <c r="O11" s="115"/>
      <c r="P11" s="116"/>
      <c r="Q11" s="39">
        <v>3000</v>
      </c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161"/>
      <c r="AF11" s="161"/>
      <c r="AG11" s="42"/>
      <c r="AH11" s="248"/>
      <c r="AI11" s="248"/>
      <c r="AJ11" s="220"/>
    </row>
    <row r="12" spans="2:36" ht="33" customHeight="1">
      <c r="B12" s="166"/>
      <c r="C12" s="43"/>
      <c r="D12" s="44" t="s">
        <v>104</v>
      </c>
      <c r="E12" s="44"/>
      <c r="F12" s="45"/>
      <c r="G12" s="36"/>
      <c r="H12" s="236"/>
      <c r="I12" s="238"/>
      <c r="J12" s="122">
        <v>114</v>
      </c>
      <c r="K12" s="240"/>
      <c r="L12" s="270"/>
      <c r="M12" s="242"/>
      <c r="N12" s="244"/>
      <c r="O12" s="117"/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133">
        <v>30116</v>
      </c>
      <c r="AB12" s="133">
        <v>30116</v>
      </c>
      <c r="AC12" s="41"/>
      <c r="AD12" s="41"/>
      <c r="AE12" s="161"/>
      <c r="AF12" s="161"/>
      <c r="AG12" s="42"/>
      <c r="AH12" s="248"/>
      <c r="AI12" s="248"/>
      <c r="AJ12" s="220"/>
    </row>
    <row r="13" spans="2:36" ht="17.25" customHeight="1" thickBot="1">
      <c r="B13" s="167"/>
      <c r="C13" s="51"/>
      <c r="D13" s="52"/>
      <c r="E13" s="52"/>
      <c r="F13" s="53"/>
      <c r="G13" s="54"/>
      <c r="H13" s="237"/>
      <c r="I13" s="239"/>
      <c r="J13" s="123"/>
      <c r="K13" s="241"/>
      <c r="L13" s="154"/>
      <c r="M13" s="243"/>
      <c r="N13" s="245"/>
      <c r="O13" s="57"/>
      <c r="P13" s="58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47"/>
      <c r="AF13" s="247"/>
      <c r="AG13" s="61"/>
      <c r="AH13" s="250"/>
      <c r="AI13" s="250"/>
      <c r="AJ13" s="222"/>
    </row>
    <row r="14" spans="2:36" ht="4.5" customHeight="1" thickBot="1"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3"/>
    </row>
    <row r="15" spans="2:36" ht="36" customHeight="1" thickBot="1">
      <c r="B15" s="19" t="s">
        <v>25</v>
      </c>
      <c r="C15" s="20" t="s">
        <v>26</v>
      </c>
      <c r="D15" s="20" t="s">
        <v>27</v>
      </c>
      <c r="E15" s="20" t="s">
        <v>33</v>
      </c>
      <c r="F15" s="21" t="s">
        <v>29</v>
      </c>
      <c r="G15" s="21" t="s">
        <v>30</v>
      </c>
      <c r="H15" s="22" t="s">
        <v>34</v>
      </c>
      <c r="I15" s="23" t="s">
        <v>32</v>
      </c>
      <c r="J15" s="62"/>
      <c r="K15" s="63"/>
      <c r="L15" s="63"/>
      <c r="M15" s="64"/>
      <c r="N15" s="65"/>
      <c r="O15" s="26">
        <f>SUM(O16:O19)</f>
        <v>25000</v>
      </c>
      <c r="P15" s="27">
        <f>SUM(P16:P19)</f>
        <v>0</v>
      </c>
      <c r="Q15" s="28">
        <f>SUM(Q16:Q19)</f>
        <v>0</v>
      </c>
      <c r="R15" s="27">
        <f>SUM(R16:R19)</f>
        <v>0</v>
      </c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>
        <f>AE16</f>
        <v>0</v>
      </c>
      <c r="AF15" s="27">
        <f>AF16</f>
        <v>0</v>
      </c>
      <c r="AG15" s="30">
        <f>SUM(AG16:AG19)</f>
        <v>0</v>
      </c>
      <c r="AH15" s="31"/>
      <c r="AI15" s="31"/>
      <c r="AJ15" s="32"/>
    </row>
    <row r="16" spans="2:36" ht="30">
      <c r="B16" s="254" t="s">
        <v>90</v>
      </c>
      <c r="C16" s="66"/>
      <c r="D16" s="125" t="s">
        <v>105</v>
      </c>
      <c r="E16" s="67" t="s">
        <v>109</v>
      </c>
      <c r="F16" s="68">
        <v>3</v>
      </c>
      <c r="G16" s="36">
        <v>3</v>
      </c>
      <c r="H16" s="256" t="s">
        <v>111</v>
      </c>
      <c r="I16" s="258" t="s">
        <v>112</v>
      </c>
      <c r="J16" s="268">
        <v>0</v>
      </c>
      <c r="K16" s="260">
        <v>2</v>
      </c>
      <c r="L16" s="152">
        <v>1</v>
      </c>
      <c r="M16" s="261">
        <v>0</v>
      </c>
      <c r="N16" s="263">
        <v>1</v>
      </c>
      <c r="O16" s="71">
        <v>12000</v>
      </c>
      <c r="P16" s="71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61"/>
      <c r="AF16" s="161"/>
      <c r="AG16" s="73"/>
      <c r="AH16" s="248"/>
      <c r="AI16" s="143"/>
      <c r="AJ16" s="146"/>
    </row>
    <row r="17" spans="2:37" ht="32.25" customHeight="1">
      <c r="B17" s="254"/>
      <c r="C17" s="66"/>
      <c r="D17" s="125" t="s">
        <v>106</v>
      </c>
      <c r="E17" s="67" t="s">
        <v>108</v>
      </c>
      <c r="F17" s="68">
        <v>63</v>
      </c>
      <c r="G17" s="36">
        <v>63</v>
      </c>
      <c r="H17" s="256"/>
      <c r="I17" s="258"/>
      <c r="J17" s="269"/>
      <c r="K17" s="162"/>
      <c r="L17" s="270"/>
      <c r="M17" s="261"/>
      <c r="N17" s="263"/>
      <c r="O17" s="71">
        <v>1000</v>
      </c>
      <c r="P17" s="71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61"/>
      <c r="AF17" s="161"/>
      <c r="AG17" s="73"/>
      <c r="AH17" s="248"/>
      <c r="AI17" s="143"/>
      <c r="AJ17" s="146"/>
    </row>
    <row r="18" spans="2:37" ht="48" customHeight="1">
      <c r="B18" s="254"/>
      <c r="C18" s="66"/>
      <c r="D18" s="126" t="s">
        <v>107</v>
      </c>
      <c r="E18" s="67" t="s">
        <v>110</v>
      </c>
      <c r="F18" s="74">
        <v>63</v>
      </c>
      <c r="G18" s="36">
        <v>63</v>
      </c>
      <c r="H18" s="256"/>
      <c r="I18" s="258"/>
      <c r="J18" s="269"/>
      <c r="K18" s="162"/>
      <c r="L18" s="270"/>
      <c r="M18" s="261"/>
      <c r="N18" s="263"/>
      <c r="O18" s="71">
        <v>12000</v>
      </c>
      <c r="P18" s="71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61"/>
      <c r="AF18" s="161"/>
      <c r="AG18" s="75"/>
      <c r="AH18" s="248"/>
      <c r="AI18" s="143"/>
      <c r="AJ18" s="146"/>
    </row>
    <row r="19" spans="2:37" ht="15.75" thickBot="1">
      <c r="B19" s="255"/>
      <c r="C19" s="76"/>
      <c r="D19" s="77"/>
      <c r="E19" s="77"/>
      <c r="F19" s="78"/>
      <c r="G19" s="54"/>
      <c r="H19" s="257"/>
      <c r="I19" s="259"/>
      <c r="J19" s="151"/>
      <c r="K19" s="164"/>
      <c r="L19" s="154"/>
      <c r="M19" s="262"/>
      <c r="N19" s="264"/>
      <c r="O19" s="81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247"/>
      <c r="AF19" s="247"/>
      <c r="AG19" s="83"/>
      <c r="AH19" s="250"/>
      <c r="AI19" s="145"/>
      <c r="AJ19" s="148"/>
      <c r="AK19" s="84"/>
    </row>
    <row r="20" spans="2:37" ht="4.5" customHeight="1" thickBot="1"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3"/>
      <c r="AK20" s="84"/>
    </row>
    <row r="21" spans="2:37" ht="74.25" customHeight="1" thickBot="1">
      <c r="B21" s="19" t="s">
        <v>25</v>
      </c>
      <c r="C21" s="20" t="s">
        <v>26</v>
      </c>
      <c r="D21" s="20" t="s">
        <v>27</v>
      </c>
      <c r="E21" s="20" t="s">
        <v>33</v>
      </c>
      <c r="F21" s="21" t="s">
        <v>29</v>
      </c>
      <c r="G21" s="21" t="s">
        <v>30</v>
      </c>
      <c r="H21" s="22" t="s">
        <v>35</v>
      </c>
      <c r="I21" s="23" t="s">
        <v>32</v>
      </c>
      <c r="J21" s="62"/>
      <c r="K21" s="85"/>
      <c r="L21" s="63"/>
      <c r="M21" s="64"/>
      <c r="N21" s="65"/>
      <c r="O21" s="26">
        <f>SUM(O22:O24)</f>
        <v>0</v>
      </c>
      <c r="P21" s="27">
        <f>SUM(P22:P24)</f>
        <v>0</v>
      </c>
      <c r="Q21" s="28">
        <f>SUM(Q22:Q24)</f>
        <v>0</v>
      </c>
      <c r="R21" s="27">
        <f>SUM(R22:R24)</f>
        <v>0</v>
      </c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86">
        <f>AE22</f>
        <v>0</v>
      </c>
      <c r="AF21" s="27">
        <f>AF22</f>
        <v>0</v>
      </c>
      <c r="AG21" s="30">
        <f>SUM(AG22:AG24)</f>
        <v>0</v>
      </c>
      <c r="AH21" s="31"/>
      <c r="AI21" s="31"/>
      <c r="AJ21" s="32"/>
      <c r="AK21" s="84"/>
    </row>
    <row r="22" spans="2:37">
      <c r="B22" s="165"/>
      <c r="C22" s="33"/>
      <c r="D22" s="34"/>
      <c r="E22" s="34"/>
      <c r="F22" s="87"/>
      <c r="G22" s="88"/>
      <c r="H22" s="267"/>
      <c r="I22" s="171"/>
      <c r="J22" s="129"/>
      <c r="K22" s="155"/>
      <c r="L22" s="90"/>
      <c r="M22" s="155"/>
      <c r="N22" s="158"/>
      <c r="O22" s="91"/>
      <c r="P22" s="92"/>
      <c r="Q22" s="93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118"/>
      <c r="AD22" s="118"/>
      <c r="AE22" s="161"/>
      <c r="AF22" s="161"/>
      <c r="AG22" s="73"/>
      <c r="AH22" s="143"/>
      <c r="AI22" s="143"/>
      <c r="AJ22" s="146"/>
      <c r="AK22" s="84"/>
    </row>
    <row r="23" spans="2:37">
      <c r="B23" s="166"/>
      <c r="C23" s="43"/>
      <c r="D23" s="44"/>
      <c r="E23" s="44"/>
      <c r="F23" s="94"/>
      <c r="G23" s="36"/>
      <c r="H23" s="236"/>
      <c r="I23" s="172"/>
      <c r="J23" s="122"/>
      <c r="K23" s="156"/>
      <c r="L23" s="119"/>
      <c r="M23" s="156"/>
      <c r="N23" s="159"/>
      <c r="O23" s="95"/>
      <c r="P23" s="121"/>
      <c r="Q23" s="97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18"/>
      <c r="AD23" s="118"/>
      <c r="AE23" s="162"/>
      <c r="AF23" s="162"/>
      <c r="AG23" s="73"/>
      <c r="AH23" s="143"/>
      <c r="AI23" s="143"/>
      <c r="AJ23" s="146"/>
      <c r="AK23" s="84"/>
    </row>
    <row r="24" spans="2:37" ht="15.75" thickBot="1">
      <c r="B24" s="167"/>
      <c r="C24" s="51"/>
      <c r="D24" s="52"/>
      <c r="E24" s="52"/>
      <c r="F24" s="98"/>
      <c r="G24" s="54"/>
      <c r="H24" s="237"/>
      <c r="I24" s="173"/>
      <c r="J24" s="123"/>
      <c r="K24" s="157"/>
      <c r="L24" s="80"/>
      <c r="M24" s="157"/>
      <c r="N24" s="160"/>
      <c r="O24" s="81"/>
      <c r="P24" s="120"/>
      <c r="Q24" s="58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64"/>
      <c r="AF24" s="164"/>
      <c r="AG24" s="99"/>
      <c r="AH24" s="145"/>
      <c r="AI24" s="145"/>
      <c r="AJ24" s="148"/>
    </row>
    <row r="26" spans="2:37">
      <c r="D26" s="101"/>
      <c r="E26" s="101"/>
    </row>
    <row r="27" spans="2:37">
      <c r="D27" s="101"/>
      <c r="E27" s="101"/>
    </row>
    <row r="28" spans="2:37">
      <c r="I28" s="104"/>
      <c r="J28" s="104"/>
    </row>
    <row r="29" spans="2:37">
      <c r="I29" s="104"/>
      <c r="J29" s="104"/>
    </row>
    <row r="35" spans="9:10">
      <c r="I35" s="105"/>
      <c r="J35" s="105"/>
    </row>
  </sheetData>
  <mergeCells count="70">
    <mergeCell ref="AF22:AF24"/>
    <mergeCell ref="AH22:AH24"/>
    <mergeCell ref="AI22:AI24"/>
    <mergeCell ref="AJ22:AJ24"/>
    <mergeCell ref="L11:L13"/>
    <mergeCell ref="N22:N24"/>
    <mergeCell ref="AE22:AE24"/>
    <mergeCell ref="B14:AJ14"/>
    <mergeCell ref="N11:N13"/>
    <mergeCell ref="AE11:AE13"/>
    <mergeCell ref="AF11:AF13"/>
    <mergeCell ref="AH11:AH13"/>
    <mergeCell ref="AI11:AI13"/>
    <mergeCell ref="AJ11:AJ13"/>
    <mergeCell ref="B11:B13"/>
    <mergeCell ref="H11:H13"/>
    <mergeCell ref="J16:J19"/>
    <mergeCell ref="L16:L19"/>
    <mergeCell ref="AI16:AI19"/>
    <mergeCell ref="AJ16:AJ19"/>
    <mergeCell ref="B20:AJ20"/>
    <mergeCell ref="B16:B19"/>
    <mergeCell ref="H16:H19"/>
    <mergeCell ref="I16:I19"/>
    <mergeCell ref="K16:K19"/>
    <mergeCell ref="M16:M19"/>
    <mergeCell ref="N16:N19"/>
    <mergeCell ref="AE16:AE19"/>
    <mergeCell ref="AF16:AF19"/>
    <mergeCell ref="AH16:AH19"/>
    <mergeCell ref="B22:B24"/>
    <mergeCell ref="H22:H24"/>
    <mergeCell ref="I22:I24"/>
    <mergeCell ref="K22:K24"/>
    <mergeCell ref="M22:M24"/>
    <mergeCell ref="AH6:AH7"/>
    <mergeCell ref="AI6:AI7"/>
    <mergeCell ref="AJ6:AJ7"/>
    <mergeCell ref="C8:H8"/>
    <mergeCell ref="B9:AJ9"/>
    <mergeCell ref="AA6:AB6"/>
    <mergeCell ref="AC6:AD6"/>
    <mergeCell ref="AE6:AF6"/>
    <mergeCell ref="AG6:AG7"/>
    <mergeCell ref="B6:B7"/>
    <mergeCell ref="C6:H7"/>
    <mergeCell ref="I11:I13"/>
    <mergeCell ref="K11:K13"/>
    <mergeCell ref="M11:M13"/>
    <mergeCell ref="W6:X6"/>
    <mergeCell ref="Y6:Z6"/>
    <mergeCell ref="M6:M7"/>
    <mergeCell ref="N6:N7"/>
    <mergeCell ref="O6:P6"/>
    <mergeCell ref="Q6:R6"/>
    <mergeCell ref="S6:T6"/>
    <mergeCell ref="U6:V6"/>
    <mergeCell ref="I6:I7"/>
    <mergeCell ref="J6:J7"/>
    <mergeCell ref="K6:K7"/>
    <mergeCell ref="L6:L7"/>
    <mergeCell ref="B5:D5"/>
    <mergeCell ref="F5:N5"/>
    <mergeCell ref="O5:AF5"/>
    <mergeCell ref="AG5:AJ5"/>
    <mergeCell ref="B2:AJ2"/>
    <mergeCell ref="B3:AJ3"/>
    <mergeCell ref="B4:H4"/>
    <mergeCell ref="I4:T4"/>
    <mergeCell ref="U4:AJ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32"/>
  <sheetViews>
    <sheetView topLeftCell="I7" zoomScale="110" zoomScaleNormal="110" workbookViewId="0">
      <selection activeCell="AI10" sqref="AI10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59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60</v>
      </c>
      <c r="C5" s="191"/>
      <c r="D5" s="192"/>
      <c r="E5" s="4"/>
      <c r="F5" s="193" t="s">
        <v>61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147</v>
      </c>
      <c r="C8" s="230" t="s">
        <v>62</v>
      </c>
      <c r="D8" s="231"/>
      <c r="E8" s="231"/>
      <c r="F8" s="231"/>
      <c r="G8" s="231"/>
      <c r="H8" s="231"/>
      <c r="I8" s="10" t="s">
        <v>63</v>
      </c>
      <c r="J8" s="11">
        <v>80</v>
      </c>
      <c r="K8" s="12">
        <v>100</v>
      </c>
      <c r="L8" s="12">
        <v>90</v>
      </c>
      <c r="M8" s="12">
        <v>92</v>
      </c>
      <c r="N8" s="106">
        <v>94</v>
      </c>
      <c r="O8" s="13" t="e">
        <f>O10+O17+#REF!</f>
        <v>#REF!</v>
      </c>
      <c r="P8" s="14" t="e">
        <f>P10+P17+#REF!</f>
        <v>#REF!</v>
      </c>
      <c r="Q8" s="14" t="e">
        <f>Q10+Q17+#REF!</f>
        <v>#REF!</v>
      </c>
      <c r="R8" s="14" t="e">
        <f>R10+R17+#REF!</f>
        <v>#REF!</v>
      </c>
      <c r="S8" s="14" t="e">
        <f>S10+S17+#REF!</f>
        <v>#REF!</v>
      </c>
      <c r="T8" s="14" t="e">
        <f>T10+T17+#REF!</f>
        <v>#REF!</v>
      </c>
      <c r="U8" s="14" t="e">
        <f>U10+U17+#REF!</f>
        <v>#REF!</v>
      </c>
      <c r="V8" s="14" t="e">
        <f>V10+V17+#REF!</f>
        <v>#REF!</v>
      </c>
      <c r="W8" s="14" t="e">
        <f>W10+W17+#REF!</f>
        <v>#REF!</v>
      </c>
      <c r="X8" s="14" t="e">
        <f>X10+X17+#REF!</f>
        <v>#REF!</v>
      </c>
      <c r="Y8" s="14" t="e">
        <f>Y10+Y17+#REF!</f>
        <v>#REF!</v>
      </c>
      <c r="Z8" s="14" t="e">
        <f>Z10+Z17+#REF!</f>
        <v>#REF!</v>
      </c>
      <c r="AA8" s="14" t="e">
        <f>AA10+AA17+#REF!</f>
        <v>#REF!</v>
      </c>
      <c r="AB8" s="14" t="e">
        <f>AB10+AB17+#REF!</f>
        <v>#REF!</v>
      </c>
      <c r="AC8" s="14" t="e">
        <f>AC10+AC17+#REF!</f>
        <v>#REF!</v>
      </c>
      <c r="AD8" s="14" t="e">
        <f>AD10+AD17+#REF!</f>
        <v>#REF!</v>
      </c>
      <c r="AE8" s="14" t="e">
        <f>+AE10+AE17+#REF!</f>
        <v>#REF!</v>
      </c>
      <c r="AF8" s="15" t="e">
        <f>AF10+AF17+#REF!</f>
        <v>#REF!</v>
      </c>
      <c r="AG8" s="16" t="e">
        <f>AG10+AG17+#REF!</f>
        <v>#REF!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SUM(O11:O15)</f>
        <v>0</v>
      </c>
      <c r="P10" s="27">
        <f>SUM(P11:P15)</f>
        <v>0</v>
      </c>
      <c r="Q10" s="28">
        <f>SUM(Q11:Q15)</f>
        <v>0</v>
      </c>
      <c r="R10" s="27">
        <f>SUM(R11:R15)</f>
        <v>0</v>
      </c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>
        <f>SUM(AC11:AC14)</f>
        <v>58975</v>
      </c>
      <c r="AD10" s="27"/>
      <c r="AE10" s="29">
        <f>O10+Q10</f>
        <v>0</v>
      </c>
      <c r="AF10" s="27">
        <f>AF11</f>
        <v>0</v>
      </c>
      <c r="AG10" s="30">
        <f>SUM(AG11:AG15)</f>
        <v>0</v>
      </c>
      <c r="AH10" s="31"/>
      <c r="AI10" s="31"/>
      <c r="AJ10" s="32"/>
    </row>
    <row r="11" spans="2:36" ht="37.5" customHeight="1">
      <c r="B11" s="165" t="s">
        <v>64</v>
      </c>
      <c r="C11" s="33"/>
      <c r="D11" s="127" t="s">
        <v>65</v>
      </c>
      <c r="E11" s="34"/>
      <c r="F11" s="35"/>
      <c r="G11" s="36"/>
      <c r="H11" s="235" t="s">
        <v>69</v>
      </c>
      <c r="I11" s="238" t="s">
        <v>70</v>
      </c>
      <c r="J11" s="272">
        <v>2</v>
      </c>
      <c r="K11" s="240">
        <v>3</v>
      </c>
      <c r="L11" s="271">
        <v>3</v>
      </c>
      <c r="M11" s="242">
        <v>3</v>
      </c>
      <c r="N11" s="244">
        <v>4</v>
      </c>
      <c r="O11" s="115"/>
      <c r="P11" s="116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133">
        <v>15000</v>
      </c>
      <c r="AD11" s="133"/>
      <c r="AE11" s="161"/>
      <c r="AF11" s="161"/>
      <c r="AG11" s="42"/>
      <c r="AH11" s="248"/>
      <c r="AI11" s="248"/>
      <c r="AJ11" s="220"/>
    </row>
    <row r="12" spans="2:36" ht="33" customHeight="1">
      <c r="B12" s="166"/>
      <c r="C12" s="43"/>
      <c r="D12" s="128" t="s">
        <v>66</v>
      </c>
      <c r="E12" s="44"/>
      <c r="F12" s="45"/>
      <c r="G12" s="36"/>
      <c r="H12" s="236"/>
      <c r="I12" s="238"/>
      <c r="J12" s="238"/>
      <c r="K12" s="240"/>
      <c r="L12" s="270"/>
      <c r="M12" s="242"/>
      <c r="N12" s="244"/>
      <c r="O12" s="117"/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133">
        <v>15000</v>
      </c>
      <c r="AD12" s="133"/>
      <c r="AE12" s="161"/>
      <c r="AF12" s="161"/>
      <c r="AG12" s="42"/>
      <c r="AH12" s="248"/>
      <c r="AI12" s="248"/>
      <c r="AJ12" s="220"/>
    </row>
    <row r="13" spans="2:36" ht="33" customHeight="1">
      <c r="B13" s="166"/>
      <c r="C13" s="43"/>
      <c r="D13" s="128" t="s">
        <v>67</v>
      </c>
      <c r="E13" s="44"/>
      <c r="F13" s="45"/>
      <c r="G13" s="36"/>
      <c r="H13" s="236"/>
      <c r="I13" s="238"/>
      <c r="J13" s="238"/>
      <c r="K13" s="240"/>
      <c r="L13" s="270"/>
      <c r="M13" s="242"/>
      <c r="N13" s="244"/>
      <c r="O13" s="117"/>
      <c r="P13" s="117"/>
      <c r="Q13" s="47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33">
        <v>13975</v>
      </c>
      <c r="AD13" s="133"/>
      <c r="AE13" s="161"/>
      <c r="AF13" s="161"/>
      <c r="AG13" s="42"/>
      <c r="AH13" s="248"/>
      <c r="AI13" s="248"/>
      <c r="AJ13" s="220"/>
    </row>
    <row r="14" spans="2:36" ht="22.5" customHeight="1">
      <c r="B14" s="166"/>
      <c r="C14" s="43"/>
      <c r="D14" s="128" t="s">
        <v>68</v>
      </c>
      <c r="E14" s="44"/>
      <c r="F14" s="48"/>
      <c r="G14" s="36"/>
      <c r="H14" s="236"/>
      <c r="I14" s="238"/>
      <c r="J14" s="238"/>
      <c r="K14" s="240"/>
      <c r="L14" s="273"/>
      <c r="M14" s="242"/>
      <c r="N14" s="244"/>
      <c r="O14" s="115"/>
      <c r="P14" s="115"/>
      <c r="Q14" s="49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33"/>
      <c r="AC14" s="133">
        <v>15000</v>
      </c>
      <c r="AD14" s="133"/>
      <c r="AE14" s="161"/>
      <c r="AF14" s="161"/>
      <c r="AG14" s="50"/>
      <c r="AH14" s="248"/>
      <c r="AI14" s="248"/>
      <c r="AJ14" s="220"/>
    </row>
    <row r="15" spans="2:36" ht="17.25" customHeight="1" thickBot="1">
      <c r="B15" s="167"/>
      <c r="C15" s="51"/>
      <c r="D15" s="52"/>
      <c r="E15" s="52"/>
      <c r="F15" s="53"/>
      <c r="G15" s="54"/>
      <c r="H15" s="237"/>
      <c r="I15" s="239"/>
      <c r="J15" s="55"/>
      <c r="K15" s="241"/>
      <c r="L15" s="56"/>
      <c r="M15" s="243"/>
      <c r="N15" s="245"/>
      <c r="O15" s="57"/>
      <c r="P15" s="58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247"/>
      <c r="AF15" s="247"/>
      <c r="AG15" s="61"/>
      <c r="AH15" s="250"/>
      <c r="AI15" s="250"/>
      <c r="AJ15" s="222"/>
    </row>
    <row r="16" spans="2:36" ht="4.5" customHeight="1" thickBot="1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3"/>
    </row>
    <row r="17" spans="2:37" ht="36" customHeight="1" thickBot="1">
      <c r="B17" s="19" t="s">
        <v>25</v>
      </c>
      <c r="C17" s="20" t="s">
        <v>26</v>
      </c>
      <c r="D17" s="20" t="s">
        <v>27</v>
      </c>
      <c r="E17" s="20" t="s">
        <v>33</v>
      </c>
      <c r="F17" s="21" t="s">
        <v>29</v>
      </c>
      <c r="G17" s="21" t="s">
        <v>30</v>
      </c>
      <c r="H17" s="22" t="s">
        <v>34</v>
      </c>
      <c r="I17" s="23" t="s">
        <v>32</v>
      </c>
      <c r="J17" s="62"/>
      <c r="K17" s="63"/>
      <c r="L17" s="63"/>
      <c r="M17" s="64"/>
      <c r="N17" s="65"/>
      <c r="O17" s="26">
        <f>SUM(O18:O20)</f>
        <v>0</v>
      </c>
      <c r="P17" s="27">
        <f>SUM(P18:P20)</f>
        <v>0</v>
      </c>
      <c r="Q17" s="28">
        <f>SUM(Q18:Q20)</f>
        <v>0</v>
      </c>
      <c r="R17" s="27">
        <f>SUM(R18:R20)</f>
        <v>0</v>
      </c>
      <c r="S17" s="28"/>
      <c r="T17" s="27"/>
      <c r="U17" s="28"/>
      <c r="V17" s="27"/>
      <c r="W17" s="28"/>
      <c r="X17" s="27"/>
      <c r="Y17" s="28"/>
      <c r="Z17" s="27"/>
      <c r="AA17" s="28"/>
      <c r="AB17" s="27"/>
      <c r="AC17" s="28">
        <f>SUM(AC18:AC20)</f>
        <v>7140</v>
      </c>
      <c r="AD17" s="27"/>
      <c r="AE17" s="28">
        <f>AE18</f>
        <v>0</v>
      </c>
      <c r="AF17" s="27">
        <f>AF18</f>
        <v>0</v>
      </c>
      <c r="AG17" s="30">
        <f>SUM(AG18:AG20)</f>
        <v>0</v>
      </c>
      <c r="AH17" s="31"/>
      <c r="AI17" s="31"/>
      <c r="AJ17" s="32"/>
    </row>
    <row r="18" spans="2:37" ht="33">
      <c r="B18" s="254" t="s">
        <v>71</v>
      </c>
      <c r="C18" s="66"/>
      <c r="D18" s="128" t="s">
        <v>72</v>
      </c>
      <c r="E18" s="67"/>
      <c r="F18" s="68"/>
      <c r="G18" s="36"/>
      <c r="H18" s="256" t="s">
        <v>73</v>
      </c>
      <c r="I18" s="258" t="s">
        <v>74</v>
      </c>
      <c r="J18" s="69"/>
      <c r="K18" s="260"/>
      <c r="L18" s="70"/>
      <c r="M18" s="261"/>
      <c r="N18" s="263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>
        <v>7140</v>
      </c>
      <c r="AD18" s="72"/>
      <c r="AE18" s="161"/>
      <c r="AF18" s="161"/>
      <c r="AG18" s="73"/>
      <c r="AH18" s="248"/>
      <c r="AI18" s="143"/>
      <c r="AJ18" s="146"/>
    </row>
    <row r="19" spans="2:37">
      <c r="B19" s="254"/>
      <c r="C19" s="66"/>
      <c r="D19" s="126"/>
      <c r="E19" s="67"/>
      <c r="F19" s="68"/>
      <c r="G19" s="36"/>
      <c r="H19" s="256"/>
      <c r="I19" s="258"/>
      <c r="J19" s="69"/>
      <c r="K19" s="162"/>
      <c r="L19" s="70"/>
      <c r="M19" s="261"/>
      <c r="N19" s="263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61"/>
      <c r="AF19" s="161"/>
      <c r="AG19" s="73"/>
      <c r="AH19" s="248"/>
      <c r="AI19" s="143"/>
      <c r="AJ19" s="146"/>
    </row>
    <row r="20" spans="2:37" ht="15.75" thickBot="1">
      <c r="B20" s="255"/>
      <c r="C20" s="76"/>
      <c r="D20" s="77"/>
      <c r="E20" s="77"/>
      <c r="F20" s="78"/>
      <c r="G20" s="54"/>
      <c r="H20" s="257"/>
      <c r="I20" s="259"/>
      <c r="J20" s="79"/>
      <c r="K20" s="164"/>
      <c r="L20" s="80"/>
      <c r="M20" s="262"/>
      <c r="N20" s="264"/>
      <c r="O20" s="81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247"/>
      <c r="AF20" s="247"/>
      <c r="AG20" s="83"/>
      <c r="AH20" s="250"/>
      <c r="AI20" s="145"/>
      <c r="AJ20" s="148"/>
      <c r="AK20" s="84"/>
    </row>
    <row r="21" spans="2:37" ht="4.5" customHeight="1" thickBot="1"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3"/>
      <c r="AK21" s="84"/>
    </row>
    <row r="23" spans="2:37">
      <c r="D23" s="101"/>
      <c r="E23" s="101"/>
    </row>
    <row r="24" spans="2:37">
      <c r="D24" s="101"/>
      <c r="E24" s="101"/>
    </row>
    <row r="25" spans="2:37">
      <c r="I25" s="104"/>
      <c r="J25" s="104"/>
    </row>
    <row r="26" spans="2:37">
      <c r="I26" s="104"/>
      <c r="J26" s="104"/>
    </row>
    <row r="32" spans="2:37">
      <c r="I32" s="105"/>
      <c r="J32" s="105"/>
    </row>
  </sheetData>
  <mergeCells count="58"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AJ11:AJ15"/>
    <mergeCell ref="AH6:AH7"/>
    <mergeCell ref="AI6:AI7"/>
    <mergeCell ref="AJ6:AJ7"/>
    <mergeCell ref="W6:X6"/>
    <mergeCell ref="Y6:Z6"/>
    <mergeCell ref="AA6:AB6"/>
    <mergeCell ref="AC6:AD6"/>
    <mergeCell ref="AE6:AF6"/>
    <mergeCell ref="C8:H8"/>
    <mergeCell ref="B9:AJ9"/>
    <mergeCell ref="B11:B15"/>
    <mergeCell ref="H11:H15"/>
    <mergeCell ref="I11:I15"/>
    <mergeCell ref="K11:K15"/>
    <mergeCell ref="M11:M15"/>
    <mergeCell ref="N11:N15"/>
    <mergeCell ref="AE11:AE15"/>
    <mergeCell ref="AF11:AF15"/>
    <mergeCell ref="AH11:AH15"/>
    <mergeCell ref="AI11:AI15"/>
    <mergeCell ref="J11:J14"/>
    <mergeCell ref="L11:L14"/>
    <mergeCell ref="B21:AJ21"/>
    <mergeCell ref="B16:AJ16"/>
    <mergeCell ref="B18:B20"/>
    <mergeCell ref="H18:H20"/>
    <mergeCell ref="I18:I20"/>
    <mergeCell ref="K18:K20"/>
    <mergeCell ref="M18:M20"/>
    <mergeCell ref="N18:N20"/>
    <mergeCell ref="AE18:AE20"/>
    <mergeCell ref="AF18:AF20"/>
    <mergeCell ref="AH18:AH20"/>
    <mergeCell ref="AI18:AI20"/>
    <mergeCell ref="AJ18:AJ2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25"/>
  <sheetViews>
    <sheetView topLeftCell="I7" zoomScale="110" zoomScaleNormal="110" workbookViewId="0">
      <selection activeCell="AI8" sqref="AI8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59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143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76</v>
      </c>
      <c r="C5" s="191"/>
      <c r="D5" s="192"/>
      <c r="E5" s="4"/>
      <c r="F5" s="193" t="s">
        <v>75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148</v>
      </c>
      <c r="C8" s="230" t="s">
        <v>82</v>
      </c>
      <c r="D8" s="231"/>
      <c r="E8" s="231"/>
      <c r="F8" s="231"/>
      <c r="G8" s="231"/>
      <c r="H8" s="231"/>
      <c r="I8" s="10" t="s">
        <v>40</v>
      </c>
      <c r="J8" s="11">
        <v>178</v>
      </c>
      <c r="K8" s="12">
        <v>298</v>
      </c>
      <c r="L8" s="12">
        <v>218</v>
      </c>
      <c r="M8" s="12">
        <v>265</v>
      </c>
      <c r="N8" s="106">
        <v>375</v>
      </c>
      <c r="O8" s="13">
        <f>O10</f>
        <v>0</v>
      </c>
      <c r="P8" s="14">
        <f t="shared" ref="P8:AF8" si="0">P10</f>
        <v>0</v>
      </c>
      <c r="Q8" s="14">
        <f t="shared" si="0"/>
        <v>0</v>
      </c>
      <c r="R8" s="14">
        <f t="shared" si="0"/>
        <v>0</v>
      </c>
      <c r="S8" s="14">
        <f t="shared" si="0"/>
        <v>27500</v>
      </c>
      <c r="T8" s="14"/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5">
        <f t="shared" si="0"/>
        <v>0</v>
      </c>
      <c r="AG8" s="16" t="e">
        <f>AG10+#REF!+#REF!</f>
        <v>#REF!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SUM(O11:O13)</f>
        <v>0</v>
      </c>
      <c r="P10" s="27">
        <f>SUM(P11:P13)</f>
        <v>0</v>
      </c>
      <c r="Q10" s="28">
        <f>SUM(Q11:Q13)</f>
        <v>0</v>
      </c>
      <c r="R10" s="27">
        <f>SUM(R11:R13)</f>
        <v>0</v>
      </c>
      <c r="S10" s="28">
        <f>SUM(S11:S12)</f>
        <v>27500</v>
      </c>
      <c r="T10" s="27"/>
      <c r="U10" s="28">
        <f t="shared" ref="U10:AD10" si="1">SUM(U11:U12)</f>
        <v>0</v>
      </c>
      <c r="V10" s="27">
        <f t="shared" si="1"/>
        <v>0</v>
      </c>
      <c r="W10" s="28">
        <f t="shared" si="1"/>
        <v>0</v>
      </c>
      <c r="X10" s="27">
        <f t="shared" si="1"/>
        <v>0</v>
      </c>
      <c r="Y10" s="28">
        <f t="shared" si="1"/>
        <v>0</v>
      </c>
      <c r="Z10" s="27">
        <f t="shared" si="1"/>
        <v>0</v>
      </c>
      <c r="AA10" s="28">
        <f t="shared" si="1"/>
        <v>0</v>
      </c>
      <c r="AB10" s="27">
        <f t="shared" si="1"/>
        <v>0</v>
      </c>
      <c r="AC10" s="28">
        <f t="shared" si="1"/>
        <v>0</v>
      </c>
      <c r="AD10" s="27">
        <f t="shared" si="1"/>
        <v>0</v>
      </c>
      <c r="AE10" s="29">
        <f>O10+Q10</f>
        <v>0</v>
      </c>
      <c r="AF10" s="27">
        <f>AF11</f>
        <v>0</v>
      </c>
      <c r="AG10" s="30">
        <f>SUM(AG11:AG13)</f>
        <v>0</v>
      </c>
      <c r="AH10" s="31"/>
      <c r="AI10" s="31"/>
      <c r="AJ10" s="32"/>
    </row>
    <row r="11" spans="2:36" ht="47.25" customHeight="1" thickBot="1">
      <c r="B11" s="165" t="s">
        <v>78</v>
      </c>
      <c r="C11" s="33"/>
      <c r="D11" s="125" t="s">
        <v>79</v>
      </c>
      <c r="E11" s="34">
        <v>1</v>
      </c>
      <c r="F11" s="35">
        <v>1</v>
      </c>
      <c r="G11" s="36">
        <v>1</v>
      </c>
      <c r="H11" s="235" t="s">
        <v>77</v>
      </c>
      <c r="I11" s="238" t="s">
        <v>81</v>
      </c>
      <c r="J11" s="272"/>
      <c r="K11" s="240"/>
      <c r="L11" s="271"/>
      <c r="M11" s="242"/>
      <c r="N11" s="244"/>
      <c r="O11" s="115"/>
      <c r="P11" s="116"/>
      <c r="Q11" s="39"/>
      <c r="R11" s="40"/>
      <c r="S11" s="134">
        <v>18700</v>
      </c>
      <c r="T11" s="134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161"/>
      <c r="AF11" s="161"/>
      <c r="AG11" s="42"/>
      <c r="AH11" s="248"/>
      <c r="AI11" s="248"/>
      <c r="AJ11" s="220"/>
    </row>
    <row r="12" spans="2:36" ht="58.5" customHeight="1">
      <c r="B12" s="166"/>
      <c r="C12" s="43"/>
      <c r="D12" s="125" t="s">
        <v>80</v>
      </c>
      <c r="E12" s="44">
        <v>1</v>
      </c>
      <c r="F12" s="45">
        <v>1</v>
      </c>
      <c r="G12" s="36">
        <v>1</v>
      </c>
      <c r="H12" s="236"/>
      <c r="I12" s="238"/>
      <c r="J12" s="238"/>
      <c r="K12" s="240"/>
      <c r="L12" s="273"/>
      <c r="M12" s="242"/>
      <c r="N12" s="244"/>
      <c r="O12" s="117"/>
      <c r="P12" s="117"/>
      <c r="Q12" s="47"/>
      <c r="R12" s="41"/>
      <c r="S12" s="134">
        <v>8800</v>
      </c>
      <c r="T12" s="134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61"/>
      <c r="AF12" s="161"/>
      <c r="AG12" s="42"/>
      <c r="AH12" s="248"/>
      <c r="AI12" s="248"/>
      <c r="AJ12" s="220"/>
    </row>
    <row r="13" spans="2:36" ht="17.25" customHeight="1" thickBot="1">
      <c r="B13" s="167"/>
      <c r="C13" s="51"/>
      <c r="D13" s="52"/>
      <c r="E13" s="52"/>
      <c r="F13" s="53"/>
      <c r="G13" s="54"/>
      <c r="H13" s="237"/>
      <c r="I13" s="239"/>
      <c r="J13" s="55"/>
      <c r="K13" s="241"/>
      <c r="L13" s="56"/>
      <c r="M13" s="243"/>
      <c r="N13" s="245"/>
      <c r="O13" s="57"/>
      <c r="P13" s="58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47"/>
      <c r="AF13" s="247"/>
      <c r="AG13" s="61"/>
      <c r="AH13" s="250"/>
      <c r="AI13" s="250"/>
      <c r="AJ13" s="222"/>
    </row>
    <row r="14" spans="2:36" ht="4.5" customHeight="1" thickBot="1"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3"/>
    </row>
    <row r="16" spans="2:36">
      <c r="D16" s="101"/>
      <c r="E16" s="101"/>
    </row>
    <row r="17" spans="4:10">
      <c r="D17" s="101"/>
      <c r="E17" s="101"/>
    </row>
    <row r="18" spans="4:10">
      <c r="I18" s="104"/>
      <c r="J18" s="104"/>
    </row>
    <row r="19" spans="4:10">
      <c r="I19" s="104"/>
      <c r="J19" s="104"/>
    </row>
    <row r="25" spans="4:10">
      <c r="I25" s="105"/>
      <c r="J25" s="105"/>
    </row>
  </sheetData>
  <mergeCells count="46">
    <mergeCell ref="B5:D5"/>
    <mergeCell ref="F5:N5"/>
    <mergeCell ref="O5:AF5"/>
    <mergeCell ref="AG5:AJ5"/>
    <mergeCell ref="B6:B7"/>
    <mergeCell ref="C6:H7"/>
    <mergeCell ref="I6:I7"/>
    <mergeCell ref="J6:J7"/>
    <mergeCell ref="B2:AJ2"/>
    <mergeCell ref="B3:AJ3"/>
    <mergeCell ref="B4:H4"/>
    <mergeCell ref="I4:T4"/>
    <mergeCell ref="U4:AJ4"/>
    <mergeCell ref="S6:T6"/>
    <mergeCell ref="U6:V6"/>
    <mergeCell ref="J11:J12"/>
    <mergeCell ref="L11:L12"/>
    <mergeCell ref="L6:L7"/>
    <mergeCell ref="AH6:AH7"/>
    <mergeCell ref="AI6:AI7"/>
    <mergeCell ref="AJ6:AJ7"/>
    <mergeCell ref="C8:H8"/>
    <mergeCell ref="B9:AJ9"/>
    <mergeCell ref="W6:X6"/>
    <mergeCell ref="Y6:Z6"/>
    <mergeCell ref="AA6:AB6"/>
    <mergeCell ref="AC6:AD6"/>
    <mergeCell ref="AE6:AF6"/>
    <mergeCell ref="K6:K7"/>
    <mergeCell ref="AG6:AG7"/>
    <mergeCell ref="M6:M7"/>
    <mergeCell ref="N6:N7"/>
    <mergeCell ref="O6:P6"/>
    <mergeCell ref="Q6:R6"/>
    <mergeCell ref="B14:AJ14"/>
    <mergeCell ref="N11:N13"/>
    <mergeCell ref="AE11:AE13"/>
    <mergeCell ref="AF11:AF13"/>
    <mergeCell ref="AH11:AH13"/>
    <mergeCell ref="AI11:AI13"/>
    <mergeCell ref="AJ11:AJ13"/>
    <mergeCell ref="B11:B13"/>
    <mergeCell ref="H11:H13"/>
    <mergeCell ref="I11:I13"/>
    <mergeCell ref="K11:K13"/>
    <mergeCell ref="M11:M1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37"/>
  <sheetViews>
    <sheetView topLeftCell="K19" zoomScale="110" zoomScaleNormal="110" workbookViewId="0">
      <selection activeCell="B8" sqref="B8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113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38</v>
      </c>
      <c r="C5" s="191"/>
      <c r="D5" s="192"/>
      <c r="E5" s="4"/>
      <c r="F5" s="193" t="s">
        <v>137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146</v>
      </c>
      <c r="C8" s="230" t="s">
        <v>39</v>
      </c>
      <c r="D8" s="231"/>
      <c r="E8" s="231"/>
      <c r="F8" s="231"/>
      <c r="G8" s="231"/>
      <c r="H8" s="231"/>
      <c r="I8" s="10" t="s">
        <v>133</v>
      </c>
      <c r="J8" s="11">
        <v>178</v>
      </c>
      <c r="K8" s="12">
        <v>298</v>
      </c>
      <c r="L8" s="12">
        <v>218</v>
      </c>
      <c r="M8" s="12">
        <v>265</v>
      </c>
      <c r="N8" s="106">
        <v>375</v>
      </c>
      <c r="O8" s="13">
        <f t="shared" ref="O8:AD8" si="0">O10+O17+O23</f>
        <v>0</v>
      </c>
      <c r="P8" s="14">
        <f t="shared" si="0"/>
        <v>0</v>
      </c>
      <c r="Q8" s="14">
        <f t="shared" si="0"/>
        <v>44796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>+AE10+AE17+AE23</f>
        <v>44796</v>
      </c>
      <c r="AF8" s="15">
        <f>AF10+AF17+AF23</f>
        <v>0</v>
      </c>
      <c r="AG8" s="16">
        <f>AG10+AG17+AG23</f>
        <v>0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SUM(O11:O15)</f>
        <v>0</v>
      </c>
      <c r="P10" s="27"/>
      <c r="Q10" s="28">
        <f>SUM(Q11:Q15)</f>
        <v>44796</v>
      </c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9">
        <f>O10+Q10</f>
        <v>44796</v>
      </c>
      <c r="AF10" s="27">
        <f>AF11</f>
        <v>0</v>
      </c>
      <c r="AG10" s="30">
        <f>SUM(AG11:AG15)</f>
        <v>0</v>
      </c>
      <c r="AH10" s="31"/>
      <c r="AI10" s="31"/>
      <c r="AJ10" s="32"/>
    </row>
    <row r="11" spans="2:36" ht="34.5">
      <c r="B11" s="165" t="s">
        <v>130</v>
      </c>
      <c r="C11" s="33"/>
      <c r="D11" s="141" t="s">
        <v>129</v>
      </c>
      <c r="E11" s="34" t="s">
        <v>131</v>
      </c>
      <c r="F11" s="35">
        <v>1</v>
      </c>
      <c r="G11" s="36">
        <v>1</v>
      </c>
      <c r="H11" s="274" t="s">
        <v>132</v>
      </c>
      <c r="I11" s="238" t="s">
        <v>134</v>
      </c>
      <c r="J11" s="37"/>
      <c r="K11" s="240">
        <v>1850</v>
      </c>
      <c r="L11" s="38">
        <v>1500</v>
      </c>
      <c r="M11" s="242">
        <v>800</v>
      </c>
      <c r="N11" s="244">
        <v>1500</v>
      </c>
      <c r="O11" s="115"/>
      <c r="P11" s="116"/>
      <c r="Q11" s="39">
        <v>44796</v>
      </c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1"/>
      <c r="AD11" s="41"/>
      <c r="AE11" s="161">
        <f>+Q11</f>
        <v>44796</v>
      </c>
      <c r="AF11" s="161">
        <f>+R11</f>
        <v>0</v>
      </c>
      <c r="AG11" s="42"/>
      <c r="AH11" s="248"/>
      <c r="AI11" s="248"/>
      <c r="AJ11" s="220"/>
    </row>
    <row r="12" spans="2:36" ht="17.25" customHeight="1">
      <c r="B12" s="166"/>
      <c r="C12" s="43"/>
      <c r="D12" s="44"/>
      <c r="E12" s="44"/>
      <c r="F12" s="45"/>
      <c r="G12" s="36"/>
      <c r="H12" s="169"/>
      <c r="I12" s="238"/>
      <c r="J12" s="37"/>
      <c r="K12" s="240"/>
      <c r="L12" s="46"/>
      <c r="M12" s="242"/>
      <c r="N12" s="244"/>
      <c r="O12" s="117"/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61"/>
      <c r="AF12" s="161"/>
      <c r="AG12" s="42"/>
      <c r="AH12" s="248"/>
      <c r="AI12" s="248"/>
      <c r="AJ12" s="220"/>
    </row>
    <row r="13" spans="2:36" ht="17.25" customHeight="1">
      <c r="B13" s="166"/>
      <c r="C13" s="43"/>
      <c r="D13" s="44"/>
      <c r="E13" s="44"/>
      <c r="F13" s="48"/>
      <c r="G13" s="36"/>
      <c r="H13" s="169"/>
      <c r="I13" s="238"/>
      <c r="J13" s="37"/>
      <c r="K13" s="240"/>
      <c r="L13" s="46"/>
      <c r="M13" s="242"/>
      <c r="N13" s="244"/>
      <c r="O13" s="115"/>
      <c r="P13" s="115"/>
      <c r="Q13" s="49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61"/>
      <c r="AF13" s="161"/>
      <c r="AG13" s="50"/>
      <c r="AH13" s="248"/>
      <c r="AI13" s="248"/>
      <c r="AJ13" s="220"/>
    </row>
    <row r="14" spans="2:36" ht="17.25" customHeight="1">
      <c r="B14" s="166"/>
      <c r="C14" s="43"/>
      <c r="D14" s="107"/>
      <c r="E14" s="107"/>
      <c r="F14" s="108"/>
      <c r="G14" s="109"/>
      <c r="H14" s="169"/>
      <c r="I14" s="238"/>
      <c r="J14" s="37"/>
      <c r="K14" s="240"/>
      <c r="L14" s="110"/>
      <c r="M14" s="242"/>
      <c r="N14" s="244"/>
      <c r="O14" s="115"/>
      <c r="P14" s="115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246"/>
      <c r="AF14" s="246"/>
      <c r="AG14" s="114"/>
      <c r="AH14" s="249"/>
      <c r="AI14" s="249"/>
      <c r="AJ14" s="221"/>
    </row>
    <row r="15" spans="2:36" ht="17.25" customHeight="1" thickBot="1">
      <c r="B15" s="167"/>
      <c r="C15" s="51"/>
      <c r="D15" s="52"/>
      <c r="E15" s="52"/>
      <c r="F15" s="53"/>
      <c r="G15" s="54"/>
      <c r="H15" s="170"/>
      <c r="I15" s="239"/>
      <c r="J15" s="55"/>
      <c r="K15" s="241"/>
      <c r="L15" s="56"/>
      <c r="M15" s="243"/>
      <c r="N15" s="245"/>
      <c r="O15" s="57"/>
      <c r="P15" s="58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247"/>
      <c r="AF15" s="247"/>
      <c r="AG15" s="61"/>
      <c r="AH15" s="250"/>
      <c r="AI15" s="250"/>
      <c r="AJ15" s="222"/>
    </row>
    <row r="16" spans="2:36" ht="4.5" customHeight="1" thickBot="1"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3"/>
    </row>
    <row r="17" spans="2:37" ht="36" customHeight="1" thickBot="1">
      <c r="B17" s="19" t="s">
        <v>25</v>
      </c>
      <c r="C17" s="20" t="s">
        <v>26</v>
      </c>
      <c r="D17" s="20" t="s">
        <v>27</v>
      </c>
      <c r="E17" s="20" t="s">
        <v>33</v>
      </c>
      <c r="F17" s="21" t="s">
        <v>29</v>
      </c>
      <c r="G17" s="21" t="s">
        <v>30</v>
      </c>
      <c r="H17" s="22" t="s">
        <v>34</v>
      </c>
      <c r="I17" s="23" t="s">
        <v>32</v>
      </c>
      <c r="J17" s="62"/>
      <c r="K17" s="63"/>
      <c r="L17" s="63"/>
      <c r="M17" s="64"/>
      <c r="N17" s="65"/>
      <c r="O17" s="26">
        <f>SUM(O18:O21)</f>
        <v>0</v>
      </c>
      <c r="P17" s="27">
        <f>SUM(P18:P21)</f>
        <v>0</v>
      </c>
      <c r="Q17" s="28">
        <f>SUM(Q18:Q21)</f>
        <v>0</v>
      </c>
      <c r="R17" s="27">
        <f>SUM(R18:R21)</f>
        <v>0</v>
      </c>
      <c r="S17" s="28"/>
      <c r="T17" s="27"/>
      <c r="U17" s="28"/>
      <c r="V17" s="27"/>
      <c r="W17" s="28"/>
      <c r="X17" s="27"/>
      <c r="Y17" s="28"/>
      <c r="Z17" s="27"/>
      <c r="AA17" s="28"/>
      <c r="AB17" s="27"/>
      <c r="AC17" s="28"/>
      <c r="AD17" s="27"/>
      <c r="AE17" s="28">
        <f>AE18</f>
        <v>0</v>
      </c>
      <c r="AF17" s="27">
        <f>AF18</f>
        <v>0</v>
      </c>
      <c r="AG17" s="30">
        <f>SUM(AG18:AG21)</f>
        <v>0</v>
      </c>
      <c r="AH17" s="31"/>
      <c r="AI17" s="31"/>
      <c r="AJ17" s="32"/>
    </row>
    <row r="18" spans="2:37" ht="51">
      <c r="B18" s="254" t="s">
        <v>135</v>
      </c>
      <c r="C18" s="66"/>
      <c r="D18" s="141" t="s">
        <v>136</v>
      </c>
      <c r="E18" s="67"/>
      <c r="F18" s="68"/>
      <c r="G18" s="36"/>
      <c r="H18" s="256"/>
      <c r="I18" s="258"/>
      <c r="J18" s="69"/>
      <c r="K18" s="260"/>
      <c r="L18" s="70"/>
      <c r="M18" s="261"/>
      <c r="N18" s="263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61"/>
      <c r="AF18" s="161"/>
      <c r="AG18" s="73"/>
      <c r="AH18" s="248"/>
      <c r="AI18" s="143"/>
      <c r="AJ18" s="146"/>
    </row>
    <row r="19" spans="2:37">
      <c r="B19" s="254"/>
      <c r="C19" s="66"/>
      <c r="D19" s="126"/>
      <c r="E19" s="67"/>
      <c r="F19" s="68"/>
      <c r="G19" s="36"/>
      <c r="H19" s="256"/>
      <c r="I19" s="258"/>
      <c r="J19" s="69"/>
      <c r="K19" s="162"/>
      <c r="L19" s="70"/>
      <c r="M19" s="261"/>
      <c r="N19" s="263"/>
      <c r="O19" s="71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161"/>
      <c r="AF19" s="161"/>
      <c r="AG19" s="73"/>
      <c r="AH19" s="248"/>
      <c r="AI19" s="143"/>
      <c r="AJ19" s="146"/>
    </row>
    <row r="20" spans="2:37">
      <c r="B20" s="254"/>
      <c r="C20" s="66"/>
      <c r="D20" s="67"/>
      <c r="E20" s="67"/>
      <c r="F20" s="74"/>
      <c r="G20" s="36"/>
      <c r="H20" s="256"/>
      <c r="I20" s="258"/>
      <c r="J20" s="69"/>
      <c r="K20" s="162"/>
      <c r="L20" s="70"/>
      <c r="M20" s="261"/>
      <c r="N20" s="26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161"/>
      <c r="AF20" s="161"/>
      <c r="AG20" s="75"/>
      <c r="AH20" s="248"/>
      <c r="AI20" s="143"/>
      <c r="AJ20" s="146"/>
    </row>
    <row r="21" spans="2:37" ht="15.75" thickBot="1">
      <c r="B21" s="255"/>
      <c r="C21" s="76"/>
      <c r="D21" s="77"/>
      <c r="E21" s="77"/>
      <c r="F21" s="78"/>
      <c r="G21" s="54"/>
      <c r="H21" s="257"/>
      <c r="I21" s="259"/>
      <c r="J21" s="79"/>
      <c r="K21" s="164"/>
      <c r="L21" s="80"/>
      <c r="M21" s="262"/>
      <c r="N21" s="264"/>
      <c r="O21" s="8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247"/>
      <c r="AF21" s="247"/>
      <c r="AG21" s="83"/>
      <c r="AH21" s="250"/>
      <c r="AI21" s="145"/>
      <c r="AJ21" s="148"/>
      <c r="AK21" s="84"/>
    </row>
    <row r="22" spans="2:37" ht="4.5" customHeight="1" thickBot="1">
      <c r="B22" s="251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3"/>
      <c r="AK22" s="84"/>
    </row>
    <row r="23" spans="2:37" ht="74.25" customHeight="1" thickBot="1">
      <c r="B23" s="19" t="s">
        <v>25</v>
      </c>
      <c r="C23" s="20" t="s">
        <v>26</v>
      </c>
      <c r="D23" s="20" t="s">
        <v>27</v>
      </c>
      <c r="E23" s="20" t="s">
        <v>33</v>
      </c>
      <c r="F23" s="21" t="s">
        <v>29</v>
      </c>
      <c r="G23" s="21" t="s">
        <v>30</v>
      </c>
      <c r="H23" s="22" t="s">
        <v>35</v>
      </c>
      <c r="I23" s="23" t="s">
        <v>32</v>
      </c>
      <c r="J23" s="62"/>
      <c r="K23" s="85"/>
      <c r="L23" s="63"/>
      <c r="M23" s="64"/>
      <c r="N23" s="65"/>
      <c r="O23" s="26">
        <f>SUM(O24:O26)</f>
        <v>0</v>
      </c>
      <c r="P23" s="27">
        <f>SUM(P24:P26)</f>
        <v>0</v>
      </c>
      <c r="Q23" s="28">
        <f>SUM(Q24:Q26)</f>
        <v>0</v>
      </c>
      <c r="R23" s="27">
        <f>SUM(R24:R26)</f>
        <v>0</v>
      </c>
      <c r="S23" s="28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7"/>
      <c r="AE23" s="86">
        <f>AE24</f>
        <v>0</v>
      </c>
      <c r="AF23" s="27">
        <f>AF24</f>
        <v>0</v>
      </c>
      <c r="AG23" s="30">
        <f>SUM(AG24:AG26)</f>
        <v>0</v>
      </c>
      <c r="AH23" s="31"/>
      <c r="AI23" s="31"/>
      <c r="AJ23" s="32"/>
      <c r="AK23" s="84"/>
    </row>
    <row r="24" spans="2:37" ht="21" customHeight="1">
      <c r="B24" s="165"/>
      <c r="C24" s="33"/>
      <c r="D24" s="34"/>
      <c r="E24" s="34"/>
      <c r="F24" s="87"/>
      <c r="G24" s="88"/>
      <c r="H24" s="267"/>
      <c r="I24" s="171"/>
      <c r="J24" s="89"/>
      <c r="K24" s="155"/>
      <c r="L24" s="90"/>
      <c r="M24" s="155"/>
      <c r="N24" s="158"/>
      <c r="O24" s="91"/>
      <c r="P24" s="92"/>
      <c r="Q24" s="93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72"/>
      <c r="AD24" s="72"/>
      <c r="AE24" s="161"/>
      <c r="AF24" s="161"/>
      <c r="AG24" s="73"/>
      <c r="AH24" s="143"/>
      <c r="AI24" s="143"/>
      <c r="AJ24" s="146"/>
      <c r="AK24" s="84"/>
    </row>
    <row r="25" spans="2:37" ht="21" customHeight="1">
      <c r="B25" s="166"/>
      <c r="C25" s="43"/>
      <c r="D25" s="44"/>
      <c r="E25" s="44"/>
      <c r="F25" s="94"/>
      <c r="G25" s="36"/>
      <c r="H25" s="236"/>
      <c r="I25" s="172"/>
      <c r="J25" s="37"/>
      <c r="K25" s="156"/>
      <c r="L25" s="70"/>
      <c r="M25" s="156"/>
      <c r="N25" s="159"/>
      <c r="O25" s="95"/>
      <c r="P25" s="113"/>
      <c r="Q25" s="97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72"/>
      <c r="AD25" s="72"/>
      <c r="AE25" s="162"/>
      <c r="AF25" s="162"/>
      <c r="AG25" s="73"/>
      <c r="AH25" s="143"/>
      <c r="AI25" s="143"/>
      <c r="AJ25" s="146"/>
      <c r="AK25" s="84"/>
    </row>
    <row r="26" spans="2:37" ht="21" customHeight="1" thickBot="1">
      <c r="B26" s="167"/>
      <c r="C26" s="51"/>
      <c r="D26" s="52"/>
      <c r="E26" s="52"/>
      <c r="F26" s="98"/>
      <c r="G26" s="54"/>
      <c r="H26" s="237"/>
      <c r="I26" s="173"/>
      <c r="J26" s="55"/>
      <c r="K26" s="157"/>
      <c r="L26" s="80"/>
      <c r="M26" s="157"/>
      <c r="N26" s="160"/>
      <c r="O26" s="81"/>
      <c r="P26" s="82"/>
      <c r="Q26" s="58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164"/>
      <c r="AF26" s="164"/>
      <c r="AG26" s="99"/>
      <c r="AH26" s="145"/>
      <c r="AI26" s="145"/>
      <c r="AJ26" s="148"/>
    </row>
    <row r="28" spans="2:37">
      <c r="D28" s="101"/>
      <c r="E28" s="101"/>
    </row>
    <row r="29" spans="2:37">
      <c r="D29" s="101"/>
      <c r="E29" s="101"/>
    </row>
    <row r="30" spans="2:37">
      <c r="I30" s="104"/>
      <c r="J30" s="104"/>
    </row>
    <row r="31" spans="2:37">
      <c r="I31" s="104"/>
      <c r="J31" s="104"/>
    </row>
    <row r="37" spans="9:10">
      <c r="I37" s="105"/>
      <c r="J37" s="105"/>
    </row>
  </sheetData>
  <mergeCells count="67"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AJ11:AJ15"/>
    <mergeCell ref="AH6:AH7"/>
    <mergeCell ref="AI6:AI7"/>
    <mergeCell ref="AJ6:AJ7"/>
    <mergeCell ref="W6:X6"/>
    <mergeCell ref="Y6:Z6"/>
    <mergeCell ref="AA6:AB6"/>
    <mergeCell ref="AC6:AD6"/>
    <mergeCell ref="AE6:AF6"/>
    <mergeCell ref="C8:H8"/>
    <mergeCell ref="B9:AJ9"/>
    <mergeCell ref="B11:B15"/>
    <mergeCell ref="H11:H15"/>
    <mergeCell ref="I11:I15"/>
    <mergeCell ref="K11:K15"/>
    <mergeCell ref="M11:M15"/>
    <mergeCell ref="N11:N15"/>
    <mergeCell ref="AE11:AE15"/>
    <mergeCell ref="AF11:AF15"/>
    <mergeCell ref="AH11:AH15"/>
    <mergeCell ref="AI11:AI15"/>
    <mergeCell ref="B16:AJ16"/>
    <mergeCell ref="B18:B21"/>
    <mergeCell ref="H18:H21"/>
    <mergeCell ref="I18:I21"/>
    <mergeCell ref="K18:K21"/>
    <mergeCell ref="M18:M21"/>
    <mergeCell ref="N18:N21"/>
    <mergeCell ref="AE18:AE21"/>
    <mergeCell ref="AF18:AF21"/>
    <mergeCell ref="AH18:AH21"/>
    <mergeCell ref="AF24:AF26"/>
    <mergeCell ref="AH24:AH26"/>
    <mergeCell ref="AI24:AI26"/>
    <mergeCell ref="AJ24:AJ26"/>
    <mergeCell ref="AI18:AI21"/>
    <mergeCell ref="AJ18:AJ21"/>
    <mergeCell ref="B22:AJ22"/>
    <mergeCell ref="B24:B26"/>
    <mergeCell ref="H24:H26"/>
    <mergeCell ref="I24:I26"/>
    <mergeCell ref="K24:K26"/>
    <mergeCell ref="M24:M26"/>
    <mergeCell ref="N24:N26"/>
    <mergeCell ref="AE24:AE2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35"/>
  <sheetViews>
    <sheetView tabSelected="1" topLeftCell="I1" zoomScale="110" zoomScaleNormal="110" workbookViewId="0">
      <selection activeCell="AF16" sqref="AF16:AF19"/>
    </sheetView>
  </sheetViews>
  <sheetFormatPr baseColWidth="10" defaultRowHeight="15"/>
  <cols>
    <col min="1" max="1" width="4.5703125" customWidth="1"/>
    <col min="2" max="2" width="15.85546875" style="100" customWidth="1"/>
    <col min="3" max="3" width="10" style="100" customWidth="1"/>
    <col min="4" max="4" width="27.7109375" customWidth="1"/>
    <col min="5" max="5" width="10" customWidth="1"/>
    <col min="8" max="8" width="19.28515625" style="102" customWidth="1"/>
    <col min="9" max="9" width="15.7109375" style="102" customWidth="1"/>
    <col min="10" max="10" width="4.85546875" style="102" customWidth="1"/>
    <col min="11" max="12" width="5.7109375" customWidth="1"/>
    <col min="13" max="13" width="6.5703125" customWidth="1"/>
    <col min="14" max="14" width="6.140625" customWidth="1"/>
    <col min="15" max="32" width="5" customWidth="1"/>
    <col min="33" max="33" width="5.140625" style="103" customWidth="1"/>
    <col min="34" max="34" width="5.42578125" customWidth="1"/>
    <col min="35" max="35" width="4.85546875" customWidth="1"/>
    <col min="36" max="36" width="7.140625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>
      <c r="B2" s="176" t="s">
        <v>42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</row>
    <row r="3" spans="2:36" ht="15.75" thickBot="1">
      <c r="B3" s="179" t="s">
        <v>145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1"/>
    </row>
    <row r="4" spans="2:36" ht="33.75" customHeight="1">
      <c r="B4" s="182" t="s">
        <v>36</v>
      </c>
      <c r="C4" s="183"/>
      <c r="D4" s="183"/>
      <c r="E4" s="183"/>
      <c r="F4" s="183"/>
      <c r="G4" s="183"/>
      <c r="H4" s="184"/>
      <c r="I4" s="185" t="s">
        <v>113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  <c r="U4" s="185" t="s">
        <v>45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</row>
    <row r="5" spans="2:36" ht="39" customHeight="1" thickBot="1">
      <c r="B5" s="190" t="s">
        <v>114</v>
      </c>
      <c r="C5" s="191"/>
      <c r="D5" s="192"/>
      <c r="E5" s="4"/>
      <c r="F5" s="193" t="s">
        <v>115</v>
      </c>
      <c r="G5" s="193"/>
      <c r="H5" s="193"/>
      <c r="I5" s="193"/>
      <c r="J5" s="193"/>
      <c r="K5" s="193"/>
      <c r="L5" s="193"/>
      <c r="M5" s="193"/>
      <c r="N5" s="194"/>
      <c r="O5" s="195" t="s">
        <v>0</v>
      </c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7"/>
      <c r="AG5" s="198" t="s">
        <v>1</v>
      </c>
      <c r="AH5" s="199"/>
      <c r="AI5" s="199"/>
      <c r="AJ5" s="200"/>
    </row>
    <row r="6" spans="2:36" ht="16.5" customHeight="1">
      <c r="B6" s="201" t="s">
        <v>2</v>
      </c>
      <c r="C6" s="203" t="s">
        <v>3</v>
      </c>
      <c r="D6" s="204"/>
      <c r="E6" s="204"/>
      <c r="F6" s="204"/>
      <c r="G6" s="204"/>
      <c r="H6" s="204"/>
      <c r="I6" s="207" t="s">
        <v>4</v>
      </c>
      <c r="J6" s="209" t="s">
        <v>5</v>
      </c>
      <c r="K6" s="209" t="s">
        <v>6</v>
      </c>
      <c r="L6" s="174" t="s">
        <v>43</v>
      </c>
      <c r="M6" s="213" t="s">
        <v>7</v>
      </c>
      <c r="N6" s="215" t="s">
        <v>8</v>
      </c>
      <c r="O6" s="217" t="s">
        <v>9</v>
      </c>
      <c r="P6" s="218"/>
      <c r="Q6" s="219" t="s">
        <v>10</v>
      </c>
      <c r="R6" s="218"/>
      <c r="S6" s="219" t="s">
        <v>11</v>
      </c>
      <c r="T6" s="218"/>
      <c r="U6" s="219" t="s">
        <v>12</v>
      </c>
      <c r="V6" s="218"/>
      <c r="W6" s="219" t="s">
        <v>13</v>
      </c>
      <c r="X6" s="218"/>
      <c r="Y6" s="219" t="s">
        <v>14</v>
      </c>
      <c r="Z6" s="218"/>
      <c r="AA6" s="219" t="s">
        <v>15</v>
      </c>
      <c r="AB6" s="218"/>
      <c r="AC6" s="219" t="s">
        <v>16</v>
      </c>
      <c r="AD6" s="218"/>
      <c r="AE6" s="219" t="s">
        <v>17</v>
      </c>
      <c r="AF6" s="229"/>
      <c r="AG6" s="211" t="s">
        <v>18</v>
      </c>
      <c r="AH6" s="223" t="s">
        <v>19</v>
      </c>
      <c r="AI6" s="225" t="s">
        <v>20</v>
      </c>
      <c r="AJ6" s="227" t="s">
        <v>21</v>
      </c>
    </row>
    <row r="7" spans="2:36" ht="76.5" customHeight="1" thickBot="1">
      <c r="B7" s="202"/>
      <c r="C7" s="205"/>
      <c r="D7" s="206"/>
      <c r="E7" s="206"/>
      <c r="F7" s="206"/>
      <c r="G7" s="206"/>
      <c r="H7" s="206"/>
      <c r="I7" s="208"/>
      <c r="J7" s="210" t="s">
        <v>5</v>
      </c>
      <c r="K7" s="210"/>
      <c r="L7" s="175"/>
      <c r="M7" s="214"/>
      <c r="N7" s="216"/>
      <c r="O7" s="5" t="s">
        <v>22</v>
      </c>
      <c r="P7" s="6" t="s">
        <v>23</v>
      </c>
      <c r="Q7" s="7" t="s">
        <v>22</v>
      </c>
      <c r="R7" s="6" t="s">
        <v>23</v>
      </c>
      <c r="S7" s="7" t="s">
        <v>22</v>
      </c>
      <c r="T7" s="6" t="s">
        <v>23</v>
      </c>
      <c r="U7" s="7" t="s">
        <v>22</v>
      </c>
      <c r="V7" s="6" t="s">
        <v>23</v>
      </c>
      <c r="W7" s="7" t="s">
        <v>22</v>
      </c>
      <c r="X7" s="6" t="s">
        <v>23</v>
      </c>
      <c r="Y7" s="7" t="s">
        <v>22</v>
      </c>
      <c r="Z7" s="6" t="s">
        <v>23</v>
      </c>
      <c r="AA7" s="7" t="s">
        <v>22</v>
      </c>
      <c r="AB7" s="6" t="s">
        <v>24</v>
      </c>
      <c r="AC7" s="7" t="s">
        <v>22</v>
      </c>
      <c r="AD7" s="6" t="s">
        <v>24</v>
      </c>
      <c r="AE7" s="7" t="s">
        <v>22</v>
      </c>
      <c r="AF7" s="8" t="s">
        <v>24</v>
      </c>
      <c r="AG7" s="212"/>
      <c r="AH7" s="224"/>
      <c r="AI7" s="226"/>
      <c r="AJ7" s="228"/>
    </row>
    <row r="8" spans="2:36" ht="78" customHeight="1" thickBot="1">
      <c r="B8" s="9" t="s">
        <v>146</v>
      </c>
      <c r="C8" s="230" t="s">
        <v>116</v>
      </c>
      <c r="D8" s="231"/>
      <c r="E8" s="231"/>
      <c r="F8" s="231"/>
      <c r="G8" s="231"/>
      <c r="H8" s="231"/>
      <c r="I8" s="10" t="s">
        <v>117</v>
      </c>
      <c r="J8" s="11">
        <v>2555</v>
      </c>
      <c r="K8" s="12">
        <v>2850</v>
      </c>
      <c r="L8" s="12">
        <v>2689</v>
      </c>
      <c r="M8" s="12">
        <v>2565</v>
      </c>
      <c r="N8" s="106">
        <v>2689</v>
      </c>
      <c r="O8" s="13">
        <f t="shared" ref="O8:AD8" si="0">O10+O15+O21</f>
        <v>13012</v>
      </c>
      <c r="P8" s="14"/>
      <c r="Q8" s="14">
        <f t="shared" si="0"/>
        <v>837775</v>
      </c>
      <c r="R8" s="14"/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4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>+AE10+AE15+AE21</f>
        <v>854537</v>
      </c>
      <c r="AF8" s="15"/>
      <c r="AG8" s="16">
        <f>AG10+AG15+AG21</f>
        <v>0</v>
      </c>
      <c r="AH8" s="17"/>
      <c r="AI8" s="17"/>
      <c r="AJ8" s="18"/>
    </row>
    <row r="9" spans="2:36" ht="5.25" customHeight="1" thickBot="1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4"/>
    </row>
    <row r="10" spans="2:36" ht="105.75" customHeight="1" thickBot="1">
      <c r="B10" s="19" t="s">
        <v>25</v>
      </c>
      <c r="C10" s="20" t="s">
        <v>26</v>
      </c>
      <c r="D10" s="20" t="s">
        <v>27</v>
      </c>
      <c r="E10" s="20" t="s">
        <v>28</v>
      </c>
      <c r="F10" s="21" t="s">
        <v>29</v>
      </c>
      <c r="G10" s="21" t="s">
        <v>30</v>
      </c>
      <c r="H10" s="22" t="s">
        <v>31</v>
      </c>
      <c r="I10" s="23" t="s">
        <v>32</v>
      </c>
      <c r="J10" s="24"/>
      <c r="K10" s="24"/>
      <c r="L10" s="24"/>
      <c r="M10" s="24"/>
      <c r="N10" s="25"/>
      <c r="O10" s="26">
        <f>SUM(O11:O13)</f>
        <v>4862</v>
      </c>
      <c r="P10" s="27"/>
      <c r="Q10" s="28">
        <f>SUM(Q11:Q13)</f>
        <v>837775</v>
      </c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9">
        <f>O10+Q10</f>
        <v>842637</v>
      </c>
      <c r="AF10" s="27"/>
      <c r="AG10" s="30">
        <f>SUM(AG11:AG13)</f>
        <v>0</v>
      </c>
      <c r="AH10" s="31"/>
      <c r="AI10" s="31"/>
      <c r="AJ10" s="32"/>
    </row>
    <row r="11" spans="2:36" ht="33.75" customHeight="1">
      <c r="B11" s="165" t="s">
        <v>118</v>
      </c>
      <c r="C11" s="33"/>
      <c r="D11" s="34" t="s">
        <v>119</v>
      </c>
      <c r="E11" s="34" t="s">
        <v>120</v>
      </c>
      <c r="F11" s="35">
        <v>2775</v>
      </c>
      <c r="G11" s="36">
        <v>2689</v>
      </c>
      <c r="H11" s="274" t="s">
        <v>121</v>
      </c>
      <c r="I11" s="238" t="s">
        <v>122</v>
      </c>
      <c r="J11" s="272">
        <v>2555</v>
      </c>
      <c r="K11" s="240">
        <v>2850</v>
      </c>
      <c r="L11" s="271">
        <v>2689</v>
      </c>
      <c r="M11" s="242">
        <v>2775</v>
      </c>
      <c r="N11" s="244">
        <v>2689</v>
      </c>
      <c r="O11" s="115">
        <v>4862</v>
      </c>
      <c r="P11" s="116"/>
      <c r="Q11" s="137">
        <f>569668+268107</f>
        <v>837775</v>
      </c>
      <c r="R11" s="137"/>
      <c r="S11" s="40"/>
      <c r="T11" s="40"/>
      <c r="U11" s="40"/>
      <c r="V11" s="40"/>
      <c r="W11" s="40"/>
      <c r="X11" s="40"/>
      <c r="Y11" s="40"/>
      <c r="Z11" s="40"/>
      <c r="AA11" s="134">
        <v>270764</v>
      </c>
      <c r="AB11" s="134">
        <v>270764</v>
      </c>
      <c r="AC11" s="133">
        <v>339062</v>
      </c>
      <c r="AD11" s="133">
        <v>313605</v>
      </c>
      <c r="AE11" s="161">
        <f>+O11+Q11+AA11+AC11</f>
        <v>1452463</v>
      </c>
      <c r="AF11" s="161"/>
      <c r="AG11" s="42"/>
      <c r="AH11" s="248"/>
      <c r="AI11" s="248"/>
      <c r="AJ11" s="220"/>
    </row>
    <row r="12" spans="2:36" ht="17.25" customHeight="1">
      <c r="B12" s="166"/>
      <c r="C12" s="43"/>
      <c r="D12" s="44"/>
      <c r="E12" s="44"/>
      <c r="F12" s="45"/>
      <c r="G12" s="36"/>
      <c r="H12" s="169"/>
      <c r="I12" s="238"/>
      <c r="J12" s="269"/>
      <c r="K12" s="240"/>
      <c r="L12" s="270"/>
      <c r="M12" s="242"/>
      <c r="N12" s="244"/>
      <c r="O12" s="117"/>
      <c r="P12" s="117"/>
      <c r="Q12" s="4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161"/>
      <c r="AF12" s="161"/>
      <c r="AG12" s="42"/>
      <c r="AH12" s="248"/>
      <c r="AI12" s="248"/>
      <c r="AJ12" s="220"/>
    </row>
    <row r="13" spans="2:36" ht="42.75" customHeight="1" thickBot="1">
      <c r="B13" s="167"/>
      <c r="C13" s="51"/>
      <c r="D13" s="52"/>
      <c r="E13" s="52"/>
      <c r="F13" s="53"/>
      <c r="G13" s="54"/>
      <c r="H13" s="170"/>
      <c r="I13" s="239"/>
      <c r="J13" s="151"/>
      <c r="K13" s="241"/>
      <c r="L13" s="154"/>
      <c r="M13" s="243"/>
      <c r="N13" s="245"/>
      <c r="O13" s="57"/>
      <c r="P13" s="58"/>
      <c r="Q13" s="59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247"/>
      <c r="AF13" s="247"/>
      <c r="AG13" s="61"/>
      <c r="AH13" s="250"/>
      <c r="AI13" s="250"/>
      <c r="AJ13" s="222"/>
    </row>
    <row r="14" spans="2:36" ht="4.5" customHeight="1" thickBot="1"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3"/>
    </row>
    <row r="15" spans="2:36" ht="36" customHeight="1" thickBot="1">
      <c r="B15" s="19" t="s">
        <v>25</v>
      </c>
      <c r="C15" s="20" t="s">
        <v>26</v>
      </c>
      <c r="D15" s="20" t="s">
        <v>27</v>
      </c>
      <c r="E15" s="20" t="s">
        <v>33</v>
      </c>
      <c r="F15" s="21" t="s">
        <v>29</v>
      </c>
      <c r="G15" s="21" t="s">
        <v>30</v>
      </c>
      <c r="H15" s="22" t="s">
        <v>34</v>
      </c>
      <c r="I15" s="23" t="s">
        <v>32</v>
      </c>
      <c r="J15" s="62"/>
      <c r="K15" s="63"/>
      <c r="L15" s="63"/>
      <c r="M15" s="64"/>
      <c r="N15" s="65"/>
      <c r="O15" s="26">
        <f>SUM(O16:O19)</f>
        <v>8150</v>
      </c>
      <c r="P15" s="27"/>
      <c r="Q15" s="28">
        <f>SUM(Q16:Q19)</f>
        <v>0</v>
      </c>
      <c r="R15" s="27">
        <f>SUM(R16:R19)</f>
        <v>0</v>
      </c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>
        <f>AE16</f>
        <v>11900</v>
      </c>
      <c r="AF15" s="27"/>
      <c r="AG15" s="30">
        <f>SUM(AG16:AG19)</f>
        <v>0</v>
      </c>
      <c r="AH15" s="31"/>
      <c r="AI15" s="31"/>
      <c r="AJ15" s="32"/>
    </row>
    <row r="16" spans="2:36" ht="74.25" customHeight="1">
      <c r="B16" s="254" t="s">
        <v>138</v>
      </c>
      <c r="C16" s="66"/>
      <c r="D16" s="142" t="s">
        <v>139</v>
      </c>
      <c r="E16" s="67" t="s">
        <v>140</v>
      </c>
      <c r="F16" s="68">
        <v>1</v>
      </c>
      <c r="G16" s="36">
        <v>1</v>
      </c>
      <c r="H16" s="256" t="s">
        <v>141</v>
      </c>
      <c r="I16" s="258" t="s">
        <v>142</v>
      </c>
      <c r="J16" s="69">
        <v>8</v>
      </c>
      <c r="K16" s="260">
        <v>10</v>
      </c>
      <c r="L16" s="70">
        <v>10</v>
      </c>
      <c r="M16" s="261">
        <v>4</v>
      </c>
      <c r="N16" s="263">
        <v>6</v>
      </c>
      <c r="O16" s="71">
        <v>8150</v>
      </c>
      <c r="P16" s="72"/>
      <c r="Q16" s="72"/>
      <c r="R16" s="72"/>
      <c r="S16" s="72">
        <v>2000</v>
      </c>
      <c r="T16" s="72">
        <v>2000</v>
      </c>
      <c r="U16" s="72"/>
      <c r="V16" s="72"/>
      <c r="W16" s="72"/>
      <c r="X16" s="72"/>
      <c r="Y16" s="72"/>
      <c r="Z16" s="72"/>
      <c r="AA16" s="72"/>
      <c r="AB16" s="72"/>
      <c r="AC16" s="72">
        <v>1750</v>
      </c>
      <c r="AD16" s="72">
        <v>1750</v>
      </c>
      <c r="AE16" s="161">
        <f>+O16+S16+AC16</f>
        <v>11900</v>
      </c>
      <c r="AF16" s="161"/>
      <c r="AG16" s="73"/>
      <c r="AH16" s="248"/>
      <c r="AI16" s="143"/>
      <c r="AJ16" s="146"/>
    </row>
    <row r="17" spans="2:37">
      <c r="B17" s="254"/>
      <c r="C17" s="66"/>
      <c r="D17" s="126"/>
      <c r="E17" s="67"/>
      <c r="F17" s="68"/>
      <c r="G17" s="36"/>
      <c r="H17" s="256"/>
      <c r="I17" s="258"/>
      <c r="J17" s="69"/>
      <c r="K17" s="162"/>
      <c r="L17" s="70"/>
      <c r="M17" s="261"/>
      <c r="N17" s="263"/>
      <c r="O17" s="71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161"/>
      <c r="AF17" s="161"/>
      <c r="AG17" s="73"/>
      <c r="AH17" s="248"/>
      <c r="AI17" s="143"/>
      <c r="AJ17" s="146"/>
    </row>
    <row r="18" spans="2:37">
      <c r="B18" s="254"/>
      <c r="C18" s="66"/>
      <c r="D18" s="67"/>
      <c r="E18" s="67"/>
      <c r="F18" s="74"/>
      <c r="G18" s="36"/>
      <c r="H18" s="256"/>
      <c r="I18" s="258"/>
      <c r="J18" s="69"/>
      <c r="K18" s="162"/>
      <c r="L18" s="70"/>
      <c r="M18" s="261"/>
      <c r="N18" s="263"/>
      <c r="O18" s="71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161"/>
      <c r="AF18" s="161"/>
      <c r="AG18" s="75"/>
      <c r="AH18" s="248"/>
      <c r="AI18" s="143"/>
      <c r="AJ18" s="146"/>
    </row>
    <row r="19" spans="2:37" ht="15.75" thickBot="1">
      <c r="B19" s="255"/>
      <c r="C19" s="76"/>
      <c r="D19" s="77"/>
      <c r="E19" s="77"/>
      <c r="F19" s="78"/>
      <c r="G19" s="54"/>
      <c r="H19" s="257"/>
      <c r="I19" s="259"/>
      <c r="J19" s="79"/>
      <c r="K19" s="164"/>
      <c r="L19" s="80"/>
      <c r="M19" s="262"/>
      <c r="N19" s="264"/>
      <c r="O19" s="81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247"/>
      <c r="AF19" s="247"/>
      <c r="AG19" s="83"/>
      <c r="AH19" s="250"/>
      <c r="AI19" s="145"/>
      <c r="AJ19" s="148"/>
      <c r="AK19" s="84"/>
    </row>
    <row r="20" spans="2:37" ht="4.5" customHeight="1" thickBot="1"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3"/>
      <c r="AK20" s="84"/>
    </row>
    <row r="21" spans="2:37" ht="74.25" customHeight="1" thickBot="1">
      <c r="B21" s="19" t="s">
        <v>25</v>
      </c>
      <c r="C21" s="20" t="s">
        <v>26</v>
      </c>
      <c r="D21" s="20" t="s">
        <v>27</v>
      </c>
      <c r="E21" s="20" t="s">
        <v>33</v>
      </c>
      <c r="F21" s="21" t="s">
        <v>29</v>
      </c>
      <c r="G21" s="21" t="s">
        <v>30</v>
      </c>
      <c r="H21" s="22" t="s">
        <v>35</v>
      </c>
      <c r="I21" s="23" t="s">
        <v>32</v>
      </c>
      <c r="J21" s="62"/>
      <c r="K21" s="85"/>
      <c r="L21" s="63"/>
      <c r="M21" s="64"/>
      <c r="N21" s="65"/>
      <c r="O21" s="26">
        <f>SUM(O22:O24)</f>
        <v>0</v>
      </c>
      <c r="P21" s="27">
        <f>SUM(P22:P24)</f>
        <v>0</v>
      </c>
      <c r="Q21" s="28">
        <f>SUM(Q22:Q24)</f>
        <v>0</v>
      </c>
      <c r="R21" s="27">
        <f>SUM(R22:R24)</f>
        <v>0</v>
      </c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86">
        <f>AE22</f>
        <v>0</v>
      </c>
      <c r="AF21" s="27">
        <f>AF22</f>
        <v>0</v>
      </c>
      <c r="AG21" s="30">
        <f>SUM(AG22:AG24)</f>
        <v>0</v>
      </c>
      <c r="AH21" s="31"/>
      <c r="AI21" s="31"/>
      <c r="AJ21" s="32"/>
      <c r="AK21" s="84"/>
    </row>
    <row r="22" spans="2:37" ht="21" customHeight="1">
      <c r="B22" s="165"/>
      <c r="C22" s="33"/>
      <c r="D22" s="34"/>
      <c r="E22" s="34"/>
      <c r="F22" s="87"/>
      <c r="G22" s="88"/>
      <c r="H22" s="267"/>
      <c r="I22" s="171"/>
      <c r="J22" s="89"/>
      <c r="K22" s="155"/>
      <c r="L22" s="90"/>
      <c r="M22" s="155"/>
      <c r="N22" s="158"/>
      <c r="O22" s="91"/>
      <c r="P22" s="92"/>
      <c r="Q22" s="93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72"/>
      <c r="AD22" s="72"/>
      <c r="AE22" s="161"/>
      <c r="AF22" s="161"/>
      <c r="AG22" s="73"/>
      <c r="AH22" s="143"/>
      <c r="AI22" s="143"/>
      <c r="AJ22" s="146"/>
      <c r="AK22" s="84"/>
    </row>
    <row r="23" spans="2:37" ht="21" customHeight="1">
      <c r="B23" s="166"/>
      <c r="C23" s="43"/>
      <c r="D23" s="44"/>
      <c r="E23" s="44"/>
      <c r="F23" s="94"/>
      <c r="G23" s="36"/>
      <c r="H23" s="236"/>
      <c r="I23" s="172"/>
      <c r="J23" s="37"/>
      <c r="K23" s="156"/>
      <c r="L23" s="70"/>
      <c r="M23" s="156"/>
      <c r="N23" s="159"/>
      <c r="O23" s="95"/>
      <c r="P23" s="113"/>
      <c r="Q23" s="97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72"/>
      <c r="AD23" s="72"/>
      <c r="AE23" s="162"/>
      <c r="AF23" s="162"/>
      <c r="AG23" s="73"/>
      <c r="AH23" s="143"/>
      <c r="AI23" s="143"/>
      <c r="AJ23" s="146"/>
      <c r="AK23" s="84"/>
    </row>
    <row r="24" spans="2:37" ht="21" customHeight="1" thickBot="1">
      <c r="B24" s="167"/>
      <c r="C24" s="51"/>
      <c r="D24" s="52"/>
      <c r="E24" s="52"/>
      <c r="F24" s="98"/>
      <c r="G24" s="54"/>
      <c r="H24" s="237"/>
      <c r="I24" s="173"/>
      <c r="J24" s="55"/>
      <c r="K24" s="157"/>
      <c r="L24" s="80"/>
      <c r="M24" s="157"/>
      <c r="N24" s="160"/>
      <c r="O24" s="81"/>
      <c r="P24" s="82"/>
      <c r="Q24" s="58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164"/>
      <c r="AF24" s="164"/>
      <c r="AG24" s="99"/>
      <c r="AH24" s="145"/>
      <c r="AI24" s="145"/>
      <c r="AJ24" s="148"/>
    </row>
    <row r="26" spans="2:37">
      <c r="D26" s="101"/>
      <c r="E26" s="101"/>
    </row>
    <row r="27" spans="2:37">
      <c r="D27" s="101"/>
      <c r="E27" s="101"/>
    </row>
    <row r="28" spans="2:37">
      <c r="I28" s="104"/>
      <c r="J28" s="104"/>
    </row>
    <row r="29" spans="2:37">
      <c r="I29" s="104"/>
      <c r="J29" s="104"/>
    </row>
    <row r="35" spans="9:10">
      <c r="I35" s="105"/>
      <c r="J35" s="105"/>
    </row>
  </sheetData>
  <mergeCells count="69"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  <mergeCell ref="B6:B7"/>
    <mergeCell ref="C6:H7"/>
    <mergeCell ref="I6:I7"/>
    <mergeCell ref="J6:J7"/>
    <mergeCell ref="K6:K7"/>
    <mergeCell ref="AG6:AG7"/>
    <mergeCell ref="M6:M7"/>
    <mergeCell ref="N6:N7"/>
    <mergeCell ref="O6:P6"/>
    <mergeCell ref="Q6:R6"/>
    <mergeCell ref="S6:T6"/>
    <mergeCell ref="U6:V6"/>
    <mergeCell ref="AJ11:AJ13"/>
    <mergeCell ref="AH6:AH7"/>
    <mergeCell ref="AI6:AI7"/>
    <mergeCell ref="AJ6:AJ7"/>
    <mergeCell ref="W6:X6"/>
    <mergeCell ref="Y6:Z6"/>
    <mergeCell ref="AA6:AB6"/>
    <mergeCell ref="AC6:AD6"/>
    <mergeCell ref="AE6:AF6"/>
    <mergeCell ref="C8:H8"/>
    <mergeCell ref="B9:AJ9"/>
    <mergeCell ref="B11:B13"/>
    <mergeCell ref="H11:H13"/>
    <mergeCell ref="I11:I13"/>
    <mergeCell ref="K11:K13"/>
    <mergeCell ref="M11:M13"/>
    <mergeCell ref="N11:N13"/>
    <mergeCell ref="AE11:AE13"/>
    <mergeCell ref="AF11:AF13"/>
    <mergeCell ref="AH11:AH13"/>
    <mergeCell ref="AI11:AI13"/>
    <mergeCell ref="J11:J13"/>
    <mergeCell ref="L11:L13"/>
    <mergeCell ref="B14:AJ14"/>
    <mergeCell ref="B16:B19"/>
    <mergeCell ref="H16:H19"/>
    <mergeCell ref="I16:I19"/>
    <mergeCell ref="K16:K19"/>
    <mergeCell ref="M16:M19"/>
    <mergeCell ref="N16:N19"/>
    <mergeCell ref="AE16:AE19"/>
    <mergeCell ref="AF16:AF19"/>
    <mergeCell ref="AH16:AH19"/>
    <mergeCell ref="AF22:AF24"/>
    <mergeCell ref="AH22:AH24"/>
    <mergeCell ref="AI22:AI24"/>
    <mergeCell ref="AJ22:AJ24"/>
    <mergeCell ref="AI16:AI19"/>
    <mergeCell ref="AJ16:AJ19"/>
    <mergeCell ref="B20:AJ20"/>
    <mergeCell ref="B22:B24"/>
    <mergeCell ref="H22:H24"/>
    <mergeCell ref="I22:I24"/>
    <mergeCell ref="K22:K24"/>
    <mergeCell ref="M22:M24"/>
    <mergeCell ref="N22:N24"/>
    <mergeCell ref="AE22:AE2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INFANCIA</vt:lpstr>
      <vt:lpstr>EDUCACION</vt:lpstr>
      <vt:lpstr>TTE ESCOLAR</vt:lpstr>
      <vt:lpstr>ADULTO MAYOR</vt:lpstr>
      <vt:lpstr>DISCAPACIDAD</vt:lpstr>
      <vt:lpstr>SALUD PUBLICA</vt:lpstr>
      <vt:lpstr>ASEGURAMIENTO</vt:lpstr>
    </vt:vector>
  </TitlesOfParts>
  <Company>Alcaldia municipal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cangel</dc:creator>
  <cp:lastModifiedBy>ALCALDIA BOJACA</cp:lastModifiedBy>
  <dcterms:created xsi:type="dcterms:W3CDTF">2014-01-30T20:12:04Z</dcterms:created>
  <dcterms:modified xsi:type="dcterms:W3CDTF">2014-02-01T00:20:49Z</dcterms:modified>
</cp:coreProperties>
</file>