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655" activeTab="0"/>
  </bookViews>
  <sheets>
    <sheet name="POAI" sheetId="1" r:id="rId1"/>
  </sheets>
  <definedNames>
    <definedName name="_xlnm.Print_Titles" localSheetId="0">'POAI'!$A:$B,'POAI'!$1:$6</definedName>
  </definedNames>
  <calcPr fullCalcOnLoad="1"/>
</workbook>
</file>

<file path=xl/sharedStrings.xml><?xml version="1.0" encoding="utf-8"?>
<sst xmlns="http://schemas.openxmlformats.org/spreadsheetml/2006/main" count="306" uniqueCount="230">
  <si>
    <t>TOTAL GASTOS FUNCIONAMIENTO MAS INVERSION</t>
  </si>
  <si>
    <t>Agua Potable y Saneamiento Basico</t>
  </si>
  <si>
    <t>Deporte y Recreación</t>
  </si>
  <si>
    <t>Educación</t>
  </si>
  <si>
    <t>Salud</t>
  </si>
  <si>
    <t>Transporte</t>
  </si>
  <si>
    <t>Equipamento Municipal</t>
  </si>
  <si>
    <t>Sector Electrico</t>
  </si>
  <si>
    <t xml:space="preserve"> Constr. Unidades Sanitarias y saneamiento Básico</t>
  </si>
  <si>
    <t>DEPORTE Y RECREACION</t>
  </si>
  <si>
    <t>SERVICIO DELA DEUDA</t>
  </si>
  <si>
    <t>SERVICIO DELA DEUDA PUBLICA</t>
  </si>
  <si>
    <t>DEUDA PUBLICA</t>
  </si>
  <si>
    <t>DEUDA INTERNA</t>
  </si>
  <si>
    <t>AMORTIZACION</t>
  </si>
  <si>
    <t>INTERESES , COMISIONES Y GASTOS</t>
  </si>
  <si>
    <t>GASTOS DE FUNCIONAMIENTO</t>
  </si>
  <si>
    <t>CONCEJO MUNICIPAL</t>
  </si>
  <si>
    <t>GASTOS DE PERSONAL</t>
  </si>
  <si>
    <t>SERVICIOS PERSONALES</t>
  </si>
  <si>
    <t>Sueldos personal de nómina</t>
  </si>
  <si>
    <t>Prima de Vacacciones</t>
  </si>
  <si>
    <t>Prima de Navidad</t>
  </si>
  <si>
    <t>Vacaciones</t>
  </si>
  <si>
    <t>SERVICIOS PERSONALES INDIRECTOS</t>
  </si>
  <si>
    <t>Honorarios</t>
  </si>
  <si>
    <t>Remuneraciones por servicios técnicos</t>
  </si>
  <si>
    <t>CONTRIBUCIONES INHERENTES ALA NOMINA AL SECTOR PRIVADO</t>
  </si>
  <si>
    <t>Caja de Compensación</t>
  </si>
  <si>
    <t>CONTRIBUCIONES INHERENTES ALA NOMINA  AL SECTOR PUBLICO</t>
  </si>
  <si>
    <t>Aportes servicios médicos</t>
  </si>
  <si>
    <t>Aportes pensiones</t>
  </si>
  <si>
    <t>I.C.B.F</t>
  </si>
  <si>
    <t>SENA</t>
  </si>
  <si>
    <t>ESAP</t>
  </si>
  <si>
    <t>Institutos Técnicos Industriales</t>
  </si>
  <si>
    <t>GASTOS GENERALES</t>
  </si>
  <si>
    <t>ADQUISICION DE BIENES</t>
  </si>
  <si>
    <t>Compra de maquinaria y equipo</t>
  </si>
  <si>
    <t>Materiales y suministros</t>
  </si>
  <si>
    <t>ADQUISICION DE SERVICIOS</t>
  </si>
  <si>
    <t>Viaticos</t>
  </si>
  <si>
    <t>Gastos de Viaje</t>
  </si>
  <si>
    <t>Servicio de Comunicaciones</t>
  </si>
  <si>
    <t>Impresos y Publicaciones</t>
  </si>
  <si>
    <t>Primas y gastos de seguro</t>
  </si>
  <si>
    <t>Mantenimiento</t>
  </si>
  <si>
    <t>Capacitación</t>
  </si>
  <si>
    <t>Otros Gastos Generales</t>
  </si>
  <si>
    <t>TRANSFERENCIAS CORRIENTES</t>
  </si>
  <si>
    <t>Pensiones y Jubilaciones</t>
  </si>
  <si>
    <t>Cesantías</t>
  </si>
  <si>
    <t>PERSONERIA MUNICIPAL</t>
  </si>
  <si>
    <t>Prima de Vacaciones</t>
  </si>
  <si>
    <t>CONTRIBICIONES INHERENTES ALA NOMINA AL SECTOR PUBLICO</t>
  </si>
  <si>
    <t>Aportes a servicios médicos</t>
  </si>
  <si>
    <t>Aportes a pensiones</t>
  </si>
  <si>
    <t>Materiales y suministro</t>
  </si>
  <si>
    <t>TRANSFERENCIAS PREVISION Y SEGURIDAD SOCIAL</t>
  </si>
  <si>
    <t>OTRAS TRANSFERENCIAS</t>
  </si>
  <si>
    <t>DESPACHO DEL ALCALDE</t>
  </si>
  <si>
    <t>SERVICIOS PERSONALES ASOCIADOS ALA NOMINA</t>
  </si>
  <si>
    <t>Gastos Electorales</t>
  </si>
  <si>
    <t>Servicio de comunicaciones</t>
  </si>
  <si>
    <t>Servicios públicos</t>
  </si>
  <si>
    <t>Impresos y publicaciones</t>
  </si>
  <si>
    <t>Primas y Gastos de Seguros</t>
  </si>
  <si>
    <t>Conciliaciones , sentencias y gastos judiciales</t>
  </si>
  <si>
    <t>Gastos de orden público</t>
  </si>
  <si>
    <t>Festividades cívicas</t>
  </si>
  <si>
    <t>Inhumación de cadáveres</t>
  </si>
  <si>
    <t>Dotación</t>
  </si>
  <si>
    <t>Día del Campesino</t>
  </si>
  <si>
    <t>GASTOS DE INVERSION</t>
  </si>
  <si>
    <t>CULTURA</t>
  </si>
  <si>
    <t>CONCEPTO</t>
  </si>
  <si>
    <t>RECURSOS PROPIOS</t>
  </si>
  <si>
    <t>RESUMEN</t>
  </si>
  <si>
    <t>TOTAL FUNCIONAMIENTO</t>
  </si>
  <si>
    <t>INVERSION</t>
  </si>
  <si>
    <t>TOTAL GENERAL</t>
  </si>
  <si>
    <t>TOTAL INVERSION</t>
  </si>
  <si>
    <t xml:space="preserve">TOTAL APROPIACION </t>
  </si>
  <si>
    <t>S.G.P</t>
  </si>
  <si>
    <t>OTROS</t>
  </si>
  <si>
    <t>COFINANCIACION Y APORTES</t>
  </si>
  <si>
    <t>Prima de servicios</t>
  </si>
  <si>
    <t>Personal supernumerario</t>
  </si>
  <si>
    <t>Aprendiz SENA</t>
  </si>
  <si>
    <t>Jornales</t>
  </si>
  <si>
    <t>Otros servicios personales Indirectos</t>
  </si>
  <si>
    <t>AGUA POTABLE Y SANEAMIENTO BASICO</t>
  </si>
  <si>
    <t xml:space="preserve"> Preinversión en Diseños y Estudios </t>
  </si>
  <si>
    <t xml:space="preserve"> Construcción Acueducto-Mun</t>
  </si>
  <si>
    <t xml:space="preserve"> Ampliacion Alcantarillado</t>
  </si>
  <si>
    <t xml:space="preserve"> Mantenimiento de Acueductos</t>
  </si>
  <si>
    <t xml:space="preserve"> Ampliación  de Alcantarillado- </t>
  </si>
  <si>
    <t xml:space="preserve"> Mantenimiento  Alcantarillado</t>
  </si>
  <si>
    <t>Ampliacion de Acueducto</t>
  </si>
  <si>
    <t xml:space="preserve"> Potabilización del agua o de soluciones alternas de agua potable- </t>
  </si>
  <si>
    <t xml:space="preserve">OTROS SECTORES - </t>
  </si>
  <si>
    <t>DESARROLLO COMUNITARIO</t>
  </si>
  <si>
    <t>Cesantias</t>
  </si>
  <si>
    <t>Cuotas Partes Pensionale</t>
  </si>
  <si>
    <t>Federacion Colombiana de Municipios</t>
  </si>
  <si>
    <t>Cuota Administración control, vigilancia y supervisión</t>
  </si>
  <si>
    <t xml:space="preserve">  SALUD</t>
  </si>
  <si>
    <t>,</t>
  </si>
  <si>
    <t>Indemnizacion de Vacaciones</t>
  </si>
  <si>
    <t>Dotacion</t>
  </si>
  <si>
    <t>Indemnización de Vacaciones</t>
  </si>
  <si>
    <t>Contratacion servicios administrativos</t>
  </si>
  <si>
    <t>Mantenimiento y compra de equipo</t>
  </si>
  <si>
    <t>TRANSFERENCIAS DE PREVISION Y SEGURIDAD SOCIAL</t>
  </si>
  <si>
    <t>Protecciónde cuencas Hidograficas</t>
  </si>
  <si>
    <t>Polizas de vida</t>
  </si>
  <si>
    <t>Aportes Riesgos Profesionales</t>
  </si>
  <si>
    <t>Boificacion de Dirección</t>
  </si>
  <si>
    <t>Remuneracion servicios</t>
  </si>
  <si>
    <t>Sueldo personal de nómina</t>
  </si>
  <si>
    <t>Combustibles y lubricantes</t>
  </si>
  <si>
    <t>Bienestar Social</t>
  </si>
  <si>
    <t>Alimentación Escolar</t>
  </si>
  <si>
    <t>Construcción de Escenarios Deportivos</t>
  </si>
  <si>
    <t>Apoyo a los sectores productivos del Municipios a traves de la asociatividad y microempresarismo</t>
  </si>
  <si>
    <t>Seguridad, Protección y Convivencia Ciudadana</t>
  </si>
  <si>
    <t>Extensión y ampliación de redes eléctricas</t>
  </si>
  <si>
    <t>Extensión y mantenimiento de redes de alumbrado público</t>
  </si>
  <si>
    <t>SALUD</t>
  </si>
  <si>
    <t>VIVIENDA</t>
  </si>
  <si>
    <t>SECTOR</t>
  </si>
  <si>
    <t>EJES TEMATICOS</t>
  </si>
  <si>
    <t>EDUCACION</t>
  </si>
  <si>
    <t>ELECTRIFICACION</t>
  </si>
  <si>
    <t>RECREACION Y DEPORTE</t>
  </si>
  <si>
    <t>POBLACION VULNERABLE</t>
  </si>
  <si>
    <t>PREVENCION Y ATENCION DE DESASTRES</t>
  </si>
  <si>
    <t>EQUIPAMIENTO MUNICIPAL</t>
  </si>
  <si>
    <t>SUMAS</t>
  </si>
  <si>
    <t>DIMENCIONES</t>
  </si>
  <si>
    <t>AMBIENTAL</t>
  </si>
  <si>
    <t>ECONOMIA PRODUCTIVA Y COMPETIVIDAD</t>
  </si>
  <si>
    <t>GESTION PUBLICA E INSTITUCIONAL</t>
  </si>
  <si>
    <t>PLAN OPERATIVO ANUAL DE INVERSIONES</t>
  </si>
  <si>
    <t>VIGENCIA 2008</t>
  </si>
  <si>
    <t>Alcalde Municipal</t>
  </si>
  <si>
    <t>HUGO FERNEY CASANOVA NIPI</t>
  </si>
  <si>
    <t>Construcción y ampliación Establecimientos Educativos</t>
  </si>
  <si>
    <t>Mantenimiento Establecimientos Educativos</t>
  </si>
  <si>
    <t>Dotación de Establecimientos Educativos</t>
  </si>
  <si>
    <t>Pago servicios públicos domiciliarios</t>
  </si>
  <si>
    <t>Acceso Sistema Educación Superior (Formal y no Formal)</t>
  </si>
  <si>
    <t>Transporte Escolar</t>
  </si>
  <si>
    <t>Continuidad - R.S.S.S.</t>
  </si>
  <si>
    <t>Transformación de Oferta a Demanda</t>
  </si>
  <si>
    <t>Ampliación del R.S.S.S.</t>
  </si>
  <si>
    <t>Interventoria del Régimen Subsidiado</t>
  </si>
  <si>
    <t>Acciones del Plan de Salud Publica Municipal de Intervenciones Colectivas</t>
  </si>
  <si>
    <t>Prestación de Servicios a la Población Vinculada</t>
  </si>
  <si>
    <t>Construcción Acueducto y Alcantarillado</t>
  </si>
  <si>
    <t>Ampliación Acueducto y Alcantarillado</t>
  </si>
  <si>
    <t>Mantenimiento Acueducto y Alcantarillado</t>
  </si>
  <si>
    <t>Subsidios a Estratos según Ley 142 de 1994</t>
  </si>
  <si>
    <t>Saneamiento Básico</t>
  </si>
  <si>
    <t>Tratamiento de Aguas Residuales</t>
  </si>
  <si>
    <t>Protección Acueducto</t>
  </si>
  <si>
    <t>Protección de cuencas hidrográficas 1% (forzosa inversión)</t>
  </si>
  <si>
    <t>Diseño y Estudios de Agua Potable</t>
  </si>
  <si>
    <t>Mantenimiento y Adecuación de Parques y Escenarios Deportivos</t>
  </si>
  <si>
    <t>Desarrollo de Programas y Actividades  para el Fomento de la Práctica del Deporte, la Recreación y el aprovechamiento del Tiempo Libre</t>
  </si>
  <si>
    <t>Dotación Casa de la Cultura</t>
  </si>
  <si>
    <t>Mantenimiento y Ampliación Casa de la Cultura</t>
  </si>
  <si>
    <t>Mantenimiento de Archivo y Biblioteca Municipal</t>
  </si>
  <si>
    <t>Apoyo Financiero a Eventos Culturales . Agrupaciones artísticas, cursos para comunidades, actividades aprovehcamiento del tiempo libre.</t>
  </si>
  <si>
    <t>Reparación de vivienda de interés social  y la conexión de servicios públicos domiciliarios</t>
  </si>
  <si>
    <t>AGROPECUARIO Y DEL AMBIENTE</t>
  </si>
  <si>
    <t>Prestar indirecta e indirectamente los servicios de asistencia técnica agropecuaria</t>
  </si>
  <si>
    <t>Fondo de reactivación y desarrollo del sector agropecuario y piscicola, forestal y ambiental (FIRAPITAL)</t>
  </si>
  <si>
    <t>Descontaminación de corrientes y depósitos de agua y programas de disposición, eliminación y reciclaje de resíduos sólidos.</t>
  </si>
  <si>
    <t>SERVICIOS PUBLICOS</t>
  </si>
  <si>
    <t>Rehabilitación y mantenimiento de la infraestructura de servicios públicos</t>
  </si>
  <si>
    <t>Financiación gaseoducto urbano y centros poblados</t>
  </si>
  <si>
    <t>Desarrollo de Programas y Proyectos pata la Tercera Edad.</t>
  </si>
  <si>
    <t>Desarrollo de Programas y Proyectos para Madres Cabeza de Hogar.</t>
  </si>
  <si>
    <t>Desarrollo de Programas y Proyectos para la Población Desplazada.</t>
  </si>
  <si>
    <t>Desarrollo de Programas y Proyectos de Bienestar Social Integral para la Población Infantíl y Familia</t>
  </si>
  <si>
    <t>Hogares Comunitarios de Bienestar</t>
  </si>
  <si>
    <t>Restaurantes Escolares</t>
  </si>
  <si>
    <t>Modalidad Dispersa</t>
  </si>
  <si>
    <t>Clubes Juveniles y Prejuveniles</t>
  </si>
  <si>
    <t>JUSTICIA</t>
  </si>
  <si>
    <t>ORDEN PUBLICO</t>
  </si>
  <si>
    <t>Funcionamiento de Centros de Conciliación Municipal y Comisaria de Familia</t>
  </si>
  <si>
    <t>Apoyo financiero a la Fuerza Pública</t>
  </si>
  <si>
    <t>Preservar y Mantener el Orden Público</t>
  </si>
  <si>
    <t>Adecuación de Areas Urbanas en Zonas de Alto Riesgo y Reubicación de Asentamiento</t>
  </si>
  <si>
    <t>Apoyo Financiero a Cuerpo de Bomberos Local</t>
  </si>
  <si>
    <t>Prevención y Atención de Desastres</t>
  </si>
  <si>
    <t>DESARROLLO INSTITUCIONAL</t>
  </si>
  <si>
    <t>Realizar procesos integrales de evaluación Institucional y Capacitación que permita amla Administración mejorar su gestión.</t>
  </si>
  <si>
    <t>Reorganización de la Administración Local, pago de indemnizaciones en Programas de Saneamiento Fiscal y Financiero y Servicios del Crédito para este Propósito</t>
  </si>
  <si>
    <t>Cofinanciar la actualización del SISBEN</t>
  </si>
  <si>
    <t>Financiación del Deficit Fiscal, Pasivo Laboral y Prestacional a 31 de Diciembre de 2004 (Ley 617)</t>
  </si>
  <si>
    <t>Asesoría y Asistencia Técnia para fortalecer capacidad institucional Municipal</t>
  </si>
  <si>
    <t>VIAL</t>
  </si>
  <si>
    <t>Construcción y conservación de las Vías Urbanas, Suburbanas y Rurales</t>
  </si>
  <si>
    <t>Fondo de Vehículo, Maquinaria y Equipo</t>
  </si>
  <si>
    <t>Construcción, Ampliación, Mantenimiento Infraestructura Propiedad del Municipio (Plaza de Mercado, Edificio Municipal, Plazas Públicas, ect.)</t>
  </si>
  <si>
    <t>Construcción Biblioteca Municipal y Centro Comunitario</t>
  </si>
  <si>
    <t>Promover mecanismos de participación comunitaria (Convocar, Reunir y Capacitar).</t>
  </si>
  <si>
    <t>PROMOCION DEL DESARROLLO Y EMPLEO</t>
  </si>
  <si>
    <t>Promover Actividades Generadoras de Empleo</t>
  </si>
  <si>
    <t>Protección a los desempleados</t>
  </si>
  <si>
    <t>Apoyo a procesos de Certificación de calidad y de Producción Limpia</t>
  </si>
  <si>
    <t>EVALUACION DEL SERVICIO EDUCATIVO</t>
  </si>
  <si>
    <t>Evaluación de la Calidad del Servicio Educativo</t>
  </si>
  <si>
    <t>SOCIAL O DE GESTION HUMANA</t>
  </si>
  <si>
    <t>DESARROLLO CON SENTIDO SOCIAL</t>
  </si>
  <si>
    <t>CONVIVENCIA CIUDADANA CON SENTIDO SOCIAL</t>
  </si>
  <si>
    <t>DESARROLLO ECONOMICO CON SENTIDO SOCIAL</t>
  </si>
  <si>
    <t>GESTION PUBLICA CON SENTIDO SOCIAL</t>
  </si>
  <si>
    <t>GARANTIA Y SOSTEBILIDAD DEL MEDIO AMBIENTE</t>
  </si>
  <si>
    <t>NUESTRA FAMILIA, INFANCIA Y JUVENTUD</t>
  </si>
  <si>
    <t>Promover, participar y/o financiar proyectos de desarrollo rural</t>
  </si>
  <si>
    <t>MUNICIPIOS RIBEREÑOS</t>
  </si>
  <si>
    <t xml:space="preserve">  </t>
  </si>
  <si>
    <t>Supersalud 0,2%</t>
  </si>
  <si>
    <t>"GERAMOS PROGRESO CON SENTIDO SOCIAL, EL PITAL SE LO MERECE"</t>
  </si>
  <si>
    <t>Gestion de Proyecto para Construir Colegio Municipal</t>
  </si>
  <si>
    <t>Terminación Planes de Vivienda Existenes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</si>
</sst>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MS Sans Serif"/>
      <family val="2"/>
    </font>
    <font>
      <b/>
      <sz val="11"/>
      <color indexed="8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2"/>
      <name val="Arial"/>
      <family val="2"/>
    </font>
    <font>
      <b/>
      <sz val="9"/>
      <color indexed="8"/>
      <name val="MS Sans Serif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top" wrapText="1"/>
    </xf>
    <xf numFmtId="43" fontId="0" fillId="0" borderId="0" xfId="48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43" fontId="0" fillId="0" borderId="0" xfId="0" applyNumberFormat="1" applyAlignment="1">
      <alignment vertical="top" wrapText="1"/>
    </xf>
    <xf numFmtId="43" fontId="2" fillId="0" borderId="0" xfId="0" applyNumberFormat="1" applyFont="1" applyAlignment="1">
      <alignment vertical="top" wrapText="1"/>
    </xf>
    <xf numFmtId="0" fontId="0" fillId="0" borderId="10" xfId="0" applyBorder="1" applyAlignment="1">
      <alignment vertical="top" wrapText="1"/>
    </xf>
    <xf numFmtId="43" fontId="0" fillId="0" borderId="10" xfId="48" applyFont="1" applyBorder="1" applyAlignment="1">
      <alignment horizontal="right" vertical="top" wrapText="1"/>
    </xf>
    <xf numFmtId="43" fontId="0" fillId="0" borderId="10" xfId="48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2" xfId="48" applyFont="1" applyBorder="1" applyAlignment="1">
      <alignment horizontal="center" vertical="center" wrapText="1"/>
    </xf>
    <xf numFmtId="43" fontId="9" fillId="0" borderId="13" xfId="48" applyFont="1" applyFill="1" applyBorder="1" applyAlignment="1">
      <alignment horizontal="right" vertical="top" wrapText="1"/>
    </xf>
    <xf numFmtId="43" fontId="6" fillId="0" borderId="14" xfId="0" applyNumberFormat="1" applyFont="1" applyBorder="1" applyAlignment="1">
      <alignment horizontal="center" vertical="top" wrapText="1"/>
    </xf>
    <xf numFmtId="43" fontId="9" fillId="0" borderId="15" xfId="48" applyFont="1" applyFill="1" applyBorder="1" applyAlignment="1">
      <alignment horizontal="right" vertical="top" wrapText="1"/>
    </xf>
    <xf numFmtId="43" fontId="9" fillId="0" borderId="16" xfId="48" applyFont="1" applyFill="1" applyBorder="1" applyAlignment="1">
      <alignment horizontal="right" vertical="top" wrapText="1"/>
    </xf>
    <xf numFmtId="43" fontId="9" fillId="0" borderId="15" xfId="48" applyFont="1" applyFill="1" applyBorder="1" applyAlignment="1">
      <alignment horizontal="right" vertical="top" wrapText="1"/>
    </xf>
    <xf numFmtId="43" fontId="9" fillId="0" borderId="16" xfId="48" applyFont="1" applyFill="1" applyBorder="1" applyAlignment="1">
      <alignment horizontal="right" vertical="top" wrapText="1"/>
    </xf>
    <xf numFmtId="0" fontId="8" fillId="0" borderId="17" xfId="54" applyFont="1" applyFill="1" applyBorder="1" applyAlignment="1">
      <alignment vertical="top" wrapText="1"/>
      <protection/>
    </xf>
    <xf numFmtId="0" fontId="8" fillId="0" borderId="15" xfId="54" applyFont="1" applyFill="1" applyBorder="1" applyAlignment="1">
      <alignment vertical="top" wrapText="1"/>
      <protection/>
    </xf>
    <xf numFmtId="43" fontId="8" fillId="0" borderId="15" xfId="48" applyFont="1" applyFill="1" applyBorder="1" applyAlignment="1">
      <alignment horizontal="right" vertical="top" wrapText="1"/>
    </xf>
    <xf numFmtId="43" fontId="8" fillId="0" borderId="16" xfId="48" applyFont="1" applyFill="1" applyBorder="1" applyAlignment="1">
      <alignment horizontal="right" vertical="top" wrapText="1"/>
    </xf>
    <xf numFmtId="43" fontId="7" fillId="0" borderId="14" xfId="0" applyNumberFormat="1" applyFont="1" applyBorder="1" applyAlignment="1">
      <alignment horizontal="center" vertical="top" wrapText="1"/>
    </xf>
    <xf numFmtId="43" fontId="8" fillId="0" borderId="15" xfId="48" applyFont="1" applyFill="1" applyBorder="1" applyAlignment="1">
      <alignment horizontal="right" vertical="top" wrapText="1"/>
    </xf>
    <xf numFmtId="43" fontId="8" fillId="0" borderId="16" xfId="48" applyFont="1" applyFill="1" applyBorder="1" applyAlignment="1">
      <alignment horizontal="right" vertical="top" wrapText="1"/>
    </xf>
    <xf numFmtId="0" fontId="8" fillId="0" borderId="18" xfId="54" applyFont="1" applyFill="1" applyBorder="1" applyAlignment="1">
      <alignment vertical="top" wrapText="1"/>
      <protection/>
    </xf>
    <xf numFmtId="43" fontId="8" fillId="0" borderId="19" xfId="48" applyFont="1" applyFill="1" applyBorder="1" applyAlignment="1">
      <alignment horizontal="right" vertical="top" wrapText="1"/>
    </xf>
    <xf numFmtId="43" fontId="8" fillId="0" borderId="20" xfId="48" applyFont="1" applyFill="1" applyBorder="1" applyAlignment="1">
      <alignment horizontal="right" vertical="top" wrapText="1"/>
    </xf>
    <xf numFmtId="43" fontId="7" fillId="0" borderId="21" xfId="0" applyNumberFormat="1" applyFont="1" applyBorder="1" applyAlignment="1">
      <alignment horizontal="center" vertical="top" wrapText="1"/>
    </xf>
    <xf numFmtId="0" fontId="8" fillId="0" borderId="22" xfId="54" applyFont="1" applyFill="1" applyBorder="1" applyAlignment="1">
      <alignment vertical="top" wrapText="1"/>
      <protection/>
    </xf>
    <xf numFmtId="43" fontId="8" fillId="0" borderId="22" xfId="48" applyFont="1" applyFill="1" applyBorder="1" applyAlignment="1">
      <alignment horizontal="right" vertical="top" wrapText="1"/>
    </xf>
    <xf numFmtId="43" fontId="8" fillId="0" borderId="23" xfId="48" applyFont="1" applyFill="1" applyBorder="1" applyAlignment="1">
      <alignment horizontal="right" vertical="top" wrapText="1"/>
    </xf>
    <xf numFmtId="43" fontId="7" fillId="0" borderId="22" xfId="0" applyNumberFormat="1" applyFont="1" applyBorder="1" applyAlignment="1">
      <alignment horizontal="center" vertical="top" wrapText="1"/>
    </xf>
    <xf numFmtId="43" fontId="6" fillId="0" borderId="14" xfId="0" applyNumberFormat="1" applyFont="1" applyBorder="1" applyAlignment="1">
      <alignment horizontal="center" vertical="top" wrapText="1"/>
    </xf>
    <xf numFmtId="43" fontId="8" fillId="0" borderId="24" xfId="48" applyFont="1" applyFill="1" applyBorder="1" applyAlignment="1">
      <alignment horizontal="right" vertical="top" wrapText="1"/>
    </xf>
    <xf numFmtId="43" fontId="8" fillId="0" borderId="25" xfId="48" applyFont="1" applyFill="1" applyBorder="1" applyAlignment="1">
      <alignment horizontal="right" vertical="top" wrapText="1"/>
    </xf>
    <xf numFmtId="43" fontId="7" fillId="0" borderId="26" xfId="0" applyNumberFormat="1" applyFont="1" applyBorder="1" applyAlignment="1">
      <alignment horizontal="center" vertical="top" wrapText="1"/>
    </xf>
    <xf numFmtId="43" fontId="8" fillId="0" borderId="13" xfId="48" applyFont="1" applyFill="1" applyBorder="1" applyAlignment="1">
      <alignment horizontal="right" vertical="top" wrapText="1"/>
    </xf>
    <xf numFmtId="43" fontId="8" fillId="0" borderId="27" xfId="48" applyFont="1" applyFill="1" applyBorder="1" applyAlignment="1">
      <alignment horizontal="right" vertical="top" wrapText="1"/>
    </xf>
    <xf numFmtId="43" fontId="11" fillId="0" borderId="15" xfId="48" applyFont="1" applyFill="1" applyBorder="1" applyAlignment="1">
      <alignment horizontal="right" vertical="top" wrapText="1"/>
    </xf>
    <xf numFmtId="43" fontId="11" fillId="0" borderId="16" xfId="48" applyFont="1" applyFill="1" applyBorder="1" applyAlignment="1">
      <alignment horizontal="right" vertical="top" wrapText="1"/>
    </xf>
    <xf numFmtId="0" fontId="8" fillId="0" borderId="0" xfId="54" applyFont="1" applyFill="1" applyBorder="1" applyAlignment="1">
      <alignment vertical="top" wrapText="1"/>
      <protection/>
    </xf>
    <xf numFmtId="43" fontId="8" fillId="0" borderId="0" xfId="48" applyFont="1" applyFill="1" applyBorder="1" applyAlignment="1">
      <alignment horizontal="right" vertical="top" wrapText="1"/>
    </xf>
    <xf numFmtId="43" fontId="8" fillId="0" borderId="28" xfId="48" applyFont="1" applyFill="1" applyBorder="1" applyAlignment="1">
      <alignment horizontal="right" vertical="top" wrapText="1"/>
    </xf>
    <xf numFmtId="43" fontId="7" fillId="0" borderId="0" xfId="0" applyNumberFormat="1" applyFont="1" applyBorder="1" applyAlignment="1">
      <alignment horizontal="center" vertical="top" wrapText="1"/>
    </xf>
    <xf numFmtId="43" fontId="9" fillId="0" borderId="13" xfId="48" applyFont="1" applyFill="1" applyBorder="1" applyAlignment="1">
      <alignment horizontal="right" vertical="top" wrapText="1"/>
    </xf>
    <xf numFmtId="43" fontId="9" fillId="0" borderId="27" xfId="48" applyFont="1" applyFill="1" applyBorder="1" applyAlignment="1">
      <alignment horizontal="right" vertical="top" wrapText="1"/>
    </xf>
    <xf numFmtId="43" fontId="7" fillId="0" borderId="15" xfId="48" applyFont="1" applyBorder="1" applyAlignment="1">
      <alignment horizontal="right" vertical="top" wrapText="1"/>
    </xf>
    <xf numFmtId="43" fontId="7" fillId="0" borderId="16" xfId="48" applyFont="1" applyBorder="1" applyAlignment="1">
      <alignment horizontal="right" vertical="top" wrapText="1"/>
    </xf>
    <xf numFmtId="43" fontId="6" fillId="0" borderId="15" xfId="48" applyFont="1" applyBorder="1" applyAlignment="1">
      <alignment vertical="top" wrapText="1"/>
    </xf>
    <xf numFmtId="43" fontId="7" fillId="0" borderId="15" xfId="48" applyFont="1" applyBorder="1" applyAlignment="1">
      <alignment vertical="top" wrapText="1"/>
    </xf>
    <xf numFmtId="43" fontId="7" fillId="0" borderId="16" xfId="48" applyFont="1" applyBorder="1" applyAlignment="1">
      <alignment vertical="top" wrapText="1"/>
    </xf>
    <xf numFmtId="0" fontId="9" fillId="0" borderId="17" xfId="53" applyFont="1" applyFill="1" applyBorder="1" applyAlignment="1">
      <alignment vertical="top" wrapText="1"/>
      <protection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3" fontId="9" fillId="0" borderId="15" xfId="48" applyFont="1" applyFill="1" applyBorder="1" applyAlignment="1">
      <alignment vertical="top" wrapText="1"/>
    </xf>
    <xf numFmtId="43" fontId="8" fillId="0" borderId="15" xfId="48" applyFont="1" applyFill="1" applyBorder="1" applyAlignment="1">
      <alignment vertical="top" wrapText="1"/>
    </xf>
    <xf numFmtId="43" fontId="8" fillId="0" borderId="16" xfId="48" applyFont="1" applyFill="1" applyBorder="1" applyAlignment="1">
      <alignment vertical="top" wrapText="1"/>
    </xf>
    <xf numFmtId="0" fontId="8" fillId="0" borderId="16" xfId="54" applyFont="1" applyFill="1" applyBorder="1" applyAlignment="1">
      <alignment vertical="top" wrapText="1"/>
      <protection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left" vertical="top" wrapText="1"/>
    </xf>
    <xf numFmtId="43" fontId="6" fillId="0" borderId="15" xfId="48" applyFont="1" applyBorder="1" applyAlignment="1">
      <alignment horizontal="right" vertical="top" wrapText="1"/>
    </xf>
    <xf numFmtId="43" fontId="6" fillId="0" borderId="16" xfId="48" applyFont="1" applyBorder="1" applyAlignment="1">
      <alignment horizontal="right" vertical="top" wrapText="1"/>
    </xf>
    <xf numFmtId="43" fontId="7" fillId="0" borderId="19" xfId="48" applyFont="1" applyBorder="1" applyAlignment="1">
      <alignment horizontal="right" vertical="top" wrapText="1"/>
    </xf>
    <xf numFmtId="43" fontId="7" fillId="0" borderId="20" xfId="48" applyFont="1" applyBorder="1" applyAlignment="1">
      <alignment horizontal="right" vertical="top" wrapText="1"/>
    </xf>
    <xf numFmtId="43" fontId="6" fillId="0" borderId="29" xfId="48" applyFont="1" applyBorder="1" applyAlignment="1">
      <alignment horizontal="right" vertical="top" wrapText="1"/>
    </xf>
    <xf numFmtId="43" fontId="6" fillId="0" borderId="30" xfId="48" applyFont="1" applyBorder="1" applyAlignment="1">
      <alignment horizontal="right" vertical="top" wrapText="1"/>
    </xf>
    <xf numFmtId="43" fontId="6" fillId="0" borderId="12" xfId="48" applyFont="1" applyBorder="1" applyAlignment="1">
      <alignment horizontal="right" vertical="top" wrapText="1"/>
    </xf>
    <xf numFmtId="43" fontId="6" fillId="0" borderId="21" xfId="0" applyNumberFormat="1" applyFont="1" applyBorder="1" applyAlignment="1">
      <alignment horizontal="center" vertical="top" wrapText="1"/>
    </xf>
    <xf numFmtId="0" fontId="9" fillId="0" borderId="31" xfId="54" applyFont="1" applyFill="1" applyBorder="1" applyAlignment="1">
      <alignment vertical="top" wrapText="1"/>
      <protection/>
    </xf>
    <xf numFmtId="0" fontId="9" fillId="0" borderId="17" xfId="54" applyFont="1" applyFill="1" applyBorder="1" applyAlignment="1">
      <alignment vertical="top" wrapText="1"/>
      <protection/>
    </xf>
    <xf numFmtId="0" fontId="10" fillId="0" borderId="17" xfId="54" applyFont="1" applyFill="1" applyBorder="1" applyAlignment="1">
      <alignment vertical="top" wrapText="1"/>
      <protection/>
    </xf>
    <xf numFmtId="0" fontId="11" fillId="0" borderId="17" xfId="54" applyFont="1" applyFill="1" applyBorder="1" applyAlignment="1">
      <alignment vertical="top" wrapText="1"/>
      <protection/>
    </xf>
    <xf numFmtId="0" fontId="9" fillId="0" borderId="17" xfId="54" applyFont="1" applyFill="1" applyBorder="1" applyAlignment="1">
      <alignment vertical="top" wrapText="1"/>
      <protection/>
    </xf>
    <xf numFmtId="0" fontId="8" fillId="0" borderId="32" xfId="54" applyFont="1" applyFill="1" applyBorder="1" applyAlignment="1">
      <alignment vertical="top" wrapText="1"/>
      <protection/>
    </xf>
    <xf numFmtId="0" fontId="9" fillId="0" borderId="31" xfId="54" applyFont="1" applyFill="1" applyBorder="1" applyAlignment="1">
      <alignment vertical="top" wrapText="1"/>
      <protection/>
    </xf>
    <xf numFmtId="0" fontId="13" fillId="0" borderId="33" xfId="55" applyFont="1" applyBorder="1" applyAlignment="1">
      <alignment vertical="center" wrapText="1"/>
      <protection/>
    </xf>
    <xf numFmtId="0" fontId="12" fillId="0" borderId="34" xfId="55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8" fillId="0" borderId="17" xfId="54" applyFont="1" applyFill="1" applyBorder="1" applyAlignment="1">
      <alignment vertical="top" wrapText="1"/>
      <protection/>
    </xf>
    <xf numFmtId="0" fontId="7" fillId="0" borderId="18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8" fillId="0" borderId="33" xfId="54" applyFont="1" applyFill="1" applyBorder="1" applyAlignment="1">
      <alignment vertical="top" wrapText="1"/>
      <protection/>
    </xf>
    <xf numFmtId="0" fontId="8" fillId="0" borderId="34" xfId="54" applyFont="1" applyFill="1" applyBorder="1" applyAlignment="1">
      <alignment vertical="top" wrapText="1"/>
      <protection/>
    </xf>
    <xf numFmtId="0" fontId="7" fillId="0" borderId="17" xfId="0" applyFont="1" applyBorder="1" applyAlignment="1">
      <alignment vertical="top" wrapText="1"/>
    </xf>
    <xf numFmtId="0" fontId="10" fillId="0" borderId="17" xfId="54" applyFont="1" applyFill="1" applyBorder="1" applyAlignment="1">
      <alignment horizontal="left" vertical="top" wrapText="1"/>
      <protection/>
    </xf>
    <xf numFmtId="0" fontId="8" fillId="0" borderId="17" xfId="54" applyFont="1" applyFill="1" applyBorder="1" applyAlignment="1">
      <alignment horizontal="left" vertical="top" wrapText="1"/>
      <protection/>
    </xf>
    <xf numFmtId="0" fontId="7" fillId="0" borderId="33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0" xfId="54" applyFont="1" applyFill="1" applyBorder="1" applyAlignment="1">
      <alignment vertical="top" wrapText="1"/>
      <protection/>
    </xf>
    <xf numFmtId="0" fontId="8" fillId="0" borderId="36" xfId="54" applyFont="1" applyFill="1" applyBorder="1" applyAlignment="1">
      <alignment vertical="top" wrapText="1"/>
      <protection/>
    </xf>
    <xf numFmtId="3" fontId="0" fillId="0" borderId="15" xfId="48" applyNumberFormat="1" applyFont="1" applyBorder="1" applyAlignment="1">
      <alignment horizontal="right" vertical="center"/>
    </xf>
    <xf numFmtId="3" fontId="8" fillId="0" borderId="15" xfId="48" applyNumberFormat="1" applyFont="1" applyFill="1" applyBorder="1" applyAlignment="1">
      <alignment horizontal="right" vertical="center" wrapText="1"/>
    </xf>
    <xf numFmtId="0" fontId="13" fillId="0" borderId="36" xfId="55" applyFont="1" applyBorder="1" applyAlignment="1">
      <alignment vertical="center" wrapText="1"/>
      <protection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9" fillId="0" borderId="17" xfId="54" applyFont="1" applyFill="1" applyBorder="1" applyAlignment="1">
      <alignment horizontal="center" vertical="center" wrapText="1"/>
      <protection/>
    </xf>
    <xf numFmtId="3" fontId="7" fillId="0" borderId="15" xfId="48" applyNumberFormat="1" applyFont="1" applyBorder="1" applyAlignment="1">
      <alignment horizontal="right" vertical="center"/>
    </xf>
    <xf numFmtId="43" fontId="17" fillId="0" borderId="12" xfId="48" applyFont="1" applyBorder="1" applyAlignment="1">
      <alignment horizontal="right" vertical="center" wrapText="1"/>
    </xf>
    <xf numFmtId="0" fontId="0" fillId="0" borderId="38" xfId="0" applyFill="1" applyBorder="1" applyAlignment="1">
      <alignment horizontal="justify" vertical="center" wrapText="1"/>
    </xf>
    <xf numFmtId="0" fontId="20" fillId="0" borderId="12" xfId="54" applyFont="1" applyFill="1" applyBorder="1" applyAlignment="1">
      <alignment horizontal="center" vertical="center" textRotation="255" wrapText="1"/>
      <protection/>
    </xf>
    <xf numFmtId="0" fontId="21" fillId="0" borderId="30" xfId="0" applyFont="1" applyFill="1" applyBorder="1" applyAlignment="1">
      <alignment horizontal="center" vertical="center" textRotation="255" wrapText="1"/>
    </xf>
    <xf numFmtId="0" fontId="21" fillId="0" borderId="39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justify" vertical="center" wrapText="1"/>
    </xf>
    <xf numFmtId="43" fontId="9" fillId="0" borderId="33" xfId="48" applyFont="1" applyFill="1" applyBorder="1" applyAlignment="1">
      <alignment horizontal="right" vertical="top" wrapText="1"/>
    </xf>
    <xf numFmtId="43" fontId="9" fillId="0" borderId="33" xfId="48" applyFont="1" applyFill="1" applyBorder="1" applyAlignment="1">
      <alignment horizontal="right" vertical="top" wrapText="1"/>
    </xf>
    <xf numFmtId="43" fontId="8" fillId="0" borderId="33" xfId="48" applyFont="1" applyFill="1" applyBorder="1" applyAlignment="1">
      <alignment horizontal="right" vertical="top" wrapText="1"/>
    </xf>
    <xf numFmtId="43" fontId="8" fillId="0" borderId="33" xfId="48" applyFont="1" applyFill="1" applyBorder="1" applyAlignment="1">
      <alignment horizontal="right" vertical="top" wrapText="1"/>
    </xf>
    <xf numFmtId="43" fontId="8" fillId="0" borderId="34" xfId="48" applyFont="1" applyFill="1" applyBorder="1" applyAlignment="1">
      <alignment horizontal="right" vertical="top" wrapText="1"/>
    </xf>
    <xf numFmtId="43" fontId="8" fillId="0" borderId="41" xfId="48" applyFont="1" applyFill="1" applyBorder="1" applyAlignment="1">
      <alignment horizontal="right" vertical="top" wrapText="1"/>
    </xf>
    <xf numFmtId="43" fontId="8" fillId="0" borderId="36" xfId="48" applyFont="1" applyFill="1" applyBorder="1" applyAlignment="1">
      <alignment horizontal="right" vertical="top" wrapText="1"/>
    </xf>
    <xf numFmtId="43" fontId="11" fillId="0" borderId="33" xfId="48" applyFont="1" applyFill="1" applyBorder="1" applyAlignment="1">
      <alignment horizontal="right" vertical="top" wrapText="1"/>
    </xf>
    <xf numFmtId="43" fontId="9" fillId="0" borderId="36" xfId="48" applyFont="1" applyFill="1" applyBorder="1" applyAlignment="1">
      <alignment horizontal="right" vertical="top" wrapText="1"/>
    </xf>
    <xf numFmtId="43" fontId="7" fillId="0" borderId="33" xfId="48" applyFont="1" applyBorder="1" applyAlignment="1">
      <alignment horizontal="right" vertical="top" wrapText="1"/>
    </xf>
    <xf numFmtId="43" fontId="7" fillId="0" borderId="33" xfId="48" applyFont="1" applyBorder="1" applyAlignment="1">
      <alignment vertical="top" wrapText="1"/>
    </xf>
    <xf numFmtId="43" fontId="8" fillId="0" borderId="33" xfId="48" applyFont="1" applyFill="1" applyBorder="1" applyAlignment="1">
      <alignment vertical="top" wrapText="1"/>
    </xf>
    <xf numFmtId="0" fontId="7" fillId="0" borderId="33" xfId="0" applyFont="1" applyBorder="1" applyAlignment="1">
      <alignment horizontal="right" vertical="top" wrapText="1"/>
    </xf>
    <xf numFmtId="43" fontId="6" fillId="0" borderId="33" xfId="48" applyFont="1" applyBorder="1" applyAlignment="1">
      <alignment horizontal="right" vertical="top" wrapText="1"/>
    </xf>
    <xf numFmtId="43" fontId="7" fillId="0" borderId="34" xfId="48" applyFont="1" applyBorder="1" applyAlignment="1">
      <alignment horizontal="right" vertical="top" wrapText="1"/>
    </xf>
    <xf numFmtId="43" fontId="17" fillId="0" borderId="0" xfId="48" applyFont="1" applyBorder="1" applyAlignment="1">
      <alignment horizontal="right" vertical="center" wrapText="1"/>
    </xf>
    <xf numFmtId="3" fontId="8" fillId="0" borderId="42" xfId="48" applyNumberFormat="1" applyFont="1" applyFill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3" fontId="8" fillId="0" borderId="40" xfId="48" applyNumberFormat="1" applyFont="1" applyFill="1" applyBorder="1" applyAlignment="1">
      <alignment horizontal="right" vertical="center" wrapText="1"/>
    </xf>
    <xf numFmtId="3" fontId="7" fillId="0" borderId="15" xfId="48" applyNumberFormat="1" applyFont="1" applyFill="1" applyBorder="1" applyAlignment="1">
      <alignment horizontal="right" vertical="center"/>
    </xf>
    <xf numFmtId="3" fontId="7" fillId="0" borderId="15" xfId="48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0" borderId="30" xfId="0" applyFont="1" applyBorder="1" applyAlignment="1">
      <alignment horizontal="center" vertical="center" textRotation="255" wrapText="1"/>
    </xf>
    <xf numFmtId="0" fontId="21" fillId="0" borderId="4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21" fillId="0" borderId="45" xfId="0" applyFont="1" applyBorder="1" applyAlignment="1">
      <alignment horizontal="center" vertical="center" textRotation="255" wrapText="1"/>
    </xf>
    <xf numFmtId="0" fontId="21" fillId="0" borderId="29" xfId="0" applyFont="1" applyBorder="1" applyAlignment="1">
      <alignment horizontal="center" vertical="center" textRotation="255" wrapText="1"/>
    </xf>
    <xf numFmtId="0" fontId="21" fillId="0" borderId="46" xfId="0" applyFont="1" applyBorder="1" applyAlignment="1">
      <alignment horizontal="center" vertical="center" textRotation="255" wrapText="1"/>
    </xf>
    <xf numFmtId="0" fontId="21" fillId="0" borderId="29" xfId="0" applyFont="1" applyFill="1" applyBorder="1" applyAlignment="1">
      <alignment horizontal="center" vertical="center" textRotation="255" wrapText="1"/>
    </xf>
    <xf numFmtId="0" fontId="21" fillId="0" borderId="28" xfId="0" applyFont="1" applyFill="1" applyBorder="1" applyAlignment="1">
      <alignment horizontal="center" vertical="center" textRotation="255" wrapText="1"/>
    </xf>
    <xf numFmtId="0" fontId="21" fillId="0" borderId="46" xfId="0" applyFont="1" applyFill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textRotation="255"/>
    </xf>
    <xf numFmtId="0" fontId="21" fillId="0" borderId="44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 wrapText="1"/>
    </xf>
    <xf numFmtId="0" fontId="20" fillId="0" borderId="30" xfId="54" applyFont="1" applyFill="1" applyBorder="1" applyAlignment="1">
      <alignment horizontal="center" vertical="center" textRotation="255" wrapText="1"/>
      <protection/>
    </xf>
    <xf numFmtId="0" fontId="20" fillId="0" borderId="44" xfId="54" applyFont="1" applyFill="1" applyBorder="1" applyAlignment="1">
      <alignment horizontal="center" vertical="center" textRotation="255" wrapText="1"/>
      <protection/>
    </xf>
    <xf numFmtId="0" fontId="20" fillId="0" borderId="45" xfId="54" applyFont="1" applyFill="1" applyBorder="1" applyAlignment="1">
      <alignment horizontal="center" vertical="center" textRotation="255" wrapText="1"/>
      <protection/>
    </xf>
    <xf numFmtId="0" fontId="15" fillId="0" borderId="29" xfId="0" applyFont="1" applyBorder="1" applyAlignment="1">
      <alignment horizontal="center" vertical="center" textRotation="255" wrapText="1"/>
    </xf>
    <xf numFmtId="0" fontId="15" fillId="0" borderId="28" xfId="0" applyFont="1" applyBorder="1" applyAlignment="1">
      <alignment horizontal="center" vertical="center" textRotation="255" wrapText="1"/>
    </xf>
    <xf numFmtId="0" fontId="15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 textRotation="255" wrapText="1"/>
    </xf>
    <xf numFmtId="0" fontId="14" fillId="0" borderId="3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45" wrapText="1"/>
    </xf>
    <xf numFmtId="0" fontId="6" fillId="0" borderId="28" xfId="0" applyFont="1" applyBorder="1" applyAlignment="1">
      <alignment horizontal="center" vertical="center" textRotation="45" wrapText="1"/>
    </xf>
    <xf numFmtId="0" fontId="15" fillId="0" borderId="46" xfId="0" applyFont="1" applyBorder="1" applyAlignment="1">
      <alignment horizontal="center" vertical="center" textRotation="255" wrapText="1"/>
    </xf>
    <xf numFmtId="0" fontId="21" fillId="0" borderId="30" xfId="0" applyFont="1" applyFill="1" applyBorder="1" applyAlignment="1">
      <alignment horizontal="center" vertical="center" textRotation="255" wrapText="1"/>
    </xf>
    <xf numFmtId="0" fontId="21" fillId="0" borderId="45" xfId="0" applyFont="1" applyFill="1" applyBorder="1" applyAlignment="1">
      <alignment horizontal="center" vertical="center" textRotation="255" wrapText="1"/>
    </xf>
    <xf numFmtId="0" fontId="11" fillId="0" borderId="29" xfId="54" applyFont="1" applyFill="1" applyBorder="1" applyAlignment="1">
      <alignment horizontal="center" vertical="center" wrapText="1"/>
      <protection/>
    </xf>
    <xf numFmtId="0" fontId="11" fillId="0" borderId="28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ENE03" xfId="53"/>
    <cellStyle name="Normal_EENE04" xfId="54"/>
    <cellStyle name="Normal_PREPUESTO 2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90" zoomScaleNormal="90" workbookViewId="0" topLeftCell="E5">
      <selection activeCell="J167" sqref="J167"/>
    </sheetView>
  </sheetViews>
  <sheetFormatPr defaultColWidth="11.421875" defaultRowHeight="12.75"/>
  <cols>
    <col min="1" max="1" width="12.8515625" style="1" customWidth="1"/>
    <col min="2" max="2" width="12.00390625" style="1" customWidth="1"/>
    <col min="3" max="3" width="16.57421875" style="3" customWidth="1"/>
    <col min="4" max="4" width="42.28125" style="1" customWidth="1"/>
    <col min="5" max="5" width="16.8515625" style="2" customWidth="1"/>
    <col min="6" max="6" width="18.421875" style="2" customWidth="1"/>
    <col min="7" max="7" width="15.00390625" style="2" customWidth="1"/>
    <col min="8" max="8" width="18.57421875" style="2" customWidth="1"/>
    <col min="9" max="9" width="16.57421875" style="1" customWidth="1"/>
    <col min="10" max="10" width="18.140625" style="1" customWidth="1"/>
    <col min="11" max="11" width="17.140625" style="1" bestFit="1" customWidth="1"/>
    <col min="12" max="16384" width="11.421875" style="1" customWidth="1"/>
  </cols>
  <sheetData>
    <row r="1" spans="1:10" ht="25.5" customHeight="1">
      <c r="A1" s="153" t="s">
        <v>227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0.25">
      <c r="A2" s="142" t="s">
        <v>143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0.25">
      <c r="A3" s="142" t="s">
        <v>144</v>
      </c>
      <c r="B3" s="142"/>
      <c r="C3" s="142"/>
      <c r="D3" s="142"/>
      <c r="E3" s="142"/>
      <c r="F3" s="142"/>
      <c r="G3" s="142"/>
      <c r="H3" s="142"/>
      <c r="I3" s="142"/>
      <c r="J3" s="142"/>
    </row>
    <row r="4" ht="13.5" thickBot="1"/>
    <row r="5" spans="1:10" ht="51" customHeight="1" thickBot="1">
      <c r="A5" s="158" t="s">
        <v>139</v>
      </c>
      <c r="B5" s="143" t="s">
        <v>131</v>
      </c>
      <c r="C5" s="163" t="s">
        <v>130</v>
      </c>
      <c r="D5" s="10" t="s">
        <v>75</v>
      </c>
      <c r="E5" s="12" t="s">
        <v>76</v>
      </c>
      <c r="F5" s="12" t="s">
        <v>83</v>
      </c>
      <c r="G5" s="12" t="s">
        <v>224</v>
      </c>
      <c r="H5" s="12" t="s">
        <v>85</v>
      </c>
      <c r="I5" s="11" t="s">
        <v>84</v>
      </c>
      <c r="J5" s="11" t="s">
        <v>82</v>
      </c>
    </row>
    <row r="6" spans="1:10" ht="36" customHeight="1" hidden="1" thickBot="1">
      <c r="A6" s="159"/>
      <c r="B6" s="144"/>
      <c r="C6" s="164"/>
      <c r="D6" s="10" t="s">
        <v>75</v>
      </c>
      <c r="E6" s="12" t="s">
        <v>76</v>
      </c>
      <c r="F6" s="12" t="s">
        <v>83</v>
      </c>
      <c r="G6" s="12"/>
      <c r="H6" s="12" t="s">
        <v>85</v>
      </c>
      <c r="I6" s="11" t="s">
        <v>84</v>
      </c>
      <c r="J6" s="11" t="s">
        <v>82</v>
      </c>
    </row>
    <row r="7" spans="1:10" ht="18" customHeight="1" hidden="1">
      <c r="A7" s="159"/>
      <c r="B7" s="144"/>
      <c r="C7" s="164"/>
      <c r="D7" s="72" t="s">
        <v>16</v>
      </c>
      <c r="E7" s="13">
        <f>+E8+E47+E77</f>
        <v>652012512</v>
      </c>
      <c r="F7" s="13">
        <f>+F8+F47+F77</f>
        <v>0</v>
      </c>
      <c r="G7" s="13"/>
      <c r="H7" s="13">
        <f>+H8+H47+H77</f>
        <v>0</v>
      </c>
      <c r="I7" s="13">
        <f>+I8+I47+I77</f>
        <v>0</v>
      </c>
      <c r="J7" s="14">
        <f>SUM(E7:I7)</f>
        <v>652012512</v>
      </c>
    </row>
    <row r="8" spans="1:10" ht="18" customHeight="1" hidden="1">
      <c r="A8" s="159"/>
      <c r="B8" s="144"/>
      <c r="C8" s="164"/>
      <c r="D8" s="73" t="s">
        <v>17</v>
      </c>
      <c r="E8" s="15">
        <f>+E9+E30+E43</f>
        <v>71812512</v>
      </c>
      <c r="F8" s="15">
        <f>+F9+F30+F43</f>
        <v>0</v>
      </c>
      <c r="G8" s="109"/>
      <c r="H8" s="16">
        <f>+H9+H30+H43</f>
        <v>0</v>
      </c>
      <c r="I8" s="16">
        <f>+I9+I30+I43</f>
        <v>0</v>
      </c>
      <c r="J8" s="14">
        <f aca="true" t="shared" si="0" ref="J8:J67">SUM(E8:I8)</f>
        <v>71812512</v>
      </c>
    </row>
    <row r="9" spans="1:10" ht="20.25" customHeight="1" hidden="1">
      <c r="A9" s="159"/>
      <c r="B9" s="144"/>
      <c r="C9" s="164"/>
      <c r="D9" s="73" t="s">
        <v>18</v>
      </c>
      <c r="E9" s="15">
        <f>+E10+E16+E20+E23</f>
        <v>58312512</v>
      </c>
      <c r="F9" s="17">
        <f>+F10+F16+F20+F23</f>
        <v>0</v>
      </c>
      <c r="G9" s="110"/>
      <c r="H9" s="18">
        <f>+H10+H16+H20+H23</f>
        <v>0</v>
      </c>
      <c r="I9" s="18">
        <f>+I10+I16+I20+I23</f>
        <v>0</v>
      </c>
      <c r="J9" s="14">
        <f t="shared" si="0"/>
        <v>58312512</v>
      </c>
    </row>
    <row r="10" spans="1:10" ht="18.75" customHeight="1" hidden="1">
      <c r="A10" s="159"/>
      <c r="B10" s="144"/>
      <c r="C10" s="164"/>
      <c r="D10" s="74" t="s">
        <v>19</v>
      </c>
      <c r="E10" s="15">
        <f>SUM(E11:E15)</f>
        <v>10140000</v>
      </c>
      <c r="F10" s="15">
        <f>SUM(F11:F15)</f>
        <v>0</v>
      </c>
      <c r="G10" s="109"/>
      <c r="H10" s="16">
        <f>SUM(H11:H15)</f>
        <v>0</v>
      </c>
      <c r="I10" s="16">
        <f>SUM(I11:I15)</f>
        <v>0</v>
      </c>
      <c r="J10" s="14">
        <f t="shared" si="0"/>
        <v>10140000</v>
      </c>
    </row>
    <row r="11" spans="1:10" ht="14.25" customHeight="1" hidden="1">
      <c r="A11" s="159"/>
      <c r="B11" s="144"/>
      <c r="C11" s="164"/>
      <c r="D11" s="19" t="s">
        <v>20</v>
      </c>
      <c r="E11" s="21">
        <v>8150000</v>
      </c>
      <c r="F11" s="21"/>
      <c r="G11" s="111"/>
      <c r="H11" s="22"/>
      <c r="I11" s="22"/>
      <c r="J11" s="23">
        <f t="shared" si="0"/>
        <v>8150000</v>
      </c>
    </row>
    <row r="12" spans="1:10" ht="14.25" customHeight="1" hidden="1">
      <c r="A12" s="159"/>
      <c r="B12" s="144"/>
      <c r="C12" s="164"/>
      <c r="D12" s="19" t="s">
        <v>86</v>
      </c>
      <c r="E12" s="21">
        <v>350000</v>
      </c>
      <c r="F12" s="21"/>
      <c r="G12" s="111"/>
      <c r="H12" s="22"/>
      <c r="I12" s="22"/>
      <c r="J12" s="23">
        <f t="shared" si="0"/>
        <v>350000</v>
      </c>
    </row>
    <row r="13" spans="1:10" ht="14.25" customHeight="1" hidden="1">
      <c r="A13" s="159"/>
      <c r="B13" s="144"/>
      <c r="C13" s="164"/>
      <c r="D13" s="19" t="s">
        <v>21</v>
      </c>
      <c r="E13" s="21">
        <v>370000</v>
      </c>
      <c r="F13" s="21"/>
      <c r="G13" s="111"/>
      <c r="H13" s="22"/>
      <c r="I13" s="22"/>
      <c r="J13" s="23">
        <f t="shared" si="0"/>
        <v>370000</v>
      </c>
    </row>
    <row r="14" spans="1:10" ht="14.25" customHeight="1" hidden="1">
      <c r="A14" s="159"/>
      <c r="B14" s="144"/>
      <c r="C14" s="164"/>
      <c r="D14" s="19" t="s">
        <v>22</v>
      </c>
      <c r="E14" s="21">
        <v>740000</v>
      </c>
      <c r="F14" s="21"/>
      <c r="G14" s="111"/>
      <c r="H14" s="22"/>
      <c r="I14" s="22"/>
      <c r="J14" s="23">
        <f t="shared" si="0"/>
        <v>740000</v>
      </c>
    </row>
    <row r="15" spans="1:10" ht="14.25" customHeight="1" hidden="1">
      <c r="A15" s="159"/>
      <c r="B15" s="144"/>
      <c r="C15" s="164"/>
      <c r="D15" s="19" t="s">
        <v>108</v>
      </c>
      <c r="E15" s="21">
        <v>530000</v>
      </c>
      <c r="F15" s="21"/>
      <c r="G15" s="111"/>
      <c r="H15" s="22"/>
      <c r="I15" s="22"/>
      <c r="J15" s="23">
        <f t="shared" si="0"/>
        <v>530000</v>
      </c>
    </row>
    <row r="16" spans="1:10" ht="18.75" customHeight="1" hidden="1">
      <c r="A16" s="159"/>
      <c r="B16" s="144"/>
      <c r="C16" s="164"/>
      <c r="D16" s="19" t="s">
        <v>24</v>
      </c>
      <c r="E16" s="24">
        <f>SUM(E17:E19)</f>
        <v>42512512</v>
      </c>
      <c r="F16" s="24">
        <f>SUM(F17:F19)</f>
        <v>0</v>
      </c>
      <c r="G16" s="112"/>
      <c r="H16" s="25">
        <f>SUM(H17:H19)</f>
        <v>0</v>
      </c>
      <c r="I16" s="25">
        <f>SUM(I17:I19)</f>
        <v>0</v>
      </c>
      <c r="J16" s="23">
        <f t="shared" si="0"/>
        <v>42512512</v>
      </c>
    </row>
    <row r="17" spans="1:10" ht="18.75" customHeight="1" hidden="1">
      <c r="A17" s="159"/>
      <c r="B17" s="144"/>
      <c r="C17" s="164"/>
      <c r="D17" s="19" t="s">
        <v>109</v>
      </c>
      <c r="E17" s="21">
        <v>900000</v>
      </c>
      <c r="F17" s="21"/>
      <c r="G17" s="111"/>
      <c r="H17" s="22"/>
      <c r="I17" s="22"/>
      <c r="J17" s="23">
        <f t="shared" si="0"/>
        <v>900000</v>
      </c>
    </row>
    <row r="18" spans="1:10" ht="17.25" customHeight="1" hidden="1">
      <c r="A18" s="159"/>
      <c r="B18" s="144"/>
      <c r="C18" s="164"/>
      <c r="D18" s="19" t="s">
        <v>25</v>
      </c>
      <c r="E18" s="21">
        <v>41612512</v>
      </c>
      <c r="F18" s="21"/>
      <c r="G18" s="111"/>
      <c r="H18" s="22"/>
      <c r="I18" s="22"/>
      <c r="J18" s="23">
        <f t="shared" si="0"/>
        <v>41612512</v>
      </c>
    </row>
    <row r="19" spans="1:10" ht="20.25" customHeight="1" hidden="1">
      <c r="A19" s="159"/>
      <c r="B19" s="144"/>
      <c r="C19" s="164"/>
      <c r="D19" s="19" t="s">
        <v>26</v>
      </c>
      <c r="E19" s="21">
        <v>0</v>
      </c>
      <c r="F19" s="21"/>
      <c r="G19" s="111"/>
      <c r="H19" s="22"/>
      <c r="I19" s="22"/>
      <c r="J19" s="23">
        <f t="shared" si="0"/>
        <v>0</v>
      </c>
    </row>
    <row r="20" spans="1:10" ht="25.5" customHeight="1" hidden="1">
      <c r="A20" s="159"/>
      <c r="B20" s="144"/>
      <c r="C20" s="164"/>
      <c r="D20" s="19" t="s">
        <v>27</v>
      </c>
      <c r="E20" s="21">
        <f>SUM(E21:E22)</f>
        <v>310000</v>
      </c>
      <c r="F20" s="21">
        <f>SUM(F21:F22)</f>
        <v>0</v>
      </c>
      <c r="G20" s="111"/>
      <c r="H20" s="22">
        <f>SUM(H21:H22)</f>
        <v>0</v>
      </c>
      <c r="I20" s="22">
        <f>SUM(I21:I22)</f>
        <v>0</v>
      </c>
      <c r="J20" s="23">
        <f t="shared" si="0"/>
        <v>310000</v>
      </c>
    </row>
    <row r="21" spans="1:10" ht="19.5" customHeight="1" hidden="1">
      <c r="A21" s="159"/>
      <c r="B21" s="144"/>
      <c r="C21" s="164"/>
      <c r="D21" s="19" t="s">
        <v>28</v>
      </c>
      <c r="E21" s="21">
        <v>270000</v>
      </c>
      <c r="F21" s="21"/>
      <c r="G21" s="111"/>
      <c r="H21" s="22"/>
      <c r="I21" s="22"/>
      <c r="J21" s="23">
        <f t="shared" si="0"/>
        <v>270000</v>
      </c>
    </row>
    <row r="22" spans="1:10" ht="18.75" customHeight="1" hidden="1">
      <c r="A22" s="159"/>
      <c r="B22" s="144"/>
      <c r="C22" s="164"/>
      <c r="D22" s="19" t="s">
        <v>116</v>
      </c>
      <c r="E22" s="21">
        <v>40000</v>
      </c>
      <c r="F22" s="21"/>
      <c r="G22" s="111"/>
      <c r="H22" s="22"/>
      <c r="I22" s="22"/>
      <c r="J22" s="23">
        <f t="shared" si="0"/>
        <v>40000</v>
      </c>
    </row>
    <row r="23" spans="1:10" ht="25.5" customHeight="1" hidden="1">
      <c r="A23" s="159"/>
      <c r="B23" s="144"/>
      <c r="C23" s="164"/>
      <c r="D23" s="19" t="s">
        <v>29</v>
      </c>
      <c r="E23" s="21">
        <f>SUM(E24:E29)</f>
        <v>5350000</v>
      </c>
      <c r="F23" s="21">
        <f>SUM(F24:F29)</f>
        <v>0</v>
      </c>
      <c r="G23" s="111"/>
      <c r="H23" s="22">
        <f>SUM(H24:H29)</f>
        <v>0</v>
      </c>
      <c r="I23" s="22">
        <f>SUM(I24:I29)</f>
        <v>0</v>
      </c>
      <c r="J23" s="23">
        <f t="shared" si="0"/>
        <v>5350000</v>
      </c>
    </row>
    <row r="24" spans="1:10" ht="21.75" customHeight="1" hidden="1">
      <c r="A24" s="159"/>
      <c r="B24" s="144"/>
      <c r="C24" s="164"/>
      <c r="D24" s="19" t="s">
        <v>30</v>
      </c>
      <c r="E24" s="21">
        <v>3870000</v>
      </c>
      <c r="F24" s="21"/>
      <c r="G24" s="111"/>
      <c r="H24" s="22"/>
      <c r="I24" s="22"/>
      <c r="J24" s="23">
        <f t="shared" si="0"/>
        <v>3870000</v>
      </c>
    </row>
    <row r="25" spans="1:10" ht="20.25" customHeight="1" hidden="1">
      <c r="A25" s="159"/>
      <c r="B25" s="144"/>
      <c r="C25" s="164"/>
      <c r="D25" s="19" t="s">
        <v>31</v>
      </c>
      <c r="E25" s="21">
        <v>900000</v>
      </c>
      <c r="F25" s="21"/>
      <c r="G25" s="111"/>
      <c r="H25" s="22"/>
      <c r="I25" s="22"/>
      <c r="J25" s="23">
        <f t="shared" si="0"/>
        <v>900000</v>
      </c>
    </row>
    <row r="26" spans="1:10" ht="18.75" customHeight="1" hidden="1">
      <c r="A26" s="159"/>
      <c r="B26" s="144"/>
      <c r="C26" s="164"/>
      <c r="D26" s="19" t="s">
        <v>32</v>
      </c>
      <c r="E26" s="21">
        <v>180000</v>
      </c>
      <c r="F26" s="21"/>
      <c r="G26" s="111"/>
      <c r="H26" s="22"/>
      <c r="I26" s="22"/>
      <c r="J26" s="23">
        <f t="shared" si="0"/>
        <v>180000</v>
      </c>
    </row>
    <row r="27" spans="1:10" ht="21" customHeight="1" hidden="1">
      <c r="A27" s="159"/>
      <c r="B27" s="144"/>
      <c r="C27" s="164"/>
      <c r="D27" s="19" t="s">
        <v>33</v>
      </c>
      <c r="E27" s="21">
        <v>300000</v>
      </c>
      <c r="F27" s="21"/>
      <c r="G27" s="111"/>
      <c r="H27" s="22"/>
      <c r="I27" s="22"/>
      <c r="J27" s="23">
        <f t="shared" si="0"/>
        <v>300000</v>
      </c>
    </row>
    <row r="28" spans="1:10" ht="14.25" customHeight="1" hidden="1">
      <c r="A28" s="159"/>
      <c r="B28" s="144"/>
      <c r="C28" s="164"/>
      <c r="D28" s="19" t="s">
        <v>34</v>
      </c>
      <c r="E28" s="21">
        <v>100000</v>
      </c>
      <c r="F28" s="21"/>
      <c r="G28" s="111"/>
      <c r="H28" s="22"/>
      <c r="I28" s="22"/>
      <c r="J28" s="23">
        <f t="shared" si="0"/>
        <v>100000</v>
      </c>
    </row>
    <row r="29" spans="1:10" ht="18" customHeight="1" hidden="1">
      <c r="A29" s="159"/>
      <c r="B29" s="144"/>
      <c r="C29" s="164"/>
      <c r="D29" s="19" t="s">
        <v>35</v>
      </c>
      <c r="E29" s="21">
        <v>0</v>
      </c>
      <c r="F29" s="21"/>
      <c r="G29" s="111"/>
      <c r="H29" s="22"/>
      <c r="I29" s="22"/>
      <c r="J29" s="23">
        <f t="shared" si="0"/>
        <v>0</v>
      </c>
    </row>
    <row r="30" spans="1:10" ht="15" customHeight="1" hidden="1">
      <c r="A30" s="159"/>
      <c r="B30" s="144"/>
      <c r="C30" s="164"/>
      <c r="D30" s="75" t="s">
        <v>36</v>
      </c>
      <c r="E30" s="15">
        <f>+E31+E34</f>
        <v>12500000</v>
      </c>
      <c r="F30" s="15">
        <f>+F31+F34</f>
        <v>0</v>
      </c>
      <c r="G30" s="109"/>
      <c r="H30" s="16">
        <f>+H31+H34</f>
        <v>0</v>
      </c>
      <c r="I30" s="16">
        <f>+I31+I34</f>
        <v>0</v>
      </c>
      <c r="J30" s="34">
        <f t="shared" si="0"/>
        <v>12500000</v>
      </c>
    </row>
    <row r="31" spans="1:10" ht="20.25" customHeight="1" hidden="1">
      <c r="A31" s="159"/>
      <c r="B31" s="144"/>
      <c r="C31" s="164"/>
      <c r="D31" s="19" t="s">
        <v>37</v>
      </c>
      <c r="E31" s="21">
        <f>SUM(E32:E33)</f>
        <v>1700000</v>
      </c>
      <c r="F31" s="21">
        <f>SUM(F32:F33)</f>
        <v>0</v>
      </c>
      <c r="G31" s="111"/>
      <c r="H31" s="22">
        <f>SUM(H32:H33)</f>
        <v>0</v>
      </c>
      <c r="I31" s="22">
        <f>SUM(I32:I33)</f>
        <v>0</v>
      </c>
      <c r="J31" s="23">
        <f t="shared" si="0"/>
        <v>1700000</v>
      </c>
    </row>
    <row r="32" spans="1:10" ht="14.25" customHeight="1" hidden="1">
      <c r="A32" s="159"/>
      <c r="B32" s="144"/>
      <c r="C32" s="164"/>
      <c r="D32" s="19" t="s">
        <v>38</v>
      </c>
      <c r="E32" s="21">
        <v>700000</v>
      </c>
      <c r="F32" s="21"/>
      <c r="G32" s="111"/>
      <c r="H32" s="22"/>
      <c r="I32" s="22"/>
      <c r="J32" s="23">
        <f t="shared" si="0"/>
        <v>700000</v>
      </c>
    </row>
    <row r="33" spans="1:10" ht="18.75" customHeight="1" hidden="1">
      <c r="A33" s="159"/>
      <c r="B33" s="144"/>
      <c r="C33" s="164"/>
      <c r="D33" s="19" t="s">
        <v>39</v>
      </c>
      <c r="E33" s="21">
        <v>1000000</v>
      </c>
      <c r="F33" s="21"/>
      <c r="G33" s="111"/>
      <c r="H33" s="22"/>
      <c r="I33" s="22"/>
      <c r="J33" s="23">
        <f t="shared" si="0"/>
        <v>1000000</v>
      </c>
    </row>
    <row r="34" spans="1:10" ht="14.25" customHeight="1" hidden="1">
      <c r="A34" s="159"/>
      <c r="B34" s="144"/>
      <c r="C34" s="164"/>
      <c r="D34" s="19" t="s">
        <v>40</v>
      </c>
      <c r="E34" s="21">
        <f>SUM(E35:E42)</f>
        <v>10800000</v>
      </c>
      <c r="F34" s="21">
        <f>SUM(F35:F42)</f>
        <v>0</v>
      </c>
      <c r="G34" s="111"/>
      <c r="H34" s="22">
        <f>SUM(H35:H42)</f>
        <v>0</v>
      </c>
      <c r="I34" s="22">
        <f>SUM(I35:I42)</f>
        <v>0</v>
      </c>
      <c r="J34" s="23">
        <f t="shared" si="0"/>
        <v>10800000</v>
      </c>
    </row>
    <row r="35" spans="1:10" ht="16.5" customHeight="1" hidden="1">
      <c r="A35" s="159"/>
      <c r="B35" s="144"/>
      <c r="C35" s="164"/>
      <c r="D35" s="19" t="s">
        <v>41</v>
      </c>
      <c r="E35" s="21">
        <v>0</v>
      </c>
      <c r="F35" s="21"/>
      <c r="G35" s="111"/>
      <c r="H35" s="22"/>
      <c r="I35" s="22"/>
      <c r="J35" s="23">
        <f t="shared" si="0"/>
        <v>0</v>
      </c>
    </row>
    <row r="36" spans="1:10" ht="16.5" customHeight="1" hidden="1">
      <c r="A36" s="159"/>
      <c r="B36" s="144"/>
      <c r="C36" s="164"/>
      <c r="D36" s="19" t="s">
        <v>42</v>
      </c>
      <c r="E36" s="21">
        <v>3300000</v>
      </c>
      <c r="F36" s="21"/>
      <c r="G36" s="111"/>
      <c r="H36" s="22"/>
      <c r="I36" s="22"/>
      <c r="J36" s="23">
        <f t="shared" si="0"/>
        <v>3300000</v>
      </c>
    </row>
    <row r="37" spans="1:10" ht="16.5" customHeight="1" hidden="1">
      <c r="A37" s="159"/>
      <c r="B37" s="144"/>
      <c r="C37" s="164"/>
      <c r="D37" s="19" t="s">
        <v>43</v>
      </c>
      <c r="E37" s="21">
        <v>0</v>
      </c>
      <c r="F37" s="21"/>
      <c r="G37" s="111"/>
      <c r="H37" s="22"/>
      <c r="I37" s="22"/>
      <c r="J37" s="23">
        <f t="shared" si="0"/>
        <v>0</v>
      </c>
    </row>
    <row r="38" spans="1:10" ht="20.25" customHeight="1" hidden="1">
      <c r="A38" s="159"/>
      <c r="B38" s="144"/>
      <c r="C38" s="164"/>
      <c r="D38" s="19" t="s">
        <v>44</v>
      </c>
      <c r="E38" s="21">
        <v>0</v>
      </c>
      <c r="F38" s="21"/>
      <c r="G38" s="111"/>
      <c r="H38" s="22"/>
      <c r="I38" s="22"/>
      <c r="J38" s="23">
        <f t="shared" si="0"/>
        <v>0</v>
      </c>
    </row>
    <row r="39" spans="1:10" ht="18.75" customHeight="1" hidden="1">
      <c r="A39" s="159"/>
      <c r="B39" s="144"/>
      <c r="C39" s="164"/>
      <c r="D39" s="19" t="s">
        <v>45</v>
      </c>
      <c r="E39" s="21">
        <v>6000000</v>
      </c>
      <c r="F39" s="21"/>
      <c r="G39" s="111"/>
      <c r="H39" s="22"/>
      <c r="I39" s="22"/>
      <c r="J39" s="23">
        <f t="shared" si="0"/>
        <v>6000000</v>
      </c>
    </row>
    <row r="40" spans="1:10" ht="18.75" customHeight="1" hidden="1">
      <c r="A40" s="159"/>
      <c r="B40" s="144"/>
      <c r="C40" s="164"/>
      <c r="D40" s="19" t="s">
        <v>46</v>
      </c>
      <c r="E40" s="21">
        <v>200000</v>
      </c>
      <c r="F40" s="21"/>
      <c r="G40" s="111"/>
      <c r="H40" s="22"/>
      <c r="I40" s="22"/>
      <c r="J40" s="23">
        <f t="shared" si="0"/>
        <v>200000</v>
      </c>
    </row>
    <row r="41" spans="1:10" ht="19.5" customHeight="1" hidden="1">
      <c r="A41" s="159"/>
      <c r="B41" s="144"/>
      <c r="C41" s="164"/>
      <c r="D41" s="19" t="s">
        <v>47</v>
      </c>
      <c r="E41" s="21">
        <v>600000</v>
      </c>
      <c r="F41" s="21"/>
      <c r="G41" s="111"/>
      <c r="H41" s="22"/>
      <c r="I41" s="22"/>
      <c r="J41" s="23">
        <f t="shared" si="0"/>
        <v>600000</v>
      </c>
    </row>
    <row r="42" spans="1:10" ht="17.25" customHeight="1" hidden="1">
      <c r="A42" s="159"/>
      <c r="B42" s="144"/>
      <c r="C42" s="164"/>
      <c r="D42" s="19" t="s">
        <v>48</v>
      </c>
      <c r="E42" s="21">
        <v>700000</v>
      </c>
      <c r="F42" s="21"/>
      <c r="G42" s="111"/>
      <c r="H42" s="22"/>
      <c r="I42" s="22"/>
      <c r="J42" s="23">
        <f t="shared" si="0"/>
        <v>700000</v>
      </c>
    </row>
    <row r="43" spans="1:10" ht="15" customHeight="1" hidden="1">
      <c r="A43" s="159"/>
      <c r="B43" s="144"/>
      <c r="C43" s="164"/>
      <c r="D43" s="75" t="s">
        <v>49</v>
      </c>
      <c r="E43" s="15">
        <f>+E44</f>
        <v>1000000</v>
      </c>
      <c r="F43" s="15">
        <f>+F44</f>
        <v>0</v>
      </c>
      <c r="G43" s="109"/>
      <c r="H43" s="16">
        <f>+H44</f>
        <v>0</v>
      </c>
      <c r="I43" s="16">
        <f>+I44</f>
        <v>0</v>
      </c>
      <c r="J43" s="34">
        <f t="shared" si="0"/>
        <v>1000000</v>
      </c>
    </row>
    <row r="44" spans="1:10" ht="25.5" customHeight="1" hidden="1">
      <c r="A44" s="159"/>
      <c r="B44" s="144"/>
      <c r="C44" s="164"/>
      <c r="D44" s="19" t="s">
        <v>113</v>
      </c>
      <c r="E44" s="21">
        <f>SUM(E45:E45)</f>
        <v>1000000</v>
      </c>
      <c r="F44" s="21">
        <f>SUM(F45:F45)</f>
        <v>0</v>
      </c>
      <c r="G44" s="111"/>
      <c r="H44" s="22">
        <f>SUM(H45:H45)</f>
        <v>0</v>
      </c>
      <c r="I44" s="22">
        <f>SUM(I45:I45)</f>
        <v>0</v>
      </c>
      <c r="J44" s="23">
        <f t="shared" si="0"/>
        <v>1000000</v>
      </c>
    </row>
    <row r="45" spans="1:10" ht="19.5" customHeight="1" hidden="1" thickBot="1">
      <c r="A45" s="159"/>
      <c r="B45" s="144"/>
      <c r="C45" s="164"/>
      <c r="D45" s="26" t="s">
        <v>51</v>
      </c>
      <c r="E45" s="27">
        <v>1000000</v>
      </c>
      <c r="F45" s="27"/>
      <c r="G45" s="113"/>
      <c r="H45" s="28"/>
      <c r="I45" s="28"/>
      <c r="J45" s="29">
        <f t="shared" si="0"/>
        <v>1000000</v>
      </c>
    </row>
    <row r="46" spans="1:10" ht="14.25" customHeight="1" hidden="1">
      <c r="A46" s="159"/>
      <c r="B46" s="144"/>
      <c r="C46" s="164"/>
      <c r="D46" s="30"/>
      <c r="E46" s="31"/>
      <c r="F46" s="31"/>
      <c r="G46" s="31"/>
      <c r="H46" s="32"/>
      <c r="I46" s="32"/>
      <c r="J46" s="33"/>
    </row>
    <row r="47" spans="1:10" ht="15" customHeight="1" hidden="1">
      <c r="A47" s="159"/>
      <c r="B47" s="144"/>
      <c r="C47" s="164"/>
      <c r="D47" s="73" t="s">
        <v>52</v>
      </c>
      <c r="E47" s="17">
        <f>+E48+E66+E74</f>
        <v>61200000</v>
      </c>
      <c r="F47" s="17">
        <f>+F48+F66+F74</f>
        <v>0</v>
      </c>
      <c r="G47" s="110"/>
      <c r="H47" s="18">
        <f>+H48+H66+H74</f>
        <v>0</v>
      </c>
      <c r="I47" s="18">
        <f>+I48+I66+I74</f>
        <v>0</v>
      </c>
      <c r="J47" s="14">
        <f t="shared" si="0"/>
        <v>61200000</v>
      </c>
    </row>
    <row r="48" spans="1:10" ht="14.25" customHeight="1" hidden="1">
      <c r="A48" s="159"/>
      <c r="B48" s="144"/>
      <c r="C48" s="164"/>
      <c r="D48" s="75" t="s">
        <v>18</v>
      </c>
      <c r="E48" s="21">
        <f>+E49+E56+E59</f>
        <v>48200000</v>
      </c>
      <c r="F48" s="21">
        <f>+F49+F56+F59</f>
        <v>0</v>
      </c>
      <c r="G48" s="111"/>
      <c r="H48" s="22">
        <f>+H49+H56+H59</f>
        <v>0</v>
      </c>
      <c r="I48" s="22">
        <f>+I49+I56+I59</f>
        <v>0</v>
      </c>
      <c r="J48" s="23">
        <f t="shared" si="0"/>
        <v>48200000</v>
      </c>
    </row>
    <row r="49" spans="1:10" ht="14.25" customHeight="1" hidden="1">
      <c r="A49" s="159"/>
      <c r="B49" s="144"/>
      <c r="C49" s="164"/>
      <c r="D49" s="19" t="s">
        <v>19</v>
      </c>
      <c r="E49" s="21">
        <f>SUM(E50:E55)</f>
        <v>40650000</v>
      </c>
      <c r="F49" s="21">
        <f>SUM(F50:F55)</f>
        <v>0</v>
      </c>
      <c r="G49" s="111"/>
      <c r="H49" s="22">
        <f>SUM(H50:H55)</f>
        <v>0</v>
      </c>
      <c r="I49" s="22">
        <f>SUM(I50:I55)</f>
        <v>0</v>
      </c>
      <c r="J49" s="23">
        <f t="shared" si="0"/>
        <v>40650000</v>
      </c>
    </row>
    <row r="50" spans="1:10" ht="14.25" customHeight="1" hidden="1">
      <c r="A50" s="159"/>
      <c r="B50" s="144"/>
      <c r="C50" s="164"/>
      <c r="D50" s="19" t="s">
        <v>119</v>
      </c>
      <c r="E50" s="21">
        <v>28000000</v>
      </c>
      <c r="F50" s="21"/>
      <c r="G50" s="111"/>
      <c r="H50" s="22"/>
      <c r="I50" s="22"/>
      <c r="J50" s="23">
        <f t="shared" si="0"/>
        <v>28000000</v>
      </c>
    </row>
    <row r="51" spans="1:10" ht="18.75" customHeight="1" hidden="1">
      <c r="A51" s="159"/>
      <c r="B51" s="144"/>
      <c r="C51" s="164"/>
      <c r="D51" s="19" t="s">
        <v>86</v>
      </c>
      <c r="E51" s="21">
        <v>1400000</v>
      </c>
      <c r="F51" s="21"/>
      <c r="G51" s="111"/>
      <c r="H51" s="22"/>
      <c r="I51" s="22"/>
      <c r="J51" s="23">
        <f t="shared" si="0"/>
        <v>1400000</v>
      </c>
    </row>
    <row r="52" spans="1:10" ht="18.75" customHeight="1" hidden="1">
      <c r="A52" s="159"/>
      <c r="B52" s="144"/>
      <c r="C52" s="164"/>
      <c r="D52" s="19" t="s">
        <v>53</v>
      </c>
      <c r="E52" s="21">
        <v>1400000</v>
      </c>
      <c r="F52" s="21"/>
      <c r="G52" s="111"/>
      <c r="H52" s="22"/>
      <c r="I52" s="22"/>
      <c r="J52" s="23">
        <f t="shared" si="0"/>
        <v>1400000</v>
      </c>
    </row>
    <row r="53" spans="1:10" ht="17.25" customHeight="1" hidden="1">
      <c r="A53" s="159"/>
      <c r="B53" s="144"/>
      <c r="C53" s="164"/>
      <c r="D53" s="19" t="s">
        <v>22</v>
      </c>
      <c r="E53" s="21">
        <v>2300000</v>
      </c>
      <c r="F53" s="21"/>
      <c r="G53" s="111"/>
      <c r="H53" s="22"/>
      <c r="I53" s="22"/>
      <c r="J53" s="23">
        <f t="shared" si="0"/>
        <v>2300000</v>
      </c>
    </row>
    <row r="54" spans="1:10" ht="17.25" customHeight="1" hidden="1">
      <c r="A54" s="159"/>
      <c r="B54" s="144"/>
      <c r="C54" s="164"/>
      <c r="D54" s="19" t="s">
        <v>110</v>
      </c>
      <c r="E54" s="21">
        <v>1600000</v>
      </c>
      <c r="F54" s="21"/>
      <c r="G54" s="111"/>
      <c r="H54" s="22"/>
      <c r="I54" s="22"/>
      <c r="J54" s="23">
        <f t="shared" si="0"/>
        <v>1600000</v>
      </c>
    </row>
    <row r="55" spans="1:10" ht="20.25" customHeight="1" hidden="1">
      <c r="A55" s="159"/>
      <c r="B55" s="144"/>
      <c r="C55" s="164"/>
      <c r="D55" s="19" t="s">
        <v>111</v>
      </c>
      <c r="E55" s="21">
        <f>6975000-1025000</f>
        <v>5950000</v>
      </c>
      <c r="F55" s="21"/>
      <c r="G55" s="111"/>
      <c r="H55" s="22"/>
      <c r="I55" s="22"/>
      <c r="J55" s="23">
        <f t="shared" si="0"/>
        <v>5950000</v>
      </c>
    </row>
    <row r="56" spans="1:10" ht="25.5" customHeight="1" hidden="1">
      <c r="A56" s="159"/>
      <c r="B56" s="144"/>
      <c r="C56" s="164"/>
      <c r="D56" s="19" t="s">
        <v>27</v>
      </c>
      <c r="E56" s="21">
        <f>SUM(E57:E58)</f>
        <v>1400000</v>
      </c>
      <c r="F56" s="21">
        <f>SUM(F57:F58)</f>
        <v>0</v>
      </c>
      <c r="G56" s="111"/>
      <c r="H56" s="22">
        <f>SUM(H57:H58)</f>
        <v>0</v>
      </c>
      <c r="I56" s="22">
        <f>SUM(I57:I58)</f>
        <v>0</v>
      </c>
      <c r="J56" s="23">
        <f t="shared" si="0"/>
        <v>1400000</v>
      </c>
    </row>
    <row r="57" spans="1:10" ht="22.5" customHeight="1" hidden="1">
      <c r="A57" s="159"/>
      <c r="B57" s="144"/>
      <c r="C57" s="164"/>
      <c r="D57" s="19" t="s">
        <v>28</v>
      </c>
      <c r="E57" s="21">
        <v>1200000</v>
      </c>
      <c r="F57" s="21"/>
      <c r="G57" s="111"/>
      <c r="H57" s="22"/>
      <c r="I57" s="22"/>
      <c r="J57" s="23">
        <f t="shared" si="0"/>
        <v>1200000</v>
      </c>
    </row>
    <row r="58" spans="1:10" ht="19.5" customHeight="1" hidden="1">
      <c r="A58" s="159"/>
      <c r="B58" s="144"/>
      <c r="C58" s="164"/>
      <c r="D58" s="19" t="s">
        <v>116</v>
      </c>
      <c r="E58" s="21">
        <v>200000</v>
      </c>
      <c r="F58" s="21"/>
      <c r="G58" s="111"/>
      <c r="H58" s="22"/>
      <c r="I58" s="22"/>
      <c r="J58" s="23">
        <f t="shared" si="0"/>
        <v>200000</v>
      </c>
    </row>
    <row r="59" spans="1:10" ht="25.5" customHeight="1" hidden="1">
      <c r="A59" s="159"/>
      <c r="B59" s="144"/>
      <c r="C59" s="164"/>
      <c r="D59" s="19" t="s">
        <v>54</v>
      </c>
      <c r="E59" s="21">
        <f>SUM(E60:E65)</f>
        <v>6150000</v>
      </c>
      <c r="F59" s="21">
        <f>SUM(F60:F65)</f>
        <v>0</v>
      </c>
      <c r="G59" s="111"/>
      <c r="H59" s="22">
        <f>SUM(H60:H65)</f>
        <v>0</v>
      </c>
      <c r="I59" s="22">
        <f>SUM(I60:I65)</f>
        <v>0</v>
      </c>
      <c r="J59" s="23">
        <f t="shared" si="0"/>
        <v>6150000</v>
      </c>
    </row>
    <row r="60" spans="1:10" ht="18.75" customHeight="1" hidden="1">
      <c r="A60" s="159"/>
      <c r="B60" s="144"/>
      <c r="C60" s="164"/>
      <c r="D60" s="19" t="s">
        <v>55</v>
      </c>
      <c r="E60" s="21">
        <v>2000000</v>
      </c>
      <c r="F60" s="21"/>
      <c r="G60" s="111"/>
      <c r="H60" s="22"/>
      <c r="I60" s="22"/>
      <c r="J60" s="23">
        <f t="shared" si="0"/>
        <v>2000000</v>
      </c>
    </row>
    <row r="61" spans="1:10" ht="20.25" customHeight="1" hidden="1">
      <c r="A61" s="159"/>
      <c r="B61" s="144"/>
      <c r="C61" s="164"/>
      <c r="D61" s="19" t="s">
        <v>56</v>
      </c>
      <c r="E61" s="21">
        <v>2000000</v>
      </c>
      <c r="F61" s="21"/>
      <c r="G61" s="111"/>
      <c r="H61" s="22"/>
      <c r="I61" s="22"/>
      <c r="J61" s="23">
        <f t="shared" si="0"/>
        <v>2000000</v>
      </c>
    </row>
    <row r="62" spans="1:10" ht="16.5" customHeight="1" hidden="1">
      <c r="A62" s="159"/>
      <c r="B62" s="144"/>
      <c r="C62" s="164"/>
      <c r="D62" s="19" t="s">
        <v>32</v>
      </c>
      <c r="E62" s="21">
        <v>800000</v>
      </c>
      <c r="F62" s="21"/>
      <c r="G62" s="111"/>
      <c r="H62" s="22"/>
      <c r="I62" s="22"/>
      <c r="J62" s="23">
        <f t="shared" si="0"/>
        <v>800000</v>
      </c>
    </row>
    <row r="63" spans="1:10" ht="19.5" customHeight="1" hidden="1">
      <c r="A63" s="159"/>
      <c r="B63" s="144"/>
      <c r="C63" s="164"/>
      <c r="D63" s="19" t="s">
        <v>33</v>
      </c>
      <c r="E63" s="21">
        <v>200000</v>
      </c>
      <c r="F63" s="21"/>
      <c r="G63" s="111"/>
      <c r="H63" s="22"/>
      <c r="I63" s="22"/>
      <c r="J63" s="23">
        <f t="shared" si="0"/>
        <v>200000</v>
      </c>
    </row>
    <row r="64" spans="1:10" ht="20.25" customHeight="1" hidden="1">
      <c r="A64" s="159"/>
      <c r="B64" s="144"/>
      <c r="C64" s="164"/>
      <c r="D64" s="19" t="s">
        <v>34</v>
      </c>
      <c r="E64" s="21">
        <v>150000</v>
      </c>
      <c r="F64" s="21"/>
      <c r="G64" s="111"/>
      <c r="H64" s="22"/>
      <c r="I64" s="22"/>
      <c r="J64" s="23">
        <f t="shared" si="0"/>
        <v>150000</v>
      </c>
    </row>
    <row r="65" spans="1:10" ht="19.5" customHeight="1" hidden="1">
      <c r="A65" s="159"/>
      <c r="B65" s="144"/>
      <c r="C65" s="164"/>
      <c r="D65" s="19" t="s">
        <v>47</v>
      </c>
      <c r="E65" s="21">
        <v>1000000</v>
      </c>
      <c r="F65" s="21"/>
      <c r="G65" s="111"/>
      <c r="H65" s="22"/>
      <c r="I65" s="22"/>
      <c r="J65" s="23">
        <f t="shared" si="0"/>
        <v>1000000</v>
      </c>
    </row>
    <row r="66" spans="1:10" ht="16.5" customHeight="1" hidden="1">
      <c r="A66" s="159"/>
      <c r="B66" s="144"/>
      <c r="C66" s="164"/>
      <c r="D66" s="75" t="s">
        <v>36</v>
      </c>
      <c r="E66" s="15">
        <f>+E67+E69</f>
        <v>10500000</v>
      </c>
      <c r="F66" s="15">
        <f>+F67+F69</f>
        <v>0</v>
      </c>
      <c r="G66" s="109"/>
      <c r="H66" s="16">
        <f>+H67+H69</f>
        <v>0</v>
      </c>
      <c r="I66" s="16">
        <f>+I67+I69</f>
        <v>0</v>
      </c>
      <c r="J66" s="34">
        <f t="shared" si="0"/>
        <v>10500000</v>
      </c>
    </row>
    <row r="67" spans="1:10" ht="15" customHeight="1" hidden="1">
      <c r="A67" s="159"/>
      <c r="B67" s="144"/>
      <c r="C67" s="164"/>
      <c r="D67" s="19" t="s">
        <v>37</v>
      </c>
      <c r="E67" s="21">
        <f>SUM(E68)</f>
        <v>1000000</v>
      </c>
      <c r="F67" s="21">
        <f>SUM(F68)</f>
        <v>0</v>
      </c>
      <c r="G67" s="111"/>
      <c r="H67" s="22">
        <f>SUM(H68)</f>
        <v>0</v>
      </c>
      <c r="I67" s="22">
        <f>SUM(I68)</f>
        <v>0</v>
      </c>
      <c r="J67" s="23">
        <f t="shared" si="0"/>
        <v>1000000</v>
      </c>
    </row>
    <row r="68" spans="1:10" ht="16.5" customHeight="1" hidden="1">
      <c r="A68" s="159"/>
      <c r="B68" s="144"/>
      <c r="C68" s="164"/>
      <c r="D68" s="19" t="s">
        <v>57</v>
      </c>
      <c r="E68" s="21">
        <v>1000000</v>
      </c>
      <c r="F68" s="21"/>
      <c r="G68" s="111"/>
      <c r="H68" s="22"/>
      <c r="I68" s="22"/>
      <c r="J68" s="23">
        <f aca="true" t="shared" si="1" ref="J68:J132">SUM(E68:I68)</f>
        <v>1000000</v>
      </c>
    </row>
    <row r="69" spans="1:10" ht="14.25" customHeight="1" hidden="1">
      <c r="A69" s="159"/>
      <c r="B69" s="144"/>
      <c r="C69" s="164"/>
      <c r="D69" s="19" t="s">
        <v>40</v>
      </c>
      <c r="E69" s="21">
        <f>SUM(E70:E73)</f>
        <v>9500000</v>
      </c>
      <c r="F69" s="21">
        <f>SUM(F70:F73)</f>
        <v>0</v>
      </c>
      <c r="G69" s="111"/>
      <c r="H69" s="22">
        <f>SUM(H70:H73)</f>
        <v>0</v>
      </c>
      <c r="I69" s="22">
        <f>SUM(I70:I73)</f>
        <v>0</v>
      </c>
      <c r="J69" s="23">
        <f t="shared" si="1"/>
        <v>9500000</v>
      </c>
    </row>
    <row r="70" spans="1:10" ht="19.5" customHeight="1" hidden="1">
      <c r="A70" s="159"/>
      <c r="B70" s="144"/>
      <c r="C70" s="164"/>
      <c r="D70" s="19" t="s">
        <v>41</v>
      </c>
      <c r="E70" s="21">
        <v>6500000</v>
      </c>
      <c r="F70" s="21"/>
      <c r="G70" s="111"/>
      <c r="H70" s="22"/>
      <c r="I70" s="22"/>
      <c r="J70" s="23">
        <f t="shared" si="1"/>
        <v>6500000</v>
      </c>
    </row>
    <row r="71" spans="1:10" ht="20.25" customHeight="1" hidden="1">
      <c r="A71" s="159"/>
      <c r="B71" s="144"/>
      <c r="C71" s="164"/>
      <c r="D71" s="19" t="s">
        <v>42</v>
      </c>
      <c r="E71" s="21">
        <v>1500000</v>
      </c>
      <c r="F71" s="21"/>
      <c r="G71" s="111"/>
      <c r="H71" s="22"/>
      <c r="I71" s="22"/>
      <c r="J71" s="23">
        <f t="shared" si="1"/>
        <v>1500000</v>
      </c>
    </row>
    <row r="72" spans="1:10" ht="17.25" customHeight="1" hidden="1">
      <c r="A72" s="159"/>
      <c r="B72" s="144"/>
      <c r="C72" s="164"/>
      <c r="D72" s="19" t="s">
        <v>112</v>
      </c>
      <c r="E72" s="21">
        <v>500000</v>
      </c>
      <c r="F72" s="21"/>
      <c r="G72" s="111"/>
      <c r="H72" s="22"/>
      <c r="I72" s="22"/>
      <c r="J72" s="23">
        <f t="shared" si="1"/>
        <v>500000</v>
      </c>
    </row>
    <row r="73" spans="1:10" ht="18" customHeight="1" hidden="1">
      <c r="A73" s="159"/>
      <c r="B73" s="144"/>
      <c r="C73" s="164"/>
      <c r="D73" s="19" t="s">
        <v>115</v>
      </c>
      <c r="E73" s="21">
        <v>1000000</v>
      </c>
      <c r="F73" s="21"/>
      <c r="G73" s="111"/>
      <c r="H73" s="22"/>
      <c r="I73" s="22"/>
      <c r="J73" s="23">
        <f t="shared" si="1"/>
        <v>1000000</v>
      </c>
    </row>
    <row r="74" spans="1:10" ht="15" customHeight="1" hidden="1">
      <c r="A74" s="159"/>
      <c r="B74" s="144"/>
      <c r="C74" s="164"/>
      <c r="D74" s="75" t="s">
        <v>49</v>
      </c>
      <c r="E74" s="15">
        <f>+E75</f>
        <v>2500000</v>
      </c>
      <c r="F74" s="15">
        <f>+F75</f>
        <v>0</v>
      </c>
      <c r="G74" s="15"/>
      <c r="H74" s="15">
        <f>+H75</f>
        <v>0</v>
      </c>
      <c r="I74" s="15">
        <f>+I75</f>
        <v>0</v>
      </c>
      <c r="J74" s="34">
        <f t="shared" si="1"/>
        <v>2500000</v>
      </c>
    </row>
    <row r="75" spans="1:10" ht="25.5" customHeight="1" hidden="1">
      <c r="A75" s="159"/>
      <c r="B75" s="144"/>
      <c r="C75" s="164"/>
      <c r="D75" s="19" t="s">
        <v>58</v>
      </c>
      <c r="E75" s="21">
        <f>SUM(E76)</f>
        <v>2500000</v>
      </c>
      <c r="F75" s="21"/>
      <c r="G75" s="111"/>
      <c r="H75" s="22"/>
      <c r="I75" s="22">
        <f>SUM(I76)</f>
        <v>0</v>
      </c>
      <c r="J75" s="23">
        <f t="shared" si="1"/>
        <v>2500000</v>
      </c>
    </row>
    <row r="76" spans="1:10" ht="16.5" customHeight="1" hidden="1">
      <c r="A76" s="159"/>
      <c r="B76" s="144"/>
      <c r="C76" s="164"/>
      <c r="D76" s="19" t="s">
        <v>51</v>
      </c>
      <c r="E76" s="21">
        <v>2500000</v>
      </c>
      <c r="F76" s="21"/>
      <c r="G76" s="111"/>
      <c r="H76" s="22"/>
      <c r="I76" s="22"/>
      <c r="J76" s="23">
        <f t="shared" si="1"/>
        <v>2500000</v>
      </c>
    </row>
    <row r="77" spans="1:10" ht="15" customHeight="1" hidden="1">
      <c r="A77" s="159"/>
      <c r="B77" s="144"/>
      <c r="C77" s="164"/>
      <c r="D77" s="76" t="s">
        <v>60</v>
      </c>
      <c r="E77" s="17">
        <f>+E78+E94+E116</f>
        <v>519000000</v>
      </c>
      <c r="F77" s="17">
        <f>+F78+F94+F116</f>
        <v>0</v>
      </c>
      <c r="G77" s="17"/>
      <c r="H77" s="17">
        <f>+H78+H94+H116</f>
        <v>0</v>
      </c>
      <c r="I77" s="17">
        <f>+I78+I94+I116</f>
        <v>0</v>
      </c>
      <c r="J77" s="14">
        <f t="shared" si="1"/>
        <v>519000000</v>
      </c>
    </row>
    <row r="78" spans="1:10" ht="15" customHeight="1" hidden="1">
      <c r="A78" s="159"/>
      <c r="B78" s="144"/>
      <c r="C78" s="164"/>
      <c r="D78" s="76" t="s">
        <v>18</v>
      </c>
      <c r="E78" s="15">
        <f>+E79+E89</f>
        <v>269200000</v>
      </c>
      <c r="F78" s="17">
        <f>+F79+F90</f>
        <v>0</v>
      </c>
      <c r="G78" s="110"/>
      <c r="H78" s="18">
        <f>+H79+H90</f>
        <v>0</v>
      </c>
      <c r="I78" s="18">
        <f>+I79+I90</f>
        <v>0</v>
      </c>
      <c r="J78" s="14">
        <f t="shared" si="1"/>
        <v>269200000</v>
      </c>
    </row>
    <row r="79" spans="1:10" ht="25.5" customHeight="1" hidden="1">
      <c r="A79" s="159"/>
      <c r="B79" s="144"/>
      <c r="C79" s="164"/>
      <c r="D79" s="19" t="s">
        <v>61</v>
      </c>
      <c r="E79" s="21">
        <f>SUM(E80:E88)</f>
        <v>167200000</v>
      </c>
      <c r="F79" s="21">
        <f>SUM(F80:F88)</f>
        <v>0</v>
      </c>
      <c r="G79" s="111"/>
      <c r="H79" s="22">
        <f>SUM(H80:H88)</f>
        <v>0</v>
      </c>
      <c r="I79" s="22">
        <f>SUM(I80:I88)</f>
        <v>0</v>
      </c>
      <c r="J79" s="23">
        <f t="shared" si="1"/>
        <v>167200000</v>
      </c>
    </row>
    <row r="80" spans="1:10" ht="15.75" customHeight="1" hidden="1">
      <c r="A80" s="159"/>
      <c r="B80" s="144"/>
      <c r="C80" s="164"/>
      <c r="D80" s="19" t="s">
        <v>20</v>
      </c>
      <c r="E80" s="21">
        <v>120000000</v>
      </c>
      <c r="F80" s="21"/>
      <c r="G80" s="111"/>
      <c r="H80" s="22"/>
      <c r="I80" s="22"/>
      <c r="J80" s="23">
        <f t="shared" si="1"/>
        <v>120000000</v>
      </c>
    </row>
    <row r="81" spans="1:10" ht="19.5" customHeight="1" hidden="1">
      <c r="A81" s="159"/>
      <c r="B81" s="144"/>
      <c r="C81" s="164"/>
      <c r="D81" s="19" t="s">
        <v>53</v>
      </c>
      <c r="E81" s="21">
        <v>5000000</v>
      </c>
      <c r="F81" s="21"/>
      <c r="G81" s="111"/>
      <c r="H81" s="22"/>
      <c r="I81" s="22"/>
      <c r="J81" s="23">
        <f t="shared" si="1"/>
        <v>5000000</v>
      </c>
    </row>
    <row r="82" spans="1:10" ht="18.75" customHeight="1" hidden="1">
      <c r="A82" s="159"/>
      <c r="B82" s="144"/>
      <c r="C82" s="164"/>
      <c r="D82" s="19" t="s">
        <v>22</v>
      </c>
      <c r="E82" s="21">
        <v>10000000</v>
      </c>
      <c r="F82" s="21"/>
      <c r="G82" s="111"/>
      <c r="H82" s="22"/>
      <c r="I82" s="22"/>
      <c r="J82" s="23">
        <f t="shared" si="1"/>
        <v>10000000</v>
      </c>
    </row>
    <row r="83" spans="1:10" ht="20.25" customHeight="1" hidden="1">
      <c r="A83" s="159"/>
      <c r="B83" s="144"/>
      <c r="C83" s="164"/>
      <c r="D83" s="19" t="s">
        <v>23</v>
      </c>
      <c r="E83" s="21">
        <v>3100000</v>
      </c>
      <c r="F83" s="21"/>
      <c r="G83" s="111"/>
      <c r="H83" s="22"/>
      <c r="I83" s="22"/>
      <c r="J83" s="23">
        <f t="shared" si="1"/>
        <v>3100000</v>
      </c>
    </row>
    <row r="84" spans="1:10" ht="20.25" customHeight="1" hidden="1">
      <c r="A84" s="159"/>
      <c r="B84" s="144"/>
      <c r="C84" s="164"/>
      <c r="D84" s="19" t="s">
        <v>110</v>
      </c>
      <c r="E84" s="21">
        <v>5100000</v>
      </c>
      <c r="F84" s="21"/>
      <c r="G84" s="111"/>
      <c r="H84" s="22"/>
      <c r="I84" s="22"/>
      <c r="J84" s="23">
        <f t="shared" si="1"/>
        <v>5100000</v>
      </c>
    </row>
    <row r="85" spans="1:10" ht="19.5" customHeight="1" hidden="1">
      <c r="A85" s="159"/>
      <c r="B85" s="144"/>
      <c r="C85" s="164"/>
      <c r="D85" s="19" t="s">
        <v>86</v>
      </c>
      <c r="E85" s="21">
        <v>8000000</v>
      </c>
      <c r="F85" s="21"/>
      <c r="G85" s="111"/>
      <c r="H85" s="22"/>
      <c r="I85" s="22"/>
      <c r="J85" s="23">
        <f t="shared" si="1"/>
        <v>8000000</v>
      </c>
    </row>
    <row r="86" spans="1:10" ht="18.75" customHeight="1" hidden="1">
      <c r="A86" s="159"/>
      <c r="B86" s="144"/>
      <c r="C86" s="164"/>
      <c r="D86" s="19" t="s">
        <v>87</v>
      </c>
      <c r="E86" s="21">
        <v>3000000</v>
      </c>
      <c r="F86" s="21"/>
      <c r="G86" s="111"/>
      <c r="H86" s="22"/>
      <c r="I86" s="22"/>
      <c r="J86" s="23">
        <f t="shared" si="1"/>
        <v>3000000</v>
      </c>
    </row>
    <row r="87" spans="1:10" ht="16.5" customHeight="1" hidden="1">
      <c r="A87" s="159"/>
      <c r="B87" s="144"/>
      <c r="C87" s="164"/>
      <c r="D87" s="19" t="s">
        <v>88</v>
      </c>
      <c r="E87" s="21">
        <v>6000000</v>
      </c>
      <c r="F87" s="21"/>
      <c r="G87" s="111"/>
      <c r="H87" s="22"/>
      <c r="I87" s="22"/>
      <c r="J87" s="23">
        <f t="shared" si="1"/>
        <v>6000000</v>
      </c>
    </row>
    <row r="88" spans="1:10" ht="17.25" customHeight="1" hidden="1">
      <c r="A88" s="159"/>
      <c r="B88" s="144"/>
      <c r="C88" s="164"/>
      <c r="D88" s="19" t="s">
        <v>117</v>
      </c>
      <c r="E88" s="21">
        <v>7000000</v>
      </c>
      <c r="F88" s="21"/>
      <c r="G88" s="111"/>
      <c r="H88" s="22"/>
      <c r="I88" s="22"/>
      <c r="J88" s="23">
        <f t="shared" si="1"/>
        <v>7000000</v>
      </c>
    </row>
    <row r="89" spans="1:10" ht="14.25" customHeight="1" hidden="1">
      <c r="A89" s="159"/>
      <c r="B89" s="144"/>
      <c r="C89" s="164"/>
      <c r="D89" s="19" t="s">
        <v>24</v>
      </c>
      <c r="E89" s="21">
        <f>SUM(E90:E93)</f>
        <v>102000000</v>
      </c>
      <c r="F89" s="21">
        <f>SUM(F90:F93)</f>
        <v>0</v>
      </c>
      <c r="G89" s="111"/>
      <c r="H89" s="22">
        <f>SUM(H90:H93)</f>
        <v>0</v>
      </c>
      <c r="I89" s="22">
        <f>SUM(I90:I93)</f>
        <v>0</v>
      </c>
      <c r="J89" s="23">
        <f t="shared" si="1"/>
        <v>102000000</v>
      </c>
    </row>
    <row r="90" spans="1:10" ht="19.5" customHeight="1" hidden="1">
      <c r="A90" s="159"/>
      <c r="B90" s="144"/>
      <c r="C90" s="164"/>
      <c r="D90" s="19" t="s">
        <v>25</v>
      </c>
      <c r="E90" s="21">
        <v>70000000</v>
      </c>
      <c r="F90" s="21"/>
      <c r="G90" s="111"/>
      <c r="H90" s="22"/>
      <c r="I90" s="22"/>
      <c r="J90" s="23">
        <f t="shared" si="1"/>
        <v>70000000</v>
      </c>
    </row>
    <row r="91" spans="1:10" ht="19.5" customHeight="1" hidden="1">
      <c r="A91" s="159"/>
      <c r="B91" s="144"/>
      <c r="C91" s="164"/>
      <c r="D91" s="19" t="s">
        <v>89</v>
      </c>
      <c r="E91" s="21">
        <v>0</v>
      </c>
      <c r="F91" s="21"/>
      <c r="G91" s="111"/>
      <c r="H91" s="22"/>
      <c r="I91" s="22"/>
      <c r="J91" s="23">
        <f t="shared" si="1"/>
        <v>0</v>
      </c>
    </row>
    <row r="92" spans="1:10" ht="20.25" customHeight="1" hidden="1">
      <c r="A92" s="159"/>
      <c r="B92" s="144"/>
      <c r="C92" s="164"/>
      <c r="D92" s="19" t="s">
        <v>118</v>
      </c>
      <c r="E92" s="21">
        <v>30000000</v>
      </c>
      <c r="F92" s="21"/>
      <c r="G92" s="111"/>
      <c r="H92" s="22"/>
      <c r="I92" s="22"/>
      <c r="J92" s="23">
        <f t="shared" si="1"/>
        <v>30000000</v>
      </c>
    </row>
    <row r="93" spans="1:10" ht="18.75" customHeight="1" hidden="1">
      <c r="A93" s="159"/>
      <c r="B93" s="144"/>
      <c r="C93" s="164"/>
      <c r="D93" s="19" t="s">
        <v>90</v>
      </c>
      <c r="E93" s="21">
        <v>2000000</v>
      </c>
      <c r="F93" s="21"/>
      <c r="G93" s="111"/>
      <c r="H93" s="22"/>
      <c r="I93" s="22"/>
      <c r="J93" s="23">
        <f t="shared" si="1"/>
        <v>2000000</v>
      </c>
    </row>
    <row r="94" spans="1:10" ht="15" customHeight="1" hidden="1">
      <c r="A94" s="159"/>
      <c r="B94" s="144"/>
      <c r="C94" s="164"/>
      <c r="D94" s="73" t="s">
        <v>36</v>
      </c>
      <c r="E94" s="15">
        <f>+E95+E99</f>
        <v>174900000</v>
      </c>
      <c r="F94" s="21"/>
      <c r="G94" s="111"/>
      <c r="H94" s="22"/>
      <c r="I94" s="22">
        <f>+I95+I99</f>
        <v>0</v>
      </c>
      <c r="J94" s="34">
        <f t="shared" si="1"/>
        <v>174900000</v>
      </c>
    </row>
    <row r="95" spans="1:10" ht="16.5" customHeight="1" hidden="1">
      <c r="A95" s="159"/>
      <c r="B95" s="144"/>
      <c r="C95" s="164"/>
      <c r="D95" s="19" t="s">
        <v>37</v>
      </c>
      <c r="E95" s="21">
        <f>SUM(E96:E98)</f>
        <v>30000000</v>
      </c>
      <c r="F95" s="21">
        <f>SUM(F96:F97)</f>
        <v>0</v>
      </c>
      <c r="G95" s="111"/>
      <c r="H95" s="22">
        <f>SUM(H96:H97)</f>
        <v>0</v>
      </c>
      <c r="I95" s="22">
        <f>SUM(I96:I97)</f>
        <v>0</v>
      </c>
      <c r="J95" s="23">
        <f t="shared" si="1"/>
        <v>30000000</v>
      </c>
    </row>
    <row r="96" spans="1:10" ht="14.25" customHeight="1" hidden="1">
      <c r="A96" s="159"/>
      <c r="B96" s="144"/>
      <c r="C96" s="164"/>
      <c r="D96" s="19" t="s">
        <v>38</v>
      </c>
      <c r="E96" s="21">
        <v>10000000</v>
      </c>
      <c r="F96" s="21"/>
      <c r="G96" s="111"/>
      <c r="H96" s="22"/>
      <c r="I96" s="22"/>
      <c r="J96" s="23">
        <f t="shared" si="1"/>
        <v>10000000</v>
      </c>
    </row>
    <row r="97" spans="1:10" ht="21.75" customHeight="1" hidden="1">
      <c r="A97" s="159"/>
      <c r="B97" s="144"/>
      <c r="C97" s="164"/>
      <c r="D97" s="19" t="s">
        <v>39</v>
      </c>
      <c r="E97" s="21">
        <v>10000000</v>
      </c>
      <c r="F97" s="21"/>
      <c r="G97" s="111"/>
      <c r="H97" s="22"/>
      <c r="I97" s="22"/>
      <c r="J97" s="23">
        <f t="shared" si="1"/>
        <v>10000000</v>
      </c>
    </row>
    <row r="98" spans="1:10" ht="21.75" customHeight="1" hidden="1">
      <c r="A98" s="159"/>
      <c r="B98" s="144"/>
      <c r="C98" s="164"/>
      <c r="D98" s="19" t="s">
        <v>120</v>
      </c>
      <c r="E98" s="21">
        <v>10000000</v>
      </c>
      <c r="F98" s="21"/>
      <c r="G98" s="111"/>
      <c r="H98" s="22"/>
      <c r="I98" s="22"/>
      <c r="J98" s="23">
        <f t="shared" si="1"/>
        <v>10000000</v>
      </c>
    </row>
    <row r="99" spans="1:10" ht="14.25" customHeight="1" hidden="1">
      <c r="A99" s="159"/>
      <c r="B99" s="144"/>
      <c r="C99" s="164"/>
      <c r="D99" s="19" t="s">
        <v>40</v>
      </c>
      <c r="E99" s="21">
        <f>SUM(E100:E115)</f>
        <v>144900000</v>
      </c>
      <c r="F99" s="21">
        <f>SUM(F100:F115)</f>
        <v>0</v>
      </c>
      <c r="G99" s="111"/>
      <c r="H99" s="22">
        <f>SUM(H100:H115)</f>
        <v>0</v>
      </c>
      <c r="I99" s="22">
        <f>SUM(I100:I115)</f>
        <v>0</v>
      </c>
      <c r="J99" s="23">
        <f t="shared" si="1"/>
        <v>144900000</v>
      </c>
    </row>
    <row r="100" spans="1:10" ht="18.75" customHeight="1" hidden="1">
      <c r="A100" s="159"/>
      <c r="B100" s="144"/>
      <c r="C100" s="164"/>
      <c r="D100" s="19" t="s">
        <v>41</v>
      </c>
      <c r="E100" s="21">
        <v>25000000</v>
      </c>
      <c r="F100" s="21"/>
      <c r="G100" s="111"/>
      <c r="H100" s="22"/>
      <c r="I100" s="22"/>
      <c r="J100" s="23">
        <f t="shared" si="1"/>
        <v>25000000</v>
      </c>
    </row>
    <row r="101" spans="1:10" ht="19.5" customHeight="1" hidden="1">
      <c r="A101" s="159"/>
      <c r="B101" s="144"/>
      <c r="C101" s="164"/>
      <c r="D101" s="19" t="s">
        <v>42</v>
      </c>
      <c r="E101" s="21">
        <v>7000000</v>
      </c>
      <c r="F101" s="21"/>
      <c r="G101" s="111"/>
      <c r="H101" s="22"/>
      <c r="I101" s="22"/>
      <c r="J101" s="23">
        <f t="shared" si="1"/>
        <v>7000000</v>
      </c>
    </row>
    <row r="102" spans="1:10" ht="18.75" customHeight="1" hidden="1">
      <c r="A102" s="159"/>
      <c r="B102" s="144"/>
      <c r="C102" s="164"/>
      <c r="D102" s="19" t="s">
        <v>62</v>
      </c>
      <c r="E102" s="21">
        <v>5000000</v>
      </c>
      <c r="F102" s="21"/>
      <c r="G102" s="111"/>
      <c r="H102" s="22"/>
      <c r="I102" s="22"/>
      <c r="J102" s="23">
        <f t="shared" si="1"/>
        <v>5000000</v>
      </c>
    </row>
    <row r="103" spans="1:10" ht="18.75" customHeight="1" hidden="1">
      <c r="A103" s="159"/>
      <c r="B103" s="144"/>
      <c r="C103" s="164"/>
      <c r="D103" s="19" t="s">
        <v>63</v>
      </c>
      <c r="E103" s="21">
        <v>1000000</v>
      </c>
      <c r="F103" s="21"/>
      <c r="G103" s="111"/>
      <c r="H103" s="22"/>
      <c r="I103" s="22"/>
      <c r="J103" s="23">
        <f t="shared" si="1"/>
        <v>1000000</v>
      </c>
    </row>
    <row r="104" spans="1:10" ht="21.75" customHeight="1" hidden="1">
      <c r="A104" s="159"/>
      <c r="B104" s="144"/>
      <c r="C104" s="164"/>
      <c r="D104" s="19" t="s">
        <v>64</v>
      </c>
      <c r="E104" s="21">
        <v>25000000</v>
      </c>
      <c r="F104" s="21"/>
      <c r="G104" s="111"/>
      <c r="H104" s="22"/>
      <c r="I104" s="22"/>
      <c r="J104" s="23">
        <f t="shared" si="1"/>
        <v>25000000</v>
      </c>
    </row>
    <row r="105" spans="1:10" ht="18.75" customHeight="1" hidden="1">
      <c r="A105" s="159"/>
      <c r="B105" s="144"/>
      <c r="C105" s="164"/>
      <c r="D105" s="19" t="s">
        <v>65</v>
      </c>
      <c r="E105" s="21">
        <v>10000000</v>
      </c>
      <c r="F105" s="21"/>
      <c r="G105" s="111"/>
      <c r="H105" s="22"/>
      <c r="I105" s="22"/>
      <c r="J105" s="23">
        <f t="shared" si="1"/>
        <v>10000000</v>
      </c>
    </row>
    <row r="106" spans="1:10" ht="22.5" customHeight="1" hidden="1">
      <c r="A106" s="159"/>
      <c r="B106" s="144"/>
      <c r="C106" s="164"/>
      <c r="D106" s="19" t="s">
        <v>66</v>
      </c>
      <c r="E106" s="21">
        <f>45000000+1900000</f>
        <v>46900000</v>
      </c>
      <c r="F106" s="21"/>
      <c r="G106" s="111"/>
      <c r="H106" s="22"/>
      <c r="I106" s="22"/>
      <c r="J106" s="23">
        <f t="shared" si="1"/>
        <v>46900000</v>
      </c>
    </row>
    <row r="107" spans="1:10" ht="25.5" customHeight="1" hidden="1">
      <c r="A107" s="159"/>
      <c r="B107" s="144"/>
      <c r="C107" s="164"/>
      <c r="D107" s="19" t="s">
        <v>67</v>
      </c>
      <c r="E107" s="21">
        <v>1000000</v>
      </c>
      <c r="F107" s="21"/>
      <c r="G107" s="111"/>
      <c r="H107" s="22"/>
      <c r="I107" s="22"/>
      <c r="J107" s="23">
        <f t="shared" si="1"/>
        <v>1000000</v>
      </c>
    </row>
    <row r="108" spans="1:10" ht="14.25" customHeight="1" hidden="1">
      <c r="A108" s="159"/>
      <c r="B108" s="144"/>
      <c r="C108" s="164"/>
      <c r="D108" s="19" t="s">
        <v>46</v>
      </c>
      <c r="E108" s="21">
        <v>5000000</v>
      </c>
      <c r="F108" s="21"/>
      <c r="G108" s="111"/>
      <c r="H108" s="22"/>
      <c r="I108" s="22"/>
      <c r="J108" s="23">
        <f t="shared" si="1"/>
        <v>5000000</v>
      </c>
    </row>
    <row r="109" spans="1:10" ht="14.25" customHeight="1" hidden="1">
      <c r="A109" s="159"/>
      <c r="B109" s="144"/>
      <c r="C109" s="164"/>
      <c r="D109" s="19" t="s">
        <v>68</v>
      </c>
      <c r="E109" s="21">
        <v>2000000</v>
      </c>
      <c r="F109" s="21"/>
      <c r="G109" s="111"/>
      <c r="H109" s="22"/>
      <c r="I109" s="22"/>
      <c r="J109" s="23">
        <f t="shared" si="1"/>
        <v>2000000</v>
      </c>
    </row>
    <row r="110" spans="1:10" ht="14.25" customHeight="1" hidden="1">
      <c r="A110" s="159"/>
      <c r="B110" s="144"/>
      <c r="C110" s="164"/>
      <c r="D110" s="19" t="s">
        <v>69</v>
      </c>
      <c r="E110" s="21">
        <v>2000000</v>
      </c>
      <c r="F110" s="21"/>
      <c r="G110" s="111"/>
      <c r="H110" s="22"/>
      <c r="I110" s="22"/>
      <c r="J110" s="23">
        <f t="shared" si="1"/>
        <v>2000000</v>
      </c>
    </row>
    <row r="111" spans="1:10" ht="14.25" customHeight="1" hidden="1">
      <c r="A111" s="159"/>
      <c r="B111" s="144"/>
      <c r="C111" s="164"/>
      <c r="D111" s="19" t="s">
        <v>48</v>
      </c>
      <c r="E111" s="21">
        <v>4000000</v>
      </c>
      <c r="F111" s="21"/>
      <c r="G111" s="111"/>
      <c r="H111" s="22"/>
      <c r="I111" s="22"/>
      <c r="J111" s="23">
        <f t="shared" si="1"/>
        <v>4000000</v>
      </c>
    </row>
    <row r="112" spans="1:10" ht="18.75" customHeight="1" hidden="1">
      <c r="A112" s="159"/>
      <c r="B112" s="144"/>
      <c r="C112" s="164"/>
      <c r="D112" s="19" t="s">
        <v>70</v>
      </c>
      <c r="E112" s="21">
        <v>3000000</v>
      </c>
      <c r="F112" s="21"/>
      <c r="G112" s="111"/>
      <c r="H112" s="22"/>
      <c r="I112" s="22"/>
      <c r="J112" s="23">
        <f t="shared" si="1"/>
        <v>3000000</v>
      </c>
    </row>
    <row r="113" spans="1:10" ht="18" customHeight="1" hidden="1">
      <c r="A113" s="159"/>
      <c r="B113" s="144"/>
      <c r="C113" s="164"/>
      <c r="D113" s="19" t="s">
        <v>71</v>
      </c>
      <c r="E113" s="21">
        <v>5000000</v>
      </c>
      <c r="F113" s="21"/>
      <c r="G113" s="111"/>
      <c r="H113" s="22"/>
      <c r="I113" s="22"/>
      <c r="J113" s="23">
        <f t="shared" si="1"/>
        <v>5000000</v>
      </c>
    </row>
    <row r="114" spans="1:10" ht="18" customHeight="1" hidden="1">
      <c r="A114" s="159"/>
      <c r="B114" s="144"/>
      <c r="C114" s="164"/>
      <c r="D114" s="19" t="s">
        <v>121</v>
      </c>
      <c r="E114" s="21">
        <v>1000000</v>
      </c>
      <c r="F114" s="21"/>
      <c r="G114" s="111"/>
      <c r="H114" s="22"/>
      <c r="I114" s="22"/>
      <c r="J114" s="23">
        <f t="shared" si="1"/>
        <v>1000000</v>
      </c>
    </row>
    <row r="115" spans="1:10" ht="20.25" customHeight="1" hidden="1">
      <c r="A115" s="159"/>
      <c r="B115" s="144"/>
      <c r="C115" s="164"/>
      <c r="D115" s="19" t="s">
        <v>72</v>
      </c>
      <c r="E115" s="21">
        <v>2000000</v>
      </c>
      <c r="F115" s="21"/>
      <c r="G115" s="111"/>
      <c r="H115" s="22"/>
      <c r="I115" s="22"/>
      <c r="J115" s="23">
        <f t="shared" si="1"/>
        <v>2000000</v>
      </c>
    </row>
    <row r="116" spans="1:10" ht="16.5" customHeight="1" hidden="1">
      <c r="A116" s="159"/>
      <c r="B116" s="144"/>
      <c r="C116" s="164"/>
      <c r="D116" s="76" t="s">
        <v>49</v>
      </c>
      <c r="E116" s="17">
        <f>SUM(E117+E120+E130)</f>
        <v>74900000</v>
      </c>
      <c r="F116" s="17">
        <f>SUM(F117+F120+F130)</f>
        <v>0</v>
      </c>
      <c r="G116" s="110"/>
      <c r="H116" s="18">
        <f>SUM(H117+H120+H130)</f>
        <v>0</v>
      </c>
      <c r="I116" s="18">
        <f>SUM(I117+I120+I130)</f>
        <v>0</v>
      </c>
      <c r="J116" s="34">
        <f t="shared" si="1"/>
        <v>74900000</v>
      </c>
    </row>
    <row r="117" spans="1:10" ht="25.5" customHeight="1" hidden="1">
      <c r="A117" s="159"/>
      <c r="B117" s="144"/>
      <c r="C117" s="164"/>
      <c r="D117" s="19" t="s">
        <v>27</v>
      </c>
      <c r="E117" s="21">
        <f>SUM(E118:E119)</f>
        <v>6000000</v>
      </c>
      <c r="F117" s="21">
        <f>SUM(F118:F119)</f>
        <v>0</v>
      </c>
      <c r="G117" s="111"/>
      <c r="H117" s="22">
        <f>SUM(H118:H119)</f>
        <v>0</v>
      </c>
      <c r="I117" s="22">
        <f>SUM(I118:I119)</f>
        <v>0</v>
      </c>
      <c r="J117" s="23">
        <f t="shared" si="1"/>
        <v>6000000</v>
      </c>
    </row>
    <row r="118" spans="1:10" ht="18.75" customHeight="1" hidden="1">
      <c r="A118" s="159"/>
      <c r="B118" s="144"/>
      <c r="C118" s="164"/>
      <c r="D118" s="19" t="s">
        <v>28</v>
      </c>
      <c r="E118" s="21">
        <v>5000000</v>
      </c>
      <c r="F118" s="21"/>
      <c r="G118" s="111"/>
      <c r="H118" s="22"/>
      <c r="I118" s="22"/>
      <c r="J118" s="23">
        <f t="shared" si="1"/>
        <v>5000000</v>
      </c>
    </row>
    <row r="119" spans="1:10" ht="20.25" customHeight="1" hidden="1">
      <c r="A119" s="159"/>
      <c r="B119" s="144"/>
      <c r="C119" s="164"/>
      <c r="D119" s="19" t="s">
        <v>116</v>
      </c>
      <c r="E119" s="21">
        <v>1000000</v>
      </c>
      <c r="F119" s="21"/>
      <c r="G119" s="111"/>
      <c r="H119" s="22"/>
      <c r="I119" s="22"/>
      <c r="J119" s="23">
        <f t="shared" si="1"/>
        <v>1000000</v>
      </c>
    </row>
    <row r="120" spans="1:10" ht="30" customHeight="1" hidden="1">
      <c r="A120" s="159"/>
      <c r="B120" s="144"/>
      <c r="C120" s="164"/>
      <c r="D120" s="19" t="s">
        <v>54</v>
      </c>
      <c r="E120" s="21">
        <f>SUM(E121:E129)</f>
        <v>66400000</v>
      </c>
      <c r="F120" s="21"/>
      <c r="G120" s="111"/>
      <c r="H120" s="22"/>
      <c r="I120" s="22"/>
      <c r="J120" s="23">
        <f t="shared" si="1"/>
        <v>66400000</v>
      </c>
    </row>
    <row r="121" spans="1:10" ht="20.25" customHeight="1" hidden="1">
      <c r="A121" s="159"/>
      <c r="B121" s="144"/>
      <c r="C121" s="164"/>
      <c r="D121" s="19" t="s">
        <v>55</v>
      </c>
      <c r="E121" s="21">
        <v>12000000</v>
      </c>
      <c r="F121" s="21"/>
      <c r="G121" s="111"/>
      <c r="H121" s="22"/>
      <c r="I121" s="22"/>
      <c r="J121" s="23">
        <f t="shared" si="1"/>
        <v>12000000</v>
      </c>
    </row>
    <row r="122" spans="1:10" ht="20.25" customHeight="1" hidden="1">
      <c r="A122" s="159"/>
      <c r="B122" s="144"/>
      <c r="C122" s="164"/>
      <c r="D122" s="19" t="s">
        <v>56</v>
      </c>
      <c r="E122" s="21">
        <v>15000000</v>
      </c>
      <c r="F122" s="21"/>
      <c r="G122" s="111"/>
      <c r="H122" s="22"/>
      <c r="I122" s="22"/>
      <c r="J122" s="23">
        <f t="shared" si="1"/>
        <v>15000000</v>
      </c>
    </row>
    <row r="123" spans="1:10" ht="16.5" customHeight="1" hidden="1">
      <c r="A123" s="159"/>
      <c r="B123" s="144"/>
      <c r="C123" s="164"/>
      <c r="D123" s="19" t="s">
        <v>32</v>
      </c>
      <c r="E123" s="21">
        <v>4000000</v>
      </c>
      <c r="F123" s="21"/>
      <c r="G123" s="111"/>
      <c r="H123" s="22"/>
      <c r="I123" s="22"/>
      <c r="J123" s="23">
        <f t="shared" si="1"/>
        <v>4000000</v>
      </c>
    </row>
    <row r="124" spans="1:10" ht="18.75" customHeight="1" hidden="1">
      <c r="A124" s="159"/>
      <c r="B124" s="144"/>
      <c r="C124" s="164"/>
      <c r="D124" s="19" t="s">
        <v>33</v>
      </c>
      <c r="E124" s="21">
        <v>1200000</v>
      </c>
      <c r="F124" s="21"/>
      <c r="G124" s="111"/>
      <c r="H124" s="22"/>
      <c r="I124" s="22"/>
      <c r="J124" s="23">
        <f t="shared" si="1"/>
        <v>1200000</v>
      </c>
    </row>
    <row r="125" spans="1:10" ht="16.5" customHeight="1" hidden="1">
      <c r="A125" s="159"/>
      <c r="B125" s="144"/>
      <c r="C125" s="164"/>
      <c r="D125" s="19" t="s">
        <v>34</v>
      </c>
      <c r="E125" s="21">
        <v>600000</v>
      </c>
      <c r="F125" s="21"/>
      <c r="G125" s="111"/>
      <c r="H125" s="22"/>
      <c r="I125" s="22"/>
      <c r="J125" s="23">
        <f t="shared" si="1"/>
        <v>600000</v>
      </c>
    </row>
    <row r="126" spans="1:10" ht="14.25" customHeight="1" hidden="1">
      <c r="A126" s="159"/>
      <c r="B126" s="144"/>
      <c r="C126" s="164"/>
      <c r="D126" s="19" t="s">
        <v>35</v>
      </c>
      <c r="E126" s="21">
        <v>600000</v>
      </c>
      <c r="F126" s="21"/>
      <c r="G126" s="111"/>
      <c r="H126" s="22"/>
      <c r="I126" s="22"/>
      <c r="J126" s="23">
        <f t="shared" si="1"/>
        <v>600000</v>
      </c>
    </row>
    <row r="127" spans="1:10" ht="15.75" customHeight="1" hidden="1">
      <c r="A127" s="159"/>
      <c r="B127" s="144"/>
      <c r="C127" s="164"/>
      <c r="D127" s="19" t="s">
        <v>102</v>
      </c>
      <c r="E127" s="21">
        <v>12000000</v>
      </c>
      <c r="F127" s="21"/>
      <c r="G127" s="111"/>
      <c r="H127" s="22"/>
      <c r="I127" s="22"/>
      <c r="J127" s="23">
        <f t="shared" si="1"/>
        <v>12000000</v>
      </c>
    </row>
    <row r="128" spans="1:10" ht="20.25" customHeight="1" hidden="1">
      <c r="A128" s="159"/>
      <c r="B128" s="144"/>
      <c r="C128" s="164"/>
      <c r="D128" s="19" t="s">
        <v>50</v>
      </c>
      <c r="E128" s="21">
        <v>16000000</v>
      </c>
      <c r="F128" s="21"/>
      <c r="G128" s="111"/>
      <c r="H128" s="22"/>
      <c r="I128" s="22"/>
      <c r="J128" s="23">
        <f t="shared" si="1"/>
        <v>16000000</v>
      </c>
    </row>
    <row r="129" spans="1:10" ht="15" customHeight="1" hidden="1" thickBot="1">
      <c r="A129" s="159"/>
      <c r="B129" s="144"/>
      <c r="C129" s="164"/>
      <c r="D129" s="77" t="s">
        <v>103</v>
      </c>
      <c r="E129" s="35">
        <v>5000000</v>
      </c>
      <c r="F129" s="35"/>
      <c r="G129" s="114"/>
      <c r="H129" s="36"/>
      <c r="I129" s="36"/>
      <c r="J129" s="37">
        <f t="shared" si="1"/>
        <v>5000000</v>
      </c>
    </row>
    <row r="130" spans="1:10" ht="14.25" customHeight="1" hidden="1">
      <c r="A130" s="159"/>
      <c r="B130" s="144"/>
      <c r="C130" s="164"/>
      <c r="D130" s="72" t="s">
        <v>59</v>
      </c>
      <c r="E130" s="38">
        <f>SUM(E131:E132)</f>
        <v>2500000</v>
      </c>
      <c r="F130" s="38"/>
      <c r="G130" s="115"/>
      <c r="H130" s="39"/>
      <c r="I130" s="39"/>
      <c r="J130" s="23">
        <f t="shared" si="1"/>
        <v>2500000</v>
      </c>
    </row>
    <row r="131" spans="1:10" ht="18.75" customHeight="1" hidden="1">
      <c r="A131" s="159"/>
      <c r="B131" s="144"/>
      <c r="C131" s="164"/>
      <c r="D131" s="19" t="s">
        <v>104</v>
      </c>
      <c r="E131" s="21">
        <v>2000000</v>
      </c>
      <c r="F131" s="21"/>
      <c r="G131" s="111"/>
      <c r="H131" s="22"/>
      <c r="I131" s="22"/>
      <c r="J131" s="23">
        <f t="shared" si="1"/>
        <v>2000000</v>
      </c>
    </row>
    <row r="132" spans="1:10" ht="27.75" customHeight="1" hidden="1">
      <c r="A132" s="159"/>
      <c r="B132" s="144"/>
      <c r="C132" s="164"/>
      <c r="D132" s="19" t="s">
        <v>105</v>
      </c>
      <c r="E132" s="21">
        <v>500000</v>
      </c>
      <c r="F132" s="21"/>
      <c r="G132" s="111"/>
      <c r="H132" s="22"/>
      <c r="I132" s="22"/>
      <c r="J132" s="23">
        <f t="shared" si="1"/>
        <v>500000</v>
      </c>
    </row>
    <row r="133" spans="1:10" ht="15" customHeight="1" hidden="1">
      <c r="A133" s="159"/>
      <c r="B133" s="144"/>
      <c r="C133" s="164"/>
      <c r="D133" s="75" t="s">
        <v>10</v>
      </c>
      <c r="E133" s="40">
        <f>SUM(E134)</f>
        <v>21000000</v>
      </c>
      <c r="F133" s="40">
        <f aca="true" t="shared" si="2" ref="F133:I135">SUM(F134)</f>
        <v>322100000</v>
      </c>
      <c r="G133" s="116"/>
      <c r="H133" s="41">
        <f t="shared" si="2"/>
        <v>0</v>
      </c>
      <c r="I133" s="41">
        <f t="shared" si="2"/>
        <v>0</v>
      </c>
      <c r="J133" s="14">
        <f aca="true" t="shared" si="3" ref="J133:J146">SUM(E133:I133)</f>
        <v>343100000</v>
      </c>
    </row>
    <row r="134" spans="1:10" ht="14.25" customHeight="1" hidden="1">
      <c r="A134" s="159"/>
      <c r="B134" s="144"/>
      <c r="C134" s="164"/>
      <c r="D134" s="19" t="s">
        <v>11</v>
      </c>
      <c r="E134" s="21">
        <f>SUM(E135)</f>
        <v>21000000</v>
      </c>
      <c r="F134" s="21">
        <f t="shared" si="2"/>
        <v>322100000</v>
      </c>
      <c r="G134" s="111"/>
      <c r="H134" s="22">
        <f t="shared" si="2"/>
        <v>0</v>
      </c>
      <c r="I134" s="22">
        <f t="shared" si="2"/>
        <v>0</v>
      </c>
      <c r="J134" s="23">
        <f t="shared" si="3"/>
        <v>343100000</v>
      </c>
    </row>
    <row r="135" spans="1:10" ht="14.25" customHeight="1" hidden="1">
      <c r="A135" s="159"/>
      <c r="B135" s="144"/>
      <c r="C135" s="164"/>
      <c r="D135" s="19" t="s">
        <v>12</v>
      </c>
      <c r="E135" s="21">
        <f>SUM(E136)</f>
        <v>21000000</v>
      </c>
      <c r="F135" s="21">
        <f t="shared" si="2"/>
        <v>322100000</v>
      </c>
      <c r="G135" s="111"/>
      <c r="H135" s="22">
        <f t="shared" si="2"/>
        <v>0</v>
      </c>
      <c r="I135" s="22">
        <f t="shared" si="2"/>
        <v>0</v>
      </c>
      <c r="J135" s="23">
        <f t="shared" si="3"/>
        <v>343100000</v>
      </c>
    </row>
    <row r="136" spans="1:10" ht="14.25" customHeight="1" hidden="1">
      <c r="A136" s="159"/>
      <c r="B136" s="144"/>
      <c r="C136" s="164"/>
      <c r="D136" s="19" t="s">
        <v>13</v>
      </c>
      <c r="E136" s="21">
        <f>SUM(E137+E150)</f>
        <v>21000000</v>
      </c>
      <c r="F136" s="21">
        <f>SUM(F137+F150)</f>
        <v>322100000</v>
      </c>
      <c r="G136" s="111"/>
      <c r="H136" s="22">
        <f>SUM(H137+H150)</f>
        <v>0</v>
      </c>
      <c r="I136" s="22">
        <f>SUM(I137+I150)</f>
        <v>0</v>
      </c>
      <c r="J136" s="23">
        <f t="shared" si="3"/>
        <v>343100000</v>
      </c>
    </row>
    <row r="137" spans="1:10" ht="14.25" customHeight="1" hidden="1">
      <c r="A137" s="159"/>
      <c r="B137" s="144"/>
      <c r="C137" s="164"/>
      <c r="D137" s="19" t="s">
        <v>14</v>
      </c>
      <c r="E137" s="21">
        <f>SUM(E138:E149)</f>
        <v>17000000</v>
      </c>
      <c r="F137" s="21">
        <f>SUM(F138:F149)</f>
        <v>196000000</v>
      </c>
      <c r="G137" s="111"/>
      <c r="H137" s="22">
        <f>SUM(H138:H149)</f>
        <v>0</v>
      </c>
      <c r="I137" s="22">
        <f>SUM(I138:I149)</f>
        <v>0</v>
      </c>
      <c r="J137" s="23">
        <f t="shared" si="3"/>
        <v>213000000</v>
      </c>
    </row>
    <row r="138" spans="1:10" ht="14.25" customHeight="1" hidden="1">
      <c r="A138" s="159"/>
      <c r="B138" s="144"/>
      <c r="C138" s="164"/>
      <c r="D138" s="19" t="s">
        <v>1</v>
      </c>
      <c r="E138" s="21"/>
      <c r="F138" s="21">
        <v>106000000</v>
      </c>
      <c r="G138" s="111"/>
      <c r="H138" s="22"/>
      <c r="I138" s="22">
        <v>0</v>
      </c>
      <c r="J138" s="23">
        <f t="shared" si="3"/>
        <v>106000000</v>
      </c>
    </row>
    <row r="139" spans="1:10" ht="20.25" customHeight="1" hidden="1">
      <c r="A139" s="159"/>
      <c r="B139" s="144"/>
      <c r="C139" s="164"/>
      <c r="D139" s="19" t="s">
        <v>2</v>
      </c>
      <c r="E139" s="21"/>
      <c r="F139" s="21">
        <v>20000000</v>
      </c>
      <c r="G139" s="111"/>
      <c r="H139" s="22"/>
      <c r="I139" s="22">
        <v>0</v>
      </c>
      <c r="J139" s="23">
        <f t="shared" si="3"/>
        <v>20000000</v>
      </c>
    </row>
    <row r="140" spans="1:10" ht="20.25" customHeight="1" hidden="1">
      <c r="A140" s="159"/>
      <c r="B140" s="144"/>
      <c r="C140" s="164"/>
      <c r="D140" s="19" t="s">
        <v>2</v>
      </c>
      <c r="E140" s="21">
        <v>0</v>
      </c>
      <c r="F140" s="21"/>
      <c r="G140" s="111"/>
      <c r="H140" s="22"/>
      <c r="I140" s="22">
        <v>0</v>
      </c>
      <c r="J140" s="23">
        <f t="shared" si="3"/>
        <v>0</v>
      </c>
    </row>
    <row r="141" spans="1:10" ht="20.25" customHeight="1" hidden="1">
      <c r="A141" s="159"/>
      <c r="B141" s="144"/>
      <c r="C141" s="164"/>
      <c r="D141" s="19" t="s">
        <v>3</v>
      </c>
      <c r="E141" s="21"/>
      <c r="F141" s="21">
        <v>0</v>
      </c>
      <c r="G141" s="111"/>
      <c r="H141" s="22"/>
      <c r="I141" s="22">
        <v>0</v>
      </c>
      <c r="J141" s="23">
        <f t="shared" si="3"/>
        <v>0</v>
      </c>
    </row>
    <row r="142" spans="1:10" ht="20.25" customHeight="1" hidden="1">
      <c r="A142" s="159"/>
      <c r="B142" s="144"/>
      <c r="C142" s="164"/>
      <c r="D142" s="19" t="s">
        <v>4</v>
      </c>
      <c r="E142" s="21"/>
      <c r="F142" s="21">
        <v>10000000</v>
      </c>
      <c r="G142" s="111"/>
      <c r="H142" s="22"/>
      <c r="I142" s="22">
        <v>0</v>
      </c>
      <c r="J142" s="23">
        <f t="shared" si="3"/>
        <v>10000000</v>
      </c>
    </row>
    <row r="143" spans="1:10" ht="22.5" customHeight="1" hidden="1">
      <c r="A143" s="159"/>
      <c r="B143" s="144"/>
      <c r="C143" s="164"/>
      <c r="D143" s="19" t="s">
        <v>5</v>
      </c>
      <c r="E143" s="21"/>
      <c r="F143" s="21">
        <v>20000000</v>
      </c>
      <c r="G143" s="111"/>
      <c r="H143" s="22"/>
      <c r="I143" s="22">
        <v>0</v>
      </c>
      <c r="J143" s="23">
        <f t="shared" si="3"/>
        <v>20000000</v>
      </c>
    </row>
    <row r="144" spans="1:10" ht="20.25" customHeight="1" hidden="1">
      <c r="A144" s="159"/>
      <c r="B144" s="144"/>
      <c r="C144" s="164"/>
      <c r="D144" s="19" t="s">
        <v>6</v>
      </c>
      <c r="E144" s="21"/>
      <c r="F144" s="21">
        <v>20000000</v>
      </c>
      <c r="G144" s="111"/>
      <c r="H144" s="22"/>
      <c r="I144" s="22">
        <v>0</v>
      </c>
      <c r="J144" s="23">
        <f t="shared" si="3"/>
        <v>20000000</v>
      </c>
    </row>
    <row r="145" spans="1:10" ht="20.25" customHeight="1" hidden="1">
      <c r="A145" s="159"/>
      <c r="B145" s="144"/>
      <c r="C145" s="164"/>
      <c r="D145" s="19" t="s">
        <v>6</v>
      </c>
      <c r="E145" s="21">
        <v>17000000</v>
      </c>
      <c r="F145" s="21"/>
      <c r="G145" s="111"/>
      <c r="H145" s="22"/>
      <c r="I145" s="22"/>
      <c r="J145" s="23">
        <f t="shared" si="3"/>
        <v>17000000</v>
      </c>
    </row>
    <row r="146" spans="1:10" ht="20.25" customHeight="1" hidden="1">
      <c r="A146" s="159"/>
      <c r="B146" s="144"/>
      <c r="C146" s="164"/>
      <c r="D146" s="19" t="s">
        <v>7</v>
      </c>
      <c r="E146" s="21"/>
      <c r="F146" s="21">
        <v>20000000</v>
      </c>
      <c r="G146" s="111"/>
      <c r="H146" s="22"/>
      <c r="I146" s="22">
        <v>0</v>
      </c>
      <c r="J146" s="23">
        <f t="shared" si="3"/>
        <v>20000000</v>
      </c>
    </row>
    <row r="147" spans="1:10" ht="14.25" customHeight="1" hidden="1">
      <c r="A147" s="159"/>
      <c r="B147" s="144"/>
      <c r="C147" s="164"/>
      <c r="D147" s="26"/>
      <c r="E147" s="27"/>
      <c r="F147" s="27"/>
      <c r="G147" s="113"/>
      <c r="H147" s="28"/>
      <c r="I147" s="28"/>
      <c r="J147" s="29"/>
    </row>
    <row r="148" spans="1:10" ht="14.25" customHeight="1" hidden="1">
      <c r="A148" s="159"/>
      <c r="B148" s="144"/>
      <c r="C148" s="164"/>
      <c r="D148" s="42"/>
      <c r="E148" s="43"/>
      <c r="F148" s="43"/>
      <c r="G148" s="43"/>
      <c r="H148" s="44"/>
      <c r="I148" s="44"/>
      <c r="J148" s="45"/>
    </row>
    <row r="149" spans="1:10" ht="14.25" customHeight="1" hidden="1">
      <c r="A149" s="159"/>
      <c r="B149" s="144"/>
      <c r="C149" s="164"/>
      <c r="D149" s="42"/>
      <c r="E149" s="43"/>
      <c r="F149" s="43"/>
      <c r="G149" s="43"/>
      <c r="H149" s="44"/>
      <c r="I149" s="44">
        <v>0</v>
      </c>
      <c r="J149" s="45">
        <f aca="true" t="shared" si="4" ref="J149:J159">SUM(E149:I149)</f>
        <v>0</v>
      </c>
    </row>
    <row r="150" spans="1:10" ht="25.5" customHeight="1" hidden="1">
      <c r="A150" s="159"/>
      <c r="B150" s="144"/>
      <c r="C150" s="164"/>
      <c r="D150" s="78" t="s">
        <v>15</v>
      </c>
      <c r="E150" s="46">
        <f>SUM(E151:E159)</f>
        <v>4000000</v>
      </c>
      <c r="F150" s="46">
        <f>SUM(F151:F159)</f>
        <v>126100000</v>
      </c>
      <c r="G150" s="117"/>
      <c r="H150" s="47">
        <f>SUM(H151:H159)</f>
        <v>0</v>
      </c>
      <c r="I150" s="47">
        <f>SUM(I151:I157)</f>
        <v>0</v>
      </c>
      <c r="J150" s="14">
        <f t="shared" si="4"/>
        <v>130100000</v>
      </c>
    </row>
    <row r="151" spans="1:10" ht="14.25" customHeight="1" hidden="1">
      <c r="A151" s="159"/>
      <c r="B151" s="144"/>
      <c r="C151" s="164"/>
      <c r="D151" s="19" t="s">
        <v>1</v>
      </c>
      <c r="E151" s="21"/>
      <c r="F151" s="21">
        <v>70000000</v>
      </c>
      <c r="G151" s="111"/>
      <c r="H151" s="22"/>
      <c r="I151" s="22">
        <v>0</v>
      </c>
      <c r="J151" s="23">
        <f t="shared" si="4"/>
        <v>70000000</v>
      </c>
    </row>
    <row r="152" spans="1:10" ht="14.25" customHeight="1" hidden="1">
      <c r="A152" s="159"/>
      <c r="B152" s="144"/>
      <c r="C152" s="164"/>
      <c r="D152" s="19" t="s">
        <v>2</v>
      </c>
      <c r="E152" s="21"/>
      <c r="F152" s="21">
        <v>12000000</v>
      </c>
      <c r="G152" s="111"/>
      <c r="H152" s="22"/>
      <c r="I152" s="22">
        <v>0</v>
      </c>
      <c r="J152" s="23">
        <f t="shared" si="4"/>
        <v>12000000</v>
      </c>
    </row>
    <row r="153" spans="1:10" ht="14.25" customHeight="1" hidden="1">
      <c r="A153" s="159"/>
      <c r="B153" s="144"/>
      <c r="C153" s="164"/>
      <c r="D153" s="19" t="s">
        <v>2</v>
      </c>
      <c r="E153" s="21">
        <v>0</v>
      </c>
      <c r="F153" s="21"/>
      <c r="G153" s="111"/>
      <c r="H153" s="22"/>
      <c r="I153" s="22"/>
      <c r="J153" s="23">
        <f t="shared" si="4"/>
        <v>0</v>
      </c>
    </row>
    <row r="154" spans="1:10" ht="14.25" customHeight="1" hidden="1">
      <c r="A154" s="159"/>
      <c r="B154" s="144"/>
      <c r="C154" s="164"/>
      <c r="D154" s="19" t="s">
        <v>3</v>
      </c>
      <c r="E154" s="21"/>
      <c r="F154" s="21">
        <v>0</v>
      </c>
      <c r="G154" s="111"/>
      <c r="H154" s="22"/>
      <c r="I154" s="22">
        <v>0</v>
      </c>
      <c r="J154" s="23">
        <f t="shared" si="4"/>
        <v>0</v>
      </c>
    </row>
    <row r="155" spans="1:10" ht="14.25" customHeight="1" hidden="1">
      <c r="A155" s="159"/>
      <c r="B155" s="144"/>
      <c r="C155" s="164"/>
      <c r="D155" s="19" t="s">
        <v>4</v>
      </c>
      <c r="E155" s="21"/>
      <c r="F155" s="21">
        <v>6000000</v>
      </c>
      <c r="G155" s="111"/>
      <c r="H155" s="22"/>
      <c r="I155" s="22">
        <v>0</v>
      </c>
      <c r="J155" s="23">
        <f t="shared" si="4"/>
        <v>6000000</v>
      </c>
    </row>
    <row r="156" spans="1:10" ht="14.25" customHeight="1" hidden="1">
      <c r="A156" s="159"/>
      <c r="B156" s="144"/>
      <c r="C156" s="164"/>
      <c r="D156" s="19" t="s">
        <v>5</v>
      </c>
      <c r="E156" s="21"/>
      <c r="F156" s="21">
        <v>12500000</v>
      </c>
      <c r="G156" s="111"/>
      <c r="H156" s="22"/>
      <c r="I156" s="22">
        <v>0</v>
      </c>
      <c r="J156" s="23">
        <f t="shared" si="4"/>
        <v>12500000</v>
      </c>
    </row>
    <row r="157" spans="1:10" ht="14.25" customHeight="1" hidden="1">
      <c r="A157" s="159"/>
      <c r="B157" s="144"/>
      <c r="C157" s="164"/>
      <c r="D157" s="19" t="s">
        <v>6</v>
      </c>
      <c r="E157" s="21"/>
      <c r="F157" s="21">
        <v>13100000</v>
      </c>
      <c r="G157" s="111"/>
      <c r="H157" s="22"/>
      <c r="I157" s="22">
        <v>0</v>
      </c>
      <c r="J157" s="23">
        <f t="shared" si="4"/>
        <v>13100000</v>
      </c>
    </row>
    <row r="158" spans="1:10" ht="14.25" customHeight="1" hidden="1">
      <c r="A158" s="159"/>
      <c r="B158" s="144"/>
      <c r="C158" s="164"/>
      <c r="D158" s="19" t="s">
        <v>6</v>
      </c>
      <c r="E158" s="21">
        <v>4000000</v>
      </c>
      <c r="F158" s="21"/>
      <c r="G158" s="111"/>
      <c r="H158" s="22"/>
      <c r="I158" s="22">
        <v>0</v>
      </c>
      <c r="J158" s="23">
        <f t="shared" si="4"/>
        <v>4000000</v>
      </c>
    </row>
    <row r="159" spans="1:10" ht="14.25" customHeight="1" hidden="1">
      <c r="A159" s="159"/>
      <c r="B159" s="144"/>
      <c r="C159" s="164"/>
      <c r="D159" s="19" t="s">
        <v>7</v>
      </c>
      <c r="E159" s="21"/>
      <c r="F159" s="21">
        <v>12500000</v>
      </c>
      <c r="G159" s="111"/>
      <c r="H159" s="22"/>
      <c r="I159" s="22">
        <v>0</v>
      </c>
      <c r="J159" s="23">
        <f t="shared" si="4"/>
        <v>12500000</v>
      </c>
    </row>
    <row r="160" spans="1:10" ht="14.25" customHeight="1" hidden="1">
      <c r="A160" s="159"/>
      <c r="B160" s="144"/>
      <c r="C160" s="164"/>
      <c r="D160" s="19"/>
      <c r="E160" s="21"/>
      <c r="F160" s="21"/>
      <c r="G160" s="111"/>
      <c r="H160" s="22"/>
      <c r="I160" s="22"/>
      <c r="J160" s="23"/>
    </row>
    <row r="161" spans="1:11" ht="38.25" customHeight="1" thickBot="1">
      <c r="A161" s="159"/>
      <c r="B161" s="144"/>
      <c r="C161" s="164"/>
      <c r="D161" s="100" t="s">
        <v>73</v>
      </c>
      <c r="E161" s="15"/>
      <c r="F161" s="15"/>
      <c r="G161" s="109"/>
      <c r="H161" s="16"/>
      <c r="I161" s="16"/>
      <c r="J161" s="14"/>
      <c r="K161" s="4"/>
    </row>
    <row r="162" spans="1:10" ht="42" customHeight="1">
      <c r="A162" s="151" t="s">
        <v>216</v>
      </c>
      <c r="B162" s="134" t="s">
        <v>217</v>
      </c>
      <c r="C162" s="148" t="s">
        <v>128</v>
      </c>
      <c r="D162" s="98" t="s">
        <v>153</v>
      </c>
      <c r="E162" s="125">
        <v>0</v>
      </c>
      <c r="F162" s="125">
        <v>958474</v>
      </c>
      <c r="G162" s="125">
        <v>0</v>
      </c>
      <c r="H162" s="125">
        <v>600000</v>
      </c>
      <c r="I162" s="125">
        <v>121066</v>
      </c>
      <c r="J162" s="126">
        <f aca="true" t="shared" si="5" ref="J162:J197">SUM(E162:I162)</f>
        <v>1679540</v>
      </c>
    </row>
    <row r="163" spans="1:10" ht="42" customHeight="1">
      <c r="A163" s="152"/>
      <c r="B163" s="135"/>
      <c r="C163" s="149"/>
      <c r="D163" s="99" t="s">
        <v>154</v>
      </c>
      <c r="E163" s="96">
        <v>0</v>
      </c>
      <c r="F163" s="96">
        <v>42880</v>
      </c>
      <c r="G163" s="96">
        <v>0</v>
      </c>
      <c r="H163" s="96">
        <v>0</v>
      </c>
      <c r="I163" s="96">
        <v>0</v>
      </c>
      <c r="J163" s="107">
        <f t="shared" si="5"/>
        <v>42880</v>
      </c>
    </row>
    <row r="164" spans="1:10" ht="42" customHeight="1">
      <c r="A164" s="152"/>
      <c r="B164" s="135"/>
      <c r="C164" s="149"/>
      <c r="D164" s="99" t="s">
        <v>155</v>
      </c>
      <c r="E164" s="96">
        <v>1</v>
      </c>
      <c r="F164" s="96">
        <v>0</v>
      </c>
      <c r="G164" s="96">
        <v>0</v>
      </c>
      <c r="H164" s="96">
        <v>0</v>
      </c>
      <c r="I164" s="96">
        <v>0</v>
      </c>
      <c r="J164" s="107">
        <f t="shared" si="5"/>
        <v>1</v>
      </c>
    </row>
    <row r="165" spans="1:10" ht="42" customHeight="1">
      <c r="A165" s="152"/>
      <c r="B165" s="135"/>
      <c r="C165" s="149"/>
      <c r="D165" s="99" t="s">
        <v>156</v>
      </c>
      <c r="E165" s="96">
        <v>0</v>
      </c>
      <c r="F165" s="96">
        <v>6931</v>
      </c>
      <c r="G165" s="96">
        <v>0</v>
      </c>
      <c r="H165" s="96">
        <v>0</v>
      </c>
      <c r="I165" s="96">
        <v>0</v>
      </c>
      <c r="J165" s="107">
        <f t="shared" si="5"/>
        <v>6931</v>
      </c>
    </row>
    <row r="166" spans="1:10" ht="42" customHeight="1">
      <c r="A166" s="152"/>
      <c r="B166" s="135"/>
      <c r="C166" s="149"/>
      <c r="D166" s="108" t="s">
        <v>226</v>
      </c>
      <c r="E166" s="96">
        <v>0</v>
      </c>
      <c r="F166" s="96">
        <v>3486</v>
      </c>
      <c r="G166" s="96">
        <v>0</v>
      </c>
      <c r="H166" s="96">
        <v>0</v>
      </c>
      <c r="I166" s="96">
        <v>0</v>
      </c>
      <c r="J166" s="107">
        <f t="shared" si="5"/>
        <v>3486</v>
      </c>
    </row>
    <row r="167" spans="1:10" ht="42" customHeight="1">
      <c r="A167" s="152"/>
      <c r="B167" s="135"/>
      <c r="C167" s="149"/>
      <c r="D167" s="99" t="s">
        <v>157</v>
      </c>
      <c r="E167" s="96"/>
      <c r="F167" s="96">
        <v>70646</v>
      </c>
      <c r="G167" s="96">
        <v>0</v>
      </c>
      <c r="H167" s="96">
        <v>0</v>
      </c>
      <c r="I167" s="96">
        <v>0</v>
      </c>
      <c r="J167" s="107">
        <f t="shared" si="5"/>
        <v>70646</v>
      </c>
    </row>
    <row r="168" spans="1:10" ht="42" customHeight="1" thickBot="1">
      <c r="A168" s="152"/>
      <c r="B168" s="135"/>
      <c r="C168" s="150"/>
      <c r="D168" s="99" t="s">
        <v>158</v>
      </c>
      <c r="E168" s="96">
        <v>0</v>
      </c>
      <c r="F168" s="96">
        <v>128580</v>
      </c>
      <c r="G168" s="96">
        <v>0</v>
      </c>
      <c r="H168" s="96">
        <v>0</v>
      </c>
      <c r="I168" s="96">
        <v>0</v>
      </c>
      <c r="J168" s="107">
        <f t="shared" si="5"/>
        <v>128580</v>
      </c>
    </row>
    <row r="169" spans="1:10" ht="42" customHeight="1">
      <c r="A169" s="152"/>
      <c r="B169" s="135"/>
      <c r="C169" s="148" t="s">
        <v>132</v>
      </c>
      <c r="D169" s="99" t="s">
        <v>147</v>
      </c>
      <c r="E169" s="96">
        <v>0</v>
      </c>
      <c r="F169" s="96">
        <v>40000</v>
      </c>
      <c r="G169" s="96">
        <v>0</v>
      </c>
      <c r="H169" s="96">
        <v>0</v>
      </c>
      <c r="I169" s="96">
        <v>0</v>
      </c>
      <c r="J169" s="107">
        <f t="shared" si="5"/>
        <v>40000</v>
      </c>
    </row>
    <row r="170" spans="1:10" ht="42" customHeight="1">
      <c r="A170" s="152"/>
      <c r="B170" s="135"/>
      <c r="C170" s="149"/>
      <c r="D170" s="99" t="s">
        <v>148</v>
      </c>
      <c r="E170" s="96">
        <v>0</v>
      </c>
      <c r="F170" s="96">
        <v>50000</v>
      </c>
      <c r="G170" s="96">
        <v>0</v>
      </c>
      <c r="H170" s="96">
        <v>0</v>
      </c>
      <c r="I170" s="96">
        <v>0</v>
      </c>
      <c r="J170" s="107">
        <f t="shared" si="5"/>
        <v>50000</v>
      </c>
    </row>
    <row r="171" spans="1:10" ht="42" customHeight="1">
      <c r="A171" s="152"/>
      <c r="B171" s="135"/>
      <c r="C171" s="149"/>
      <c r="D171" s="99" t="s">
        <v>149</v>
      </c>
      <c r="E171" s="96">
        <v>0</v>
      </c>
      <c r="F171" s="96">
        <v>30000</v>
      </c>
      <c r="G171" s="96">
        <v>0</v>
      </c>
      <c r="H171" s="96">
        <v>0</v>
      </c>
      <c r="I171" s="96">
        <v>0</v>
      </c>
      <c r="J171" s="107">
        <f t="shared" si="5"/>
        <v>30000</v>
      </c>
    </row>
    <row r="172" spans="1:10" ht="42" customHeight="1">
      <c r="A172" s="152"/>
      <c r="B172" s="135"/>
      <c r="C172" s="149"/>
      <c r="D172" s="99" t="s">
        <v>228</v>
      </c>
      <c r="E172" s="96">
        <v>0</v>
      </c>
      <c r="F172" s="96">
        <v>0</v>
      </c>
      <c r="G172" s="96">
        <v>0</v>
      </c>
      <c r="H172" s="96">
        <v>0</v>
      </c>
      <c r="I172" s="96">
        <v>0</v>
      </c>
      <c r="J172" s="107">
        <f t="shared" si="5"/>
        <v>0</v>
      </c>
    </row>
    <row r="173" spans="1:10" ht="42" customHeight="1">
      <c r="A173" s="152"/>
      <c r="B173" s="135"/>
      <c r="C173" s="149"/>
      <c r="D173" s="99" t="s">
        <v>150</v>
      </c>
      <c r="E173" s="96">
        <v>0</v>
      </c>
      <c r="F173" s="96">
        <v>20429</v>
      </c>
      <c r="G173" s="96">
        <v>0</v>
      </c>
      <c r="H173" s="96">
        <v>0</v>
      </c>
      <c r="I173" s="96">
        <v>0</v>
      </c>
      <c r="J173" s="107">
        <f t="shared" si="5"/>
        <v>20429</v>
      </c>
    </row>
    <row r="174" spans="1:10" ht="42" customHeight="1">
      <c r="A174" s="152"/>
      <c r="B174" s="135"/>
      <c r="C174" s="149"/>
      <c r="D174" s="99" t="s">
        <v>151</v>
      </c>
      <c r="E174" s="96">
        <v>5000</v>
      </c>
      <c r="F174" s="96">
        <v>0</v>
      </c>
      <c r="G174" s="96">
        <v>0</v>
      </c>
      <c r="H174" s="96">
        <v>0</v>
      </c>
      <c r="I174" s="96">
        <v>0</v>
      </c>
      <c r="J174" s="107">
        <f t="shared" si="5"/>
        <v>5000</v>
      </c>
    </row>
    <row r="175" spans="1:10" ht="42" customHeight="1">
      <c r="A175" s="152"/>
      <c r="B175" s="135"/>
      <c r="C175" s="149"/>
      <c r="D175" s="99" t="s">
        <v>152</v>
      </c>
      <c r="E175" s="96">
        <v>0</v>
      </c>
      <c r="F175" s="96">
        <v>40000</v>
      </c>
      <c r="G175" s="96">
        <v>0</v>
      </c>
      <c r="H175" s="96">
        <v>0</v>
      </c>
      <c r="I175" s="96">
        <v>0</v>
      </c>
      <c r="J175" s="107">
        <f t="shared" si="5"/>
        <v>40000</v>
      </c>
    </row>
    <row r="176" spans="1:10" ht="42" customHeight="1" thickBot="1">
      <c r="A176" s="152"/>
      <c r="B176" s="135"/>
      <c r="C176" s="149"/>
      <c r="D176" s="99" t="s">
        <v>122</v>
      </c>
      <c r="E176" s="96">
        <v>0</v>
      </c>
      <c r="F176" s="96">
        <v>44605</v>
      </c>
      <c r="G176" s="96">
        <v>0</v>
      </c>
      <c r="H176" s="96">
        <v>0</v>
      </c>
      <c r="I176" s="96">
        <v>0</v>
      </c>
      <c r="J176" s="107">
        <f t="shared" si="5"/>
        <v>44605</v>
      </c>
    </row>
    <row r="177" spans="1:10" ht="76.5" customHeight="1" thickBot="1">
      <c r="A177" s="152"/>
      <c r="B177" s="135"/>
      <c r="C177" s="104" t="s">
        <v>214</v>
      </c>
      <c r="D177" s="99" t="s">
        <v>215</v>
      </c>
      <c r="E177" s="96">
        <v>0</v>
      </c>
      <c r="F177" s="96">
        <v>1</v>
      </c>
      <c r="G177" s="96">
        <v>0</v>
      </c>
      <c r="H177" s="96">
        <v>0</v>
      </c>
      <c r="I177" s="96">
        <v>0</v>
      </c>
      <c r="J177" s="107">
        <f t="shared" si="5"/>
        <v>1</v>
      </c>
    </row>
    <row r="178" spans="1:10" ht="48.75" customHeight="1">
      <c r="A178" s="152"/>
      <c r="B178" s="135"/>
      <c r="C178" s="137" t="s">
        <v>129</v>
      </c>
      <c r="D178" s="99" t="s">
        <v>174</v>
      </c>
      <c r="E178" s="96">
        <v>5000</v>
      </c>
      <c r="F178" s="96">
        <v>30000</v>
      </c>
      <c r="G178" s="96">
        <v>0</v>
      </c>
      <c r="H178" s="96">
        <v>0</v>
      </c>
      <c r="I178" s="96">
        <v>0</v>
      </c>
      <c r="J178" s="107">
        <f t="shared" si="5"/>
        <v>35000</v>
      </c>
    </row>
    <row r="179" spans="1:10" ht="48.75" customHeight="1" thickBot="1">
      <c r="A179" s="152"/>
      <c r="B179" s="135"/>
      <c r="C179" s="138"/>
      <c r="D179" s="99" t="s">
        <v>229</v>
      </c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107">
        <f t="shared" si="5"/>
        <v>0</v>
      </c>
    </row>
    <row r="180" spans="1:10" ht="48.75" customHeight="1">
      <c r="A180" s="152"/>
      <c r="B180" s="135"/>
      <c r="C180" s="137" t="s">
        <v>179</v>
      </c>
      <c r="D180" s="99" t="s">
        <v>180</v>
      </c>
      <c r="E180" s="96">
        <v>0</v>
      </c>
      <c r="F180" s="96">
        <v>20000</v>
      </c>
      <c r="G180" s="96">
        <v>0</v>
      </c>
      <c r="H180" s="96">
        <v>0</v>
      </c>
      <c r="I180" s="96">
        <v>0</v>
      </c>
      <c r="J180" s="107">
        <f t="shared" si="5"/>
        <v>20000</v>
      </c>
    </row>
    <row r="181" spans="1:10" ht="61.5" customHeight="1" thickBot="1">
      <c r="A181" s="152"/>
      <c r="B181" s="135"/>
      <c r="C181" s="138"/>
      <c r="D181" s="99" t="s">
        <v>181</v>
      </c>
      <c r="E181" s="96">
        <v>0</v>
      </c>
      <c r="F181" s="96">
        <v>100</v>
      </c>
      <c r="G181" s="96">
        <v>0</v>
      </c>
      <c r="H181" s="96">
        <v>0</v>
      </c>
      <c r="I181" s="96">
        <v>0</v>
      </c>
      <c r="J181" s="107">
        <f t="shared" si="5"/>
        <v>100</v>
      </c>
    </row>
    <row r="182" spans="1:10" ht="42" customHeight="1">
      <c r="A182" s="152"/>
      <c r="B182" s="135"/>
      <c r="C182" s="161" t="s">
        <v>133</v>
      </c>
      <c r="D182" s="99" t="s">
        <v>126</v>
      </c>
      <c r="E182" s="96">
        <v>0</v>
      </c>
      <c r="F182" s="96">
        <v>0</v>
      </c>
      <c r="G182" s="96">
        <v>0</v>
      </c>
      <c r="H182" s="96">
        <v>0</v>
      </c>
      <c r="I182" s="96">
        <v>0</v>
      </c>
      <c r="J182" s="127">
        <f t="shared" si="5"/>
        <v>0</v>
      </c>
    </row>
    <row r="183" spans="1:10" ht="45.75" customHeight="1" thickBot="1">
      <c r="A183" s="152"/>
      <c r="B183" s="135"/>
      <c r="C183" s="162"/>
      <c r="D183" s="99" t="s">
        <v>127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127">
        <f t="shared" si="5"/>
        <v>0</v>
      </c>
    </row>
    <row r="184" spans="1:10" ht="42" customHeight="1">
      <c r="A184" s="152"/>
      <c r="B184" s="135"/>
      <c r="C184" s="132" t="s">
        <v>134</v>
      </c>
      <c r="D184" s="99" t="s">
        <v>123</v>
      </c>
      <c r="E184" s="96">
        <v>0</v>
      </c>
      <c r="F184" s="96">
        <v>15000</v>
      </c>
      <c r="G184" s="96">
        <v>0</v>
      </c>
      <c r="H184" s="96">
        <v>0</v>
      </c>
      <c r="I184" s="96">
        <v>0</v>
      </c>
      <c r="J184" s="127">
        <f t="shared" si="5"/>
        <v>15000</v>
      </c>
    </row>
    <row r="185" spans="1:10" ht="42" customHeight="1">
      <c r="A185" s="152"/>
      <c r="B185" s="135"/>
      <c r="C185" s="133"/>
      <c r="D185" s="99" t="s">
        <v>168</v>
      </c>
      <c r="E185" s="101">
        <v>0</v>
      </c>
      <c r="F185" s="96">
        <v>12000</v>
      </c>
      <c r="G185" s="96">
        <v>0</v>
      </c>
      <c r="H185" s="96">
        <v>0</v>
      </c>
      <c r="I185" s="96">
        <v>0</v>
      </c>
      <c r="J185" s="127">
        <f t="shared" si="5"/>
        <v>12000</v>
      </c>
    </row>
    <row r="186" spans="1:10" ht="42" customHeight="1" thickBot="1">
      <c r="A186" s="152"/>
      <c r="B186" s="135"/>
      <c r="C186" s="133"/>
      <c r="D186" s="99" t="s">
        <v>169</v>
      </c>
      <c r="E186" s="101">
        <v>0</v>
      </c>
      <c r="F186" s="96">
        <v>14930</v>
      </c>
      <c r="G186" s="96">
        <v>0</v>
      </c>
      <c r="H186" s="96">
        <v>0</v>
      </c>
      <c r="I186" s="96">
        <v>0</v>
      </c>
      <c r="J186" s="127">
        <f t="shared" si="5"/>
        <v>14930</v>
      </c>
    </row>
    <row r="187" spans="1:10" ht="42" customHeight="1">
      <c r="A187" s="152"/>
      <c r="B187" s="135"/>
      <c r="C187" s="132" t="s">
        <v>136</v>
      </c>
      <c r="D187" s="99" t="s">
        <v>195</v>
      </c>
      <c r="E187" s="96">
        <v>0</v>
      </c>
      <c r="F187" s="96">
        <v>2000</v>
      </c>
      <c r="G187" s="96">
        <v>0</v>
      </c>
      <c r="H187" s="96">
        <v>0</v>
      </c>
      <c r="I187" s="96">
        <v>0</v>
      </c>
      <c r="J187" s="127">
        <f t="shared" si="5"/>
        <v>2000</v>
      </c>
    </row>
    <row r="188" spans="1:10" ht="42" customHeight="1">
      <c r="A188" s="152"/>
      <c r="B188" s="135"/>
      <c r="C188" s="133"/>
      <c r="D188" s="99" t="s">
        <v>196</v>
      </c>
      <c r="E188" s="96">
        <v>0</v>
      </c>
      <c r="F188" s="96">
        <v>2000</v>
      </c>
      <c r="G188" s="96">
        <v>0</v>
      </c>
      <c r="H188" s="96">
        <v>0</v>
      </c>
      <c r="I188" s="96">
        <v>0</v>
      </c>
      <c r="J188" s="127">
        <f t="shared" si="5"/>
        <v>2000</v>
      </c>
    </row>
    <row r="189" spans="1:10" ht="42" customHeight="1" thickBot="1">
      <c r="A189" s="152"/>
      <c r="B189" s="135"/>
      <c r="C189" s="136"/>
      <c r="D189" s="99" t="s">
        <v>197</v>
      </c>
      <c r="E189" s="96">
        <v>0</v>
      </c>
      <c r="F189" s="96">
        <v>4000</v>
      </c>
      <c r="G189" s="96">
        <v>0</v>
      </c>
      <c r="H189" s="96">
        <v>0</v>
      </c>
      <c r="I189" s="96">
        <v>0</v>
      </c>
      <c r="J189" s="127">
        <f t="shared" si="5"/>
        <v>4000</v>
      </c>
    </row>
    <row r="190" spans="1:10" ht="42" customHeight="1">
      <c r="A190" s="152"/>
      <c r="B190" s="135"/>
      <c r="C190" s="137" t="s">
        <v>135</v>
      </c>
      <c r="D190" s="99" t="s">
        <v>182</v>
      </c>
      <c r="E190" s="96">
        <v>0</v>
      </c>
      <c r="F190" s="96">
        <v>20000</v>
      </c>
      <c r="G190" s="96">
        <v>0</v>
      </c>
      <c r="H190" s="96">
        <v>0</v>
      </c>
      <c r="I190" s="96">
        <v>0</v>
      </c>
      <c r="J190" s="127">
        <f t="shared" si="5"/>
        <v>20000</v>
      </c>
    </row>
    <row r="191" spans="1:10" ht="42" customHeight="1">
      <c r="A191" s="152"/>
      <c r="B191" s="135"/>
      <c r="C191" s="154"/>
      <c r="D191" s="99" t="s">
        <v>183</v>
      </c>
      <c r="E191" s="96">
        <v>0</v>
      </c>
      <c r="F191" s="96">
        <v>3000</v>
      </c>
      <c r="G191" s="96">
        <v>0</v>
      </c>
      <c r="H191" s="96">
        <v>0</v>
      </c>
      <c r="I191" s="96">
        <v>0</v>
      </c>
      <c r="J191" s="127">
        <f t="shared" si="5"/>
        <v>3000</v>
      </c>
    </row>
    <row r="192" spans="1:10" ht="42" customHeight="1" thickBot="1">
      <c r="A192" s="152"/>
      <c r="B192" s="135"/>
      <c r="C192" s="154"/>
      <c r="D192" s="99" t="s">
        <v>184</v>
      </c>
      <c r="E192" s="101">
        <v>0</v>
      </c>
      <c r="F192" s="96">
        <v>2000</v>
      </c>
      <c r="G192" s="96">
        <v>0</v>
      </c>
      <c r="H192" s="96">
        <v>0</v>
      </c>
      <c r="I192" s="96">
        <v>0</v>
      </c>
      <c r="J192" s="127">
        <f t="shared" si="5"/>
        <v>2000</v>
      </c>
    </row>
    <row r="193" spans="1:10" ht="42" customHeight="1">
      <c r="A193" s="152"/>
      <c r="B193" s="134" t="s">
        <v>222</v>
      </c>
      <c r="C193" s="154"/>
      <c r="D193" s="99" t="s">
        <v>185</v>
      </c>
      <c r="E193" s="96">
        <v>0</v>
      </c>
      <c r="F193" s="96">
        <v>2000</v>
      </c>
      <c r="G193" s="96">
        <v>0</v>
      </c>
      <c r="H193" s="96">
        <v>0</v>
      </c>
      <c r="I193" s="96">
        <v>0</v>
      </c>
      <c r="J193" s="127">
        <f t="shared" si="5"/>
        <v>2000</v>
      </c>
    </row>
    <row r="194" spans="1:10" ht="42" customHeight="1">
      <c r="A194" s="152"/>
      <c r="B194" s="135"/>
      <c r="C194" s="154"/>
      <c r="D194" s="99" t="s">
        <v>186</v>
      </c>
      <c r="E194" s="96">
        <v>1</v>
      </c>
      <c r="F194" s="96">
        <v>0</v>
      </c>
      <c r="G194" s="96">
        <v>0</v>
      </c>
      <c r="H194" s="96">
        <v>0</v>
      </c>
      <c r="I194" s="96">
        <v>0</v>
      </c>
      <c r="J194" s="127">
        <f t="shared" si="5"/>
        <v>1</v>
      </c>
    </row>
    <row r="195" spans="1:10" ht="42" customHeight="1">
      <c r="A195" s="152"/>
      <c r="B195" s="135"/>
      <c r="C195" s="154"/>
      <c r="D195" s="99" t="s">
        <v>187</v>
      </c>
      <c r="E195" s="96">
        <v>1</v>
      </c>
      <c r="F195" s="96">
        <v>0</v>
      </c>
      <c r="G195" s="96">
        <v>0</v>
      </c>
      <c r="H195" s="96">
        <v>0</v>
      </c>
      <c r="I195" s="96">
        <v>0</v>
      </c>
      <c r="J195" s="127">
        <f t="shared" si="5"/>
        <v>1</v>
      </c>
    </row>
    <row r="196" spans="1:10" ht="42" customHeight="1">
      <c r="A196" s="152"/>
      <c r="B196" s="135"/>
      <c r="C196" s="154"/>
      <c r="D196" s="99" t="s">
        <v>188</v>
      </c>
      <c r="E196" s="96">
        <v>1</v>
      </c>
      <c r="F196" s="96">
        <v>0</v>
      </c>
      <c r="G196" s="96">
        <v>0</v>
      </c>
      <c r="H196" s="96">
        <v>0</v>
      </c>
      <c r="I196" s="96">
        <v>0</v>
      </c>
      <c r="J196" s="127">
        <f t="shared" si="5"/>
        <v>1</v>
      </c>
    </row>
    <row r="197" spans="1:10" ht="42" customHeight="1" thickBot="1">
      <c r="A197" s="152"/>
      <c r="B197" s="147"/>
      <c r="C197" s="138"/>
      <c r="D197" s="99" t="s">
        <v>189</v>
      </c>
      <c r="E197" s="96">
        <v>1</v>
      </c>
      <c r="F197" s="96">
        <v>0</v>
      </c>
      <c r="G197" s="96">
        <v>0</v>
      </c>
      <c r="H197" s="96">
        <v>0</v>
      </c>
      <c r="I197" s="96">
        <v>0</v>
      </c>
      <c r="J197" s="127">
        <f t="shared" si="5"/>
        <v>1</v>
      </c>
    </row>
    <row r="198" spans="1:10" ht="42" customHeight="1">
      <c r="A198" s="152"/>
      <c r="B198" s="134" t="s">
        <v>218</v>
      </c>
      <c r="C198" s="145" t="s">
        <v>74</v>
      </c>
      <c r="D198" s="99" t="s">
        <v>170</v>
      </c>
      <c r="E198" s="96">
        <v>1</v>
      </c>
      <c r="F198" s="96">
        <v>5000</v>
      </c>
      <c r="G198" s="96">
        <v>0</v>
      </c>
      <c r="H198" s="96">
        <v>0</v>
      </c>
      <c r="I198" s="96">
        <v>0</v>
      </c>
      <c r="J198" s="127">
        <f aca="true" t="shared" si="6" ref="J198:J205">SUM(E198:I198)</f>
        <v>5001</v>
      </c>
    </row>
    <row r="199" spans="1:10" ht="42" customHeight="1">
      <c r="A199" s="152"/>
      <c r="B199" s="135"/>
      <c r="C199" s="146"/>
      <c r="D199" s="99" t="s">
        <v>171</v>
      </c>
      <c r="E199" s="101">
        <v>0</v>
      </c>
      <c r="F199" s="96">
        <v>5000</v>
      </c>
      <c r="G199" s="96">
        <v>0</v>
      </c>
      <c r="H199" s="96">
        <v>0</v>
      </c>
      <c r="I199" s="96">
        <v>0</v>
      </c>
      <c r="J199" s="127">
        <f t="shared" si="6"/>
        <v>5000</v>
      </c>
    </row>
    <row r="200" spans="1:10" ht="42" customHeight="1">
      <c r="A200" s="152"/>
      <c r="B200" s="135"/>
      <c r="C200" s="146"/>
      <c r="D200" s="99" t="s">
        <v>172</v>
      </c>
      <c r="E200" s="96">
        <v>0</v>
      </c>
      <c r="F200" s="96">
        <v>4215</v>
      </c>
      <c r="G200" s="96">
        <v>0</v>
      </c>
      <c r="H200" s="96">
        <v>0</v>
      </c>
      <c r="I200" s="96">
        <v>0</v>
      </c>
      <c r="J200" s="127">
        <f t="shared" si="6"/>
        <v>4215</v>
      </c>
    </row>
    <row r="201" spans="1:10" ht="44.25" customHeight="1" thickBot="1">
      <c r="A201" s="152"/>
      <c r="B201" s="135"/>
      <c r="C201" s="146"/>
      <c r="D201" s="99" t="s">
        <v>173</v>
      </c>
      <c r="E201" s="96">
        <v>25000</v>
      </c>
      <c r="F201" s="96">
        <v>17233</v>
      </c>
      <c r="G201" s="96">
        <v>0</v>
      </c>
      <c r="H201" s="96">
        <v>0</v>
      </c>
      <c r="I201" s="96">
        <v>0</v>
      </c>
      <c r="J201" s="127">
        <f t="shared" si="6"/>
        <v>42233</v>
      </c>
    </row>
    <row r="202" spans="1:10" ht="62.25" customHeight="1" thickBot="1">
      <c r="A202" s="152"/>
      <c r="B202" s="135"/>
      <c r="C202" s="105" t="s">
        <v>190</v>
      </c>
      <c r="D202" s="103" t="s">
        <v>192</v>
      </c>
      <c r="E202" s="96">
        <v>0</v>
      </c>
      <c r="F202" s="96">
        <v>9000</v>
      </c>
      <c r="G202" s="96">
        <v>0</v>
      </c>
      <c r="H202" s="96">
        <v>0</v>
      </c>
      <c r="I202" s="96">
        <v>0</v>
      </c>
      <c r="J202" s="127">
        <f t="shared" si="6"/>
        <v>9000</v>
      </c>
    </row>
    <row r="203" spans="1:10" ht="47.25" customHeight="1">
      <c r="A203" s="152"/>
      <c r="B203" s="135"/>
      <c r="C203" s="139" t="s">
        <v>191</v>
      </c>
      <c r="D203" s="103" t="s">
        <v>125</v>
      </c>
      <c r="E203" s="96">
        <v>0</v>
      </c>
      <c r="F203" s="96">
        <v>3000</v>
      </c>
      <c r="G203" s="96">
        <v>0</v>
      </c>
      <c r="H203" s="96">
        <v>0</v>
      </c>
      <c r="I203" s="96">
        <v>0</v>
      </c>
      <c r="J203" s="127">
        <f t="shared" si="6"/>
        <v>3000</v>
      </c>
    </row>
    <row r="204" spans="1:10" ht="47.25" customHeight="1">
      <c r="A204" s="152"/>
      <c r="B204" s="135"/>
      <c r="C204" s="140"/>
      <c r="D204" s="103" t="s">
        <v>193</v>
      </c>
      <c r="E204" s="128">
        <v>0</v>
      </c>
      <c r="F204" s="96">
        <v>6000</v>
      </c>
      <c r="G204" s="96">
        <v>0</v>
      </c>
      <c r="H204" s="96">
        <v>0</v>
      </c>
      <c r="I204" s="96">
        <v>0</v>
      </c>
      <c r="J204" s="127">
        <f t="shared" si="6"/>
        <v>6000</v>
      </c>
    </row>
    <row r="205" spans="1:10" ht="42" customHeight="1" thickBot="1">
      <c r="A205" s="152"/>
      <c r="B205" s="135"/>
      <c r="C205" s="141"/>
      <c r="D205" s="103" t="s">
        <v>194</v>
      </c>
      <c r="E205" s="128">
        <v>0</v>
      </c>
      <c r="F205" s="96">
        <v>1000</v>
      </c>
      <c r="G205" s="96">
        <v>0</v>
      </c>
      <c r="H205" s="96">
        <v>0</v>
      </c>
      <c r="I205" s="96">
        <v>0</v>
      </c>
      <c r="J205" s="127">
        <f t="shared" si="6"/>
        <v>1000</v>
      </c>
    </row>
    <row r="206" spans="1:10" ht="42" customHeight="1">
      <c r="A206" s="151" t="s">
        <v>140</v>
      </c>
      <c r="B206" s="134" t="s">
        <v>221</v>
      </c>
      <c r="C206" s="148" t="s">
        <v>91</v>
      </c>
      <c r="D206" s="99" t="s">
        <v>159</v>
      </c>
      <c r="E206" s="128">
        <v>0</v>
      </c>
      <c r="F206" s="96">
        <v>71786</v>
      </c>
      <c r="G206" s="96">
        <v>0</v>
      </c>
      <c r="H206" s="96">
        <v>0</v>
      </c>
      <c r="I206" s="96">
        <v>0</v>
      </c>
      <c r="J206" s="127">
        <f aca="true" t="shared" si="7" ref="J206:J225">SUM(E206:I206)</f>
        <v>71786</v>
      </c>
    </row>
    <row r="207" spans="1:10" ht="42" customHeight="1">
      <c r="A207" s="152"/>
      <c r="B207" s="135"/>
      <c r="C207" s="149"/>
      <c r="D207" s="99" t="s">
        <v>160</v>
      </c>
      <c r="E207" s="96">
        <v>0</v>
      </c>
      <c r="F207" s="96">
        <v>30000</v>
      </c>
      <c r="G207" s="96">
        <v>0</v>
      </c>
      <c r="H207" s="96">
        <v>0</v>
      </c>
      <c r="I207" s="96">
        <v>0</v>
      </c>
      <c r="J207" s="127">
        <f t="shared" si="7"/>
        <v>30000</v>
      </c>
    </row>
    <row r="208" spans="1:10" ht="42" customHeight="1">
      <c r="A208" s="152"/>
      <c r="B208" s="135"/>
      <c r="C208" s="149"/>
      <c r="D208" s="99" t="s">
        <v>161</v>
      </c>
      <c r="E208" s="96">
        <v>0</v>
      </c>
      <c r="F208" s="96">
        <v>40000</v>
      </c>
      <c r="G208" s="96">
        <v>0</v>
      </c>
      <c r="H208" s="96">
        <v>0</v>
      </c>
      <c r="I208" s="96">
        <v>0</v>
      </c>
      <c r="J208" s="127">
        <f t="shared" si="7"/>
        <v>40000</v>
      </c>
    </row>
    <row r="209" spans="1:10" ht="42" customHeight="1">
      <c r="A209" s="152"/>
      <c r="B209" s="135"/>
      <c r="C209" s="149"/>
      <c r="D209" s="99" t="s">
        <v>162</v>
      </c>
      <c r="E209" s="96">
        <v>0</v>
      </c>
      <c r="F209" s="96">
        <v>108000</v>
      </c>
      <c r="G209" s="96">
        <v>0</v>
      </c>
      <c r="H209" s="96">
        <v>0</v>
      </c>
      <c r="I209" s="96">
        <v>0</v>
      </c>
      <c r="J209" s="127">
        <f t="shared" si="7"/>
        <v>108000</v>
      </c>
    </row>
    <row r="210" spans="1:10" ht="42" customHeight="1">
      <c r="A210" s="152"/>
      <c r="B210" s="135"/>
      <c r="C210" s="149"/>
      <c r="D210" s="99" t="s">
        <v>163</v>
      </c>
      <c r="E210" s="96">
        <v>0</v>
      </c>
      <c r="F210" s="96">
        <v>70000</v>
      </c>
      <c r="G210" s="96">
        <v>0</v>
      </c>
      <c r="H210" s="96">
        <v>0</v>
      </c>
      <c r="I210" s="96">
        <v>0</v>
      </c>
      <c r="J210" s="127">
        <f t="shared" si="7"/>
        <v>70000</v>
      </c>
    </row>
    <row r="211" spans="1:10" ht="42" customHeight="1">
      <c r="A211" s="152"/>
      <c r="B211" s="135"/>
      <c r="C211" s="149"/>
      <c r="D211" s="99" t="s">
        <v>164</v>
      </c>
      <c r="E211" s="96">
        <v>0</v>
      </c>
      <c r="F211" s="96">
        <v>20000</v>
      </c>
      <c r="G211" s="96">
        <v>0</v>
      </c>
      <c r="H211" s="96">
        <v>0</v>
      </c>
      <c r="I211" s="96">
        <v>0</v>
      </c>
      <c r="J211" s="127">
        <f t="shared" si="7"/>
        <v>20000</v>
      </c>
    </row>
    <row r="212" spans="1:10" ht="42" customHeight="1">
      <c r="A212" s="152"/>
      <c r="B212" s="135"/>
      <c r="C212" s="149"/>
      <c r="D212" s="99" t="s">
        <v>165</v>
      </c>
      <c r="E212" s="96">
        <v>0</v>
      </c>
      <c r="F212" s="96">
        <v>30000</v>
      </c>
      <c r="G212" s="96">
        <v>0</v>
      </c>
      <c r="H212" s="96">
        <v>0</v>
      </c>
      <c r="I212" s="96">
        <v>0</v>
      </c>
      <c r="J212" s="127">
        <f t="shared" si="7"/>
        <v>30000</v>
      </c>
    </row>
    <row r="213" spans="1:10" ht="42" customHeight="1">
      <c r="A213" s="152"/>
      <c r="B213" s="135"/>
      <c r="C213" s="149"/>
      <c r="D213" s="99" t="s">
        <v>166</v>
      </c>
      <c r="E213" s="96">
        <v>0</v>
      </c>
      <c r="F213" s="96">
        <v>40000</v>
      </c>
      <c r="G213" s="96">
        <v>0</v>
      </c>
      <c r="H213" s="96">
        <v>0</v>
      </c>
      <c r="I213" s="96">
        <v>20000</v>
      </c>
      <c r="J213" s="127">
        <f t="shared" si="7"/>
        <v>60000</v>
      </c>
    </row>
    <row r="214" spans="1:10" ht="42" customHeight="1" thickBot="1">
      <c r="A214" s="160"/>
      <c r="B214" s="147"/>
      <c r="C214" s="149"/>
      <c r="D214" s="99" t="s">
        <v>167</v>
      </c>
      <c r="E214" s="96">
        <v>0</v>
      </c>
      <c r="F214" s="96">
        <v>20000</v>
      </c>
      <c r="G214" s="96">
        <v>0</v>
      </c>
      <c r="H214" s="96">
        <v>0</v>
      </c>
      <c r="I214" s="96">
        <v>0</v>
      </c>
      <c r="J214" s="127">
        <f t="shared" si="7"/>
        <v>20000</v>
      </c>
    </row>
    <row r="215" spans="1:10" ht="42" customHeight="1">
      <c r="A215" s="151" t="s">
        <v>141</v>
      </c>
      <c r="B215" s="134" t="s">
        <v>219</v>
      </c>
      <c r="C215" s="132" t="s">
        <v>175</v>
      </c>
      <c r="D215" s="108" t="s">
        <v>223</v>
      </c>
      <c r="E215" s="96">
        <v>0</v>
      </c>
      <c r="F215" s="96">
        <v>15000</v>
      </c>
      <c r="G215" s="96">
        <v>0</v>
      </c>
      <c r="H215" s="96">
        <v>0</v>
      </c>
      <c r="I215" s="96">
        <v>0</v>
      </c>
      <c r="J215" s="127">
        <f t="shared" si="7"/>
        <v>15000</v>
      </c>
    </row>
    <row r="216" spans="1:10" ht="42" customHeight="1">
      <c r="A216" s="152"/>
      <c r="B216" s="135"/>
      <c r="C216" s="133"/>
      <c r="D216" s="99" t="s">
        <v>176</v>
      </c>
      <c r="E216" s="101">
        <v>0</v>
      </c>
      <c r="F216" s="96">
        <v>40000</v>
      </c>
      <c r="G216" s="96">
        <v>0</v>
      </c>
      <c r="H216" s="96">
        <v>0</v>
      </c>
      <c r="I216" s="96">
        <v>0</v>
      </c>
      <c r="J216" s="127">
        <f t="shared" si="7"/>
        <v>40000</v>
      </c>
    </row>
    <row r="217" spans="1:10" ht="42" customHeight="1">
      <c r="A217" s="152"/>
      <c r="B217" s="135"/>
      <c r="C217" s="133"/>
      <c r="D217" s="99" t="s">
        <v>177</v>
      </c>
      <c r="E217" s="96">
        <v>0</v>
      </c>
      <c r="F217" s="96">
        <v>0</v>
      </c>
      <c r="G217" s="96">
        <v>0</v>
      </c>
      <c r="H217" s="96">
        <v>0</v>
      </c>
      <c r="I217" s="96">
        <v>0</v>
      </c>
      <c r="J217" s="127">
        <f t="shared" si="7"/>
        <v>0</v>
      </c>
    </row>
    <row r="218" spans="1:10" ht="48" customHeight="1" thickBot="1">
      <c r="A218" s="152"/>
      <c r="B218" s="135"/>
      <c r="C218" s="136"/>
      <c r="D218" s="99" t="s">
        <v>178</v>
      </c>
      <c r="E218" s="96">
        <v>1</v>
      </c>
      <c r="F218" s="96">
        <v>0</v>
      </c>
      <c r="G218" s="96">
        <v>9071</v>
      </c>
      <c r="H218" s="96">
        <v>0</v>
      </c>
      <c r="I218" s="96">
        <v>0</v>
      </c>
      <c r="J218" s="127">
        <f t="shared" si="7"/>
        <v>9072</v>
      </c>
    </row>
    <row r="219" spans="1:10" ht="42" customHeight="1">
      <c r="A219" s="152"/>
      <c r="B219" s="135"/>
      <c r="C219" s="132" t="s">
        <v>204</v>
      </c>
      <c r="D219" s="99" t="s">
        <v>205</v>
      </c>
      <c r="E219" s="96">
        <v>0</v>
      </c>
      <c r="F219" s="96">
        <v>50000</v>
      </c>
      <c r="G219" s="96">
        <v>0</v>
      </c>
      <c r="H219" s="96">
        <v>0</v>
      </c>
      <c r="I219" s="96">
        <v>0</v>
      </c>
      <c r="J219" s="127">
        <f t="shared" si="7"/>
        <v>50000</v>
      </c>
    </row>
    <row r="220" spans="1:10" ht="42" customHeight="1" thickBot="1">
      <c r="A220" s="152"/>
      <c r="B220" s="135"/>
      <c r="C220" s="133"/>
      <c r="D220" s="99" t="s">
        <v>206</v>
      </c>
      <c r="E220" s="96">
        <v>5000</v>
      </c>
      <c r="F220" s="96">
        <v>0</v>
      </c>
      <c r="G220" s="96">
        <v>0</v>
      </c>
      <c r="H220" s="96">
        <v>0</v>
      </c>
      <c r="I220" s="96">
        <v>0</v>
      </c>
      <c r="J220" s="127">
        <f t="shared" si="7"/>
        <v>5000</v>
      </c>
    </row>
    <row r="221" spans="1:10" ht="42" customHeight="1">
      <c r="A221" s="152"/>
      <c r="B221" s="135"/>
      <c r="C221" s="132" t="s">
        <v>210</v>
      </c>
      <c r="D221" s="99" t="s">
        <v>211</v>
      </c>
      <c r="E221" s="96">
        <v>0</v>
      </c>
      <c r="F221" s="96">
        <v>50000</v>
      </c>
      <c r="G221" s="96">
        <v>0</v>
      </c>
      <c r="H221" s="96">
        <v>0</v>
      </c>
      <c r="I221" s="96">
        <v>0</v>
      </c>
      <c r="J221" s="127">
        <f t="shared" si="7"/>
        <v>50000</v>
      </c>
    </row>
    <row r="222" spans="1:10" ht="42" customHeight="1">
      <c r="A222" s="152"/>
      <c r="B222" s="135"/>
      <c r="C222" s="133"/>
      <c r="D222" s="99" t="s">
        <v>212</v>
      </c>
      <c r="E222" s="101">
        <v>0</v>
      </c>
      <c r="F222" s="96">
        <v>1</v>
      </c>
      <c r="G222" s="96">
        <v>0</v>
      </c>
      <c r="H222" s="96">
        <v>0</v>
      </c>
      <c r="I222" s="96">
        <v>0</v>
      </c>
      <c r="J222" s="127">
        <f t="shared" si="7"/>
        <v>1</v>
      </c>
    </row>
    <row r="223" spans="1:10" ht="42" customHeight="1">
      <c r="A223" s="152"/>
      <c r="B223" s="135"/>
      <c r="C223" s="133"/>
      <c r="D223" s="99" t="s">
        <v>124</v>
      </c>
      <c r="E223" s="96">
        <v>0</v>
      </c>
      <c r="F223" s="96">
        <v>0</v>
      </c>
      <c r="G223" s="96">
        <v>0</v>
      </c>
      <c r="H223" s="96">
        <v>0</v>
      </c>
      <c r="I223" s="96">
        <v>0</v>
      </c>
      <c r="J223" s="127">
        <f t="shared" si="7"/>
        <v>0</v>
      </c>
    </row>
    <row r="224" spans="1:10" ht="42" customHeight="1" thickBot="1">
      <c r="A224" s="152"/>
      <c r="B224" s="135"/>
      <c r="C224" s="133"/>
      <c r="D224" s="99" t="s">
        <v>213</v>
      </c>
      <c r="E224" s="96">
        <v>0</v>
      </c>
      <c r="F224" s="96">
        <v>0</v>
      </c>
      <c r="G224" s="96">
        <v>0</v>
      </c>
      <c r="H224" s="96">
        <v>0</v>
      </c>
      <c r="I224" s="96">
        <v>0</v>
      </c>
      <c r="J224" s="127">
        <f t="shared" si="7"/>
        <v>0</v>
      </c>
    </row>
    <row r="225" spans="1:10" ht="54.75" customHeight="1" thickBot="1">
      <c r="A225" s="151" t="s">
        <v>142</v>
      </c>
      <c r="B225" s="134" t="s">
        <v>220</v>
      </c>
      <c r="C225" s="106" t="s">
        <v>101</v>
      </c>
      <c r="D225" s="99" t="s">
        <v>209</v>
      </c>
      <c r="E225" s="96">
        <v>0</v>
      </c>
      <c r="F225" s="96">
        <v>4000</v>
      </c>
      <c r="G225" s="96">
        <v>0</v>
      </c>
      <c r="H225" s="96">
        <v>0</v>
      </c>
      <c r="I225" s="96">
        <v>0</v>
      </c>
      <c r="J225" s="127">
        <f t="shared" si="7"/>
        <v>4000</v>
      </c>
    </row>
    <row r="226" spans="1:10" ht="42" customHeight="1">
      <c r="A226" s="152"/>
      <c r="B226" s="135"/>
      <c r="C226" s="132" t="s">
        <v>198</v>
      </c>
      <c r="D226" s="99" t="s">
        <v>199</v>
      </c>
      <c r="E226" s="96">
        <v>0</v>
      </c>
      <c r="F226" s="96" t="s">
        <v>225</v>
      </c>
      <c r="G226" s="96">
        <v>0</v>
      </c>
      <c r="H226" s="96">
        <v>0</v>
      </c>
      <c r="I226" s="96">
        <v>0</v>
      </c>
      <c r="J226" s="127">
        <v>4000</v>
      </c>
    </row>
    <row r="227" spans="1:10" ht="48.75" customHeight="1">
      <c r="A227" s="152"/>
      <c r="B227" s="135"/>
      <c r="C227" s="133"/>
      <c r="D227" s="99" t="s">
        <v>200</v>
      </c>
      <c r="E227" s="129">
        <v>0</v>
      </c>
      <c r="F227" s="96">
        <v>1</v>
      </c>
      <c r="G227" s="96">
        <v>0</v>
      </c>
      <c r="H227" s="96">
        <v>0</v>
      </c>
      <c r="I227" s="96">
        <v>0</v>
      </c>
      <c r="J227" s="127">
        <f aca="true" t="shared" si="8" ref="J227:J232">SUM(E227:I227)</f>
        <v>1</v>
      </c>
    </row>
    <row r="228" spans="1:10" ht="42" customHeight="1">
      <c r="A228" s="152"/>
      <c r="B228" s="135"/>
      <c r="C228" s="133"/>
      <c r="D228" s="99" t="s">
        <v>201</v>
      </c>
      <c r="E228" s="101">
        <v>0</v>
      </c>
      <c r="F228" s="96">
        <v>1</v>
      </c>
      <c r="G228" s="96">
        <v>0</v>
      </c>
      <c r="H228" s="96">
        <v>0</v>
      </c>
      <c r="I228" s="96">
        <v>0</v>
      </c>
      <c r="J228" s="127">
        <f t="shared" si="8"/>
        <v>1</v>
      </c>
    </row>
    <row r="229" spans="1:10" ht="42" customHeight="1">
      <c r="A229" s="152"/>
      <c r="B229" s="135"/>
      <c r="C229" s="133"/>
      <c r="D229" s="99" t="s">
        <v>202</v>
      </c>
      <c r="E229" s="101">
        <v>0</v>
      </c>
      <c r="F229" s="96">
        <v>10000</v>
      </c>
      <c r="G229" s="96">
        <v>0</v>
      </c>
      <c r="H229" s="96">
        <v>0</v>
      </c>
      <c r="I229" s="96">
        <v>0</v>
      </c>
      <c r="J229" s="127">
        <f t="shared" si="8"/>
        <v>10000</v>
      </c>
    </row>
    <row r="230" spans="1:10" ht="42" customHeight="1" thickBot="1">
      <c r="A230" s="152"/>
      <c r="B230" s="135"/>
      <c r="C230" s="136"/>
      <c r="D230" s="99" t="s">
        <v>203</v>
      </c>
      <c r="E230" s="96">
        <v>0</v>
      </c>
      <c r="F230" s="96">
        <v>24163</v>
      </c>
      <c r="G230" s="96">
        <v>0</v>
      </c>
      <c r="H230" s="96">
        <v>0</v>
      </c>
      <c r="I230" s="96">
        <v>0</v>
      </c>
      <c r="J230" s="127">
        <f t="shared" si="8"/>
        <v>24163</v>
      </c>
    </row>
    <row r="231" spans="1:10" ht="42" customHeight="1">
      <c r="A231" s="152"/>
      <c r="B231" s="135"/>
      <c r="C231" s="132" t="s">
        <v>137</v>
      </c>
      <c r="D231" s="99" t="s">
        <v>207</v>
      </c>
      <c r="E231" s="96">
        <v>0</v>
      </c>
      <c r="F231" s="96">
        <v>30000</v>
      </c>
      <c r="G231" s="96">
        <v>0</v>
      </c>
      <c r="H231" s="96">
        <v>0</v>
      </c>
      <c r="I231" s="96">
        <v>0</v>
      </c>
      <c r="J231" s="127">
        <f t="shared" si="8"/>
        <v>30000</v>
      </c>
    </row>
    <row r="232" spans="1:10" ht="42" customHeight="1" thickBot="1">
      <c r="A232" s="160"/>
      <c r="B232" s="135"/>
      <c r="C232" s="133"/>
      <c r="D232" s="99" t="s">
        <v>208</v>
      </c>
      <c r="E232" s="101">
        <v>0</v>
      </c>
      <c r="F232" s="96">
        <v>1</v>
      </c>
      <c r="G232" s="96">
        <v>0</v>
      </c>
      <c r="H232" s="96">
        <v>0</v>
      </c>
      <c r="I232" s="96">
        <v>0</v>
      </c>
      <c r="J232" s="127">
        <f t="shared" si="8"/>
        <v>1</v>
      </c>
    </row>
    <row r="233" spans="3:10" ht="15" hidden="1" thickBot="1">
      <c r="C233" s="94"/>
      <c r="D233" s="97" t="s">
        <v>92</v>
      </c>
      <c r="E233" s="95">
        <v>0</v>
      </c>
      <c r="F233" s="38">
        <v>15000000</v>
      </c>
      <c r="G233" s="115"/>
      <c r="H233" s="39"/>
      <c r="I233" s="39">
        <v>0</v>
      </c>
      <c r="J233" s="23">
        <f>SUM(E233:I233)</f>
        <v>15000000</v>
      </c>
    </row>
    <row r="234" spans="3:10" ht="15" hidden="1" thickBot="1">
      <c r="C234" s="86"/>
      <c r="D234" s="79" t="s">
        <v>93</v>
      </c>
      <c r="E234" s="38">
        <v>0</v>
      </c>
      <c r="F234" s="21">
        <v>20000000</v>
      </c>
      <c r="G234" s="111"/>
      <c r="H234" s="22"/>
      <c r="I234" s="22">
        <v>0</v>
      </c>
      <c r="J234" s="23">
        <f>SUM(E234:I234)</f>
        <v>20000000</v>
      </c>
    </row>
    <row r="235" spans="3:10" ht="15" hidden="1" thickBot="1">
      <c r="C235" s="86"/>
      <c r="D235" s="79" t="s">
        <v>93</v>
      </c>
      <c r="E235" s="21">
        <v>0</v>
      </c>
      <c r="F235" s="21"/>
      <c r="G235" s="111"/>
      <c r="H235" s="22"/>
      <c r="I235" s="22">
        <v>0</v>
      </c>
      <c r="J235" s="23">
        <f>SUM(E235:I235)</f>
        <v>0</v>
      </c>
    </row>
    <row r="236" spans="3:10" ht="15" hidden="1" thickBot="1">
      <c r="C236" s="86"/>
      <c r="D236" s="79" t="s">
        <v>94</v>
      </c>
      <c r="E236" s="21">
        <v>0</v>
      </c>
      <c r="F236" s="21">
        <v>10000000</v>
      </c>
      <c r="G236" s="111"/>
      <c r="H236" s="22"/>
      <c r="I236" s="22">
        <v>0</v>
      </c>
      <c r="J236" s="23">
        <f>SUM(E236:I236)</f>
        <v>10000000</v>
      </c>
    </row>
    <row r="237" spans="3:10" ht="29.25" hidden="1" thickBot="1">
      <c r="C237" s="86"/>
      <c r="D237" s="79" t="s">
        <v>8</v>
      </c>
      <c r="E237" s="21">
        <v>0</v>
      </c>
      <c r="F237" s="21">
        <v>20000000</v>
      </c>
      <c r="G237" s="111"/>
      <c r="H237" s="22"/>
      <c r="I237" s="22">
        <v>0</v>
      </c>
      <c r="J237" s="23">
        <f aca="true" t="shared" si="9" ref="J237:J245">SUM(E237:I237)</f>
        <v>20000000</v>
      </c>
    </row>
    <row r="238" spans="3:10" ht="15" hidden="1" thickBot="1">
      <c r="C238" s="86"/>
      <c r="D238" s="79" t="s">
        <v>95</v>
      </c>
      <c r="E238" s="21">
        <v>0</v>
      </c>
      <c r="F238" s="21">
        <v>15000000</v>
      </c>
      <c r="G238" s="111"/>
      <c r="H238" s="22"/>
      <c r="I238" s="22">
        <v>0</v>
      </c>
      <c r="J238" s="23">
        <f t="shared" si="9"/>
        <v>15000000</v>
      </c>
    </row>
    <row r="239" spans="3:10" ht="15" hidden="1" thickBot="1">
      <c r="C239" s="86"/>
      <c r="D239" s="79" t="s">
        <v>96</v>
      </c>
      <c r="E239" s="21">
        <v>0</v>
      </c>
      <c r="F239" s="21">
        <v>15000000</v>
      </c>
      <c r="G239" s="111"/>
      <c r="H239" s="22"/>
      <c r="I239" s="22">
        <v>0</v>
      </c>
      <c r="J239" s="23">
        <f t="shared" si="9"/>
        <v>15000000</v>
      </c>
    </row>
    <row r="240" spans="3:10" ht="15" hidden="1" thickBot="1">
      <c r="C240" s="86"/>
      <c r="D240" s="79" t="s">
        <v>96</v>
      </c>
      <c r="E240" s="21">
        <v>0</v>
      </c>
      <c r="F240" s="21">
        <v>0</v>
      </c>
      <c r="G240" s="111"/>
      <c r="H240" s="22"/>
      <c r="I240" s="22">
        <v>0</v>
      </c>
      <c r="J240" s="23">
        <f t="shared" si="9"/>
        <v>0</v>
      </c>
    </row>
    <row r="241" spans="3:10" ht="15" hidden="1" thickBot="1">
      <c r="C241" s="86"/>
      <c r="D241" s="79" t="s">
        <v>97</v>
      </c>
      <c r="E241" s="21">
        <v>0</v>
      </c>
      <c r="F241" s="21">
        <v>10000000</v>
      </c>
      <c r="G241" s="111"/>
      <c r="H241" s="22"/>
      <c r="I241" s="22">
        <v>0</v>
      </c>
      <c r="J241" s="23">
        <f t="shared" si="9"/>
        <v>10000000</v>
      </c>
    </row>
    <row r="242" spans="3:10" ht="15" hidden="1" thickBot="1">
      <c r="C242" s="86"/>
      <c r="D242" s="79" t="s">
        <v>97</v>
      </c>
      <c r="E242" s="21">
        <v>0</v>
      </c>
      <c r="F242" s="21"/>
      <c r="G242" s="111"/>
      <c r="H242" s="22"/>
      <c r="I242" s="22">
        <v>0</v>
      </c>
      <c r="J242" s="23">
        <f t="shared" si="9"/>
        <v>0</v>
      </c>
    </row>
    <row r="243" spans="3:10" ht="15" hidden="1" thickBot="1">
      <c r="C243" s="86"/>
      <c r="D243" s="79" t="s">
        <v>98</v>
      </c>
      <c r="E243" s="21">
        <v>0</v>
      </c>
      <c r="F243" s="21">
        <v>10000000</v>
      </c>
      <c r="G243" s="111"/>
      <c r="H243" s="22"/>
      <c r="I243" s="22">
        <v>0</v>
      </c>
      <c r="J243" s="23">
        <f t="shared" si="9"/>
        <v>10000000</v>
      </c>
    </row>
    <row r="244" spans="3:10" ht="15" hidden="1" thickBot="1">
      <c r="C244" s="86"/>
      <c r="D244" s="79" t="s">
        <v>114</v>
      </c>
      <c r="E244" s="21">
        <v>0</v>
      </c>
      <c r="F244" s="21">
        <f>5000000</f>
        <v>5000000</v>
      </c>
      <c r="G244" s="111"/>
      <c r="H244" s="22"/>
      <c r="I244" s="22">
        <v>0</v>
      </c>
      <c r="J244" s="23">
        <f t="shared" si="9"/>
        <v>5000000</v>
      </c>
    </row>
    <row r="245" spans="3:10" ht="29.25" hidden="1" thickBot="1">
      <c r="C245" s="86"/>
      <c r="D245" s="79" t="s">
        <v>99</v>
      </c>
      <c r="E245" s="21">
        <v>0</v>
      </c>
      <c r="F245" s="21">
        <v>0</v>
      </c>
      <c r="G245" s="111"/>
      <c r="H245" s="22"/>
      <c r="I245" s="22">
        <v>0</v>
      </c>
      <c r="J245" s="23">
        <f t="shared" si="9"/>
        <v>0</v>
      </c>
    </row>
    <row r="246" spans="3:10" ht="29.25" hidden="1" thickBot="1">
      <c r="C246" s="87"/>
      <c r="D246" s="80" t="s">
        <v>0</v>
      </c>
      <c r="E246" s="21">
        <v>0</v>
      </c>
      <c r="F246" s="21"/>
      <c r="G246" s="111"/>
      <c r="H246" s="22"/>
      <c r="I246" s="22">
        <v>0</v>
      </c>
      <c r="J246" s="23">
        <f aca="true" t="shared" si="10" ref="J246:J281">SUM(E246:I246)</f>
        <v>0</v>
      </c>
    </row>
    <row r="247" spans="3:10" ht="15.75" hidden="1" thickBot="1">
      <c r="C247" s="19"/>
      <c r="D247" s="53" t="s">
        <v>80</v>
      </c>
      <c r="E247" s="21">
        <v>0</v>
      </c>
      <c r="F247" s="15">
        <f>+F7+F161</f>
        <v>0</v>
      </c>
      <c r="G247" s="109"/>
      <c r="H247" s="16">
        <f>+H7+H161</f>
        <v>0</v>
      </c>
      <c r="I247" s="16">
        <f>+I7+I161</f>
        <v>0</v>
      </c>
      <c r="J247" s="34">
        <f t="shared" si="10"/>
        <v>0</v>
      </c>
    </row>
    <row r="248" spans="3:10" ht="15.75" hidden="1" thickBot="1">
      <c r="C248" s="19"/>
      <c r="D248" s="53"/>
      <c r="E248" s="15">
        <f>+E7+E161</f>
        <v>652012512</v>
      </c>
      <c r="F248" s="15"/>
      <c r="G248" s="109"/>
      <c r="H248" s="16"/>
      <c r="I248" s="16"/>
      <c r="J248" s="34"/>
    </row>
    <row r="249" spans="3:10" ht="15.75" hidden="1" thickBot="1">
      <c r="C249" s="19"/>
      <c r="D249" s="53"/>
      <c r="E249" s="15"/>
      <c r="F249" s="15"/>
      <c r="G249" s="109"/>
      <c r="H249" s="16"/>
      <c r="I249" s="16"/>
      <c r="J249" s="34"/>
    </row>
    <row r="250" spans="3:10" ht="15.75" hidden="1" thickBot="1">
      <c r="C250" s="19"/>
      <c r="D250" s="81" t="s">
        <v>77</v>
      </c>
      <c r="E250" s="15"/>
      <c r="F250" s="48"/>
      <c r="G250" s="118"/>
      <c r="H250" s="49"/>
      <c r="I250" s="49"/>
      <c r="J250" s="23">
        <f t="shared" si="10"/>
        <v>0</v>
      </c>
    </row>
    <row r="251" spans="3:10" ht="15.75" hidden="1" thickBot="1">
      <c r="C251" s="26"/>
      <c r="D251" s="82" t="str">
        <f>+D8</f>
        <v>CONCEJO MUNICIPAL</v>
      </c>
      <c r="E251" s="48"/>
      <c r="F251" s="51"/>
      <c r="G251" s="119"/>
      <c r="H251" s="52"/>
      <c r="I251" s="52">
        <f>+I8</f>
        <v>0</v>
      </c>
      <c r="J251" s="23">
        <f t="shared" si="10"/>
        <v>0</v>
      </c>
    </row>
    <row r="252" spans="3:10" ht="15.75" hidden="1" thickBot="1">
      <c r="C252" s="53"/>
      <c r="D252" s="56" t="str">
        <f>+D9</f>
        <v>GASTOS DE PERSONAL</v>
      </c>
      <c r="E252" s="50">
        <f>+E8</f>
        <v>71812512</v>
      </c>
      <c r="F252" s="54"/>
      <c r="G252" s="91"/>
      <c r="H252" s="55"/>
      <c r="I252" s="55">
        <f>+I9</f>
        <v>0</v>
      </c>
      <c r="J252" s="23">
        <f t="shared" si="10"/>
        <v>71812512</v>
      </c>
    </row>
    <row r="253" spans="3:10" ht="15" hidden="1" thickBot="1">
      <c r="C253" s="56"/>
      <c r="D253" s="56" t="str">
        <f>+D30</f>
        <v>GASTOS GENERALES</v>
      </c>
      <c r="E253" s="51">
        <f>+E9</f>
        <v>58312512</v>
      </c>
      <c r="F253" s="54"/>
      <c r="G253" s="91"/>
      <c r="H253" s="55"/>
      <c r="I253" s="55">
        <f>+I30</f>
        <v>0</v>
      </c>
      <c r="J253" s="23">
        <f t="shared" si="10"/>
        <v>58312512</v>
      </c>
    </row>
    <row r="254" spans="3:10" ht="15" hidden="1" thickBot="1">
      <c r="C254" s="88"/>
      <c r="D254" s="56" t="str">
        <f>+D43</f>
        <v>TRANSFERENCIAS CORRIENTES</v>
      </c>
      <c r="E254" s="51">
        <f>+E30</f>
        <v>12500000</v>
      </c>
      <c r="F254" s="54"/>
      <c r="G254" s="91"/>
      <c r="H254" s="55"/>
      <c r="I254" s="55">
        <f>+I43</f>
        <v>0</v>
      </c>
      <c r="J254" s="23">
        <f t="shared" si="10"/>
        <v>12500000</v>
      </c>
    </row>
    <row r="255" spans="3:10" ht="15" hidden="1" thickBot="1">
      <c r="C255" s="56"/>
      <c r="D255" s="73" t="str">
        <f>+D47</f>
        <v>PERSONERIA MUNICIPAL</v>
      </c>
      <c r="E255" s="51">
        <f>+E43</f>
        <v>1000000</v>
      </c>
      <c r="F255" s="58"/>
      <c r="G255" s="120"/>
      <c r="H255" s="59"/>
      <c r="I255" s="59">
        <f>+I47</f>
        <v>0</v>
      </c>
      <c r="J255" s="23">
        <f t="shared" si="10"/>
        <v>1000000</v>
      </c>
    </row>
    <row r="256" spans="3:10" ht="15" hidden="1" thickBot="1">
      <c r="C256" s="56"/>
      <c r="D256" s="19" t="str">
        <f>+D48</f>
        <v>GASTOS DE PERSONAL</v>
      </c>
      <c r="E256" s="57">
        <f>+E47</f>
        <v>61200000</v>
      </c>
      <c r="F256" s="20"/>
      <c r="G256" s="86"/>
      <c r="H256" s="60"/>
      <c r="I256" s="60">
        <f>+I48</f>
        <v>0</v>
      </c>
      <c r="J256" s="23">
        <f t="shared" si="10"/>
        <v>61200000</v>
      </c>
    </row>
    <row r="257" spans="3:10" ht="15" hidden="1" thickBot="1">
      <c r="C257" s="56"/>
      <c r="D257" s="19" t="str">
        <f>+D66</f>
        <v>GASTOS GENERALES</v>
      </c>
      <c r="E257" s="58">
        <f>+E48</f>
        <v>48200000</v>
      </c>
      <c r="F257" s="20"/>
      <c r="G257" s="86"/>
      <c r="H257" s="60"/>
      <c r="I257" s="60">
        <f>+I66</f>
        <v>0</v>
      </c>
      <c r="J257" s="23">
        <f t="shared" si="10"/>
        <v>48200000</v>
      </c>
    </row>
    <row r="258" spans="3:10" ht="15" hidden="1" thickBot="1">
      <c r="C258" s="19"/>
      <c r="D258" s="19" t="str">
        <f>+D74</f>
        <v>TRANSFERENCIAS CORRIENTES</v>
      </c>
      <c r="E258" s="58">
        <f>+E66</f>
        <v>10500000</v>
      </c>
      <c r="F258" s="20"/>
      <c r="G258" s="86"/>
      <c r="H258" s="60"/>
      <c r="I258" s="60">
        <f>+I74</f>
        <v>0</v>
      </c>
      <c r="J258" s="23">
        <f t="shared" si="10"/>
        <v>10500000</v>
      </c>
    </row>
    <row r="259" spans="3:10" ht="15.75" hidden="1" thickBot="1">
      <c r="C259" s="19"/>
      <c r="D259" s="82" t="str">
        <f>+D77</f>
        <v>DESPACHO DEL ALCALDE</v>
      </c>
      <c r="E259" s="58">
        <f>+E74</f>
        <v>2500000</v>
      </c>
      <c r="F259" s="51"/>
      <c r="G259" s="119"/>
      <c r="H259" s="52"/>
      <c r="I259" s="52">
        <f>+I77</f>
        <v>0</v>
      </c>
      <c r="J259" s="23">
        <f t="shared" si="10"/>
        <v>2500000</v>
      </c>
    </row>
    <row r="260" spans="3:10" ht="15.75" hidden="1" thickBot="1">
      <c r="C260" s="19"/>
      <c r="D260" s="63" t="str">
        <f>+D78</f>
        <v>GASTOS DE PERSONAL</v>
      </c>
      <c r="E260" s="50">
        <f>+E77</f>
        <v>519000000</v>
      </c>
      <c r="F260" s="61"/>
      <c r="G260" s="121"/>
      <c r="H260" s="62"/>
      <c r="I260" s="62">
        <f>+I78</f>
        <v>0</v>
      </c>
      <c r="J260" s="23">
        <f t="shared" si="10"/>
        <v>519000000</v>
      </c>
    </row>
    <row r="261" spans="3:10" ht="15" hidden="1" thickBot="1">
      <c r="C261" s="19"/>
      <c r="D261" s="63" t="str">
        <f>+D94</f>
        <v>GASTOS GENERALES</v>
      </c>
      <c r="E261" s="48">
        <f>+E78</f>
        <v>269200000</v>
      </c>
      <c r="F261" s="61"/>
      <c r="G261" s="121"/>
      <c r="H261" s="62"/>
      <c r="I261" s="62">
        <f>+I94</f>
        <v>0</v>
      </c>
      <c r="J261" s="23">
        <f t="shared" si="10"/>
        <v>269200000</v>
      </c>
    </row>
    <row r="262" spans="3:10" ht="15" hidden="1" thickBot="1">
      <c r="C262" s="63"/>
      <c r="D262" s="74" t="s">
        <v>49</v>
      </c>
      <c r="E262" s="48">
        <f>+E94</f>
        <v>174900000</v>
      </c>
      <c r="F262" s="61"/>
      <c r="G262" s="121"/>
      <c r="H262" s="62"/>
      <c r="I262" s="62"/>
      <c r="J262" s="23">
        <f t="shared" si="10"/>
        <v>174900000</v>
      </c>
    </row>
    <row r="263" spans="3:11" ht="15.75" hidden="1" thickBot="1">
      <c r="C263" s="56"/>
      <c r="D263" s="82" t="s">
        <v>78</v>
      </c>
      <c r="E263" s="48">
        <f>+E116</f>
        <v>74900000</v>
      </c>
      <c r="F263" s="64">
        <f>+F251+F255+F259</f>
        <v>0</v>
      </c>
      <c r="G263" s="64"/>
      <c r="H263" s="64">
        <f>+H251+H255+H259</f>
        <v>0</v>
      </c>
      <c r="I263" s="64">
        <f>+I251+I255+I259</f>
        <v>0</v>
      </c>
      <c r="J263" s="23">
        <f t="shared" si="10"/>
        <v>74900000</v>
      </c>
      <c r="K263" s="4"/>
    </row>
    <row r="264" spans="3:10" ht="15.75" hidden="1" thickBot="1">
      <c r="C264" s="56"/>
      <c r="D264" s="82"/>
      <c r="E264" s="64">
        <f>+E252+E256+E260</f>
        <v>652012512</v>
      </c>
      <c r="F264" s="64"/>
      <c r="G264" s="122"/>
      <c r="H264" s="65"/>
      <c r="I264" s="65"/>
      <c r="J264" s="23"/>
    </row>
    <row r="265" spans="3:11" ht="15.75" hidden="1" thickBot="1">
      <c r="C265" s="56"/>
      <c r="D265" s="75" t="s">
        <v>10</v>
      </c>
      <c r="E265" s="64"/>
      <c r="F265" s="40">
        <f aca="true" t="shared" si="11" ref="E265:F268">SUM(F266)</f>
        <v>322100000</v>
      </c>
      <c r="G265" s="118"/>
      <c r="H265" s="49"/>
      <c r="I265" s="49"/>
      <c r="J265" s="34">
        <f t="shared" si="10"/>
        <v>322100000</v>
      </c>
      <c r="K265" s="4"/>
    </row>
    <row r="266" spans="3:10" ht="15" hidden="1" thickBot="1">
      <c r="C266" s="56"/>
      <c r="D266" s="19" t="s">
        <v>11</v>
      </c>
      <c r="E266" s="40">
        <f t="shared" si="11"/>
        <v>21000000</v>
      </c>
      <c r="F266" s="21">
        <f t="shared" si="11"/>
        <v>322100000</v>
      </c>
      <c r="G266" s="118"/>
      <c r="H266" s="49"/>
      <c r="I266" s="49"/>
      <c r="J266" s="23">
        <f t="shared" si="10"/>
        <v>343100000</v>
      </c>
    </row>
    <row r="267" spans="3:10" ht="15" hidden="1" thickBot="1">
      <c r="C267" s="56"/>
      <c r="D267" s="19" t="s">
        <v>12</v>
      </c>
      <c r="E267" s="21">
        <f t="shared" si="11"/>
        <v>21000000</v>
      </c>
      <c r="F267" s="21">
        <f t="shared" si="11"/>
        <v>322100000</v>
      </c>
      <c r="G267" s="118"/>
      <c r="H267" s="49"/>
      <c r="I267" s="49"/>
      <c r="J267" s="23">
        <f t="shared" si="10"/>
        <v>343100000</v>
      </c>
    </row>
    <row r="268" spans="3:10" ht="15" hidden="1" thickBot="1">
      <c r="C268" s="56"/>
      <c r="D268" s="19" t="s">
        <v>13</v>
      </c>
      <c r="E268" s="21">
        <f t="shared" si="11"/>
        <v>21000000</v>
      </c>
      <c r="F268" s="21">
        <f>SUM(F269+F270)</f>
        <v>322100000</v>
      </c>
      <c r="G268" s="118"/>
      <c r="H268" s="49"/>
      <c r="I268" s="49"/>
      <c r="J268" s="23">
        <f t="shared" si="10"/>
        <v>343100000</v>
      </c>
    </row>
    <row r="269" spans="3:10" ht="15" hidden="1" thickBot="1">
      <c r="C269" s="89"/>
      <c r="D269" s="19" t="s">
        <v>14</v>
      </c>
      <c r="E269" s="21">
        <f>SUM(E270+E271)</f>
        <v>21000000</v>
      </c>
      <c r="F269" s="21">
        <f>SUM(F137)</f>
        <v>196000000</v>
      </c>
      <c r="G269" s="118"/>
      <c r="H269" s="49"/>
      <c r="I269" s="49"/>
      <c r="J269" s="23">
        <f t="shared" si="10"/>
        <v>217000000</v>
      </c>
    </row>
    <row r="270" spans="3:10" ht="15" hidden="1" thickBot="1">
      <c r="C270" s="90"/>
      <c r="D270" s="83" t="s">
        <v>15</v>
      </c>
      <c r="E270" s="21">
        <f>SUM(E137)</f>
        <v>17000000</v>
      </c>
      <c r="F270" s="24">
        <f>SUM(F150)</f>
        <v>126100000</v>
      </c>
      <c r="G270" s="118"/>
      <c r="H270" s="49"/>
      <c r="I270" s="49"/>
      <c r="J270" s="23"/>
    </row>
    <row r="271" spans="3:10" ht="15" hidden="1" thickBot="1">
      <c r="C271" s="19"/>
      <c r="D271" s="19"/>
      <c r="E271" s="24">
        <f>SUM(E150)</f>
        <v>4000000</v>
      </c>
      <c r="F271" s="21"/>
      <c r="G271" s="118"/>
      <c r="H271" s="49"/>
      <c r="I271" s="49"/>
      <c r="J271" s="23"/>
    </row>
    <row r="272" spans="3:10" ht="15" hidden="1" thickBot="1">
      <c r="C272" s="19"/>
      <c r="D272" s="56"/>
      <c r="E272" s="21"/>
      <c r="F272" s="48"/>
      <c r="G272" s="118"/>
      <c r="H272" s="49"/>
      <c r="I272" s="49"/>
      <c r="J272" s="23"/>
    </row>
    <row r="273" spans="3:10" ht="15.75" hidden="1" thickBot="1">
      <c r="C273" s="19"/>
      <c r="D273" s="82" t="s">
        <v>79</v>
      </c>
      <c r="E273" s="48"/>
      <c r="F273" s="48"/>
      <c r="G273" s="118"/>
      <c r="H273" s="49"/>
      <c r="I273" s="49"/>
      <c r="J273" s="23"/>
    </row>
    <row r="274" spans="3:10" ht="15" hidden="1" thickBot="1">
      <c r="C274" s="19"/>
      <c r="D274" s="56"/>
      <c r="E274" s="48"/>
      <c r="F274" s="48"/>
      <c r="G274" s="118"/>
      <c r="H274" s="49"/>
      <c r="I274" s="49"/>
      <c r="J274" s="23"/>
    </row>
    <row r="275" spans="3:10" ht="15" hidden="1" thickBot="1">
      <c r="C275" s="19"/>
      <c r="D275" s="56" t="e">
        <f>+#REF!</f>
        <v>#REF!</v>
      </c>
      <c r="E275" s="48"/>
      <c r="F275" s="51" t="e">
        <f>+#REF!</f>
        <v>#REF!</v>
      </c>
      <c r="G275" s="119"/>
      <c r="H275" s="52" t="e">
        <f>+#REF!</f>
        <v>#REF!</v>
      </c>
      <c r="I275" s="52" t="e">
        <f>+#REF!</f>
        <v>#REF!</v>
      </c>
      <c r="J275" s="23" t="e">
        <f t="shared" si="10"/>
        <v>#REF!</v>
      </c>
    </row>
    <row r="276" spans="3:10" ht="15" hidden="1" thickBot="1">
      <c r="C276" s="63"/>
      <c r="D276" s="56" t="e">
        <f>+#REF!</f>
        <v>#REF!</v>
      </c>
      <c r="E276" s="51" t="e">
        <f>+#REF!</f>
        <v>#REF!</v>
      </c>
      <c r="F276" s="51" t="e">
        <f>+#REF!</f>
        <v>#REF!</v>
      </c>
      <c r="G276" s="119"/>
      <c r="H276" s="52" t="e">
        <f>+#REF!</f>
        <v>#REF!</v>
      </c>
      <c r="I276" s="52" t="e">
        <f>+#REF!</f>
        <v>#REF!</v>
      </c>
      <c r="J276" s="23" t="e">
        <f t="shared" si="10"/>
        <v>#REF!</v>
      </c>
    </row>
    <row r="277" spans="3:10" ht="15" hidden="1" thickBot="1">
      <c r="C277" s="63"/>
      <c r="D277" s="56" t="e">
        <f>+#REF!</f>
        <v>#REF!</v>
      </c>
      <c r="E277" s="51" t="e">
        <f>+#REF!</f>
        <v>#REF!</v>
      </c>
      <c r="F277" s="51" t="e">
        <f>+#REF!</f>
        <v>#REF!</v>
      </c>
      <c r="G277" s="119"/>
      <c r="H277" s="52" t="e">
        <f>+#REF!</f>
        <v>#REF!</v>
      </c>
      <c r="I277" s="52" t="e">
        <f>+#REF!</f>
        <v>#REF!</v>
      </c>
      <c r="J277" s="23" t="e">
        <f t="shared" si="10"/>
        <v>#REF!</v>
      </c>
    </row>
    <row r="278" spans="3:10" ht="14.25" customHeight="1" hidden="1">
      <c r="C278" s="91"/>
      <c r="D278" s="79" t="s">
        <v>106</v>
      </c>
      <c r="E278" s="51" t="e">
        <f>+#REF!</f>
        <v>#REF!</v>
      </c>
      <c r="F278" s="21">
        <f>SUM(F183)</f>
        <v>0</v>
      </c>
      <c r="G278" s="111"/>
      <c r="H278" s="22">
        <f>SUM(H183)</f>
        <v>0</v>
      </c>
      <c r="I278" s="22">
        <f>SUM(I183)</f>
        <v>0</v>
      </c>
      <c r="J278" s="23" t="e">
        <f t="shared" si="10"/>
        <v>#REF!</v>
      </c>
    </row>
    <row r="279" spans="3:10" ht="15" customHeight="1" hidden="1">
      <c r="C279" s="92"/>
      <c r="D279" s="83" t="s">
        <v>91</v>
      </c>
      <c r="E279" s="21">
        <f>SUM(E184)</f>
        <v>0</v>
      </c>
      <c r="F279" s="21">
        <f>+F230</f>
        <v>24163</v>
      </c>
      <c r="G279" s="111"/>
      <c r="H279" s="22">
        <f>+H230</f>
        <v>0</v>
      </c>
      <c r="I279" s="22">
        <f>+I230</f>
        <v>0</v>
      </c>
      <c r="J279" s="23">
        <f>SUM(E279:I279)</f>
        <v>24163</v>
      </c>
    </row>
    <row r="280" spans="3:10" ht="15" hidden="1" thickBot="1">
      <c r="C280" s="91"/>
      <c r="D280" s="79" t="s">
        <v>9</v>
      </c>
      <c r="E280" s="21">
        <f>+E231</f>
        <v>0</v>
      </c>
      <c r="F280" s="51" t="e">
        <f>+#REF!</f>
        <v>#REF!</v>
      </c>
      <c r="G280" s="119"/>
      <c r="H280" s="52" t="e">
        <f>+#REF!</f>
        <v>#REF!</v>
      </c>
      <c r="I280" s="52" t="e">
        <f>+#REF!</f>
        <v>#REF!</v>
      </c>
      <c r="J280" s="23" t="e">
        <f t="shared" si="10"/>
        <v>#REF!</v>
      </c>
    </row>
    <row r="281" spans="3:10" ht="15" hidden="1" thickBot="1">
      <c r="C281" s="56"/>
      <c r="D281" s="83" t="s">
        <v>74</v>
      </c>
      <c r="E281" s="51" t="e">
        <f>+#REF!</f>
        <v>#REF!</v>
      </c>
      <c r="F281" s="51" t="e">
        <f>+#REF!</f>
        <v>#REF!</v>
      </c>
      <c r="G281" s="119"/>
      <c r="H281" s="52" t="e">
        <f>+#REF!</f>
        <v>#REF!</v>
      </c>
      <c r="I281" s="52" t="e">
        <f>+#REF!</f>
        <v>#REF!</v>
      </c>
      <c r="J281" s="23" t="e">
        <f t="shared" si="10"/>
        <v>#REF!</v>
      </c>
    </row>
    <row r="282" spans="3:10" ht="15" hidden="1" thickBot="1">
      <c r="C282" s="19"/>
      <c r="D282" s="83" t="s">
        <v>100</v>
      </c>
      <c r="E282" s="51" t="e">
        <f>+#REF!</f>
        <v>#REF!</v>
      </c>
      <c r="F282" s="51" t="e">
        <f>+#REF!</f>
        <v>#REF!</v>
      </c>
      <c r="G282" s="119"/>
      <c r="H282" s="52" t="e">
        <f>+#REF!</f>
        <v>#REF!</v>
      </c>
      <c r="I282" s="52" t="e">
        <f>+#REF!</f>
        <v>#REF!</v>
      </c>
      <c r="J282" s="23" t="e">
        <f>SUM(E282:I282)</f>
        <v>#REF!</v>
      </c>
    </row>
    <row r="283" spans="3:11" ht="15.75" hidden="1" thickBot="1">
      <c r="C283" s="19"/>
      <c r="D283" s="82" t="s">
        <v>81</v>
      </c>
      <c r="E283" s="51" t="e">
        <f>+#REF!</f>
        <v>#REF!</v>
      </c>
      <c r="F283" s="64" t="e">
        <f>+F275+F266</f>
        <v>#REF!</v>
      </c>
      <c r="G283" s="122"/>
      <c r="H283" s="65" t="e">
        <f>+H275+H266</f>
        <v>#REF!</v>
      </c>
      <c r="I283" s="65" t="e">
        <f>+I275+I266</f>
        <v>#REF!</v>
      </c>
      <c r="J283" s="34" t="e">
        <f>SUM(E283:I283)</f>
        <v>#REF!</v>
      </c>
      <c r="K283" s="4"/>
    </row>
    <row r="284" spans="3:10" ht="15.75" hidden="1" thickBot="1">
      <c r="C284" s="26"/>
      <c r="D284" s="84"/>
      <c r="E284" s="64" t="e">
        <f>+E276+E267</f>
        <v>#REF!</v>
      </c>
      <c r="F284" s="66" t="s">
        <v>107</v>
      </c>
      <c r="G284" s="123"/>
      <c r="H284" s="67"/>
      <c r="I284" s="67"/>
      <c r="J284" s="23" t="e">
        <f>SUM(E284:I284)</f>
        <v>#REF!</v>
      </c>
    </row>
    <row r="285" spans="3:11" ht="15.75" hidden="1" thickBot="1">
      <c r="C285" s="42"/>
      <c r="D285" s="85" t="s">
        <v>80</v>
      </c>
      <c r="E285" s="66"/>
      <c r="F285" s="68" t="e">
        <f>+F263+F283</f>
        <v>#REF!</v>
      </c>
      <c r="G285" s="69"/>
      <c r="H285" s="70" t="e">
        <f>+H263+H283</f>
        <v>#REF!</v>
      </c>
      <c r="I285" s="70" t="e">
        <f>+I263+I283</f>
        <v>#REF!</v>
      </c>
      <c r="J285" s="71" t="e">
        <f>SUM(E285:I285)</f>
        <v>#REF!</v>
      </c>
      <c r="K285" s="4"/>
    </row>
    <row r="286" spans="3:11" ht="15.75" hidden="1" thickBot="1">
      <c r="C286" s="93"/>
      <c r="D286" s="6"/>
      <c r="E286" s="68" t="e">
        <f>+E264+E284</f>
        <v>#REF!</v>
      </c>
      <c r="F286" s="7"/>
      <c r="G286" s="7"/>
      <c r="H286" s="7"/>
      <c r="I286" s="7"/>
      <c r="J286" s="8"/>
      <c r="K286" s="5"/>
    </row>
    <row r="287" spans="2:10" ht="42" customHeight="1" thickBot="1">
      <c r="B287" s="155" t="s">
        <v>138</v>
      </c>
      <c r="C287" s="156"/>
      <c r="D287" s="157"/>
      <c r="E287" s="102">
        <f aca="true" t="shared" si="12" ref="E287:J287">SUM(E162:E232)</f>
        <v>40007</v>
      </c>
      <c r="F287" s="102">
        <f t="shared" si="12"/>
        <v>2266463</v>
      </c>
      <c r="G287" s="102">
        <f t="shared" si="12"/>
        <v>9071</v>
      </c>
      <c r="H287" s="102">
        <f t="shared" si="12"/>
        <v>600000</v>
      </c>
      <c r="I287" s="102">
        <f t="shared" si="12"/>
        <v>141066</v>
      </c>
      <c r="J287" s="102">
        <f t="shared" si="12"/>
        <v>3060607</v>
      </c>
    </row>
    <row r="288" spans="3:5" ht="14.25">
      <c r="C288" s="9"/>
      <c r="E288" s="124"/>
    </row>
    <row r="296" spans="3:4" ht="18">
      <c r="C296" s="130" t="s">
        <v>146</v>
      </c>
      <c r="D296" s="130"/>
    </row>
    <row r="297" spans="3:4" ht="15.75">
      <c r="C297" s="131" t="s">
        <v>145</v>
      </c>
      <c r="D297" s="131"/>
    </row>
  </sheetData>
  <sheetProtection/>
  <mergeCells count="35">
    <mergeCell ref="A206:A214"/>
    <mergeCell ref="A215:A224"/>
    <mergeCell ref="A225:A232"/>
    <mergeCell ref="C206:C214"/>
    <mergeCell ref="B206:B214"/>
    <mergeCell ref="C182:C183"/>
    <mergeCell ref="C187:C189"/>
    <mergeCell ref="A162:A205"/>
    <mergeCell ref="B198:B205"/>
    <mergeCell ref="A1:J1"/>
    <mergeCell ref="A2:J2"/>
    <mergeCell ref="C169:C176"/>
    <mergeCell ref="C184:C186"/>
    <mergeCell ref="C190:C197"/>
    <mergeCell ref="A5:A161"/>
    <mergeCell ref="C5:C161"/>
    <mergeCell ref="C178:C179"/>
    <mergeCell ref="A3:J3"/>
    <mergeCell ref="B5:B161"/>
    <mergeCell ref="C215:C218"/>
    <mergeCell ref="C219:C220"/>
    <mergeCell ref="C198:C201"/>
    <mergeCell ref="B193:B197"/>
    <mergeCell ref="B162:B192"/>
    <mergeCell ref="B215:B224"/>
    <mergeCell ref="C162:C168"/>
    <mergeCell ref="C296:D296"/>
    <mergeCell ref="C297:D297"/>
    <mergeCell ref="C231:C232"/>
    <mergeCell ref="B225:B232"/>
    <mergeCell ref="C226:C230"/>
    <mergeCell ref="C180:C181"/>
    <mergeCell ref="C203:C205"/>
    <mergeCell ref="C221:C224"/>
    <mergeCell ref="B287:D287"/>
  </mergeCells>
  <printOptions/>
  <pageMargins left="0.39" right="0.5" top="0.94" bottom="0.54" header="0.46" footer="0.31496062992125984"/>
  <pageSetup horizontalDpi="300" verticalDpi="300" orientation="landscape" scale="70" r:id="rId1"/>
  <headerFooter alignWithMargins="0">
    <oddHeader>&amp;C&amp;"Arial,Negrita"&amp;12DEPARTAMENTO DEL HUILA
MUNICIPIO DE EL PITAL&amp;"Arial,Normal"&amp;10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Spacewalker Wordstation 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Spacewalker</dc:creator>
  <cp:keywords/>
  <dc:description/>
  <cp:lastModifiedBy>David Suarez Sanchez</cp:lastModifiedBy>
  <cp:lastPrinted>2008-05-08T20:37:59Z</cp:lastPrinted>
  <dcterms:created xsi:type="dcterms:W3CDTF">2004-10-10T01:08:58Z</dcterms:created>
  <dcterms:modified xsi:type="dcterms:W3CDTF">2014-05-19T13:11:59Z</dcterms:modified>
  <cp:category/>
  <cp:version/>
  <cp:contentType/>
  <cp:contentStatus/>
</cp:coreProperties>
</file>